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charts/chart10.xml" ContentType="application/vnd.openxmlformats-officedocument.drawingml.chart+xml"/>
  <Override PartName="/xl/charts/style6.xml" ContentType="application/vnd.ms-office.chartstyle+xml"/>
  <Override PartName="/xl/charts/colors6.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8.xml" ContentType="application/vnd.ms-office.chartstyle+xml"/>
  <Override PartName="/xl/charts/colors8.xml" ContentType="application/vnd.ms-office.chartcolorstyle+xml"/>
  <Override PartName="/xl/charts/chart14.xml" ContentType="application/vnd.openxmlformats-officedocument.drawingml.chart+xml"/>
  <Override PartName="/xl/charts/style9.xml" ContentType="application/vnd.ms-office.chartstyle+xml"/>
  <Override PartName="/xl/charts/colors9.xml" ContentType="application/vnd.ms-office.chartcolorstyle+xml"/>
  <Override PartName="/xl/charts/chart15.xml" ContentType="application/vnd.openxmlformats-officedocument.drawingml.chart+xml"/>
  <Override PartName="/xl/charts/style10.xml" ContentType="application/vnd.ms-office.chartstyle+xml"/>
  <Override PartName="/xl/charts/colors10.xml" ContentType="application/vnd.ms-office.chartcolorstyle+xml"/>
  <Override PartName="/xl/charts/chart16.xml" ContentType="application/vnd.openxmlformats-officedocument.drawingml.chart+xml"/>
  <Override PartName="/xl/charts/chart17.xml" ContentType="application/vnd.openxmlformats-officedocument.drawingml.chart+xml"/>
  <Override PartName="/xl/charts/style11.xml" ContentType="application/vnd.ms-office.chartstyle+xml"/>
  <Override PartName="/xl/charts/colors11.xml" ContentType="application/vnd.ms-office.chartcolorstyle+xml"/>
  <Override PartName="/xl/charts/chart18.xml" ContentType="application/vnd.openxmlformats-officedocument.drawingml.chart+xml"/>
  <Override PartName="/xl/charts/style12.xml" ContentType="application/vnd.ms-office.chartstyle+xml"/>
  <Override PartName="/xl/charts/colors12.xml" ContentType="application/vnd.ms-office.chartcolorstyle+xml"/>
  <Override PartName="/xl/charts/chart19.xml" ContentType="application/vnd.openxmlformats-officedocument.drawingml.chart+xml"/>
  <Override PartName="/xl/charts/style13.xml" ContentType="application/vnd.ms-office.chartstyle+xml"/>
  <Override PartName="/xl/charts/colors13.xml" ContentType="application/vnd.ms-office.chartcolorstyle+xml"/>
  <Override PartName="/xl/charts/chart20.xml" ContentType="application/vnd.openxmlformats-officedocument.drawingml.chart+xml"/>
  <Override PartName="/xl/charts/style14.xml" ContentType="application/vnd.ms-office.chartstyle+xml"/>
  <Override PartName="/xl/charts/colors14.xml" ContentType="application/vnd.ms-office.chartcolorstyle+xml"/>
  <Override PartName="/xl/charts/chart21.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5.xml" ContentType="application/vnd.openxmlformats-officedocument.drawing+xml"/>
  <Override PartName="/xl/slicers/slicer3.xml" ContentType="application/vnd.ms-excel.slicer+xml"/>
  <Override PartName="/xl/charts/chart22.xml" ContentType="application/vnd.openxmlformats-officedocument.drawingml.chart+xml"/>
  <Override PartName="/xl/charts/style16.xml" ContentType="application/vnd.ms-office.chartstyle+xml"/>
  <Override PartName="/xl/charts/colors16.xml" ContentType="application/vnd.ms-office.chartcolorstyle+xml"/>
  <Override PartName="/xl/charts/chart23.xml" ContentType="application/vnd.openxmlformats-officedocument.drawingml.chart+xml"/>
  <Override PartName="/xl/charts/style17.xml" ContentType="application/vnd.ms-office.chartstyle+xml"/>
  <Override PartName="/xl/charts/colors17.xml" ContentType="application/vnd.ms-office.chartcolorstyle+xml"/>
  <Override PartName="/xl/charts/chart24.xml" ContentType="application/vnd.openxmlformats-officedocument.drawingml.chart+xml"/>
  <Override PartName="/xl/charts/style18.xml" ContentType="application/vnd.ms-office.chartstyle+xml"/>
  <Override PartName="/xl/charts/colors18.xml" ContentType="application/vnd.ms-office.chartcolorstyle+xml"/>
  <Override PartName="/xl/charts/chart25.xml" ContentType="application/vnd.openxmlformats-officedocument.drawingml.chart+xml"/>
  <Override PartName="/xl/charts/style19.xml" ContentType="application/vnd.ms-office.chartstyle+xml"/>
  <Override PartName="/xl/charts/colors19.xml" ContentType="application/vnd.ms-office.chartcolorstyle+xml"/>
  <Override PartName="/xl/charts/chart26.xml" ContentType="application/vnd.openxmlformats-officedocument.drawingml.chart+xml"/>
  <Override PartName="/xl/charts/style20.xml" ContentType="application/vnd.ms-office.chartstyle+xml"/>
  <Override PartName="/xl/charts/colors20.xml" ContentType="application/vnd.ms-office.chartcolorstyle+xml"/>
  <Override PartName="/xl/charts/chart27.xml" ContentType="application/vnd.openxmlformats-officedocument.drawingml.chart+xml"/>
  <Override PartName="/xl/charts/chart28.xml" ContentType="application/vnd.openxmlformats-officedocument.drawingml.chart+xml"/>
  <Override PartName="/xl/charts/style21.xml" ContentType="application/vnd.ms-office.chartstyle+xml"/>
  <Override PartName="/xl/charts/colors21.xml" ContentType="application/vnd.ms-office.chartcolorstyle+xml"/>
  <Override PartName="/xl/charts/chart29.xml" ContentType="application/vnd.openxmlformats-officedocument.drawingml.chart+xml"/>
  <Override PartName="/xl/charts/style22.xml" ContentType="application/vnd.ms-office.chartstyle+xml"/>
  <Override PartName="/xl/charts/colors22.xml" ContentType="application/vnd.ms-office.chartcolorstyle+xml"/>
  <Override PartName="/xl/charts/chart30.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0"/>
  <workbookPr hidePivotFieldList="1" defaultThemeVersion="166925"/>
  <mc:AlternateContent xmlns:mc="http://schemas.openxmlformats.org/markup-compatibility/2006">
    <mc:Choice Requires="x15">
      <x15ac:absPath xmlns:x15ac="http://schemas.microsoft.com/office/spreadsheetml/2010/11/ac" url="C:\Users\user\Pictures\Protfolio Projects\"/>
    </mc:Choice>
  </mc:AlternateContent>
  <xr:revisionPtr revIDLastSave="0" documentId="13_ncr:1_{B8CFD0B8-5AC6-48A4-A196-4EF6B4C6B26A}" xr6:coauthVersionLast="47" xr6:coauthVersionMax="47" xr10:uidLastSave="{00000000-0000-0000-0000-000000000000}"/>
  <bookViews>
    <workbookView xWindow="-108" yWindow="-108" windowWidth="23256" windowHeight="12576" firstSheet="1" activeTab="3" xr2:uid="{675A91E2-7B09-46C3-91E3-FFD4CF51A759}"/>
  </bookViews>
  <sheets>
    <sheet name="Sheet1" sheetId="1" state="hidden" r:id="rId1"/>
    <sheet name="Pivot" sheetId="3" r:id="rId2"/>
    <sheet name="Processing" sheetId="4" r:id="rId3"/>
    <sheet name="Dashboard" sheetId="2" r:id="rId4"/>
    <sheet name="Profit" sheetId="7" r:id="rId5"/>
    <sheet name="Insights" sheetId="8" r:id="rId6"/>
    <sheet name="Dataset" sheetId="5" r:id="rId7"/>
  </sheets>
  <externalReferences>
    <externalReference r:id="rId8"/>
    <externalReference r:id="rId9"/>
    <externalReference r:id="rId10"/>
    <externalReference r:id="rId11"/>
    <externalReference r:id="rId12"/>
    <externalReference r:id="rId13"/>
    <externalReference r:id="rId14"/>
  </externalReferences>
  <definedNames>
    <definedName name="_xlchart.v1.0" hidden="1">Processing!$A$6:$A$17</definedName>
    <definedName name="_xlchart.v1.1" hidden="1">Processing!$B$5</definedName>
    <definedName name="_xlchart.v1.10" hidden="1">Processing!$B$89</definedName>
    <definedName name="_xlchart.v1.11" hidden="1">Processing!$B$90:$B$101</definedName>
    <definedName name="_xlchart.v1.12" hidden="1">Processing!$C$89</definedName>
    <definedName name="_xlchart.v1.13" hidden="1">Processing!$C$90:$C$101</definedName>
    <definedName name="_xlchart.v1.14" hidden="1">Processing!$A$90:$A$101</definedName>
    <definedName name="_xlchart.v1.15" hidden="1">Processing!$B$89</definedName>
    <definedName name="_xlchart.v1.16" hidden="1">Processing!$B$90:$B$101</definedName>
    <definedName name="_xlchart.v1.17" hidden="1">Processing!$C$89</definedName>
    <definedName name="_xlchart.v1.18" hidden="1">Processing!$C$90:$C$101</definedName>
    <definedName name="_xlchart.v1.2" hidden="1">Processing!$B$6:$B$17</definedName>
    <definedName name="_xlchart.v1.3" hidden="1">Processing!$C$5</definedName>
    <definedName name="_xlchart.v1.4" hidden="1">Processing!$C$6:$C$17</definedName>
    <definedName name="_xlchart.v1.5" hidden="1">Processing!$D$5</definedName>
    <definedName name="_xlchart.v1.6" hidden="1">Processing!$D$6:$D$17</definedName>
    <definedName name="_xlchart.v1.7" hidden="1">Processing!$E$5</definedName>
    <definedName name="_xlchart.v1.8" hidden="1">Processing!$E$6:$E$17</definedName>
    <definedName name="_xlchart.v1.9" hidden="1">Processing!$A$90:$A$101</definedName>
    <definedName name="ExternalData_1" localSheetId="6" hidden="1">Dataset!$B$5:$U$1460</definedName>
    <definedName name="Slicer_Category">#N/A</definedName>
    <definedName name="Slicer_Months__Order_Date">#N/A</definedName>
    <definedName name="Slicer_Store_City">#N/A</definedName>
    <definedName name="Slicer_Years__Order_Date">#N/A</definedName>
  </definedNames>
  <calcPr calcId="191029"/>
  <pivotCaches>
    <pivotCache cacheId="265"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107" i="4" l="1"/>
  <c r="C106" i="4"/>
  <c r="B107" i="4"/>
  <c r="B106" i="4"/>
  <c r="D104" i="4" l="1"/>
  <c r="D107" i="4" l="1"/>
  <c r="E107" i="4" s="1"/>
  <c r="D106" i="4"/>
  <c r="E106" i="4" s="1"/>
  <c r="C91" i="4" l="1"/>
  <c r="C95" i="4"/>
  <c r="C99" i="4"/>
  <c r="C92" i="4"/>
  <c r="C96" i="4"/>
  <c r="C100" i="4"/>
  <c r="C93" i="4"/>
  <c r="C97" i="4"/>
  <c r="C101" i="4"/>
  <c r="C94" i="4"/>
  <c r="C98" i="4"/>
  <c r="C90" i="4"/>
  <c r="B91" i="4"/>
  <c r="B95" i="4"/>
  <c r="B99" i="4"/>
  <c r="B92" i="4"/>
  <c r="B96" i="4"/>
  <c r="B100" i="4"/>
  <c r="B93" i="4"/>
  <c r="B97" i="4"/>
  <c r="B101" i="4"/>
  <c r="B94" i="4"/>
  <c r="B98" i="4"/>
  <c r="B90" i="4"/>
  <c r="C102" i="4" l="1"/>
  <c r="H35" i="4" l="1"/>
  <c r="B82" i="4"/>
  <c r="B86" i="4"/>
  <c r="B83" i="4"/>
  <c r="B84" i="4"/>
  <c r="B85" i="4"/>
  <c r="B81" i="4"/>
  <c r="B77" i="4"/>
  <c r="B76" i="4"/>
  <c r="C22" i="4"/>
  <c r="D22" i="4"/>
  <c r="E22" i="4"/>
  <c r="F22" i="4"/>
  <c r="B22" i="4"/>
  <c r="C68" i="4"/>
  <c r="C69" i="4"/>
  <c r="C71" i="4"/>
  <c r="C70" i="4"/>
  <c r="C67" i="4"/>
  <c r="D68" i="4"/>
  <c r="D69" i="4"/>
  <c r="D70" i="4"/>
  <c r="D71" i="4"/>
  <c r="D67" i="4"/>
  <c r="B68" i="4"/>
  <c r="B69" i="4"/>
  <c r="B70" i="4"/>
  <c r="B71" i="4"/>
  <c r="B67" i="4"/>
  <c r="F61" i="4"/>
  <c r="F62" i="4"/>
  <c r="F63" i="4"/>
  <c r="F60" i="4"/>
  <c r="C61" i="4"/>
  <c r="C62" i="4"/>
  <c r="C63" i="4"/>
  <c r="C60" i="4"/>
  <c r="B53" i="4"/>
  <c r="B54" i="4"/>
  <c r="B55" i="4"/>
  <c r="B52" i="4"/>
  <c r="B47" i="4"/>
  <c r="B48" i="4"/>
  <c r="B46" i="4"/>
  <c r="B87" i="4" l="1"/>
  <c r="C81" i="4" s="1"/>
  <c r="D81" i="4" s="1"/>
  <c r="D72" i="4"/>
  <c r="C72" i="4"/>
  <c r="C64" i="4"/>
  <c r="H60" i="4"/>
  <c r="G60" i="4"/>
  <c r="J60" i="4"/>
  <c r="F64" i="4"/>
  <c r="J64" i="4" s="1"/>
  <c r="J63" i="4"/>
  <c r="H63" i="4"/>
  <c r="G63" i="4"/>
  <c r="H62" i="4"/>
  <c r="G62" i="4"/>
  <c r="J62" i="4"/>
  <c r="J61" i="4"/>
  <c r="G61" i="4"/>
  <c r="H61" i="4"/>
  <c r="D46" i="4" a="1"/>
  <c r="D52" i="4" a="1"/>
  <c r="F41" i="4" a="1"/>
  <c r="F41" i="4" s="1"/>
  <c r="C82" i="4" l="1"/>
  <c r="D82" i="4" s="1"/>
  <c r="C86" i="4"/>
  <c r="D86" i="4" s="1"/>
  <c r="C84" i="4"/>
  <c r="D84" i="4" s="1"/>
  <c r="C85" i="4"/>
  <c r="D85" i="4" s="1"/>
  <c r="C83" i="4"/>
  <c r="D83" i="4" s="1"/>
  <c r="D52" i="4"/>
  <c r="E56" i="4"/>
  <c r="F52" i="4" s="1"/>
  <c r="G52" i="4" s="1"/>
  <c r="D46" i="4"/>
  <c r="F44" i="4"/>
  <c r="I52" i="4" l="1"/>
  <c r="F54" i="4"/>
  <c r="G54" i="4" s="1"/>
  <c r="I54" i="4"/>
  <c r="I53" i="4"/>
  <c r="I55" i="4"/>
  <c r="F53" i="4"/>
  <c r="G53" i="4" s="1"/>
  <c r="F46" i="4"/>
  <c r="F47" i="4"/>
  <c r="F48" i="4"/>
  <c r="F55" i="4"/>
  <c r="G55" i="4" s="1"/>
  <c r="K32" i="4" l="1"/>
  <c r="F32" i="4" s="1"/>
  <c r="C38" i="4"/>
  <c r="C40" i="4"/>
  <c r="C39" i="4"/>
  <c r="C37" i="4"/>
  <c r="B38" i="4"/>
  <c r="B39" i="4"/>
  <c r="B40" i="4"/>
  <c r="B37" i="4"/>
  <c r="F37" i="4" l="1"/>
  <c r="G37" i="4" s="1"/>
  <c r="F40" i="4"/>
  <c r="F39" i="4"/>
  <c r="G39" i="4" s="1"/>
  <c r="H39" i="4" s="1"/>
  <c r="F38" i="4"/>
  <c r="G38" i="4" s="1"/>
  <c r="H38" i="4" s="1"/>
  <c r="C41" i="4"/>
  <c r="I32" i="4"/>
  <c r="E32" i="4"/>
  <c r="B32" i="4"/>
  <c r="H32" i="4"/>
  <c r="D32" i="4"/>
  <c r="G32" i="4"/>
  <c r="C32" i="4"/>
  <c r="J32" i="4"/>
  <c r="B24" i="4"/>
  <c r="E23" i="4" s="1"/>
  <c r="D7" i="4"/>
  <c r="D11" i="4"/>
  <c r="D15" i="4"/>
  <c r="D13" i="4"/>
  <c r="D14" i="4"/>
  <c r="D8" i="4"/>
  <c r="D12" i="4"/>
  <c r="D16" i="4"/>
  <c r="D9" i="4"/>
  <c r="D17" i="4"/>
  <c r="D10" i="4"/>
  <c r="D6" i="4"/>
  <c r="C7" i="4"/>
  <c r="C11" i="4"/>
  <c r="C15" i="4"/>
  <c r="C13" i="4"/>
  <c r="C14" i="4"/>
  <c r="C8" i="4"/>
  <c r="C12" i="4"/>
  <c r="C16" i="4"/>
  <c r="C9" i="4"/>
  <c r="C17" i="4"/>
  <c r="C10" i="4"/>
  <c r="C6" i="4"/>
  <c r="B7" i="4"/>
  <c r="B11" i="4"/>
  <c r="B15" i="4"/>
  <c r="B13" i="4"/>
  <c r="B10" i="4"/>
  <c r="B8" i="4"/>
  <c r="B12" i="4"/>
  <c r="B16" i="4"/>
  <c r="B9" i="4"/>
  <c r="B17" i="4"/>
  <c r="B14" i="4"/>
  <c r="B6" i="4"/>
  <c r="C2" i="4"/>
  <c r="B2" i="4"/>
  <c r="A2" i="4"/>
  <c r="G40" i="4" l="1"/>
  <c r="H40" i="4" s="1"/>
  <c r="G41" i="4" a="1"/>
  <c r="G41" i="4" s="1"/>
  <c r="H36" i="4"/>
  <c r="H37" i="4"/>
  <c r="F23" i="4"/>
  <c r="J30" i="4" s="1" a="1"/>
  <c r="J30" i="4" s="1"/>
  <c r="J31" i="4" s="1"/>
  <c r="C23" i="4"/>
  <c r="E30" i="4" s="1" a="1"/>
  <c r="E30" i="4" s="1"/>
  <c r="E31" i="4" s="1"/>
  <c r="D23" i="4"/>
  <c r="B23" i="4"/>
  <c r="C30" i="4" s="1" a="1"/>
  <c r="C30" i="4" s="1"/>
  <c r="C31" i="4" s="1"/>
  <c r="I30" i="4" a="1"/>
  <c r="I30" i="4" s="1"/>
  <c r="I31" i="4" s="1"/>
  <c r="H30" i="4" a="1"/>
  <c r="H30" i="4" s="1"/>
  <c r="H31" i="4" s="1"/>
  <c r="C19" i="4"/>
  <c r="B19" i="4"/>
  <c r="D2" i="4"/>
  <c r="E4" i="4"/>
  <c r="E8" i="4" s="1"/>
  <c r="F8" i="4" s="1"/>
  <c r="H41" i="4" l="1"/>
  <c r="D30" i="4" a="1"/>
  <c r="D30" i="4" s="1"/>
  <c r="D31" i="4" s="1"/>
  <c r="B30" i="4" a="1"/>
  <c r="B30" i="4" s="1"/>
  <c r="B31" i="4" s="1"/>
  <c r="G30" i="4" a="1"/>
  <c r="G30" i="4" s="1"/>
  <c r="G31" i="4" s="1"/>
  <c r="F30" i="4" a="1"/>
  <c r="F30" i="4" s="1"/>
  <c r="F31" i="4" s="1"/>
  <c r="A19" i="4"/>
  <c r="E6" i="4"/>
  <c r="F6" i="4" s="1"/>
  <c r="E13" i="4"/>
  <c r="F13" i="4" s="1"/>
  <c r="E12" i="4"/>
  <c r="F12" i="4" s="1"/>
  <c r="E7" i="4"/>
  <c r="F7" i="4" s="1"/>
  <c r="E17" i="4"/>
  <c r="F17" i="4" s="1"/>
  <c r="E16" i="4"/>
  <c r="F16" i="4" s="1"/>
  <c r="E15" i="4"/>
  <c r="F15" i="4" s="1"/>
  <c r="E14" i="4"/>
  <c r="F14" i="4" s="1"/>
  <c r="E10" i="4"/>
  <c r="F10" i="4" s="1"/>
  <c r="E9" i="4"/>
  <c r="F9" i="4" s="1"/>
  <c r="E11" i="4"/>
  <c r="F11"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D1C877-0FEF-4056-BB40-DA0354BA35B5}" keepAlive="1" name="Query - retail best dataset" description="Connection to the 'retail best dataset' query in the workbook." type="5" refreshedVersion="8" background="1">
    <dbPr connection="Provider=Microsoft.Mashup.OleDb.1;Data Source=$Workbook$;Location=&quot;retail best dataset&quot;;Extended Properties=&quot;&quot;" command="SELECT * FROM [retail best dataset]"/>
  </connection>
  <connection id="2" xr16:uid="{9CA2DC3D-6D6C-4372-99AC-70A93D3E76F3}" keepAlive="1" name="Query - retail best dataset (2)" description="Connection to the 'retail best dataset (2)' query in the workbook." type="5" refreshedVersion="8" background="1" saveData="1">
    <dbPr connection="Provider=Microsoft.Mashup.OleDb.1;Data Source=$Workbook$;Location=&quot;retail best dataset (2)&quot;;Extended Properties=&quot;&quot;" command="SELECT * FROM [retail best dataset (2)]"/>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<sst xmlns="http://schemas.openxmlformats.org/spreadsheetml/2006/main" count="19187" uniqueCount="6215">
  <si>
    <t>Row Labels</t>
  </si>
  <si>
    <t>Grand Total</t>
  </si>
  <si>
    <t>2024</t>
  </si>
  <si>
    <t>2025</t>
  </si>
  <si>
    <t>Jan</t>
  </si>
  <si>
    <t>Feb</t>
  </si>
  <si>
    <t>Mar</t>
  </si>
  <si>
    <t>Apr</t>
  </si>
  <si>
    <t>May</t>
  </si>
  <si>
    <t>Jun</t>
  </si>
  <si>
    <t>Jul</t>
  </si>
  <si>
    <t>Aug</t>
  </si>
  <si>
    <t>Sep</t>
  </si>
  <si>
    <t>Oct</t>
  </si>
  <si>
    <t>Nov</t>
  </si>
  <si>
    <t>Dec</t>
  </si>
  <si>
    <t>Sum of Sales</t>
  </si>
  <si>
    <t>Sum of Cost</t>
  </si>
  <si>
    <t>Total Sales</t>
  </si>
  <si>
    <t>Total Profit</t>
  </si>
  <si>
    <t>Total Orders</t>
  </si>
  <si>
    <t>Profit Margin %</t>
  </si>
  <si>
    <t>Sum of Profit</t>
  </si>
  <si>
    <t>Count of Order_ID</t>
  </si>
  <si>
    <t>Monthly Revenue vs Costs</t>
  </si>
  <si>
    <t>15th August Special</t>
  </si>
  <si>
    <t>2025 New Arrivals</t>
  </si>
  <si>
    <t>2025 Tech Deals</t>
  </si>
  <si>
    <t>26th January Offer</t>
  </si>
  <si>
    <t>AC Installation</t>
  </si>
  <si>
    <t>Adidas Backpack</t>
  </si>
  <si>
    <t>Adidas Track</t>
  </si>
  <si>
    <t>Air Cooler</t>
  </si>
  <si>
    <t>Air Tight Cabinet</t>
  </si>
  <si>
    <t>Allen Solly Jacket</t>
  </si>
  <si>
    <t>Almonds</t>
  </si>
  <si>
    <t>Amazon Echo</t>
  </si>
  <si>
    <t>Amazon Kindle</t>
  </si>
  <si>
    <t>Anti-Mosquito Nets</t>
  </si>
  <si>
    <t>Anti-Rust Outdoor Set</t>
  </si>
  <si>
    <t>Apple Fruit</t>
  </si>
  <si>
    <t>Apple Mac Mini</t>
  </si>
  <si>
    <t>Apple Watch</t>
  </si>
  <si>
    <t>April Month Start</t>
  </si>
  <si>
    <t>Army Welfare Offer</t>
  </si>
  <si>
    <t>Asus Router</t>
  </si>
  <si>
    <t>August Month Start</t>
  </si>
  <si>
    <t>Ayudha Pooja Special</t>
  </si>
  <si>
    <t>B2B Electronics Deal</t>
  </si>
  <si>
    <t>Backpack 50L</t>
  </si>
  <si>
    <t>Baisakhi Special</t>
  </si>
  <si>
    <t>Bajaj Fan</t>
  </si>
  <si>
    <t>Bajaj Immersion Rod</t>
  </si>
  <si>
    <t>Bamboo Blinds</t>
  </si>
  <si>
    <t>Bamboo Chair</t>
  </si>
  <si>
    <t>Bamboo Fiber Cloth</t>
  </si>
  <si>
    <t>Bamboo Furniture</t>
  </si>
  <si>
    <t>Bamboo Speakers</t>
  </si>
  <si>
    <t>Banana Chips Bulk</t>
  </si>
  <si>
    <t>Bandi Chor Diwas</t>
  </si>
  <si>
    <t>Bar Cabinet</t>
  </si>
  <si>
    <t>Bar Stool</t>
  </si>
  <si>
    <t>Basant Panchami Special</t>
  </si>
  <si>
    <t>Basmati Rice</t>
  </si>
  <si>
    <t>Basmati Rice 5kg</t>
  </si>
  <si>
    <t>Bata Chappals</t>
  </si>
  <si>
    <t>Bata Sandals</t>
  </si>
  <si>
    <t>Batting Pads</t>
  </si>
  <si>
    <t>BCAA Supplements</t>
  </si>
  <si>
    <t>Bean Bag</t>
  </si>
  <si>
    <t>Bed Frame</t>
  </si>
  <si>
    <t>Bedside Table</t>
  </si>
  <si>
    <t>Bengali New Year Saree</t>
  </si>
  <si>
    <t>Bhai Dooj Special</t>
  </si>
  <si>
    <t>Biba Dress</t>
  </si>
  <si>
    <t>Biscuits Pack</t>
  </si>
  <si>
    <t>Black Friday Clothing</t>
  </si>
  <si>
    <t>Black Friday Electronics</t>
  </si>
  <si>
    <t>Black Friday Gadgets</t>
  </si>
  <si>
    <t>Black Friday Sale</t>
  </si>
  <si>
    <t>Blackout Curtains</t>
  </si>
  <si>
    <t>Blanket</t>
  </si>
  <si>
    <t>Bluetooth Speaker</t>
  </si>
  <si>
    <t>Boat Earbuds</t>
  </si>
  <si>
    <t>Bohemian Collection</t>
  </si>
  <si>
    <t>Bookshelf</t>
  </si>
  <si>
    <t>Bookshelf Combo</t>
  </si>
  <si>
    <t>Bookshelf for Students</t>
  </si>
  <si>
    <t>Bookshelf Gift</t>
  </si>
  <si>
    <t>Bookshelf Rack</t>
  </si>
  <si>
    <t>Bookshelf with Light</t>
  </si>
  <si>
    <t>Bose QC Headphones</t>
  </si>
  <si>
    <t>Bose Soundbar</t>
  </si>
  <si>
    <t>Boxing Day Sale</t>
  </si>
  <si>
    <t>Brass Decor Items</t>
  </si>
  <si>
    <t>Bread</t>
  </si>
  <si>
    <t>Bridal Lehenga</t>
  </si>
  <si>
    <t>Bridesmaid Dresses</t>
  </si>
  <si>
    <t>Brown Rice</t>
  </si>
  <si>
    <t>Buddha Purnima Special</t>
  </si>
  <si>
    <t>Bulk Diwali Order</t>
  </si>
  <si>
    <t>Bulk Order Festival</t>
  </si>
  <si>
    <t>Bulk Snacks Offer</t>
  </si>
  <si>
    <t>Bunk Bed</t>
  </si>
  <si>
    <t>Bunk Beds Bulk</t>
  </si>
  <si>
    <t>Butter</t>
  </si>
  <si>
    <t>Cake</t>
  </si>
  <si>
    <t>Cake &amp; Cookies</t>
  </si>
  <si>
    <t>Cake Special</t>
  </si>
  <si>
    <t>Camera Holi Special</t>
  </si>
  <si>
    <t>Campus Socks</t>
  </si>
  <si>
    <t>Cane Chair Set</t>
  </si>
  <si>
    <t>Cane Furniture</t>
  </si>
  <si>
    <t>Cane Furniture Set</t>
  </si>
  <si>
    <t>Cane Set</t>
  </si>
  <si>
    <t>Canon DSLR</t>
  </si>
  <si>
    <t>Canon Printer</t>
  </si>
  <si>
    <t>Cashew Nuts</t>
  </si>
  <si>
    <t>CCTV Security System</t>
  </si>
  <si>
    <t>Centre Table</t>
  </si>
  <si>
    <t>Chaniya Choli</t>
  </si>
  <si>
    <t>Chaniya Choli Collection</t>
  </si>
  <si>
    <t>Cheese</t>
  </si>
  <si>
    <t>Chemical-free Veggies</t>
  </si>
  <si>
    <t>Chhath Puja Electronics</t>
  </si>
  <si>
    <t>Chhath Puja Prep</t>
  </si>
  <si>
    <t>Chhath Puja Special</t>
  </si>
  <si>
    <t>Chicken</t>
  </si>
  <si>
    <t>Children's Day Electronics</t>
  </si>
  <si>
    <t>Children's Day Furniture</t>
  </si>
  <si>
    <t>Children's Day Gifts</t>
  </si>
  <si>
    <t>Children's Day Special</t>
  </si>
  <si>
    <t>Children's Day Sports</t>
  </si>
  <si>
    <t>Chocolate Hamper</t>
  </si>
  <si>
    <t>Chocolates Box</t>
  </si>
  <si>
    <t>Chocolates Hamper</t>
  </si>
  <si>
    <t>Christmas Cake Pack</t>
  </si>
  <si>
    <t>Christmas Dinner Set</t>
  </si>
  <si>
    <t>Christmas Electronics</t>
  </si>
  <si>
    <t>Christmas Eve Furniture</t>
  </si>
  <si>
    <t>Christmas Eve Special</t>
  </si>
  <si>
    <t>Christmas Family Dress</t>
  </si>
  <si>
    <t>Christmas Furniture</t>
  </si>
  <si>
    <t>Christmas Gadgets</t>
  </si>
  <si>
    <t>Christmas Gaming Console</t>
  </si>
  <si>
    <t>Christmas Gift Hampers</t>
  </si>
  <si>
    <t>Christmas Grocery</t>
  </si>
  <si>
    <t>Christmas Home Decor</t>
  </si>
  <si>
    <t>Christmas Party Wear</t>
  </si>
  <si>
    <t>Christmas Preview</t>
  </si>
  <si>
    <t>Christmas Sports Gift</t>
  </si>
  <si>
    <t>Christmas Sports Kit</t>
  </si>
  <si>
    <t>Christmas Sweater</t>
  </si>
  <si>
    <t>Christmas Tree &amp; Decor</t>
  </si>
  <si>
    <t>Christmas Tree Deluxe</t>
  </si>
  <si>
    <t>Christmas Wear</t>
  </si>
  <si>
    <t>Christmas Week Sale</t>
  </si>
  <si>
    <t>Clearance Offers</t>
  </si>
  <si>
    <t>Clearance Sale</t>
  </si>
  <si>
    <t>Clearance Stock</t>
  </si>
  <si>
    <t>Closet Organizer</t>
  </si>
  <si>
    <t>Coconut Oil</t>
  </si>
  <si>
    <t>Coffee Table</t>
  </si>
  <si>
    <t>Cola</t>
  </si>
  <si>
    <t>Color Festival Prep</t>
  </si>
  <si>
    <t>Comfort Chair Gift</t>
  </si>
  <si>
    <t>Comfort Furniture</t>
  </si>
  <si>
    <t>Community Puja Order</t>
  </si>
  <si>
    <t>Computer Chair</t>
  </si>
  <si>
    <t>Computer Desk</t>
  </si>
  <si>
    <t>Conference Table</t>
  </si>
  <si>
    <t>Conference Tables</t>
  </si>
  <si>
    <t>Cooking Oil</t>
  </si>
  <si>
    <t>Cooler</t>
  </si>
  <si>
    <t>Cooler Fan</t>
  </si>
  <si>
    <t>Cooler King</t>
  </si>
  <si>
    <t>Corn Flakes</t>
  </si>
  <si>
    <t>Corner Shelf</t>
  </si>
  <si>
    <t>Corporate Dandiya Event</t>
  </si>
  <si>
    <t>Corporate Dussehra Gifts</t>
  </si>
  <si>
    <t>Corporate Grocery</t>
  </si>
  <si>
    <t>Corporate Navratri Gifts</t>
  </si>
  <si>
    <t>Corporate Sports Kit</t>
  </si>
  <si>
    <t>Corsair Cabinet</t>
  </si>
  <si>
    <t>Cosco Basketball</t>
  </si>
  <si>
    <t>Cotton Kurtis</t>
  </si>
  <si>
    <t>Cotton Mattress</t>
  </si>
  <si>
    <t>Cotton Saree</t>
  </si>
  <si>
    <t>Cotton Sofa Cover</t>
  </si>
  <si>
    <t>Cotton Stole</t>
  </si>
  <si>
    <t>Cotton Trousers</t>
  </si>
  <si>
    <t>Cotton T-Shirts</t>
  </si>
  <si>
    <t>Cotton Wear</t>
  </si>
  <si>
    <t>Couple T-Shirts</t>
  </si>
  <si>
    <t>Cozy Bean Bags</t>
  </si>
  <si>
    <t>Cozy Furniture</t>
  </si>
  <si>
    <t>CP Plus CCTV</t>
  </si>
  <si>
    <t>Creative Speakers</t>
  </si>
  <si>
    <t>Cricket Helmet</t>
  </si>
  <si>
    <t>Cricket Kit</t>
  </si>
  <si>
    <t>Cultural Event Supplies</t>
  </si>
  <si>
    <t>Curd</t>
  </si>
  <si>
    <t>Cushion Set Gift</t>
  </si>
  <si>
    <t>Cyber Monday Furniture</t>
  </si>
  <si>
    <t>Cyber Monday Grocery</t>
  </si>
  <si>
    <t>Cyber Monday Preview</t>
  </si>
  <si>
    <t>Cyber Monday Sports</t>
  </si>
  <si>
    <t>Damp Proof Furniture</t>
  </si>
  <si>
    <t>Dandiya Sticks</t>
  </si>
  <si>
    <t>Dandiya Sticks Set</t>
  </si>
  <si>
    <t>Dasara Sale</t>
  </si>
  <si>
    <t>Dashami Pujo Shopping</t>
  </si>
  <si>
    <t>Decathlon Mat</t>
  </si>
  <si>
    <t>December Mega Sale</t>
  </si>
  <si>
    <t>Decor Items for Pooja</t>
  </si>
  <si>
    <t>Dehumidifier</t>
  </si>
  <si>
    <t>Dell Laptop</t>
  </si>
  <si>
    <t>Dell Monitor</t>
  </si>
  <si>
    <t>Dell XPS Laptop</t>
  </si>
  <si>
    <t>Denver Deodorant</t>
  </si>
  <si>
    <t>Detergent</t>
  </si>
  <si>
    <t>Dining Chairs Set of 4</t>
  </si>
  <si>
    <t>Dining Table</t>
  </si>
  <si>
    <t>Dishwash Liquid</t>
  </si>
  <si>
    <t>Diwali Advance Booking</t>
  </si>
  <si>
    <t>Diwali Clearance Sale</t>
  </si>
  <si>
    <t>Diwali Clothing Advance</t>
  </si>
  <si>
    <t>Diwali Clothing Bulk</t>
  </si>
  <si>
    <t>Diwali Corporate Electronics</t>
  </si>
  <si>
    <t>Diwali Corporate Gifts</t>
  </si>
  <si>
    <t>Diwali Dhamaka Offer</t>
  </si>
  <si>
    <t>Diwali Ethnic Wear</t>
  </si>
  <si>
    <t>Diwali Gadgets Offer</t>
  </si>
  <si>
    <t>Diwali Gift Vouchers</t>
  </si>
  <si>
    <t>Diwali Home Makeover</t>
  </si>
  <si>
    <t>Diwali Leftover Stock</t>
  </si>
  <si>
    <t>Diwali Planning Starts</t>
  </si>
  <si>
    <t>Diwali Pooja Items</t>
  </si>
  <si>
    <t>Diwali Puja Items</t>
  </si>
  <si>
    <t>Diwali Special Furniture</t>
  </si>
  <si>
    <t>Diwali Sports Gifts</t>
  </si>
  <si>
    <t>Diwali Sports Kit</t>
  </si>
  <si>
    <t>Diwali Sweets Box</t>
  </si>
  <si>
    <t>Diwali Sweets Bulk</t>
  </si>
  <si>
    <t>Diwali TV Sale</t>
  </si>
  <si>
    <t>Diyas &amp; Candles Bulk</t>
  </si>
  <si>
    <t>Diyas and Candles</t>
  </si>
  <si>
    <t>D-Link Router</t>
  </si>
  <si>
    <t>Drawer Cabinet</t>
  </si>
  <si>
    <t>Drawer Unit</t>
  </si>
  <si>
    <t>Drawing Tablet</t>
  </si>
  <si>
    <t>Drone for Kite Flying</t>
  </si>
  <si>
    <t>Drone for Wedding</t>
  </si>
  <si>
    <t>Dry Food Stock</t>
  </si>
  <si>
    <t>Dry Fruits Combo</t>
  </si>
  <si>
    <t>Dry Fruits for Winter</t>
  </si>
  <si>
    <t>Dry Fruits Gift</t>
  </si>
  <si>
    <t>Dry Fruits Gift Pack</t>
  </si>
  <si>
    <t>Dry Fruits Pack</t>
  </si>
  <si>
    <t>Dumbbell Set</t>
  </si>
  <si>
    <t>Durga Puja Advance</t>
  </si>
  <si>
    <t>Durga Puja Advance Booking</t>
  </si>
  <si>
    <t>Durga Puja Decor</t>
  </si>
  <si>
    <t>Dussehra Advance</t>
  </si>
  <si>
    <t>Dussehra Mela</t>
  </si>
  <si>
    <t>Dussehra Melã</t>
  </si>
  <si>
    <t>Dussehra Shopping</t>
  </si>
  <si>
    <t>Dussehra Special</t>
  </si>
  <si>
    <t>Dussehra Victory Celebration</t>
  </si>
  <si>
    <t>Earth Day Clothing</t>
  </si>
  <si>
    <t>Earth Day Special</t>
  </si>
  <si>
    <t>Eco-friendly Clothing</t>
  </si>
  <si>
    <t>Eco-friendly Electronics</t>
  </si>
  <si>
    <t>Eco-friendly Ganesha</t>
  </si>
  <si>
    <t>Eco-friendly Sports Gear</t>
  </si>
  <si>
    <t>Eco-friendly Tech</t>
  </si>
  <si>
    <t>Effigy Making Materials</t>
  </si>
  <si>
    <t>Electric Blanket</t>
  </si>
  <si>
    <t>Electrolyte Drinks</t>
  </si>
  <si>
    <t>Employee Chairs</t>
  </si>
  <si>
    <t>Employee Diwali Advance</t>
  </si>
  <si>
    <t>Employee Diwali Gift</t>
  </si>
  <si>
    <t>End of Festival Sale</t>
  </si>
  <si>
    <t>Environment Day Special</t>
  </si>
  <si>
    <t>Epson Printer</t>
  </si>
  <si>
    <t>Ergonomic Chair</t>
  </si>
  <si>
    <t>Ethnic Wear Sale</t>
  </si>
  <si>
    <t>Executive Chair</t>
  </si>
  <si>
    <t>Fabindia Kurta</t>
  </si>
  <si>
    <t>Fabindia Stole</t>
  </si>
  <si>
    <t>Family Dining Table</t>
  </si>
  <si>
    <t>Family Diwali Dress</t>
  </si>
  <si>
    <t>Family Pack Clothing</t>
  </si>
  <si>
    <t>Fastrack Bag</t>
  </si>
  <si>
    <t>Fastrack Sunglass</t>
  </si>
  <si>
    <t>Fastrack Watch</t>
  </si>
  <si>
    <t>Father's Day Clothing</t>
  </si>
  <si>
    <t>Father's Day Electronics</t>
  </si>
  <si>
    <t>Father's Day Gift</t>
  </si>
  <si>
    <t>Father's Day Special</t>
  </si>
  <si>
    <t>February End Sale</t>
  </si>
  <si>
    <t>February Month Start</t>
  </si>
  <si>
    <t>Festival Advance Booking</t>
  </si>
  <si>
    <t>Festival Bonanza</t>
  </si>
  <si>
    <t>Festival Combo Offers</t>
  </si>
  <si>
    <t>Festival Discount TV</t>
  </si>
  <si>
    <t>Festival Discount Voucher</t>
  </si>
  <si>
    <t>Festival End Sale</t>
  </si>
  <si>
    <t>Festival Furniture</t>
  </si>
  <si>
    <t>Festival Gadgets</t>
  </si>
  <si>
    <t>Festival Offers</t>
  </si>
  <si>
    <t>Festival Snacks Bulk</t>
  </si>
  <si>
    <t>Festival Snacks Pack</t>
  </si>
  <si>
    <t>Festival Specials</t>
  </si>
  <si>
    <t>Festival Sweets</t>
  </si>
  <si>
    <t>Festival Sweets Box</t>
  </si>
  <si>
    <t>Festive Decoration Lights</t>
  </si>
  <si>
    <t>Festive Gold Coin</t>
  </si>
  <si>
    <t>Festive Home Decor</t>
  </si>
  <si>
    <t>Festive Home Makeover</t>
  </si>
  <si>
    <t>Financial Year End</t>
  </si>
  <si>
    <t>Fire TV Stick</t>
  </si>
  <si>
    <t>Fish</t>
  </si>
  <si>
    <t>Fitness Band Gift</t>
  </si>
  <si>
    <t>Fitness Band Women</t>
  </si>
  <si>
    <t>Fitness Challenge Pack</t>
  </si>
  <si>
    <t>Fitness Equipment</t>
  </si>
  <si>
    <t>Fitness Equipment Gift</t>
  </si>
  <si>
    <t>Fitness Equipment Sale</t>
  </si>
  <si>
    <t>Fitness Tracker</t>
  </si>
  <si>
    <t>Flag Display Stand</t>
  </si>
  <si>
    <t>Flag T-Shirts</t>
  </si>
  <si>
    <t>Floor Cushions</t>
  </si>
  <si>
    <t>Floor Lamp</t>
  </si>
  <si>
    <t>Floor Reading Lamp</t>
  </si>
  <si>
    <t>Folding Chair</t>
  </si>
  <si>
    <t>Folding Table</t>
  </si>
  <si>
    <t>Folding Table for Party</t>
  </si>
  <si>
    <t>Football Studs</t>
  </si>
  <si>
    <t>Formal Shirt Gift</t>
  </si>
  <si>
    <t>Formal Shirt Set</t>
  </si>
  <si>
    <t>Formal Shirts Bulk</t>
  </si>
  <si>
    <t>Fossil Watch</t>
  </si>
  <si>
    <t>Freedom Festival</t>
  </si>
  <si>
    <t>Freedom Furniture Sale</t>
  </si>
  <si>
    <t>Freedom Sale Begin</t>
  </si>
  <si>
    <t>Fresh Juice Pack</t>
  </si>
  <si>
    <t>Fresh Start Furniture</t>
  </si>
  <si>
    <t>Friendship Day Bands</t>
  </si>
  <si>
    <t>Friendship Day Gadgets</t>
  </si>
  <si>
    <t>Friendship Day Gifts</t>
  </si>
  <si>
    <t>Fruits Basket</t>
  </si>
  <si>
    <t>Fruits Special</t>
  </si>
  <si>
    <t>Gaming Chair</t>
  </si>
  <si>
    <t>Ganesh Chaturthi Special</t>
  </si>
  <si>
    <t>Ganesh Festival Clearance</t>
  </si>
  <si>
    <t>Ganesh Festival Finale</t>
  </si>
  <si>
    <t>Ganesh Festival Offer</t>
  </si>
  <si>
    <t>Ganesh Festival Special</t>
  </si>
  <si>
    <t>Ganesh Festival Start</t>
  </si>
  <si>
    <t>Ganesh Idol Decoration</t>
  </si>
  <si>
    <t>Ganesh Visarjan Kit</t>
  </si>
  <si>
    <t>Ganesha Idol</t>
  </si>
  <si>
    <t>Ganpati Decoration Lights</t>
  </si>
  <si>
    <t>Garba Competition Prize</t>
  </si>
  <si>
    <t>Garba Night Special</t>
  </si>
  <si>
    <t>Garden Furniture</t>
  </si>
  <si>
    <t>Garden Set</t>
  </si>
  <si>
    <t>Garden Table</t>
  </si>
  <si>
    <t>Garden Umbrella</t>
  </si>
  <si>
    <t>Gariahat Store Opening</t>
  </si>
  <si>
    <t>Ghee</t>
  </si>
  <si>
    <t>Gift Ideas</t>
  </si>
  <si>
    <t>Gift Vouchers Bulk</t>
  </si>
  <si>
    <t>Goalkeeper Gloves</t>
  </si>
  <si>
    <t>Godrej Eon Fridge</t>
  </si>
  <si>
    <t>Godrej Wardrobe</t>
  </si>
  <si>
    <t>Gold Plated Necklace</t>
  </si>
  <si>
    <t>Golu Steps</t>
  </si>
  <si>
    <t>Google Pixel 8</t>
  </si>
  <si>
    <t>GoPro Hero</t>
  </si>
  <si>
    <t>Gowri-Ganesha Special</t>
  </si>
  <si>
    <t>Grapes</t>
  </si>
  <si>
    <t>Groundnut Oil</t>
  </si>
  <si>
    <t>Gudi Padwa Electronics</t>
  </si>
  <si>
    <t>Gudi Padwa Sale</t>
  </si>
  <si>
    <t>Gudi Padwa Special</t>
  </si>
  <si>
    <t>Gudi Padwa Sports</t>
  </si>
  <si>
    <t>Gujiya Sweets</t>
  </si>
  <si>
    <t>Gurpurab Special</t>
  </si>
  <si>
    <t>Guru Nanak Jayanti</t>
  </si>
  <si>
    <t>Gym Gloves</t>
  </si>
  <si>
    <t>Gym Starter Kit</t>
  </si>
  <si>
    <t>Gym Starter Pack</t>
  </si>
  <si>
    <t>Gym Summer Membership Kit</t>
  </si>
  <si>
    <t>H&amp;M Dress</t>
  </si>
  <si>
    <t>Handbag</t>
  </si>
  <si>
    <t>Handbag Gift</t>
  </si>
  <si>
    <t>Harvest Festival Offer</t>
  </si>
  <si>
    <t>Havells Geyser</t>
  </si>
  <si>
    <t>Head Tennis Racket</t>
  </si>
  <si>
    <t>Headphone Offer</t>
  </si>
  <si>
    <t>Healthy Kids Food</t>
  </si>
  <si>
    <t>Heritage Furniture</t>
  </si>
  <si>
    <t>Hidesign Bag</t>
  </si>
  <si>
    <t>Holi Celebration Pack</t>
  </si>
  <si>
    <t>Holi Dhamaka Sale</t>
  </si>
  <si>
    <t>Holi Electronics</t>
  </si>
  <si>
    <t>Holi Ethnic Wear</t>
  </si>
  <si>
    <t>Holi Furniture Sale</t>
  </si>
  <si>
    <t>Holi Gadgets</t>
  </si>
  <si>
    <t>Holi Grocery Pack</t>
  </si>
  <si>
    <t>Holi Gulal Pack</t>
  </si>
  <si>
    <t>Holi Mega Pack</t>
  </si>
  <si>
    <t>Holi Party Wear</t>
  </si>
  <si>
    <t>Holi Preview</t>
  </si>
  <si>
    <t>Holi Special Collection</t>
  </si>
  <si>
    <t>Holi Special Colors</t>
  </si>
  <si>
    <t>Holi Special Furniture</t>
  </si>
  <si>
    <t>Holi Special Offers</t>
  </si>
  <si>
    <t>Holi Special Thandai</t>
  </si>
  <si>
    <t>Holi Sports Kit</t>
  </si>
  <si>
    <t>Holi Sports Sale</t>
  </si>
  <si>
    <t>Holi Sweets Pack</t>
  </si>
  <si>
    <t>Holi Tech Sale</t>
  </si>
  <si>
    <t>Home Appliance Sale</t>
  </si>
  <si>
    <t>Home Decor Gift</t>
  </si>
  <si>
    <t>Home Decoration Lights</t>
  </si>
  <si>
    <t>Home Office Setup</t>
  </si>
  <si>
    <t>Home Theater System</t>
  </si>
  <si>
    <t>Home Theatre Gift</t>
  </si>
  <si>
    <t>Home Theatre System</t>
  </si>
  <si>
    <t>Honey Bottle</t>
  </si>
  <si>
    <t>HP Pavilion</t>
  </si>
  <si>
    <t>HP Printer</t>
  </si>
  <si>
    <t>HR Department Order</t>
  </si>
  <si>
    <t>Hydration Pack</t>
  </si>
  <si>
    <t>Ice Cream Pack</t>
  </si>
  <si>
    <t>IFB Dishwasher</t>
  </si>
  <si>
    <t>Immunity Boosters</t>
  </si>
  <si>
    <t>Independence Day Mega Sale</t>
  </si>
  <si>
    <t>Independence Day Sale</t>
  </si>
  <si>
    <t>Independence Grocery</t>
  </si>
  <si>
    <t>Independence Offer</t>
  </si>
  <si>
    <t>Independence Week</t>
  </si>
  <si>
    <t>Indian Craft Furniture</t>
  </si>
  <si>
    <t>Indian Grocery Pack</t>
  </si>
  <si>
    <t>Indoor Cycling Kit</t>
  </si>
  <si>
    <t>Indoor Exercise Mat</t>
  </si>
  <si>
    <t>International Day of Families</t>
  </si>
  <si>
    <t>International Yoga Day</t>
  </si>
  <si>
    <t>iPad Air</t>
  </si>
  <si>
    <t>iPhone 15</t>
  </si>
  <si>
    <t>IT Company Order</t>
  </si>
  <si>
    <t>Jaggery</t>
  </si>
  <si>
    <t>Jam Pack</t>
  </si>
  <si>
    <t>Janmashtami Pooja Items</t>
  </si>
  <si>
    <t>Janmashtami Special</t>
  </si>
  <si>
    <t>January End Clearance</t>
  </si>
  <si>
    <t>January End Sale</t>
  </si>
  <si>
    <t>January Furniture Sale</t>
  </si>
  <si>
    <t>January Grocery Sale</t>
  </si>
  <si>
    <t>January Sports Sale</t>
  </si>
  <si>
    <t>JBL Speaker</t>
  </si>
  <si>
    <t>Jockey Innerwear</t>
  </si>
  <si>
    <t>Juice Pack</t>
  </si>
  <si>
    <t>Juice Packs</t>
  </si>
  <si>
    <t>Juice Packs Bulk</t>
  </si>
  <si>
    <t>Juices Pack</t>
  </si>
  <si>
    <t>July Monsoon Sale</t>
  </si>
  <si>
    <t>July Startup Offer</t>
  </si>
  <si>
    <t>Kannada Rajyotsava</t>
  </si>
  <si>
    <t>Karcher Washer</t>
  </si>
  <si>
    <t>Kargil Day Special</t>
  </si>
  <si>
    <t>Kargil Vijay Diwas</t>
  </si>
  <si>
    <t>Karnataka Special</t>
  </si>
  <si>
    <t>Karwa Chauth Gifts</t>
  </si>
  <si>
    <t>Karwa Chauth Pooja Thali</t>
  </si>
  <si>
    <t>Karwa Chauth Prep</t>
  </si>
  <si>
    <t>Karwa Chauth Sports Gift</t>
  </si>
  <si>
    <t>Karwa Chauth Sweets</t>
  </si>
  <si>
    <t>Kent RO Purifier</t>
  </si>
  <si>
    <t>Kerala Specialities</t>
  </si>
  <si>
    <t>Ketchup Bottle</t>
  </si>
  <si>
    <t>Khadi Kurta</t>
  </si>
  <si>
    <t>Kids Bedroom Set</t>
  </si>
  <si>
    <t>Kids Christmas Wear</t>
  </si>
  <si>
    <t>Kids Furniture</t>
  </si>
  <si>
    <t>Kids Snacks Pack</t>
  </si>
  <si>
    <t>Kids Sports Kit</t>
  </si>
  <si>
    <t>Kids Study Chair</t>
  </si>
  <si>
    <t>Kids Study Table</t>
  </si>
  <si>
    <t>Kids Summer Kit</t>
  </si>
  <si>
    <t>Kids Swimming Kit</t>
  </si>
  <si>
    <t>Kids Tablet</t>
  </si>
  <si>
    <t>Kids Winter Wear</t>
  </si>
  <si>
    <t>Kindle Gift</t>
  </si>
  <si>
    <t>Kite Flying Accessories</t>
  </si>
  <si>
    <t>Krishna Dress</t>
  </si>
  <si>
    <t>Lakshmi Puja Special</t>
  </si>
  <si>
    <t>Langar Seva Items</t>
  </si>
  <si>
    <t>Laptop Bag</t>
  </si>
  <si>
    <t>Laptop Black Friday</t>
  </si>
  <si>
    <t>Laptop Republic Day</t>
  </si>
  <si>
    <t>Last Chance Deals</t>
  </si>
  <si>
    <t>Last Chance Offer</t>
  </si>
  <si>
    <t>Last Day Offers</t>
  </si>
  <si>
    <t>Last Minute Christmas Gifts</t>
  </si>
  <si>
    <t>Last Minute Valentine</t>
  </si>
  <si>
    <t>Last Winter Stock</t>
  </si>
  <si>
    <t>Lenovo Tab P12</t>
  </si>
  <si>
    <t>Lenovo ThinkPad</t>
  </si>
  <si>
    <t>Levi's Cap</t>
  </si>
  <si>
    <t>Levi's Jacket</t>
  </si>
  <si>
    <t>Levis Jeans</t>
  </si>
  <si>
    <t>LG AC 1.5 Ton</t>
  </si>
  <si>
    <t>LG Double Door Fridge</t>
  </si>
  <si>
    <t>LG Soundbar</t>
  </si>
  <si>
    <t>LG Washing Machine</t>
  </si>
  <si>
    <t>Liberty Sandals</t>
  </si>
  <si>
    <t>Lifecycle Treadmill</t>
  </si>
  <si>
    <t>Light Filtering Blinds</t>
  </si>
  <si>
    <t>Lighting Arrangement</t>
  </si>
  <si>
    <t>Lights &amp; Ornaments</t>
  </si>
  <si>
    <t>Lightweight Chairs</t>
  </si>
  <si>
    <t>Lightweight Furniture</t>
  </si>
  <si>
    <t>Linen Shirt</t>
  </si>
  <si>
    <t>Logitech Mouse</t>
  </si>
  <si>
    <t>Logitech Webcam</t>
  </si>
  <si>
    <t>Lohri Special</t>
  </si>
  <si>
    <t>Louis Philippe Shirt</t>
  </si>
  <si>
    <t>Love Seat Sofa</t>
  </si>
  <si>
    <t>MacBook Air</t>
  </si>
  <si>
    <t>Magazine Rack</t>
  </si>
  <si>
    <t>Maggi Noodles</t>
  </si>
  <si>
    <t>Maha Ashtami Special</t>
  </si>
  <si>
    <t>Maha Navami Shopping</t>
  </si>
  <si>
    <t>Maha Shivratri Fasting</t>
  </si>
  <si>
    <t>Maha Shivratri Offer</t>
  </si>
  <si>
    <t>Maha Shivratri Prep</t>
  </si>
  <si>
    <t>Mahalaya Special</t>
  </si>
  <si>
    <t>Maharashtra Day</t>
  </si>
  <si>
    <t>Maharashtra Day Special</t>
  </si>
  <si>
    <t>Mahashivratri Pooja Items</t>
  </si>
  <si>
    <t>Mahashivratri Special Offer</t>
  </si>
  <si>
    <t>Maida</t>
  </si>
  <si>
    <t>Makar Sankranti Prep</t>
  </si>
  <si>
    <t>Makar Sankranti Special</t>
  </si>
  <si>
    <t>Mandap Decoration</t>
  </si>
  <si>
    <t>Mango (Summer Special)</t>
  </si>
  <si>
    <t>Mango Pack</t>
  </si>
  <si>
    <t>Mangoes</t>
  </si>
  <si>
    <t>Manyavar Sherwani</t>
  </si>
  <si>
    <t>Marathon Kit</t>
  </si>
  <si>
    <t>March End Sale</t>
  </si>
  <si>
    <t>Marks &amp; Spencer Shirt</t>
  </si>
  <si>
    <t>Mathura Peda Pack</t>
  </si>
  <si>
    <t>Mattress</t>
  </si>
  <si>
    <t>May Day Sale</t>
  </si>
  <si>
    <t>May Day Special</t>
  </si>
  <si>
    <t>Meditation Cushion</t>
  </si>
  <si>
    <t>Meeting Table</t>
  </si>
  <si>
    <t>Men's Kurta Set</t>
  </si>
  <si>
    <t>Merry Christmas Sale</t>
  </si>
  <si>
    <t>Metal Almirah</t>
  </si>
  <si>
    <t>MI 4K Stick</t>
  </si>
  <si>
    <t>MI Smart Band</t>
  </si>
  <si>
    <t>MI Soundbar</t>
  </si>
  <si>
    <t>MI TV 55"</t>
  </si>
  <si>
    <t>Milk</t>
  </si>
  <si>
    <t>Mivi Speaker</t>
  </si>
  <si>
    <t>Mobile Offer</t>
  </si>
  <si>
    <t>Modak Maker Machine</t>
  </si>
  <si>
    <t>Monsoon Adventure Gear</t>
  </si>
  <si>
    <t>Monsoon Bed Sheet</t>
  </si>
  <si>
    <t>Monsoon Bedding</t>
  </si>
  <si>
    <t>Monsoon Bedding Sale</t>
  </si>
  <si>
    <t>Monsoon Clothing Sale</t>
  </si>
  <si>
    <t>Monsoon Curtains</t>
  </si>
  <si>
    <t>Monsoon Essentials</t>
  </si>
  <si>
    <t>Monsoon Ethnic Wear</t>
  </si>
  <si>
    <t>Monsoon Fitness</t>
  </si>
  <si>
    <t>Monsoon Fitness Gear</t>
  </si>
  <si>
    <t>Monsoon Fruits</t>
  </si>
  <si>
    <t>Monsoon Furniture</t>
  </si>
  <si>
    <t>Monsoon Furniture Cover</t>
  </si>
  <si>
    <t>Monsoon Gadgets</t>
  </si>
  <si>
    <t>Monsoon Gaming PC</t>
  </si>
  <si>
    <t>Monsoon Grocery Stock</t>
  </si>
  <si>
    <t>Monsoon Home Decor</t>
  </si>
  <si>
    <t>Monsoon Home Office</t>
  </si>
  <si>
    <t>Monsoon Laptop Offer</t>
  </si>
  <si>
    <t>Monsoon Marathon Kit</t>
  </si>
  <si>
    <t>Monsoon Office Furniture</t>
  </si>
  <si>
    <t>Monsoon Office Wear</t>
  </si>
  <si>
    <t>Monsoon Ready Furniture</t>
  </si>
  <si>
    <t>Monsoon Snacks</t>
  </si>
  <si>
    <t>Monsoon Special Bean Bag</t>
  </si>
  <si>
    <t>Monsoon Storage Box</t>
  </si>
  <si>
    <t>Monsoon Trekking</t>
  </si>
  <si>
    <t>Monsoon Trekking Gear</t>
  </si>
  <si>
    <t>Monsoon Trekking Shoes</t>
  </si>
  <si>
    <t>Monsoon TV Offer</t>
  </si>
  <si>
    <t>Monsoon Umbrella</t>
  </si>
  <si>
    <t>Monsoon Vegetable Pack</t>
  </si>
  <si>
    <t>Monsoon Veggies</t>
  </si>
  <si>
    <t>Month End Clearance</t>
  </si>
  <si>
    <t>Month End Fitness</t>
  </si>
  <si>
    <t>Month End Offers</t>
  </si>
  <si>
    <t>Month End Sale</t>
  </si>
  <si>
    <t>Morphy Richards Toaster</t>
  </si>
  <si>
    <t>Mother's Day Electronics</t>
  </si>
  <si>
    <t>Mother's Day Gifts</t>
  </si>
  <si>
    <t>Mother's Day Saree</t>
  </si>
  <si>
    <t>Mother's Day Special</t>
  </si>
  <si>
    <t>Mother's Day Wear</t>
  </si>
  <si>
    <t>Moto Edge 40</t>
  </si>
  <si>
    <t>MSI Gaming Laptop</t>
  </si>
  <si>
    <t>MSI Motherboard</t>
  </si>
  <si>
    <t>Murukku Pack</t>
  </si>
  <si>
    <t>Mustard Oil</t>
  </si>
  <si>
    <t>Mysore Dasara Special</t>
  </si>
  <si>
    <t>National Memorial Day</t>
  </si>
  <si>
    <t>National Sale</t>
  </si>
  <si>
    <t>Navratri Corporate Gifts</t>
  </si>
  <si>
    <t>Navratri Corporate Sweets</t>
  </si>
  <si>
    <t>Navratri Dandiya Nights</t>
  </si>
  <si>
    <t>Navratri Fasting Food</t>
  </si>
  <si>
    <t>Navratri Final Day</t>
  </si>
  <si>
    <t>Navratri Golu Dolls</t>
  </si>
  <si>
    <t>Navratri Prep Starts</t>
  </si>
  <si>
    <t>Navratri Special</t>
  </si>
  <si>
    <t>Navratri Special Chaniya Choli</t>
  </si>
  <si>
    <t>Navratri Special Offers</t>
  </si>
  <si>
    <t>Navratri Sweets</t>
  </si>
  <si>
    <t>Nespresso Machine</t>
  </si>
  <si>
    <t>New Furniture for Diwali</t>
  </si>
  <si>
    <t>New Month Offers</t>
  </si>
  <si>
    <t>New Store Launch</t>
  </si>
  <si>
    <t>New Year Clothing Sale</t>
  </si>
  <si>
    <t>New Year Day Sale</t>
  </si>
  <si>
    <t>New Year Decor</t>
  </si>
  <si>
    <t>New Year Eve Special</t>
  </si>
  <si>
    <t>New Year Fitness Goal</t>
  </si>
  <si>
    <t>New Year Gadgets</t>
  </si>
  <si>
    <t>New Year Grocery Pack</t>
  </si>
  <si>
    <t>New Year Healthy Start</t>
  </si>
  <si>
    <t>New Year Home Makeover</t>
  </si>
  <si>
    <t>New Year Lights</t>
  </si>
  <si>
    <t>New Year Marathon Prep</t>
  </si>
  <si>
    <t>New Year Party Supplies</t>
  </si>
  <si>
    <t>New Year Resolution Kit</t>
  </si>
  <si>
    <t>New Year Tech Gifts</t>
  </si>
  <si>
    <t>New Year TV Offer</t>
  </si>
  <si>
    <t>Nike Running Shoes</t>
  </si>
  <si>
    <t>Nike Shoes</t>
  </si>
  <si>
    <t>Nikon Coolpix</t>
  </si>
  <si>
    <t>Nivia Football</t>
  </si>
  <si>
    <t>Noise Watch</t>
  </si>
  <si>
    <t>Nothing Phone 2</t>
  </si>
  <si>
    <t>Nova Hair Dryer</t>
  </si>
  <si>
    <t>Oats Pack</t>
  </si>
  <si>
    <t>Office Cabin Furniture</t>
  </si>
  <si>
    <t>Office Cabinet</t>
  </si>
  <si>
    <t>Office Chair</t>
  </si>
  <si>
    <t>Office Chair Gift</t>
  </si>
  <si>
    <t>Office Chair Offer</t>
  </si>
  <si>
    <t>Office Desk</t>
  </si>
  <si>
    <t>Office Diwali Planning</t>
  </si>
  <si>
    <t>Office Furniture Bulk</t>
  </si>
  <si>
    <t>Office Laptop Bulk</t>
  </si>
  <si>
    <t>Office Partition</t>
  </si>
  <si>
    <t>Office Puja Gift</t>
  </si>
  <si>
    <t>Office Snacks</t>
  </si>
  <si>
    <t>Office Summer Sale</t>
  </si>
  <si>
    <t>Office Workstation</t>
  </si>
  <si>
    <t>Onam Celebration Pack</t>
  </si>
  <si>
    <t>Onam Sadhya Pack</t>
  </si>
  <si>
    <t>Onam Sadhya Special</t>
  </si>
  <si>
    <t>Onam Sale Continues</t>
  </si>
  <si>
    <t>Onam Special Start</t>
  </si>
  <si>
    <t>OnePlus 12</t>
  </si>
  <si>
    <t>OnePlus Nord</t>
  </si>
  <si>
    <t>OnePlus TV</t>
  </si>
  <si>
    <t>Onion</t>
  </si>
  <si>
    <t>Organic Cotton</t>
  </si>
  <si>
    <t>Organic Cotton Clothing</t>
  </si>
  <si>
    <t>Organic Cotton Wear</t>
  </si>
  <si>
    <t>Organic Dal</t>
  </si>
  <si>
    <t>Organic Food Pack</t>
  </si>
  <si>
    <t>Organic Grocery</t>
  </si>
  <si>
    <t>Organic Health Pack</t>
  </si>
  <si>
    <t>Organic Vegetables</t>
  </si>
  <si>
    <t>Ornaments Set</t>
  </si>
  <si>
    <t>Outdoor Dining</t>
  </si>
  <si>
    <t>Outdoor Dining Set</t>
  </si>
  <si>
    <t>Outdoor Furniture</t>
  </si>
  <si>
    <t>Outdoor Games</t>
  </si>
  <si>
    <t>Outdoor Seating</t>
  </si>
  <si>
    <t>Outdoor Sofa</t>
  </si>
  <si>
    <t>Outdoor Speakers</t>
  </si>
  <si>
    <t>Panasonic Microwave</t>
  </si>
  <si>
    <t>Pandal Booking Advance</t>
  </si>
  <si>
    <t>Pandal Hopping Special</t>
  </si>
  <si>
    <t>Pandal Sound System</t>
  </si>
  <si>
    <t>Paneer</t>
  </si>
  <si>
    <t>Papaya</t>
  </si>
  <si>
    <t>Parents' Day Gifts</t>
  </si>
  <si>
    <t>Parents' Day Special</t>
  </si>
  <si>
    <t>Park Avenue Perfume</t>
  </si>
  <si>
    <t>Party Snacks Bulk</t>
  </si>
  <si>
    <t>Party Snacks Combo</t>
  </si>
  <si>
    <t>Party Speaker</t>
  </si>
  <si>
    <t>Party Speaker System</t>
  </si>
  <si>
    <t>Party Wear Dress</t>
  </si>
  <si>
    <t>Pasta Pack</t>
  </si>
  <si>
    <t>Patio Umbrella</t>
  </si>
  <si>
    <t>Patriotic Snacks</t>
  </si>
  <si>
    <t>Patriotic Snacks Pack</t>
  </si>
  <si>
    <t>Pepe Jeans</t>
  </si>
  <si>
    <t>Perfume Gift Set</t>
  </si>
  <si>
    <t>Peter England Suit</t>
  </si>
  <si>
    <t>Philips Air Fryer</t>
  </si>
  <si>
    <t>Philips Coffee Maker</t>
  </si>
  <si>
    <t>Philips Hair Dryer</t>
  </si>
  <si>
    <t>Philips Iron</t>
  </si>
  <si>
    <t>Philips Mixer Grinder</t>
  </si>
  <si>
    <t>Philips Trimmer</t>
  </si>
  <si>
    <t>Philips Vacuum Cleaner</t>
  </si>
  <si>
    <t>Photo Frame Set</t>
  </si>
  <si>
    <t>Pichkari</t>
  </si>
  <si>
    <t>Pichkari Set</t>
  </si>
  <si>
    <t>Pickle Jar</t>
  </si>
  <si>
    <t>Picnic Table</t>
  </si>
  <si>
    <t>Plastic Chairs</t>
  </si>
  <si>
    <t>Plastic Free July</t>
  </si>
  <si>
    <t>Plastic Storage Boxes</t>
  </si>
  <si>
    <t>Poila Baisakh Gift Pack</t>
  </si>
  <si>
    <t>Poila Baisakh Prep</t>
  </si>
  <si>
    <t>Pomegranate</t>
  </si>
  <si>
    <t>Pongal Sale Starts</t>
  </si>
  <si>
    <t>Pongal Special</t>
  </si>
  <si>
    <t>Pongal Special Rice</t>
  </si>
  <si>
    <t>Pongal Special Sweets</t>
  </si>
  <si>
    <t>Pongal Sports Offer</t>
  </si>
  <si>
    <t>Pongal Sweets Pack</t>
  </si>
  <si>
    <t>Pooja Essentials</t>
  </si>
  <si>
    <t>Pooja Room Items</t>
  </si>
  <si>
    <t>Pooja Room Mandir</t>
  </si>
  <si>
    <t>Portable Fan</t>
  </si>
  <si>
    <t>Portable Speaker</t>
  </si>
  <si>
    <t>Portronics Adaptor</t>
  </si>
  <si>
    <t>Post-Christmas Offer</t>
  </si>
  <si>
    <t>Post-Diwali Offers</t>
  </si>
  <si>
    <t>Post-Holi Sale</t>
  </si>
  <si>
    <t>Post-Independence Sale</t>
  </si>
  <si>
    <t>Post-Pujo Clearance</t>
  </si>
  <si>
    <t>Post-Republic Day Sale</t>
  </si>
  <si>
    <t>Post-Valentine Sale</t>
  </si>
  <si>
    <t>Potato</t>
  </si>
  <si>
    <t>Power Bank Combo</t>
  </si>
  <si>
    <t>Power Bank Gift Set</t>
  </si>
  <si>
    <t>Pre-Independence Offer</t>
  </si>
  <si>
    <t>Pre-Monsoon Laptop Bag</t>
  </si>
  <si>
    <t>Pre-Monsoon Laptop Offer</t>
  </si>
  <si>
    <t>Pre-Monsoon TV Mount</t>
  </si>
  <si>
    <t>Prestige Cooker</t>
  </si>
  <si>
    <t>Prestige Pan Set</t>
  </si>
  <si>
    <t>Pre-Summer Sale</t>
  </si>
  <si>
    <t>Pro Boxing Gloves</t>
  </si>
  <si>
    <t>Projector Screen</t>
  </si>
  <si>
    <t>Projector Special</t>
  </si>
  <si>
    <t>Protein Powder</t>
  </si>
  <si>
    <t>Puja Accessories</t>
  </si>
  <si>
    <t>Puja Bamboo Items</t>
  </si>
  <si>
    <t>Puja Gift Hamper</t>
  </si>
  <si>
    <t>Puja Gift Items</t>
  </si>
  <si>
    <t>Puja Offer</t>
  </si>
  <si>
    <t>Puja Pandal Furniture</t>
  </si>
  <si>
    <t>Puja Pandal Supplies</t>
  </si>
  <si>
    <t>Puja Room Decor</t>
  </si>
  <si>
    <t>Pujo Catering Order</t>
  </si>
  <si>
    <t>Pujo Corporate Gifts</t>
  </si>
  <si>
    <t>Pujo Countdown</t>
  </si>
  <si>
    <t>Pujo Countdown Begins</t>
  </si>
  <si>
    <t>Pujo Home Decoration</t>
  </si>
  <si>
    <t>Pujo Leftover Stock</t>
  </si>
  <si>
    <t>Pujo Pandhal Booking</t>
  </si>
  <si>
    <t>Pujo Pandhal Decoration</t>
  </si>
  <si>
    <t>Pujo Shopping Spree</t>
  </si>
  <si>
    <t>Pujo Shopping Start</t>
  </si>
  <si>
    <t>Puma Cap</t>
  </si>
  <si>
    <t>Puma Trackpants</t>
  </si>
  <si>
    <t>Puma T-shirt</t>
  </si>
  <si>
    <t>Punching Bag</t>
  </si>
  <si>
    <t>Punjabi Jutti</t>
  </si>
  <si>
    <t>Punjabi Suit</t>
  </si>
  <si>
    <t>Quilt &amp; Blanket</t>
  </si>
  <si>
    <t>Quinoa</t>
  </si>
  <si>
    <t>Rain Coat</t>
  </si>
  <si>
    <t>Rain Jacket</t>
  </si>
  <si>
    <t>Rainwear Collection</t>
  </si>
  <si>
    <t>Rakhi Gift Hamper</t>
  </si>
  <si>
    <t>Rakhi Return Gift</t>
  </si>
  <si>
    <t>Rakhi Shopping Start</t>
  </si>
  <si>
    <t>Rakhi Special Furniture</t>
  </si>
  <si>
    <t>Rakhi Sports Gift</t>
  </si>
  <si>
    <t>Rakhi Sweets</t>
  </si>
  <si>
    <t>Rakhi Thali Set</t>
  </si>
  <si>
    <t>Rava</t>
  </si>
  <si>
    <t>Ravan Effigy</t>
  </si>
  <si>
    <t>Rayban Aviator</t>
  </si>
  <si>
    <t>Rayban Sunglass</t>
  </si>
  <si>
    <t>Razer Mouse</t>
  </si>
  <si>
    <t>Realme 11 Pro</t>
  </si>
  <si>
    <t>Reception Desk</t>
  </si>
  <si>
    <t>Reception Sofa</t>
  </si>
  <si>
    <t>Recliner Chair</t>
  </si>
  <si>
    <t>Recliner Gift</t>
  </si>
  <si>
    <t>Recycled Material Bags</t>
  </si>
  <si>
    <t>Redmi Note 13</t>
  </si>
  <si>
    <t>Reebok Shoes</t>
  </si>
  <si>
    <t>Relaxation Chair</t>
  </si>
  <si>
    <t>Republic Day Fashion</t>
  </si>
  <si>
    <t>Republic Day Furniture</t>
  </si>
  <si>
    <t>Republic Day Grocery</t>
  </si>
  <si>
    <t>Republic Day Preview</t>
  </si>
  <si>
    <t>Republic Day Special</t>
  </si>
  <si>
    <t>Republic Day Special TV</t>
  </si>
  <si>
    <t>Republic Day Sports</t>
  </si>
  <si>
    <t>Republic Day Tech</t>
  </si>
  <si>
    <t>Republic Day Weekend</t>
  </si>
  <si>
    <t>Resort Wear</t>
  </si>
  <si>
    <t>Ripe Bananas</t>
  </si>
  <si>
    <t>Romantic Home Decor</t>
  </si>
  <si>
    <t>Room Heater</t>
  </si>
  <si>
    <t>Root Vegetables</t>
  </si>
  <si>
    <t>Roses Day Offer</t>
  </si>
  <si>
    <t>Running Shoes</t>
  </si>
  <si>
    <t>Sabudana Special Pack</t>
  </si>
  <si>
    <t>Salt Lake City Store</t>
  </si>
  <si>
    <t>Samsung 1TB SSD</t>
  </si>
  <si>
    <t>Samsung 4K TV</t>
  </si>
  <si>
    <t>Samsung Galaxy Buds</t>
  </si>
  <si>
    <t>Samsung Galaxy S23</t>
  </si>
  <si>
    <t>Samsung Galaxy S24</t>
  </si>
  <si>
    <t>Samsung Monitor</t>
  </si>
  <si>
    <t>Samsung Refrigerator</t>
  </si>
  <si>
    <t>Samsung Single Door</t>
  </si>
  <si>
    <t>Samsung Tab S9</t>
  </si>
  <si>
    <t>Samsung TV</t>
  </si>
  <si>
    <t>Samsung Watch</t>
  </si>
  <si>
    <t>Santa Claus Costume</t>
  </si>
  <si>
    <t>Saraswati Puja Prep</t>
  </si>
  <si>
    <t>Sarat Bose Ave Store Opening</t>
  </si>
  <si>
    <t>Saree Gift</t>
  </si>
  <si>
    <t>Saree Special</t>
  </si>
  <si>
    <t>Sargi Thali Items</t>
  </si>
  <si>
    <t>School Shoes</t>
  </si>
  <si>
    <t>Seagate HDD</t>
  </si>
  <si>
    <t>Security Camera System</t>
  </si>
  <si>
    <t>Sennheiser Earphones</t>
  </si>
  <si>
    <t>Server Equipment</t>
  </si>
  <si>
    <t>SG Cricket Bat</t>
  </si>
  <si>
    <t>Shampoo Sachet</t>
  </si>
  <si>
    <t>Shashti Puja Shopping</t>
  </si>
  <si>
    <t>Shoe Rack</t>
  </si>
  <si>
    <t>Sindur Khela Items</t>
  </si>
  <si>
    <t>Skechers Sandals</t>
  </si>
  <si>
    <t>Skipping Rope</t>
  </si>
  <si>
    <t>Smart Band Gift</t>
  </si>
  <si>
    <t>Smart Home Starter Kit</t>
  </si>
  <si>
    <t>Smart Watch Gift</t>
  </si>
  <si>
    <t>Smart Watch Offer</t>
  </si>
  <si>
    <t>Smart Watch Valentine</t>
  </si>
  <si>
    <t>Smart Watch Women</t>
  </si>
  <si>
    <t>Smartphone Offer</t>
  </si>
  <si>
    <t>Sofa Cover Gift</t>
  </si>
  <si>
    <t>Sofa Set Diwali Offer</t>
  </si>
  <si>
    <t>Sofa Set Summer Offer</t>
  </si>
  <si>
    <t>Solar Charger</t>
  </si>
  <si>
    <t>Solar Power Bank</t>
  </si>
  <si>
    <t>Sony Bravia TV</t>
  </si>
  <si>
    <t>Sony Headphones</t>
  </si>
  <si>
    <t>Sony Home Theatre</t>
  </si>
  <si>
    <t>Sony PlayStation 5</t>
  </si>
  <si>
    <t>Sony Wireless Earbuds</t>
  </si>
  <si>
    <t>Special Packs</t>
  </si>
  <si>
    <t>Speed Ball</t>
  </si>
  <si>
    <t>Spices Pack</t>
  </si>
  <si>
    <t>Sports Awards Function</t>
  </si>
  <si>
    <t>Sports Equipment</t>
  </si>
  <si>
    <t>Sports Equipment Sale</t>
  </si>
  <si>
    <t>Sports Freedom Sale</t>
  </si>
  <si>
    <t>Sports Shorts</t>
  </si>
  <si>
    <t>Sports Tiranga Run</t>
  </si>
  <si>
    <t>Spring Collection</t>
  </si>
  <si>
    <t>Spring Electronics</t>
  </si>
  <si>
    <t>Spring Furniture</t>
  </si>
  <si>
    <t>Staff Room Setup</t>
  </si>
  <si>
    <t>Stationery Set</t>
  </si>
  <si>
    <t>Stock Clearance</t>
  </si>
  <si>
    <t>Stock Clearance Sale</t>
  </si>
  <si>
    <t>Student Laptop</t>
  </si>
  <si>
    <t>Student Offer</t>
  </si>
  <si>
    <t>Study Chair</t>
  </si>
  <si>
    <t>Study Table</t>
  </si>
  <si>
    <t>Study Table for Kids</t>
  </si>
  <si>
    <t>Study Table Gift</t>
  </si>
  <si>
    <t>Study Table with Drawer</t>
  </si>
  <si>
    <t>Sugar</t>
  </si>
  <si>
    <t>Sugarcane Juice</t>
  </si>
  <si>
    <t>Summer AC Combo</t>
  </si>
  <si>
    <t>Summer AC Sale</t>
  </si>
  <si>
    <t>Summer AC Service Pack</t>
  </si>
  <si>
    <t>Summer Accessories</t>
  </si>
  <si>
    <t>Summer BBQ Grill</t>
  </si>
  <si>
    <t>Summer Bed Sheet</t>
  </si>
  <si>
    <t>Summer Bedding</t>
  </si>
  <si>
    <t>Summer Bedding Set</t>
  </si>
  <si>
    <t>Summer Beverages Bulk</t>
  </si>
  <si>
    <t>Summer Breeze Furniture</t>
  </si>
  <si>
    <t>Summer Camp Electronics</t>
  </si>
  <si>
    <t>Summer Camp Gear</t>
  </si>
  <si>
    <t>Summer Chair</t>
  </si>
  <si>
    <t>Summer Clearance Sale</t>
  </si>
  <si>
    <t>Summer Collection</t>
  </si>
  <si>
    <t>Summer Collection Kurta</t>
  </si>
  <si>
    <t>Summer Collection Launch</t>
  </si>
  <si>
    <t>Summer Cool Chair</t>
  </si>
  <si>
    <t>Summer Cool Cuts</t>
  </si>
  <si>
    <t>Summer Cool Drinks</t>
  </si>
  <si>
    <t>Summer Cool Mat</t>
  </si>
  <si>
    <t>Summer Cool Tech</t>
  </si>
  <si>
    <t>Summer Coolants</t>
  </si>
  <si>
    <t>Summer Cooler King</t>
  </si>
  <si>
    <t>Summer Curtains</t>
  </si>
  <si>
    <t>Summer Dining Set</t>
  </si>
  <si>
    <t>Summer Festival Wear</t>
  </si>
  <si>
    <t>Summer Fitness Challenge</t>
  </si>
  <si>
    <t>Summer Fruits</t>
  </si>
  <si>
    <t>Summer Fruits Pack</t>
  </si>
  <si>
    <t>Summer Furniture</t>
  </si>
  <si>
    <t>Summer Gadget Sale</t>
  </si>
  <si>
    <t>Summer Health Drinks</t>
  </si>
  <si>
    <t>Summer Home Decor</t>
  </si>
  <si>
    <t>Summer Jacket</t>
  </si>
  <si>
    <t>Summer Kurtis</t>
  </si>
  <si>
    <t>Summer Laptop Offer</t>
  </si>
  <si>
    <t>Summer Laptops</t>
  </si>
  <si>
    <t>Summer Living</t>
  </si>
  <si>
    <t>Summer Marathon</t>
  </si>
  <si>
    <t>Summer Marathon Kit</t>
  </si>
  <si>
    <t>Summer Movie Night</t>
  </si>
  <si>
    <t>Summer Music Festival</t>
  </si>
  <si>
    <t>Summer Party Wear</t>
  </si>
  <si>
    <t>Summer Power Bank</t>
  </si>
  <si>
    <t>Summer Projector</t>
  </si>
  <si>
    <t>Summer Reading Chair</t>
  </si>
  <si>
    <t>Summer Running Shoes</t>
  </si>
  <si>
    <t>Summer School Uniform</t>
  </si>
  <si>
    <t>Summer Shawl</t>
  </si>
  <si>
    <t>Summer Solstice Sale</t>
  </si>
  <si>
    <t>Summer Special Offer</t>
  </si>
  <si>
    <t>Summer Sports Camp</t>
  </si>
  <si>
    <t>Summer Sports Kit</t>
  </si>
  <si>
    <t>Summer Sports League</t>
  </si>
  <si>
    <t>Summer Sports Shoes</t>
  </si>
  <si>
    <t>Summer Storage</t>
  </si>
  <si>
    <t>Summer Storage Solution</t>
  </si>
  <si>
    <t>Summer Storage Solutions</t>
  </si>
  <si>
    <t>Summer Student Offer</t>
  </si>
  <si>
    <t>Summer Tech Preview</t>
  </si>
  <si>
    <t>Summer Thirst Quenchers</t>
  </si>
  <si>
    <t>Summer T-Shirts Pack</t>
  </si>
  <si>
    <t>Summer Vacation Gadgets</t>
  </si>
  <si>
    <t>Summer Vacation Snacks</t>
  </si>
  <si>
    <t>Summer Wedding Gifts</t>
  </si>
  <si>
    <t>Summer Wedding Guest Wear</t>
  </si>
  <si>
    <t>Summer Wedding Package</t>
  </si>
  <si>
    <t>Summer Wedding Wear</t>
  </si>
  <si>
    <t>Sunglasses Collection</t>
  </si>
  <si>
    <t>Surge Protector</t>
  </si>
  <si>
    <t>Surya Devta Items</t>
  </si>
  <si>
    <t>Swadeshi Furniture</t>
  </si>
  <si>
    <t>Sweaters &amp; Jackets</t>
  </si>
  <si>
    <t>Sweaters Collection</t>
  </si>
  <si>
    <t>Swim Fins</t>
  </si>
  <si>
    <t>Swimming Cap</t>
  </si>
  <si>
    <t>Swimming Classes Kit</t>
  </si>
  <si>
    <t>Swimming Costume</t>
  </si>
  <si>
    <t>Swimming Gear</t>
  </si>
  <si>
    <t>Swimming Goggles</t>
  </si>
  <si>
    <t>Swimwear</t>
  </si>
  <si>
    <t>Table Fan</t>
  </si>
  <si>
    <t>Tablet for Students</t>
  </si>
  <si>
    <t>Tablet for Travel</t>
  </si>
  <si>
    <t>Tamarind</t>
  </si>
  <si>
    <t>Tamil New Year Prep</t>
  </si>
  <si>
    <t>Tamil New Year Special</t>
  </si>
  <si>
    <t>Tea &amp; Coffee</t>
  </si>
  <si>
    <t>Tea Powder</t>
  </si>
  <si>
    <t>Teacher's Day Electronics</t>
  </si>
  <si>
    <t>Teachers' Day Gifts</t>
  </si>
  <si>
    <t>Teacher's Day Saree</t>
  </si>
  <si>
    <t>Teacher's Day Special</t>
  </si>
  <si>
    <t>Teacher's Furniture</t>
  </si>
  <si>
    <t>Team Building Activity</t>
  </si>
  <si>
    <t>Team Uniforms</t>
  </si>
  <si>
    <t>Tech Republic Day</t>
  </si>
  <si>
    <t>Tech Summer Camp</t>
  </si>
  <si>
    <t>Tender Coconut</t>
  </si>
  <si>
    <t>Tennis Balls Pack</t>
  </si>
  <si>
    <t>Thandai Special</t>
  </si>
  <si>
    <t>Tiranga Clothing</t>
  </si>
  <si>
    <t>Tiranga Collection</t>
  </si>
  <si>
    <t>Tiranga Decor</t>
  </si>
  <si>
    <t>Tommy Hilfiger Perfume</t>
  </si>
  <si>
    <t>Toothpaste</t>
  </si>
  <si>
    <t>Tower Fan</t>
  </si>
  <si>
    <t>Toy Storage Furniture</t>
  </si>
  <si>
    <t>TP-Link Extender</t>
  </si>
  <si>
    <t>Traditional Craft</t>
  </si>
  <si>
    <t>Traditional Decor</t>
  </si>
  <si>
    <t>Traditional Furniture</t>
  </si>
  <si>
    <t>Traditional Games</t>
  </si>
  <si>
    <t>Traditional Sweets</t>
  </si>
  <si>
    <t>Traditional Wear</t>
  </si>
  <si>
    <t>Trekking Shoes</t>
  </si>
  <si>
    <t>Trekking Winter Wear</t>
  </si>
  <si>
    <t>Tricolor Collection</t>
  </si>
  <si>
    <t>Tricolor Electronics</t>
  </si>
  <si>
    <t>Tricolor Sportswear</t>
  </si>
  <si>
    <t>TV Black Friday Offer</t>
  </si>
  <si>
    <t>TV Stand</t>
  </si>
  <si>
    <t>UCB Belt</t>
  </si>
  <si>
    <t>Ugadi Electronics</t>
  </si>
  <si>
    <t>Ugadi Special</t>
  </si>
  <si>
    <t>UPS Backup</t>
  </si>
  <si>
    <t>UPS Battery Backup</t>
  </si>
  <si>
    <t>USPA Polo</t>
  </si>
  <si>
    <t>USPA T-Shirt</t>
  </si>
  <si>
    <t>Vacation Wear</t>
  </si>
  <si>
    <t>Valentine Chocolates</t>
  </si>
  <si>
    <t>Valentine Home Decor</t>
  </si>
  <si>
    <t>Valentine Special Dress</t>
  </si>
  <si>
    <t>Valentine Sports Kit</t>
  </si>
  <si>
    <t>Valentine's Day Chair</t>
  </si>
  <si>
    <t>Valentine's Day Dress</t>
  </si>
  <si>
    <t>Valentine's Day Flowers</t>
  </si>
  <si>
    <t>Valentine's Day Furniture</t>
  </si>
  <si>
    <t>Valentine's Day Preview</t>
  </si>
  <si>
    <t>Valentine's Day Special</t>
  </si>
  <si>
    <t>Valentine's Day Sweets</t>
  </si>
  <si>
    <t>Valentine's Week Sale</t>
  </si>
  <si>
    <t>Van Heusen Trouser</t>
  </si>
  <si>
    <t>Vanity Table</t>
  </si>
  <si>
    <t>Vasant Panchami Special</t>
  </si>
  <si>
    <t>Vegetable Pack</t>
  </si>
  <si>
    <t>Vehicle Pooja Kit</t>
  </si>
  <si>
    <t>Vitamin C Pack</t>
  </si>
  <si>
    <t>Vivo V29</t>
  </si>
  <si>
    <t>Voltage Stabilizer</t>
  </si>
  <si>
    <t>Voltas AC</t>
  </si>
  <si>
    <t>VR Headset Gift</t>
  </si>
  <si>
    <t>Wall Art</t>
  </si>
  <si>
    <t>Wall Cabinet</t>
  </si>
  <si>
    <t>Wall Mount Stabilizer</t>
  </si>
  <si>
    <t>Wall Shelf</t>
  </si>
  <si>
    <t>Wardrobe</t>
  </si>
  <si>
    <t>Wardrobe Organizer</t>
  </si>
  <si>
    <t>Watermelon</t>
  </si>
  <si>
    <t>Waterproof Backpack</t>
  </si>
  <si>
    <t>Waterproof Bags</t>
  </si>
  <si>
    <t>Waterproof Bluetooth Speaker</t>
  </si>
  <si>
    <t>Waterproof Electronics</t>
  </si>
  <si>
    <t>Waterproof Jackets</t>
  </si>
  <si>
    <t>Waterproof Laptop Cover</t>
  </si>
  <si>
    <t>Waterproof Mattress Cover</t>
  </si>
  <si>
    <t>Waterproof Speakers</t>
  </si>
  <si>
    <t>Waterproof Storage</t>
  </si>
  <si>
    <t>WD 2TB HDD</t>
  </si>
  <si>
    <t>WD SSD</t>
  </si>
  <si>
    <t>Wedding Furniture Rental</t>
  </si>
  <si>
    <t>Wedding Photography Gear</t>
  </si>
  <si>
    <t>Wedding Shopping</t>
  </si>
  <si>
    <t>Wedding Sweets Pack</t>
  </si>
  <si>
    <t>Weekend Special</t>
  </si>
  <si>
    <t>Wheat Flour</t>
  </si>
  <si>
    <t>Whirlpool AC</t>
  </si>
  <si>
    <t>White Holi Dress</t>
  </si>
  <si>
    <t>Winter Clearance</t>
  </si>
  <si>
    <t>Winter Clearance End</t>
  </si>
  <si>
    <t>Winter Collection Launch</t>
  </si>
  <si>
    <t>Winter Collection Sale</t>
  </si>
  <si>
    <t>Winter Electronics</t>
  </si>
  <si>
    <t>Winter Furniture</t>
  </si>
  <si>
    <t>Winter Grocery</t>
  </si>
  <si>
    <t>Winter Home Decor</t>
  </si>
  <si>
    <t>Winter Jackets</t>
  </si>
  <si>
    <t>Winter Sale Begins</t>
  </si>
  <si>
    <t>Winter Sports Gear</t>
  </si>
  <si>
    <t>Winter Wear Black Friday</t>
  </si>
  <si>
    <t>Winter Wear Sale</t>
  </si>
  <si>
    <t>Women's Day Clothing</t>
  </si>
  <si>
    <t>Women's Day Electronics</t>
  </si>
  <si>
    <t>Women's Day Flowers</t>
  </si>
  <si>
    <t>Women's Day Furniture</t>
  </si>
  <si>
    <t>Women's Day Gadgets</t>
  </si>
  <si>
    <t>Women's Day Special</t>
  </si>
  <si>
    <t>Women's Day Special Saree</t>
  </si>
  <si>
    <t>Women's Day Sports</t>
  </si>
  <si>
    <t>Women's Day Sweets</t>
  </si>
  <si>
    <t>Women's Day Watch</t>
  </si>
  <si>
    <t>Wooden Sofa</t>
  </si>
  <si>
    <t>Wooden Swing Chair</t>
  </si>
  <si>
    <t>Wooden Table</t>
  </si>
  <si>
    <t>Woodland Shoes</t>
  </si>
  <si>
    <t>World Creativity Day</t>
  </si>
  <si>
    <t>World Heritage Day</t>
  </si>
  <si>
    <t>World Ocean Day</t>
  </si>
  <si>
    <t>World Telecom Day</t>
  </si>
  <si>
    <t>World Youth Skills Day</t>
  </si>
  <si>
    <t>Wrangler Shirt</t>
  </si>
  <si>
    <t>Wrangler Shorts</t>
  </si>
  <si>
    <t>Xbox Controller</t>
  </si>
  <si>
    <t>Xiaomi Pad 6</t>
  </si>
  <si>
    <t>Year End Clearance</t>
  </si>
  <si>
    <t>Year End Electronics</t>
  </si>
  <si>
    <t>Year End Furniture Sale</t>
  </si>
  <si>
    <t>Year End Sale</t>
  </si>
  <si>
    <t>Yellow Theme Decor</t>
  </si>
  <si>
    <t>Yoga Accessories Kit</t>
  </si>
  <si>
    <t>Yoga Day Special</t>
  </si>
  <si>
    <t>Yoga Mat</t>
  </si>
  <si>
    <t>Yoga Mat Premium</t>
  </si>
  <si>
    <t>Yoga Special</t>
  </si>
  <si>
    <t>Yoga Summer Special</t>
  </si>
  <si>
    <t>Yoga Wear</t>
  </si>
  <si>
    <t>Yonex Badminton Racket</t>
  </si>
  <si>
    <t>Zara Top</t>
  </si>
  <si>
    <t>Zebronic Speaker</t>
  </si>
  <si>
    <t>Zebronics KB</t>
  </si>
  <si>
    <t>Revenue</t>
  </si>
  <si>
    <t>Cost</t>
  </si>
  <si>
    <t>Cursor R</t>
  </si>
  <si>
    <t>Total Revenue</t>
  </si>
  <si>
    <t>Total Cost</t>
  </si>
  <si>
    <t>Indent</t>
  </si>
  <si>
    <t>indent3</t>
  </si>
  <si>
    <t>Cost %</t>
  </si>
  <si>
    <t>Clothing</t>
  </si>
  <si>
    <t>Electronics</t>
  </si>
  <si>
    <t>Furniture</t>
  </si>
  <si>
    <t>Other</t>
  </si>
  <si>
    <t>Sports</t>
  </si>
  <si>
    <t>Chicago</t>
  </si>
  <si>
    <t>Houston</t>
  </si>
  <si>
    <t>Los Angeles</t>
  </si>
  <si>
    <t>New York</t>
  </si>
  <si>
    <t>Sectors</t>
  </si>
  <si>
    <t>%</t>
  </si>
  <si>
    <t>Done</t>
  </si>
  <si>
    <t>Running</t>
  </si>
  <si>
    <t>Total</t>
  </si>
  <si>
    <t>Value</t>
  </si>
  <si>
    <t>Jewelry</t>
  </si>
  <si>
    <t>Category by Revenue</t>
  </si>
  <si>
    <t>Store City by Sales</t>
  </si>
  <si>
    <t xml:space="preserve">Sales </t>
  </si>
  <si>
    <t>Cursor S</t>
  </si>
  <si>
    <t>Label</t>
  </si>
  <si>
    <t>Card</t>
  </si>
  <si>
    <t>Cash</t>
  </si>
  <si>
    <t>Online</t>
  </si>
  <si>
    <t>Sales by Payment Method</t>
  </si>
  <si>
    <t>Sales</t>
  </si>
  <si>
    <t>Consumer</t>
  </si>
  <si>
    <t>Corporate</t>
  </si>
  <si>
    <t>Home Office</t>
  </si>
  <si>
    <t>Daniel Miller</t>
  </si>
  <si>
    <t>David Wilson</t>
  </si>
  <si>
    <t>Emily Johnson</t>
  </si>
  <si>
    <t>Jessica Davis</t>
  </si>
  <si>
    <t>John Smith</t>
  </si>
  <si>
    <t>Michael Brown</t>
  </si>
  <si>
    <t>ST001</t>
  </si>
  <si>
    <t>ST002</t>
  </si>
  <si>
    <t>ST003</t>
  </si>
  <si>
    <t>ST004</t>
  </si>
  <si>
    <t>ST005</t>
  </si>
  <si>
    <t>ST006</t>
  </si>
  <si>
    <t>ST007</t>
  </si>
  <si>
    <t>ST008</t>
  </si>
  <si>
    <t>ST009</t>
  </si>
  <si>
    <t>East</t>
  </si>
  <si>
    <t>North</t>
  </si>
  <si>
    <t>South</t>
  </si>
  <si>
    <t>West</t>
  </si>
  <si>
    <t>Educational</t>
  </si>
  <si>
    <t>Region by Sales</t>
  </si>
  <si>
    <t>Column Labels</t>
  </si>
  <si>
    <t>Previous Year Region</t>
  </si>
  <si>
    <t>After Year Region</t>
  </si>
  <si>
    <t>KPIs</t>
  </si>
  <si>
    <t>↑</t>
  </si>
  <si>
    <t>↓</t>
  </si>
  <si>
    <t>Alt+254</t>
  </si>
  <si>
    <t>■</t>
  </si>
  <si>
    <t>SHARE</t>
  </si>
  <si>
    <t>Category by Profit</t>
  </si>
  <si>
    <t>Profit</t>
  </si>
  <si>
    <t>Cursor P</t>
  </si>
  <si>
    <t>Count</t>
  </si>
  <si>
    <t>Sales by Customer Segment</t>
  </si>
  <si>
    <t>Sales by Salesperson</t>
  </si>
  <si>
    <t>Percent</t>
  </si>
  <si>
    <t>Remaining</t>
  </si>
  <si>
    <t>Monthly Profit Trends</t>
  </si>
  <si>
    <t>Yearly Revenue Trends</t>
  </si>
  <si>
    <t>indent2</t>
  </si>
  <si>
    <t>Order_ID</t>
  </si>
  <si>
    <t>Order_Date</t>
  </si>
  <si>
    <t>Store_ID</t>
  </si>
  <si>
    <t>Store_City</t>
  </si>
  <si>
    <t>Store_Region</t>
  </si>
  <si>
    <t>Product_ID</t>
  </si>
  <si>
    <t>Product_Name</t>
  </si>
  <si>
    <t>Category</t>
  </si>
  <si>
    <t>Sub_Category</t>
  </si>
  <si>
    <t>Customer_ID</t>
  </si>
  <si>
    <t>Customer_Name</t>
  </si>
  <si>
    <t>Segment</t>
  </si>
  <si>
    <t>Salesperson</t>
  </si>
  <si>
    <t>Quantity</t>
  </si>
  <si>
    <t>Unit_Price</t>
  </si>
  <si>
    <t>Discount</t>
  </si>
  <si>
    <t>Payment_Method</t>
  </si>
  <si>
    <t>ORD001</t>
  </si>
  <si>
    <t>PRD101</t>
  </si>
  <si>
    <t>Smartphones</t>
  </si>
  <si>
    <t>CUST1001</t>
  </si>
  <si>
    <t>Rajesh Kumar</t>
  </si>
  <si>
    <t>ORD002</t>
  </si>
  <si>
    <t>PRD102</t>
  </si>
  <si>
    <t>Accessories</t>
  </si>
  <si>
    <t>CUST1002</t>
  </si>
  <si>
    <t>Priya Patel</t>
  </si>
  <si>
    <t>ORD003</t>
  </si>
  <si>
    <t>PRD201</t>
  </si>
  <si>
    <t>Men's Wear</t>
  </si>
  <si>
    <t>CUST1003</t>
  </si>
  <si>
    <t>Amit Singh</t>
  </si>
  <si>
    <t>ORD004</t>
  </si>
  <si>
    <t>PRD202</t>
  </si>
  <si>
    <t>Footwear</t>
  </si>
  <si>
    <t>CUST1004</t>
  </si>
  <si>
    <t>Sunita Sharma</t>
  </si>
  <si>
    <t>ORD005</t>
  </si>
  <si>
    <t>PRD301</t>
  </si>
  <si>
    <t>Computers</t>
  </si>
  <si>
    <t>CUST1005</t>
  </si>
  <si>
    <t>Vikram Reddy</t>
  </si>
  <si>
    <t>ORD006</t>
  </si>
  <si>
    <t>PRD302</t>
  </si>
  <si>
    <t>Peripherals</t>
  </si>
  <si>
    <t>CUST1006</t>
  </si>
  <si>
    <t>Anjali Nair</t>
  </si>
  <si>
    <t>ORD007</t>
  </si>
  <si>
    <t>PRD401</t>
  </si>
  <si>
    <t>Tables</t>
  </si>
  <si>
    <t>CUST1007</t>
  </si>
  <si>
    <t>Sushil Das</t>
  </si>
  <si>
    <t>ORD008</t>
  </si>
  <si>
    <t>PRD402</t>
  </si>
  <si>
    <t>Chairs</t>
  </si>
  <si>
    <t>CUST1008</t>
  </si>
  <si>
    <t>Meera Roy</t>
  </si>
  <si>
    <t>ORD009</t>
  </si>
  <si>
    <t>PRD501</t>
  </si>
  <si>
    <t>Pulses</t>
  </si>
  <si>
    <t>CUST1009</t>
  </si>
  <si>
    <t>Karthik Raja</t>
  </si>
  <si>
    <t>ORD010</t>
  </si>
  <si>
    <t>PRD502</t>
  </si>
  <si>
    <t>Grains</t>
  </si>
  <si>
    <t>CUST1010</t>
  </si>
  <si>
    <t>Lakshmi Iyer</t>
  </si>
  <si>
    <t>ORD011</t>
  </si>
  <si>
    <t>PRD103</t>
  </si>
  <si>
    <t>CUST1011</t>
  </si>
  <si>
    <t>Ajay Desai</t>
  </si>
  <si>
    <t>ORD012</t>
  </si>
  <si>
    <t>PRD104</t>
  </si>
  <si>
    <t>Televisions</t>
  </si>
  <si>
    <t>CUST1012</t>
  </si>
  <si>
    <t>Neha Shah</t>
  </si>
  <si>
    <t>ORD013</t>
  </si>
  <si>
    <t>PRD203</t>
  </si>
  <si>
    <t>CUST1013</t>
  </si>
  <si>
    <t>Deepak Malhotra</t>
  </si>
  <si>
    <t>ORD014</t>
  </si>
  <si>
    <t>PRD204</t>
  </si>
  <si>
    <t>Sportswear</t>
  </si>
  <si>
    <t>CUST1014</t>
  </si>
  <si>
    <t>Ritu Khanna</t>
  </si>
  <si>
    <t>ORD015</t>
  </si>
  <si>
    <t>PRD303</t>
  </si>
  <si>
    <t>CUST1015</t>
  </si>
  <si>
    <t>Sanjay Shetty</t>
  </si>
  <si>
    <t>ORD016</t>
  </si>
  <si>
    <t>PRD304</t>
  </si>
  <si>
    <t>CUST1016</t>
  </si>
  <si>
    <t>Divya Rao</t>
  </si>
  <si>
    <t>ORD017</t>
  </si>
  <si>
    <t>PRD403</t>
  </si>
  <si>
    <t>Storage</t>
  </si>
  <si>
    <t>CUST1017</t>
  </si>
  <si>
    <t>Arindam Ghosh</t>
  </si>
  <si>
    <t>ORD018</t>
  </si>
  <si>
    <t>PRD404</t>
  </si>
  <si>
    <t>CUST1018</t>
  </si>
  <si>
    <t>Papiya Sen</t>
  </si>
  <si>
    <t>ORD019</t>
  </si>
  <si>
    <t>PRD503</t>
  </si>
  <si>
    <t>Oils</t>
  </si>
  <si>
    <t>CUST1019</t>
  </si>
  <si>
    <t>Murali Krishnan</t>
  </si>
  <si>
    <t>ORD020</t>
  </si>
  <si>
    <t>PRD504</t>
  </si>
  <si>
    <t>Spices</t>
  </si>
  <si>
    <t>CUST1020</t>
  </si>
  <si>
    <t>Vasanthi Rajan</t>
  </si>
  <si>
    <t>ORD021</t>
  </si>
  <si>
    <t>PRD105</t>
  </si>
  <si>
    <t>CUST1021</t>
  </si>
  <si>
    <t>Kunal Mehta</t>
  </si>
  <si>
    <t>ORD022</t>
  </si>
  <si>
    <t>PRD106</t>
  </si>
  <si>
    <t>Audio</t>
  </si>
  <si>
    <t>CUST1022</t>
  </si>
  <si>
    <t>Sneha Joshi</t>
  </si>
  <si>
    <t>ORD023</t>
  </si>
  <si>
    <t>PRD205</t>
  </si>
  <si>
    <t>Formal Wear</t>
  </si>
  <si>
    <t>CUST1023</t>
  </si>
  <si>
    <t>Rohan Kapoor</t>
  </si>
  <si>
    <t>ORD024</t>
  </si>
  <si>
    <t>PRD206</t>
  </si>
  <si>
    <t>CUST1024</t>
  </si>
  <si>
    <t>Kavita Sharma</t>
  </si>
  <si>
    <t>ORD025</t>
  </si>
  <si>
    <t>PRD305</t>
  </si>
  <si>
    <t>Cameras</t>
  </si>
  <si>
    <t>CUST1025</t>
  </si>
  <si>
    <t>Arjun Mehta</t>
  </si>
  <si>
    <t>ORD026</t>
  </si>
  <si>
    <t>PRD306</t>
  </si>
  <si>
    <t>CUST1026</t>
  </si>
  <si>
    <t>Kavitha Prakash</t>
  </si>
  <si>
    <t>ORD027</t>
  </si>
  <si>
    <t>PRD405</t>
  </si>
  <si>
    <t>CUST1027</t>
  </si>
  <si>
    <t>Subir Bose</t>
  </si>
  <si>
    <t>ORD028</t>
  </si>
  <si>
    <t>PRD406</t>
  </si>
  <si>
    <t>CUST1028</t>
  </si>
  <si>
    <t>Rima Mukherjee</t>
  </si>
  <si>
    <t>ORD029</t>
  </si>
  <si>
    <t>PRD505</t>
  </si>
  <si>
    <t>CUST1029</t>
  </si>
  <si>
    <t>Chandran K</t>
  </si>
  <si>
    <t>ORD030</t>
  </si>
  <si>
    <t>PRD506</t>
  </si>
  <si>
    <t>Beverages</t>
  </si>
  <si>
    <t>CUST1030</t>
  </si>
  <si>
    <t>Geetha S</t>
  </si>
  <si>
    <t>ORD031</t>
  </si>
  <si>
    <t>PRD107</t>
  </si>
  <si>
    <t>CUST1031</t>
  </si>
  <si>
    <t>Prakash Sawant</t>
  </si>
  <si>
    <t>ORD032</t>
  </si>
  <si>
    <t>PRD108</t>
  </si>
  <si>
    <t>CUST1032</t>
  </si>
  <si>
    <t>Shweta Patil</t>
  </si>
  <si>
    <t>ORD033</t>
  </si>
  <si>
    <t>PRD207</t>
  </si>
  <si>
    <t>Ethnic Wear</t>
  </si>
  <si>
    <t>CUST1033</t>
  </si>
  <si>
    <t>Neelam Gupta</t>
  </si>
  <si>
    <t>ORD034</t>
  </si>
  <si>
    <t>PRD208</t>
  </si>
  <si>
    <t>CUST1034</t>
  </si>
  <si>
    <t>Ankit Goel</t>
  </si>
  <si>
    <t>ORD035</t>
  </si>
  <si>
    <t>PRD307</t>
  </si>
  <si>
    <t>Tablets</t>
  </si>
  <si>
    <t>CUST1035</t>
  </si>
  <si>
    <t>Nithin Joseph</t>
  </si>
  <si>
    <t>ORD036</t>
  </si>
  <si>
    <t>PRD308</t>
  </si>
  <si>
    <t>Networking</t>
  </si>
  <si>
    <t>CUST1036</t>
  </si>
  <si>
    <t>Shilpa Mathew</t>
  </si>
  <si>
    <t>ORD037</t>
  </si>
  <si>
    <t>PRD407</t>
  </si>
  <si>
    <t>CUST1037</t>
  </si>
  <si>
    <t>Tapan Pal</t>
  </si>
  <si>
    <t>ORD038</t>
  </si>
  <si>
    <t>PRD408</t>
  </si>
  <si>
    <t>CUST1038</t>
  </si>
  <si>
    <t>Nandini Das</t>
  </si>
  <si>
    <t>ORD039</t>
  </si>
  <si>
    <t>PRD507</t>
  </si>
  <si>
    <t>Essentials</t>
  </si>
  <si>
    <t>CUST1039</t>
  </si>
  <si>
    <t>Prabhu R</t>
  </si>
  <si>
    <t>ORD040</t>
  </si>
  <si>
    <t>PRD508</t>
  </si>
  <si>
    <t>Snacks</t>
  </si>
  <si>
    <t>CUST1040</t>
  </si>
  <si>
    <t>Meenakshi S</t>
  </si>
  <si>
    <t>ORD041</t>
  </si>
  <si>
    <t>PRD109</t>
  </si>
  <si>
    <t>CUST1041</t>
  </si>
  <si>
    <t>Harshad Kale</t>
  </si>
  <si>
    <t>ORD042</t>
  </si>
  <si>
    <t>PRD110</t>
  </si>
  <si>
    <t>Grooming</t>
  </si>
  <si>
    <t>CUST1042</t>
  </si>
  <si>
    <t>Kiran More</t>
  </si>
  <si>
    <t>ORD043</t>
  </si>
  <si>
    <t>PRD209</t>
  </si>
  <si>
    <t>CUST1043</t>
  </si>
  <si>
    <t>Siddharth Jain</t>
  </si>
  <si>
    <t>ORD044</t>
  </si>
  <si>
    <t>PRD210</t>
  </si>
  <si>
    <t>CUST1044</t>
  </si>
  <si>
    <t>Nikita Singh</t>
  </si>
  <si>
    <t>ORD045</t>
  </si>
  <si>
    <t>PRD309</t>
  </si>
  <si>
    <t>CUST1045</t>
  </si>
  <si>
    <t>Imran Khan</t>
  </si>
  <si>
    <t>ORD046</t>
  </si>
  <si>
    <t>PRD310</t>
  </si>
  <si>
    <t>CUST1046</t>
  </si>
  <si>
    <t>Ranjani R</t>
  </si>
  <si>
    <t>ORD047</t>
  </si>
  <si>
    <t>PRD409</t>
  </si>
  <si>
    <t>Desks</t>
  </si>
  <si>
    <t>CUST1047</t>
  </si>
  <si>
    <t>Sabyasachi Dey</t>
  </si>
  <si>
    <t>ORD048</t>
  </si>
  <si>
    <t>PRD410</t>
  </si>
  <si>
    <t>CUST1048</t>
  </si>
  <si>
    <t>Keya Saha</t>
  </si>
  <si>
    <t>ORD049</t>
  </si>
  <si>
    <t>PRD509</t>
  </si>
  <si>
    <t>Household</t>
  </si>
  <si>
    <t>CUST1049</t>
  </si>
  <si>
    <t>Anand V</t>
  </si>
  <si>
    <t>ORD050</t>
  </si>
  <si>
    <t>PRD510</t>
  </si>
  <si>
    <t>CUST1050</t>
  </si>
  <si>
    <t>Uma K</t>
  </si>
  <si>
    <t>ORD051</t>
  </si>
  <si>
    <t>PRD111</t>
  </si>
  <si>
    <t>CUST1051</t>
  </si>
  <si>
    <t>Vinod Tawde</t>
  </si>
  <si>
    <t>ORD052</t>
  </si>
  <si>
    <t>PRD112</t>
  </si>
  <si>
    <t>Smart Home</t>
  </si>
  <si>
    <t>CUST1052</t>
  </si>
  <si>
    <t>Prajakta K</t>
  </si>
  <si>
    <t>ORD053</t>
  </si>
  <si>
    <t>PRD211</t>
  </si>
  <si>
    <t>CUST1053</t>
  </si>
  <si>
    <t>Yash Bhatia</t>
  </si>
  <si>
    <t>ORD054</t>
  </si>
  <si>
    <t>PRD212</t>
  </si>
  <si>
    <t>Winter Wear</t>
  </si>
  <si>
    <t>CUST1054</t>
  </si>
  <si>
    <t>Pooja Mehta</t>
  </si>
  <si>
    <t>ORD055</t>
  </si>
  <si>
    <t>PRD311</t>
  </si>
  <si>
    <t>CUST1055</t>
  </si>
  <si>
    <t>Harish K</t>
  </si>
  <si>
    <t>ORD056</t>
  </si>
  <si>
    <t>PRD312</t>
  </si>
  <si>
    <t>CUST1056</t>
  </si>
  <si>
    <t>Savita G</t>
  </si>
  <si>
    <t>ORD057</t>
  </si>
  <si>
    <t>PRD411</t>
  </si>
  <si>
    <t>CUST1057</t>
  </si>
  <si>
    <t>Debashish Roy</t>
  </si>
  <si>
    <t>ORD058</t>
  </si>
  <si>
    <t>PRD412</t>
  </si>
  <si>
    <t>CUST1058</t>
  </si>
  <si>
    <t>Mousumi Dey</t>
  </si>
  <si>
    <t>ORD059</t>
  </si>
  <si>
    <t>PRD511</t>
  </si>
  <si>
    <t>Personal Care</t>
  </si>
  <si>
    <t>CUST1059</t>
  </si>
  <si>
    <t>Venkat R</t>
  </si>
  <si>
    <t>ORD060</t>
  </si>
  <si>
    <t>PRD512</t>
  </si>
  <si>
    <t>CUST1060</t>
  </si>
  <si>
    <t>Padma V</t>
  </si>
  <si>
    <t>ORD061</t>
  </si>
  <si>
    <t>PRD113</t>
  </si>
  <si>
    <t>CUST1061</t>
  </si>
  <si>
    <t>Manoj Yadav</t>
  </si>
  <si>
    <t>ORD062</t>
  </si>
  <si>
    <t>PRD114</t>
  </si>
  <si>
    <t>Wearables</t>
  </si>
  <si>
    <t>CUST1062</t>
  </si>
  <si>
    <t>Rupali A</t>
  </si>
  <si>
    <t>ORD063</t>
  </si>
  <si>
    <t>PRD213</t>
  </si>
  <si>
    <t>Women's Wear</t>
  </si>
  <si>
    <t>CUST1063</t>
  </si>
  <si>
    <t>Nidhi Garg</t>
  </si>
  <si>
    <t>ORD064</t>
  </si>
  <si>
    <t>PRD214</t>
  </si>
  <si>
    <t>CUST1064</t>
  </si>
  <si>
    <t>Tarun S</t>
  </si>
  <si>
    <t>ORD065</t>
  </si>
  <si>
    <t>PRD313</t>
  </si>
  <si>
    <t>CUST1065</t>
  </si>
  <si>
    <t>Prashant N</t>
  </si>
  <si>
    <t>ORD066</t>
  </si>
  <si>
    <t>PRD314</t>
  </si>
  <si>
    <t>CUST1066</t>
  </si>
  <si>
    <t>Latha M</t>
  </si>
  <si>
    <t>ORD067</t>
  </si>
  <si>
    <t>PRD413</t>
  </si>
  <si>
    <t>Entertainment</t>
  </si>
  <si>
    <t>CUST1067</t>
  </si>
  <si>
    <t>Ujjwal Saha</t>
  </si>
  <si>
    <t>ORD068</t>
  </si>
  <si>
    <t>PRD414</t>
  </si>
  <si>
    <t>CUST1068</t>
  </si>
  <si>
    <t>Sreya B</t>
  </si>
  <si>
    <t>ORD069</t>
  </si>
  <si>
    <t>PRD513</t>
  </si>
  <si>
    <t>CUST1069</t>
  </si>
  <si>
    <t>Dinesh K</t>
  </si>
  <si>
    <t>ORD070</t>
  </si>
  <si>
    <t>PRD514</t>
  </si>
  <si>
    <t>CUST1070</t>
  </si>
  <si>
    <t>Radhika M</t>
  </si>
  <si>
    <t>ORD071</t>
  </si>
  <si>
    <t>PRD115</t>
  </si>
  <si>
    <t>CUST1071</t>
  </si>
  <si>
    <t>Amey Kulkarni</t>
  </si>
  <si>
    <t>ORD072</t>
  </si>
  <si>
    <t>PRD116</t>
  </si>
  <si>
    <t>Appliances</t>
  </si>
  <si>
    <t>CUST1072</t>
  </si>
  <si>
    <t>Urmila J</t>
  </si>
  <si>
    <t>ORD073</t>
  </si>
  <si>
    <t>PRD215</t>
  </si>
  <si>
    <t>CUST1073</t>
  </si>
  <si>
    <t>Akash Agarwal</t>
  </si>
  <si>
    <t>ORD074</t>
  </si>
  <si>
    <t>PRD216</t>
  </si>
  <si>
    <t>Lingerie</t>
  </si>
  <si>
    <t>CUST1074</t>
  </si>
  <si>
    <t>Anushka R</t>
  </si>
  <si>
    <t>ORD075</t>
  </si>
  <si>
    <t>PRD315</t>
  </si>
  <si>
    <t>CUST1075</t>
  </si>
  <si>
    <t>Ramesh Babu</t>
  </si>
  <si>
    <t>ORD076</t>
  </si>
  <si>
    <t>PRD316</t>
  </si>
  <si>
    <t>CUST1076</t>
  </si>
  <si>
    <t>Sushma K</t>
  </si>
  <si>
    <t>ORD077</t>
  </si>
  <si>
    <t>PRD415</t>
  </si>
  <si>
    <t>CUST1077</t>
  </si>
  <si>
    <t>Abhik Ghosh</t>
  </si>
  <si>
    <t>ORD078</t>
  </si>
  <si>
    <t>PRD416</t>
  </si>
  <si>
    <t>CUST1078</t>
  </si>
  <si>
    <t>Paramita S</t>
  </si>
  <si>
    <t>ORD079</t>
  </si>
  <si>
    <t>PRD515</t>
  </si>
  <si>
    <t>Condiments</t>
  </si>
  <si>
    <t>CUST1079</t>
  </si>
  <si>
    <t>Sundar P</t>
  </si>
  <si>
    <t>ORD080</t>
  </si>
  <si>
    <t>PRD516</t>
  </si>
  <si>
    <t>Health Food</t>
  </si>
  <si>
    <t>CUST1080</t>
  </si>
  <si>
    <t>Anuradha K</t>
  </si>
  <si>
    <t>ORD081</t>
  </si>
  <si>
    <t>PRD117</t>
  </si>
  <si>
    <t>CUST1081</t>
  </si>
  <si>
    <t>Suhas P</t>
  </si>
  <si>
    <t>ORD082</t>
  </si>
  <si>
    <t>PRD118</t>
  </si>
  <si>
    <t>Security</t>
  </si>
  <si>
    <t>CUST1082</t>
  </si>
  <si>
    <t>Farhan Q</t>
  </si>
  <si>
    <t>ORD083</t>
  </si>
  <si>
    <t>PRD217</t>
  </si>
  <si>
    <t>CUST1083</t>
  </si>
  <si>
    <t>Kunal Kohli</t>
  </si>
  <si>
    <t>ORD084</t>
  </si>
  <si>
    <t>PRD218</t>
  </si>
  <si>
    <t>CUST1084</t>
  </si>
  <si>
    <t>Geeta M</t>
  </si>
  <si>
    <t>ORD085</t>
  </si>
  <si>
    <t>PRD317</t>
  </si>
  <si>
    <t>CUST1085</t>
  </si>
  <si>
    <t>Shankar G</t>
  </si>
  <si>
    <t>ORD086</t>
  </si>
  <si>
    <t>PRD318</t>
  </si>
  <si>
    <t>CUST1086</t>
  </si>
  <si>
    <t>Anitha S</t>
  </si>
  <si>
    <t>ORD087</t>
  </si>
  <si>
    <t>PRD417</t>
  </si>
  <si>
    <t>CUST1087</t>
  </si>
  <si>
    <t>Shyamal M</t>
  </si>
  <si>
    <t>ORD088</t>
  </si>
  <si>
    <t>PRD418</t>
  </si>
  <si>
    <t>CUST1088</t>
  </si>
  <si>
    <t>Poulami G</t>
  </si>
  <si>
    <t>ORD089</t>
  </si>
  <si>
    <t>PRD517</t>
  </si>
  <si>
    <t>Breakfast</t>
  </si>
  <si>
    <t>CUST1089</t>
  </si>
  <si>
    <t>Vijay K</t>
  </si>
  <si>
    <t>ORD090</t>
  </si>
  <si>
    <t>PRD518</t>
  </si>
  <si>
    <t>CUST1090</t>
  </si>
  <si>
    <t>Shanti R</t>
  </si>
  <si>
    <t>ORD091</t>
  </si>
  <si>
    <t>PRD119</t>
  </si>
  <si>
    <t>CUST1091</t>
  </si>
  <si>
    <t>Nilesh S</t>
  </si>
  <si>
    <t>ORD092</t>
  </si>
  <si>
    <t>PRD120</t>
  </si>
  <si>
    <t>CUST1092</t>
  </si>
  <si>
    <t>Sonali D</t>
  </si>
  <si>
    <t>ORD093</t>
  </si>
  <si>
    <t>PRD219</t>
  </si>
  <si>
    <t>Fragrance</t>
  </si>
  <si>
    <t>CUST1093</t>
  </si>
  <si>
    <t>Ritika B</t>
  </si>
  <si>
    <t>ORD094</t>
  </si>
  <si>
    <t>PRD220</t>
  </si>
  <si>
    <t>CUST1094</t>
  </si>
  <si>
    <t>Mohit C</t>
  </si>
  <si>
    <t>ORD095</t>
  </si>
  <si>
    <t>PRD319</t>
  </si>
  <si>
    <t>CUST1095</t>
  </si>
  <si>
    <t>Sridhar R</t>
  </si>
  <si>
    <t>ORD096</t>
  </si>
  <si>
    <t>PRD320</t>
  </si>
  <si>
    <t>CUST1096</t>
  </si>
  <si>
    <t>Jayalakshmi N</t>
  </si>
  <si>
    <t>ORD097</t>
  </si>
  <si>
    <t>PRD419</t>
  </si>
  <si>
    <t>CUST1097</t>
  </si>
  <si>
    <t>Arnab D</t>
  </si>
  <si>
    <t>ORD098</t>
  </si>
  <si>
    <t>PRD420</t>
  </si>
  <si>
    <t>CUST1098</t>
  </si>
  <si>
    <t>Chaitali B</t>
  </si>
  <si>
    <t>ORD099</t>
  </si>
  <si>
    <t>PRD519</t>
  </si>
  <si>
    <t>CUST1099</t>
  </si>
  <si>
    <t>Parthiban M</t>
  </si>
  <si>
    <t>ORD100</t>
  </si>
  <si>
    <t>PRD520</t>
  </si>
  <si>
    <t>CUST1100</t>
  </si>
  <si>
    <t>Jayanthi S</t>
  </si>
  <si>
    <t>ORD101</t>
  </si>
  <si>
    <t>PRD121</t>
  </si>
  <si>
    <t>CUST1101</t>
  </si>
  <si>
    <t>Mahesh Shetty</t>
  </si>
  <si>
    <t>ORD102</t>
  </si>
  <si>
    <t>PRD122</t>
  </si>
  <si>
    <t>CUST1102</t>
  </si>
  <si>
    <t>Pallavi Kulkarni</t>
  </si>
  <si>
    <t>ORD103</t>
  </si>
  <si>
    <t>PRD221</t>
  </si>
  <si>
    <t>CUST1103</t>
  </si>
  <si>
    <t>Dhruv Khanna</t>
  </si>
  <si>
    <t>ORD104</t>
  </si>
  <si>
    <t>PRD222</t>
  </si>
  <si>
    <t>CUST1104</t>
  </si>
  <si>
    <t>Simran Kaur</t>
  </si>
  <si>
    <t>ORD105</t>
  </si>
  <si>
    <t>PRD321</t>
  </si>
  <si>
    <t>CUST1105</t>
  </si>
  <si>
    <t>Srinivas Murthy</t>
  </si>
  <si>
    <t>ORD106</t>
  </si>
  <si>
    <t>PRD322</t>
  </si>
  <si>
    <t>CUST1106</t>
  </si>
  <si>
    <t>Nandini Prasad</t>
  </si>
  <si>
    <t>ORD107</t>
  </si>
  <si>
    <t>PRD421</t>
  </si>
  <si>
    <t>CUST1107</t>
  </si>
  <si>
    <t>Pratik Chatterjee</t>
  </si>
  <si>
    <t>ORD108</t>
  </si>
  <si>
    <t>PRD422</t>
  </si>
  <si>
    <t>CUST1108</t>
  </si>
  <si>
    <t>Riya Sen</t>
  </si>
  <si>
    <t>ORD109</t>
  </si>
  <si>
    <t>PRD521</t>
  </si>
  <si>
    <t>Dry Fruits</t>
  </si>
  <si>
    <t>CUST1109</t>
  </si>
  <si>
    <t>Senthil Kumar</t>
  </si>
  <si>
    <t>ORD110</t>
  </si>
  <si>
    <t>PRD522</t>
  </si>
  <si>
    <t>CUST1110</t>
  </si>
  <si>
    <t>Hemalatha R</t>
  </si>
  <si>
    <t>ORD111</t>
  </si>
  <si>
    <t>PRD601</t>
  </si>
  <si>
    <t>CUST1111</t>
  </si>
  <si>
    <t>Amruta Joshi</t>
  </si>
  <si>
    <t>ORD112</t>
  </si>
  <si>
    <t>PRD602</t>
  </si>
  <si>
    <t>CUST1112</t>
  </si>
  <si>
    <t>Shubham Pawar</t>
  </si>
  <si>
    <t>ORD113</t>
  </si>
  <si>
    <t>PRD123</t>
  </si>
  <si>
    <t>CUST1113</t>
  </si>
  <si>
    <t>Sneha Korgaonkar</t>
  </si>
  <si>
    <t>ORD114</t>
  </si>
  <si>
    <t>PRD124</t>
  </si>
  <si>
    <t>CUST1114</t>
  </si>
  <si>
    <t>Dattatray Pawar</t>
  </si>
  <si>
    <t>ORD115</t>
  </si>
  <si>
    <t>PRD223</t>
  </si>
  <si>
    <t>CUST1115</t>
  </si>
  <si>
    <t>Kavya Sharma</t>
  </si>
  <si>
    <t>ORD116</t>
  </si>
  <si>
    <t>PRD224</t>
  </si>
  <si>
    <t>CUST1116</t>
  </si>
  <si>
    <t>Arvind Singh</t>
  </si>
  <si>
    <t>ORD117</t>
  </si>
  <si>
    <t>PRD323</t>
  </si>
  <si>
    <t>CUST1117</t>
  </si>
  <si>
    <t>Karthik Subramanian</t>
  </si>
  <si>
    <t>ORD118</t>
  </si>
  <si>
    <t>PRD324</t>
  </si>
  <si>
    <t>CUST1118</t>
  </si>
  <si>
    <t>Akhil Joseph</t>
  </si>
  <si>
    <t>ORD119</t>
  </si>
  <si>
    <t>PRD423</t>
  </si>
  <si>
    <t>Seating</t>
  </si>
  <si>
    <t>CUST1119</t>
  </si>
  <si>
    <t>Srijani Mukherjee</t>
  </si>
  <si>
    <t>ORD120</t>
  </si>
  <si>
    <t>PRD424</t>
  </si>
  <si>
    <t>Lighting</t>
  </si>
  <si>
    <t>CUST1120</t>
  </si>
  <si>
    <t>Ayan Banerjee</t>
  </si>
  <si>
    <t>ORD121</t>
  </si>
  <si>
    <t>PRD523</t>
  </si>
  <si>
    <t>Fruits</t>
  </si>
  <si>
    <t>CUST1121</t>
  </si>
  <si>
    <t>Vijayalakshmi S</t>
  </si>
  <si>
    <t>ORD122</t>
  </si>
  <si>
    <t>PRD524</t>
  </si>
  <si>
    <t>CUST1122</t>
  </si>
  <si>
    <t>Selvam R</t>
  </si>
  <si>
    <t>ORD123</t>
  </si>
  <si>
    <t>PRD603</t>
  </si>
  <si>
    <t>CUST1123</t>
  </si>
  <si>
    <t>Madhuri Deshpande</t>
  </si>
  <si>
    <t>ORD124</t>
  </si>
  <si>
    <t>PRD604</t>
  </si>
  <si>
    <t>CUST1124</t>
  </si>
  <si>
    <t>Nikhil More</t>
  </si>
  <si>
    <t>ORD125</t>
  </si>
  <si>
    <t>PRD125</t>
  </si>
  <si>
    <t>CUST1125</t>
  </si>
  <si>
    <t>Chandrakant Mhatre</t>
  </si>
  <si>
    <t>ORD126</t>
  </si>
  <si>
    <t>PRD126</t>
  </si>
  <si>
    <t>CUST1126</t>
  </si>
  <si>
    <t>Sujata Patil</t>
  </si>
  <si>
    <t>ORD127</t>
  </si>
  <si>
    <t>PRD225</t>
  </si>
  <si>
    <t>CUST1127</t>
  </si>
  <si>
    <t>Yuvraj Singh</t>
  </si>
  <si>
    <t>ORD128</t>
  </si>
  <si>
    <t>PRD226</t>
  </si>
  <si>
    <t>Bags</t>
  </si>
  <si>
    <t>CUST1128</t>
  </si>
  <si>
    <t>Tanya Sachdeva</t>
  </si>
  <si>
    <t>ORD129</t>
  </si>
  <si>
    <t>PRD325</t>
  </si>
  <si>
    <t>Gaming</t>
  </si>
  <si>
    <t>CUST1129</t>
  </si>
  <si>
    <t>Varun Krishna</t>
  </si>
  <si>
    <t>ORD130</t>
  </si>
  <si>
    <t>PRD326</t>
  </si>
  <si>
    <t>CUST1130</t>
  </si>
  <si>
    <t>Harsha Vardhan</t>
  </si>
  <si>
    <t>ORD131</t>
  </si>
  <si>
    <t>PRD425</t>
  </si>
  <si>
    <t>CUST1131</t>
  </si>
  <si>
    <t>Anirban Ghosh</t>
  </si>
  <si>
    <t>ORD132</t>
  </si>
  <si>
    <t>PRD426</t>
  </si>
  <si>
    <t>CUST1132</t>
  </si>
  <si>
    <t>Suchandra Roy</t>
  </si>
  <si>
    <t>ORD133</t>
  </si>
  <si>
    <t>PRD525</t>
  </si>
  <si>
    <t>Vegetables</t>
  </si>
  <si>
    <t>CUST1133</t>
  </si>
  <si>
    <t>Eswaran P</t>
  </si>
  <si>
    <t>ORD134</t>
  </si>
  <si>
    <t>PRD526</t>
  </si>
  <si>
    <t>CUST1134</t>
  </si>
  <si>
    <t>Jayashree K</t>
  </si>
  <si>
    <t>ORD135</t>
  </si>
  <si>
    <t>PRD605</t>
  </si>
  <si>
    <t>Equipment</t>
  </si>
  <si>
    <t>CUST1135</t>
  </si>
  <si>
    <t>Sagar Jadhav</t>
  </si>
  <si>
    <t>ORD136</t>
  </si>
  <si>
    <t>PRD606</t>
  </si>
  <si>
    <t>CUST1136</t>
  </si>
  <si>
    <t>Prajakta Shinde</t>
  </si>
  <si>
    <t>ORD137</t>
  </si>
  <si>
    <t>PRD127</t>
  </si>
  <si>
    <t>CUST1137</t>
  </si>
  <si>
    <t>Vishwas Gaitonde</t>
  </si>
  <si>
    <t>ORD138</t>
  </si>
  <si>
    <t>PRD128</t>
  </si>
  <si>
    <t>CUST1138</t>
  </si>
  <si>
    <t>Asha Gawade</t>
  </si>
  <si>
    <t>ORD139</t>
  </si>
  <si>
    <t>PRD227</t>
  </si>
  <si>
    <t>Casual Wear</t>
  </si>
  <si>
    <t>CUST1139</t>
  </si>
  <si>
    <t>Manish Gupta</t>
  </si>
  <si>
    <t>ORD140</t>
  </si>
  <si>
    <t>PRD228</t>
  </si>
  <si>
    <t>CUST1140</t>
  </si>
  <si>
    <t>Naina Agarwal</t>
  </si>
  <si>
    <t>ORD141</t>
  </si>
  <si>
    <t>PRD327</t>
  </si>
  <si>
    <t>CUST1141</t>
  </si>
  <si>
    <t>Prakash Rao</t>
  </si>
  <si>
    <t>ORD142</t>
  </si>
  <si>
    <t>PRD328</t>
  </si>
  <si>
    <t>CUST1142</t>
  </si>
  <si>
    <t>Deepa Nair</t>
  </si>
  <si>
    <t>ORD143</t>
  </si>
  <si>
    <t>PRD427</t>
  </si>
  <si>
    <t>CUST1143</t>
  </si>
  <si>
    <t>Debjani Das</t>
  </si>
  <si>
    <t>ORD144</t>
  </si>
  <si>
    <t>PRD428</t>
  </si>
  <si>
    <t>CUST1144</t>
  </si>
  <si>
    <t>Abhishek Dey</t>
  </si>
  <si>
    <t>ORD145</t>
  </si>
  <si>
    <t>PRD527</t>
  </si>
  <si>
    <t>Meat</t>
  </si>
  <si>
    <t>CUST1145</t>
  </si>
  <si>
    <t>Durai Raj</t>
  </si>
  <si>
    <t>ORD146</t>
  </si>
  <si>
    <t>PRD528</t>
  </si>
  <si>
    <t>CUST1146</t>
  </si>
  <si>
    <t>Meera Krishnan</t>
  </si>
  <si>
    <t>ORD147</t>
  </si>
  <si>
    <t>PRD607</t>
  </si>
  <si>
    <t>CUST1147</t>
  </si>
  <si>
    <t>Ajinkya Salvi</t>
  </si>
  <si>
    <t>ORD148</t>
  </si>
  <si>
    <t>PRD608</t>
  </si>
  <si>
    <t>CUST1148</t>
  </si>
  <si>
    <t>Shreyas Bapat</t>
  </si>
  <si>
    <t>ORD149</t>
  </si>
  <si>
    <t>PRD129</t>
  </si>
  <si>
    <t>CUST1149</t>
  </si>
  <si>
    <t>Vinayak Kulkarni</t>
  </si>
  <si>
    <t>ORD150</t>
  </si>
  <si>
    <t>PRD130</t>
  </si>
  <si>
    <t>CUST1150</t>
  </si>
  <si>
    <t>Shilpa Keni</t>
  </si>
  <si>
    <t>ORD151</t>
  </si>
  <si>
    <t>PRD229</t>
  </si>
  <si>
    <t>CUST1151</t>
  </si>
  <si>
    <t>Seema Kohli</t>
  </si>
  <si>
    <t>ORD152</t>
  </si>
  <si>
    <t>PRD230</t>
  </si>
  <si>
    <t>CUST1152</t>
  </si>
  <si>
    <t>Rajeshwari Singh</t>
  </si>
  <si>
    <t>ORD153</t>
  </si>
  <si>
    <t>PRD329</t>
  </si>
  <si>
    <t>CUST1153</t>
  </si>
  <si>
    <t>Anup Suresh</t>
  </si>
  <si>
    <t>ORD154</t>
  </si>
  <si>
    <t>PRD330</t>
  </si>
  <si>
    <t>CUST1154</t>
  </si>
  <si>
    <t>Lakshmi Narayan</t>
  </si>
  <si>
    <t>ORD155</t>
  </si>
  <si>
    <t>PRD429</t>
  </si>
  <si>
    <t>CUST1155</t>
  </si>
  <si>
    <t>Soumya Chakraborty</t>
  </si>
  <si>
    <t>ORD156</t>
  </si>
  <si>
    <t>PRD430</t>
  </si>
  <si>
    <t>CUST1156</t>
  </si>
  <si>
    <t>Tathagata Mukherjee</t>
  </si>
  <si>
    <t>ORD157</t>
  </si>
  <si>
    <t>PRD529</t>
  </si>
  <si>
    <t>Dairy</t>
  </si>
  <si>
    <t>CUST1157</t>
  </si>
  <si>
    <t>Rajendran K</t>
  </si>
  <si>
    <t>ORD158</t>
  </si>
  <si>
    <t>PRD530</t>
  </si>
  <si>
    <t>CUST1158</t>
  </si>
  <si>
    <t>Vasumathi A</t>
  </si>
  <si>
    <t>ORD159</t>
  </si>
  <si>
    <t>PRD609</t>
  </si>
  <si>
    <t>CUST1159</t>
  </si>
  <si>
    <t>Aniket Gaikwad</t>
  </si>
  <si>
    <t>ORD160</t>
  </si>
  <si>
    <t>PRD610</t>
  </si>
  <si>
    <t>Fitness</t>
  </si>
  <si>
    <t>CUST1160</t>
  </si>
  <si>
    <t>Pallavi Karmarkar</t>
  </si>
  <si>
    <t>ORD161</t>
  </si>
  <si>
    <t>PRD131</t>
  </si>
  <si>
    <t>CUST1161</t>
  </si>
  <si>
    <t>Chinmay Desai</t>
  </si>
  <si>
    <t>ORD162</t>
  </si>
  <si>
    <t>PRD132</t>
  </si>
  <si>
    <t>CUST1162</t>
  </si>
  <si>
    <t>Tejaswi Naik</t>
  </si>
  <si>
    <t>ORD163</t>
  </si>
  <si>
    <t>PRD231</t>
  </si>
  <si>
    <t>CUST1163</t>
  </si>
  <si>
    <t>Zoya Khan</t>
  </si>
  <si>
    <t>ORD164</t>
  </si>
  <si>
    <t>PRD232</t>
  </si>
  <si>
    <t>CUST1164</t>
  </si>
  <si>
    <t>Ishita Gupta</t>
  </si>
  <si>
    <t>ORD165</t>
  </si>
  <si>
    <t>PRD331</t>
  </si>
  <si>
    <t>E-Readers</t>
  </si>
  <si>
    <t>CUST1165</t>
  </si>
  <si>
    <t>Vivek Anand</t>
  </si>
  <si>
    <t>ORD166</t>
  </si>
  <si>
    <t>PRD332</t>
  </si>
  <si>
    <t>Streaming</t>
  </si>
  <si>
    <t>CUST1166</t>
  </si>
  <si>
    <t>Sandhya Rani</t>
  </si>
  <si>
    <t>ORD167</t>
  </si>
  <si>
    <t>PRD431</t>
  </si>
  <si>
    <t>Office</t>
  </si>
  <si>
    <t>CUST1167</t>
  </si>
  <si>
    <t>Arka Das</t>
  </si>
  <si>
    <t>ORD168</t>
  </si>
  <si>
    <t>PRD432</t>
  </si>
  <si>
    <t>CUST1168</t>
  </si>
  <si>
    <t>Paramita Banerjee</t>
  </si>
  <si>
    <t>ORD169</t>
  </si>
  <si>
    <t>PRD531</t>
  </si>
  <si>
    <t>CUST1169</t>
  </si>
  <si>
    <t>Ranjith Kumar</t>
  </si>
  <si>
    <t>ORD170</t>
  </si>
  <si>
    <t>PRD532</t>
  </si>
  <si>
    <t>CUST1170</t>
  </si>
  <si>
    <t>Swarna Latha</t>
  </si>
  <si>
    <t>ORD171</t>
  </si>
  <si>
    <t>PRD611</t>
  </si>
  <si>
    <t>CUST1171</t>
  </si>
  <si>
    <t>Rohit Gokhale</t>
  </si>
  <si>
    <t>ORD172</t>
  </si>
  <si>
    <t>PRD612</t>
  </si>
  <si>
    <t>Apparel</t>
  </si>
  <si>
    <t>CUST1172</t>
  </si>
  <si>
    <t>Mugdha Joshi</t>
  </si>
  <si>
    <t>ORD173</t>
  </si>
  <si>
    <t>PRD133</t>
  </si>
  <si>
    <t>CUST1173</t>
  </si>
  <si>
    <t>Sanjay More</t>
  </si>
  <si>
    <t>ORD174</t>
  </si>
  <si>
    <t>PRD134</t>
  </si>
  <si>
    <t>CUST1174</t>
  </si>
  <si>
    <t>Swati Parab</t>
  </si>
  <si>
    <t>ORD175</t>
  </si>
  <si>
    <t>PRD233</t>
  </si>
  <si>
    <t>CUST1175</t>
  </si>
  <si>
    <t>Kunal Bhatia</t>
  </si>
  <si>
    <t>ORD176</t>
  </si>
  <si>
    <t>PRD234</t>
  </si>
  <si>
    <t>CUST1176</t>
  </si>
  <si>
    <t>Rohan Mehra</t>
  </si>
  <si>
    <t>ORD177</t>
  </si>
  <si>
    <t>PRD333</t>
  </si>
  <si>
    <t>CUST1177</t>
  </si>
  <si>
    <t>Jayanth Mysore</t>
  </si>
  <si>
    <t>ORD178</t>
  </si>
  <si>
    <t>PRD334</t>
  </si>
  <si>
    <t>CUST1178</t>
  </si>
  <si>
    <t>Shruti Hegde</t>
  </si>
  <si>
    <t>ORD179</t>
  </si>
  <si>
    <t>PRD433</t>
  </si>
  <si>
    <t>CUST1179</t>
  </si>
  <si>
    <t>Goutam Paul</t>
  </si>
  <si>
    <t>ORD180</t>
  </si>
  <si>
    <t>PRD434</t>
  </si>
  <si>
    <t>CUST1180</t>
  </si>
  <si>
    <t>Barnali Dutta</t>
  </si>
  <si>
    <t>ORD181</t>
  </si>
  <si>
    <t>PRD533</t>
  </si>
  <si>
    <t>Bakery</t>
  </si>
  <si>
    <t>CUST1181</t>
  </si>
  <si>
    <t>Kathirvelan S</t>
  </si>
  <si>
    <t>ORD182</t>
  </si>
  <si>
    <t>PRD534</t>
  </si>
  <si>
    <t>CUST1182</t>
  </si>
  <si>
    <t>Bhuvana K</t>
  </si>
  <si>
    <t>ORD183</t>
  </si>
  <si>
    <t>PRD613</t>
  </si>
  <si>
    <t>CUST1183</t>
  </si>
  <si>
    <t>Hrishikesh Ranade</t>
  </si>
  <si>
    <t>ORD184</t>
  </si>
  <si>
    <t>PRD614</t>
  </si>
  <si>
    <t>CUST1184</t>
  </si>
  <si>
    <t>Ashwini Khadse</t>
  </si>
  <si>
    <t>ORD185</t>
  </si>
  <si>
    <t>PRD135</t>
  </si>
  <si>
    <t>CUST1185</t>
  </si>
  <si>
    <t>Kaustubh Joag</t>
  </si>
  <si>
    <t>ORD186</t>
  </si>
  <si>
    <t>PRD136</t>
  </si>
  <si>
    <t>CUST1186</t>
  </si>
  <si>
    <t>Mrunal Thakur</t>
  </si>
  <si>
    <t>ORD187</t>
  </si>
  <si>
    <t>PRD235</t>
  </si>
  <si>
    <t>CUST1187</t>
  </si>
  <si>
    <t>Suraj Prakash</t>
  </si>
  <si>
    <t>ORD188</t>
  </si>
  <si>
    <t>PRD236</t>
  </si>
  <si>
    <t>CUST1188</t>
  </si>
  <si>
    <t>Kamlesh Sharma</t>
  </si>
  <si>
    <t>ORD189</t>
  </si>
  <si>
    <t>PRD335</t>
  </si>
  <si>
    <t>CUST1189</t>
  </si>
  <si>
    <t>Mahesh Gowda</t>
  </si>
  <si>
    <t>ORD190</t>
  </si>
  <si>
    <t>PRD336</t>
  </si>
  <si>
    <t>CUST1190</t>
  </si>
  <si>
    <t>Shalini Raj</t>
  </si>
  <si>
    <t>ORD191</t>
  </si>
  <si>
    <t>PRD435</t>
  </si>
  <si>
    <t>CUST1191</t>
  </si>
  <si>
    <t>Suvendu Adhikari</t>
  </si>
  <si>
    <t>ORD192</t>
  </si>
  <si>
    <t>PRD436</t>
  </si>
  <si>
    <t>CUST1192</t>
  </si>
  <si>
    <t>Moumita Ghosh</t>
  </si>
  <si>
    <t>ORD193</t>
  </si>
  <si>
    <t>PRD535</t>
  </si>
  <si>
    <t>CUST1193</t>
  </si>
  <si>
    <t>Sivakumar P</t>
  </si>
  <si>
    <t>ORD194</t>
  </si>
  <si>
    <t>PRD536</t>
  </si>
  <si>
    <t>CUST1194</t>
  </si>
  <si>
    <t>Vasanthi M</t>
  </si>
  <si>
    <t>ORD195</t>
  </si>
  <si>
    <t>PRD615</t>
  </si>
  <si>
    <t>CUST1195</t>
  </si>
  <si>
    <t>Smita Desai</t>
  </si>
  <si>
    <t>ORD196</t>
  </si>
  <si>
    <t>PRD616</t>
  </si>
  <si>
    <t>CUST1196</t>
  </si>
  <si>
    <t>Akash Gaikwad</t>
  </si>
  <si>
    <t>ORD197</t>
  </si>
  <si>
    <t>PRD137</t>
  </si>
  <si>
    <t>CUST1197</t>
  </si>
  <si>
    <t>Dinesh Yadav</t>
  </si>
  <si>
    <t>ORD198</t>
  </si>
  <si>
    <t>PRD138</t>
  </si>
  <si>
    <t>CUST1198</t>
  </si>
  <si>
    <t>Ramesh Bhoir</t>
  </si>
  <si>
    <t>ORD199</t>
  </si>
  <si>
    <t>PRD237</t>
  </si>
  <si>
    <t>CUST1199</t>
  </si>
  <si>
    <t>Neeraj Bansal</t>
  </si>
  <si>
    <t>ORD200</t>
  </si>
  <si>
    <t>PRD238</t>
  </si>
  <si>
    <t>CUST1200</t>
  </si>
  <si>
    <t>Megha Chawla</t>
  </si>
  <si>
    <t>ORD201</t>
  </si>
  <si>
    <t>PRD139</t>
  </si>
  <si>
    <t>CUST1201</t>
  </si>
  <si>
    <t>Amol Pawar</t>
  </si>
  <si>
    <t>ORD202</t>
  </si>
  <si>
    <t>PRD140</t>
  </si>
  <si>
    <t>CUST1202</t>
  </si>
  <si>
    <t>Reshma Shaikh</t>
  </si>
  <si>
    <t>ORD203</t>
  </si>
  <si>
    <t>PRD239</t>
  </si>
  <si>
    <t>CUST1203</t>
  </si>
  <si>
    <t>Vishal Arora</t>
  </si>
  <si>
    <t>ORD204</t>
  </si>
  <si>
    <t>PRD240</t>
  </si>
  <si>
    <t>CUST1204</t>
  </si>
  <si>
    <t>Poonam Bhatia</t>
  </si>
  <si>
    <t>ORD205</t>
  </si>
  <si>
    <t>PRD337</t>
  </si>
  <si>
    <t>CUST1205</t>
  </si>
  <si>
    <t>Mahesh Babu</t>
  </si>
  <si>
    <t>ORD206</t>
  </si>
  <si>
    <t>PRD338</t>
  </si>
  <si>
    <t>CUST1206</t>
  </si>
  <si>
    <t>Sujatha K</t>
  </si>
  <si>
    <t>ORD207</t>
  </si>
  <si>
    <t>PRD437</t>
  </si>
  <si>
    <t>CUST1207</t>
  </si>
  <si>
    <t>Sourav Ganguly</t>
  </si>
  <si>
    <t>ORD208</t>
  </si>
  <si>
    <t>PRD438</t>
  </si>
  <si>
    <t>CUST1208</t>
  </si>
  <si>
    <t>Rupsa Das</t>
  </si>
  <si>
    <t>ORD209</t>
  </si>
  <si>
    <t>PRD537</t>
  </si>
  <si>
    <t>CUST1209</t>
  </si>
  <si>
    <t>Suresh Kannan</t>
  </si>
  <si>
    <t>ORD210</t>
  </si>
  <si>
    <t>PRD538</t>
  </si>
  <si>
    <t>CUST1210</t>
  </si>
  <si>
    <t>Deepa Venkat</t>
  </si>
  <si>
    <t>ORD211</t>
  </si>
  <si>
    <t>PRD617</t>
  </si>
  <si>
    <t>CUST1211</t>
  </si>
  <si>
    <t>Dr. Shirish Joshi</t>
  </si>
  <si>
    <t>ORD212</t>
  </si>
  <si>
    <t>PRD618</t>
  </si>
  <si>
    <t>CUST1212</t>
  </si>
  <si>
    <t>Harshal Mali</t>
  </si>
  <si>
    <t>ORD213</t>
  </si>
  <si>
    <t>PRD141</t>
  </si>
  <si>
    <t>CUST1213</t>
  </si>
  <si>
    <t>Bhavesh Patel</t>
  </si>
  <si>
    <t>ORD214</t>
  </si>
  <si>
    <t>PRD142</t>
  </si>
  <si>
    <t>CUST1214</t>
  </si>
  <si>
    <t>Jyoti Kadam</t>
  </si>
  <si>
    <t>ORD215</t>
  </si>
  <si>
    <t>PRD241</t>
  </si>
  <si>
    <t>CUST1215</t>
  </si>
  <si>
    <t>Ananya Sharma</t>
  </si>
  <si>
    <t>ORD216</t>
  </si>
  <si>
    <t>PRD242</t>
  </si>
  <si>
    <t>CUST1216</t>
  </si>
  <si>
    <t>Akashdeep Singh</t>
  </si>
  <si>
    <t>ORD217</t>
  </si>
  <si>
    <t>PRD339</t>
  </si>
  <si>
    <t>Components</t>
  </si>
  <si>
    <t>CUST1217</t>
  </si>
  <si>
    <t>Vinod Kumar</t>
  </si>
  <si>
    <t>ORD218</t>
  </si>
  <si>
    <t>PRD340</t>
  </si>
  <si>
    <t>CUST1218</t>
  </si>
  <si>
    <t>Syed Ahmed</t>
  </si>
  <si>
    <t>ORD219</t>
  </si>
  <si>
    <t>PRD439</t>
  </si>
  <si>
    <t>CUST1219</t>
  </si>
  <si>
    <t>Rajib Biswas</t>
  </si>
  <si>
    <t>ORD220</t>
  </si>
  <si>
    <t>PRD440</t>
  </si>
  <si>
    <t>CUST1220</t>
  </si>
  <si>
    <t>Moushumi Chatterjee</t>
  </si>
  <si>
    <t>ORD221</t>
  </si>
  <si>
    <t>PRD539</t>
  </si>
  <si>
    <t>CUST1221</t>
  </si>
  <si>
    <t>Kandasamy M</t>
  </si>
  <si>
    <t>ORD222</t>
  </si>
  <si>
    <t>PRD540</t>
  </si>
  <si>
    <t>CUST1222</t>
  </si>
  <si>
    <t>Jayalakshmi V</t>
  </si>
  <si>
    <t>ORD223</t>
  </si>
  <si>
    <t>PRD619</t>
  </si>
  <si>
    <t>CUST1223</t>
  </si>
  <si>
    <t>Omkar Shinde</t>
  </si>
  <si>
    <t>ORD224</t>
  </si>
  <si>
    <t>PRD620</t>
  </si>
  <si>
    <t>CUST1224</t>
  </si>
  <si>
    <t>Sanika Deshmukh</t>
  </si>
  <si>
    <t>ORD225</t>
  </si>
  <si>
    <t>PRD143</t>
  </si>
  <si>
    <t>CUST1225</t>
  </si>
  <si>
    <t>Vaishali Sawant</t>
  </si>
  <si>
    <t>ORD226</t>
  </si>
  <si>
    <t>PRD144</t>
  </si>
  <si>
    <t>CUST1226</t>
  </si>
  <si>
    <t>Yogesh Patil</t>
  </si>
  <si>
    <t>ORD227</t>
  </si>
  <si>
    <t>PRD243</t>
  </si>
  <si>
    <t>CUST1227</t>
  </si>
  <si>
    <t>Sudha Rani</t>
  </si>
  <si>
    <t>ORD228</t>
  </si>
  <si>
    <t>PRD244</t>
  </si>
  <si>
    <t>CUST1228</t>
  </si>
  <si>
    <t>Rakesh Tiwari</t>
  </si>
  <si>
    <t>ORD229</t>
  </si>
  <si>
    <t>PRD341</t>
  </si>
  <si>
    <t>CUST1229</t>
  </si>
  <si>
    <t>Chetan Gowda</t>
  </si>
  <si>
    <t>ORD230</t>
  </si>
  <si>
    <t>PRD342</t>
  </si>
  <si>
    <t>CUST1230</t>
  </si>
  <si>
    <t>Mamatha Shenoy</t>
  </si>
  <si>
    <t>ORD231</t>
  </si>
  <si>
    <t>PRD441</t>
  </si>
  <si>
    <t>All</t>
  </si>
  <si>
    <t>CUST1231</t>
  </si>
  <si>
    <t>New Store Customer</t>
  </si>
  <si>
    <t>ORD232</t>
  </si>
  <si>
    <t>PRD442</t>
  </si>
  <si>
    <t>CUST1232</t>
  </si>
  <si>
    <t>Bikash Roy</t>
  </si>
  <si>
    <t>ORD233</t>
  </si>
  <si>
    <t>PRD541</t>
  </si>
  <si>
    <t>Sweets</t>
  </si>
  <si>
    <t>CUST1233</t>
  </si>
  <si>
    <t>Krishnamurthy S</t>
  </si>
  <si>
    <t>ORD234</t>
  </si>
  <si>
    <t>PRD542</t>
  </si>
  <si>
    <t>CUST1234</t>
  </si>
  <si>
    <t>Radha Krishnan</t>
  </si>
  <si>
    <t>ORD235</t>
  </si>
  <si>
    <t>PRD621</t>
  </si>
  <si>
    <t>CUST1235</t>
  </si>
  <si>
    <t>Yash Raj</t>
  </si>
  <si>
    <t>ORD236</t>
  </si>
  <si>
    <t>PRD622</t>
  </si>
  <si>
    <t>CUST1236</t>
  </si>
  <si>
    <t>Sameer Khan</t>
  </si>
  <si>
    <t>ORD237</t>
  </si>
  <si>
    <t>PRD145</t>
  </si>
  <si>
    <t>CUST1237</t>
  </si>
  <si>
    <t>Akshay Chavan</t>
  </si>
  <si>
    <t>ORD238</t>
  </si>
  <si>
    <t>PRD146</t>
  </si>
  <si>
    <t>CUST1238</t>
  </si>
  <si>
    <t>Kunal Sawant</t>
  </si>
  <si>
    <t>ORD239</t>
  </si>
  <si>
    <t>PRD245</t>
  </si>
  <si>
    <t>Religious</t>
  </si>
  <si>
    <t>CUST1239</t>
  </si>
  <si>
    <t>Shyam Sunder</t>
  </si>
  <si>
    <t>ORD240</t>
  </si>
  <si>
    <t>PRD246</t>
  </si>
  <si>
    <t>CUST1240</t>
  </si>
  <si>
    <t>Laxmi Narayan</t>
  </si>
  <si>
    <t>ORD241</t>
  </si>
  <si>
    <t>PRD343</t>
  </si>
  <si>
    <t>Gifts</t>
  </si>
  <si>
    <t>CUST1241</t>
  </si>
  <si>
    <t>Rahul Dev</t>
  </si>
  <si>
    <t>ORD242</t>
  </si>
  <si>
    <t>PRD344</t>
  </si>
  <si>
    <t>CUST1242</t>
  </si>
  <si>
    <t>Priyanka M</t>
  </si>
  <si>
    <t>ORD243</t>
  </si>
  <si>
    <t>PRD443</t>
  </si>
  <si>
    <t>Bedroom</t>
  </si>
  <si>
    <t>CUST1243</t>
  </si>
  <si>
    <t>Somnath Das</t>
  </si>
  <si>
    <t>ORD244</t>
  </si>
  <si>
    <t>PRD444</t>
  </si>
  <si>
    <t>CUST1244</t>
  </si>
  <si>
    <t>Swapna Dey</t>
  </si>
  <si>
    <t>ORD245</t>
  </si>
  <si>
    <t>PRD543</t>
  </si>
  <si>
    <t>CUST1245</t>
  </si>
  <si>
    <t>Subramanian K</t>
  </si>
  <si>
    <t>ORD246</t>
  </si>
  <si>
    <t>PRD544</t>
  </si>
  <si>
    <t>CUST1246</t>
  </si>
  <si>
    <t>Valliammal R</t>
  </si>
  <si>
    <t>ORD247</t>
  </si>
  <si>
    <t>PRD623</t>
  </si>
  <si>
    <t>CUST1247</t>
  </si>
  <si>
    <t>Pratik Bhosale</t>
  </si>
  <si>
    <t>ORD248</t>
  </si>
  <si>
    <t>PRD624</t>
  </si>
  <si>
    <t>CUST1248</t>
  </si>
  <si>
    <t>Chinmay Kulkarni</t>
  </si>
  <si>
    <t>ORD249</t>
  </si>
  <si>
    <t>PRD147</t>
  </si>
  <si>
    <t>CUST1249</t>
  </si>
  <si>
    <t>ORD250</t>
  </si>
  <si>
    <t>PRD148</t>
  </si>
  <si>
    <t>CUST1250</t>
  </si>
  <si>
    <t>Manisha More</t>
  </si>
  <si>
    <t>ORD251</t>
  </si>
  <si>
    <t>PRD247</t>
  </si>
  <si>
    <t>CUST1251</t>
  </si>
  <si>
    <t>Anil Sharma</t>
  </si>
  <si>
    <t>ORD252</t>
  </si>
  <si>
    <t>PRD248</t>
  </si>
  <si>
    <t>CUST1252</t>
  </si>
  <si>
    <t>Shikha Gupta</t>
  </si>
  <si>
    <t>ORD253</t>
  </si>
  <si>
    <t>PRD345</t>
  </si>
  <si>
    <t>CUST1253</t>
  </si>
  <si>
    <t>Nagaraj B</t>
  </si>
  <si>
    <t>ORD254</t>
  </si>
  <si>
    <t>PRD346</t>
  </si>
  <si>
    <t>CUST1254</t>
  </si>
  <si>
    <t>Shashank M</t>
  </si>
  <si>
    <t>ORD255</t>
  </si>
  <si>
    <t>PRD445</t>
  </si>
  <si>
    <t>CUST1255</t>
  </si>
  <si>
    <t>Partha Sen</t>
  </si>
  <si>
    <t>ORD256</t>
  </si>
  <si>
    <t>PRD446</t>
  </si>
  <si>
    <t>CUST1256</t>
  </si>
  <si>
    <t>Souvik Ghosh</t>
  </si>
  <si>
    <t>ORD257</t>
  </si>
  <si>
    <t>PRD545</t>
  </si>
  <si>
    <t>CUST1257</t>
  </si>
  <si>
    <t>Ganesan K</t>
  </si>
  <si>
    <t>ORD258</t>
  </si>
  <si>
    <t>PRD546</t>
  </si>
  <si>
    <t>CUST1258</t>
  </si>
  <si>
    <t>Janaki R</t>
  </si>
  <si>
    <t>ORD259</t>
  </si>
  <si>
    <t>PRD625</t>
  </si>
  <si>
    <t>CUST1259</t>
  </si>
  <si>
    <t>Rohan Jadhav</t>
  </si>
  <si>
    <t>ORD260</t>
  </si>
  <si>
    <t>PRD626</t>
  </si>
  <si>
    <t>CUST1260</t>
  </si>
  <si>
    <t>Aditya Pawar</t>
  </si>
  <si>
    <t>ORD261</t>
  </si>
  <si>
    <t>PRD149</t>
  </si>
  <si>
    <t>CUST1261</t>
  </si>
  <si>
    <t>Usha Yadav</t>
  </si>
  <si>
    <t>ORD262</t>
  </si>
  <si>
    <t>PRD150</t>
  </si>
  <si>
    <t>CUST1262</t>
  </si>
  <si>
    <t>Santosh Prabhu</t>
  </si>
  <si>
    <t>ORD263</t>
  </si>
  <si>
    <t>PRD249</t>
  </si>
  <si>
    <t>Festive</t>
  </si>
  <si>
    <t>CUST1263</t>
  </si>
  <si>
    <t>Govind Sharma</t>
  </si>
  <si>
    <t>ORD264</t>
  </si>
  <si>
    <t>PRD250</t>
  </si>
  <si>
    <t>CUST1264</t>
  </si>
  <si>
    <t>Hariom Gupta</t>
  </si>
  <si>
    <t>ORD265</t>
  </si>
  <si>
    <t>PRD347</t>
  </si>
  <si>
    <t>CUST1265</t>
  </si>
  <si>
    <t>Ramesh K</t>
  </si>
  <si>
    <t>ORD266</t>
  </si>
  <si>
    <t>PRD348</t>
  </si>
  <si>
    <t>CUST1266</t>
  </si>
  <si>
    <t>Shilpa G</t>
  </si>
  <si>
    <t>ORD267</t>
  </si>
  <si>
    <t>PRD447</t>
  </si>
  <si>
    <t>CUST1267</t>
  </si>
  <si>
    <t>Alok Nath</t>
  </si>
  <si>
    <t>ORD268</t>
  </si>
  <si>
    <t>PRD448</t>
  </si>
  <si>
    <t>CUST1268</t>
  </si>
  <si>
    <t>Sushmita Sen</t>
  </si>
  <si>
    <t>ORD269</t>
  </si>
  <si>
    <t>PRD547</t>
  </si>
  <si>
    <t>CUST1269</t>
  </si>
  <si>
    <t>Saroja M</t>
  </si>
  <si>
    <t>ORD270</t>
  </si>
  <si>
    <t>PRD548</t>
  </si>
  <si>
    <t>CUST1270</t>
  </si>
  <si>
    <t>Kamala K</t>
  </si>
  <si>
    <t>ORD271</t>
  </si>
  <si>
    <t>PRD627</t>
  </si>
  <si>
    <t>CUST1271</t>
  </si>
  <si>
    <t>Aishwarya Kale</t>
  </si>
  <si>
    <t>ORD272</t>
  </si>
  <si>
    <t>PRD628</t>
  </si>
  <si>
    <t>CUST1272</t>
  </si>
  <si>
    <t>Neha Patil</t>
  </si>
  <si>
    <t>ORD273</t>
  </si>
  <si>
    <t>PRD151</t>
  </si>
  <si>
    <t>CUST1273</t>
  </si>
  <si>
    <t>Rajendra Singh</t>
  </si>
  <si>
    <t>ORD274</t>
  </si>
  <si>
    <t>PRD152</t>
  </si>
  <si>
    <t>CUST1274</t>
  </si>
  <si>
    <t>Mamta Desai</t>
  </si>
  <si>
    <t>ORD275</t>
  </si>
  <si>
    <t>PRD251</t>
  </si>
  <si>
    <t>CUST1275</t>
  </si>
  <si>
    <t>Radhey Shyam</t>
  </si>
  <si>
    <t>ORD276</t>
  </si>
  <si>
    <t>PRD252</t>
  </si>
  <si>
    <t>CUST1276</t>
  </si>
  <si>
    <t>Vrinda Sharma</t>
  </si>
  <si>
    <t>ORD277</t>
  </si>
  <si>
    <t>PRD349</t>
  </si>
  <si>
    <t>CUST1277</t>
  </si>
  <si>
    <t>Vijay Kumar</t>
  </si>
  <si>
    <t>ORD278</t>
  </si>
  <si>
    <t>PRD350</t>
  </si>
  <si>
    <t>CUST1278</t>
  </si>
  <si>
    <t>Anupama Rao</t>
  </si>
  <si>
    <t>ORD279</t>
  </si>
  <si>
    <t>PRD449</t>
  </si>
  <si>
    <t>CUST1279</t>
  </si>
  <si>
    <t>Shankar Bhattacharya</t>
  </si>
  <si>
    <t>ORD280</t>
  </si>
  <si>
    <t>PRD450</t>
  </si>
  <si>
    <t>Decor</t>
  </si>
  <si>
    <t>CUST1280</t>
  </si>
  <si>
    <t>Aparna Sen</t>
  </si>
  <si>
    <t>ORD281</t>
  </si>
  <si>
    <t>PRD549</t>
  </si>
  <si>
    <t>CUST1281</t>
  </si>
  <si>
    <t>Selvi M</t>
  </si>
  <si>
    <t>ORD282</t>
  </si>
  <si>
    <t>PRD550</t>
  </si>
  <si>
    <t>CUST1282</t>
  </si>
  <si>
    <t>Karpagam R</t>
  </si>
  <si>
    <t>ORD283</t>
  </si>
  <si>
    <t>PRD629</t>
  </si>
  <si>
    <t>CUST1283</t>
  </si>
  <si>
    <t>Shubhangi Kulkarni</t>
  </si>
  <si>
    <t>ORD284</t>
  </si>
  <si>
    <t>PRD630</t>
  </si>
  <si>
    <t>CUST1284</t>
  </si>
  <si>
    <t>Satish Joshi</t>
  </si>
  <si>
    <t>ORD285</t>
  </si>
  <si>
    <t>PRD153</t>
  </si>
  <si>
    <t>CUST1285</t>
  </si>
  <si>
    <t>Sulochana Joshi</t>
  </si>
  <si>
    <t>ORD286</t>
  </si>
  <si>
    <t>PRD154</t>
  </si>
  <si>
    <t>Artificial</t>
  </si>
  <si>
    <t>CUST1286</t>
  </si>
  <si>
    <t>Tejaswini G</t>
  </si>
  <si>
    <t>ORD287</t>
  </si>
  <si>
    <t>PRD253</t>
  </si>
  <si>
    <t>CUST1287</t>
  </si>
  <si>
    <t>Dinesh Gupta</t>
  </si>
  <si>
    <t>ORD288</t>
  </si>
  <si>
    <t>PRD254</t>
  </si>
  <si>
    <t>CUST1288</t>
  </si>
  <si>
    <t>Manish Jain</t>
  </si>
  <si>
    <t>ORD289</t>
  </si>
  <si>
    <t>PRD351</t>
  </si>
  <si>
    <t>CUST1289</t>
  </si>
  <si>
    <t>Lavanya B</t>
  </si>
  <si>
    <t>ORD290</t>
  </si>
  <si>
    <t>PRD352</t>
  </si>
  <si>
    <t>CUST1290</t>
  </si>
  <si>
    <t>Mythili K</t>
  </si>
  <si>
    <t>ORD291</t>
  </si>
  <si>
    <t>PRD451</t>
  </si>
  <si>
    <t>CUST1291</t>
  </si>
  <si>
    <t>Aniruddha Chakraborty</t>
  </si>
  <si>
    <t>ORD292</t>
  </si>
  <si>
    <t>PRD452</t>
  </si>
  <si>
    <t>CUST1292</t>
  </si>
  <si>
    <t>Debjani Mukherjee</t>
  </si>
  <si>
    <t>ORD293</t>
  </si>
  <si>
    <t>PRD551</t>
  </si>
  <si>
    <t>CUST1293</t>
  </si>
  <si>
    <t>Murugan K</t>
  </si>
  <si>
    <t>ORD294</t>
  </si>
  <si>
    <t>PRD552</t>
  </si>
  <si>
    <t>CUST1294</t>
  </si>
  <si>
    <t>Meenakshi R</t>
  </si>
  <si>
    <t>ORD295</t>
  </si>
  <si>
    <t>PRD631</t>
  </si>
  <si>
    <t>Supplements</t>
  </si>
  <si>
    <t>CUST1295</t>
  </si>
  <si>
    <t>Dr. Aniket Deshpande</t>
  </si>
  <si>
    <t>ORD296</t>
  </si>
  <si>
    <t>PRD632</t>
  </si>
  <si>
    <t>CUST1296</t>
  </si>
  <si>
    <t>Sandeep Khot</t>
  </si>
  <si>
    <t>ORD297</t>
  </si>
  <si>
    <t>PRD155</t>
  </si>
  <si>
    <t>CUST1297</t>
  </si>
  <si>
    <t>Santosh Ghadge</t>
  </si>
  <si>
    <t>ORD298</t>
  </si>
  <si>
    <t>PRD156</t>
  </si>
  <si>
    <t>CUST1298</t>
  </si>
  <si>
    <t>Savita Salvi</t>
  </si>
  <si>
    <t>ORD299</t>
  </si>
  <si>
    <t>PRD255</t>
  </si>
  <si>
    <t>CUST1299</t>
  </si>
  <si>
    <t>Chotelal Gupta</t>
  </si>
  <si>
    <t>ORD300</t>
  </si>
  <si>
    <t>PRD256</t>
  </si>
  <si>
    <t>CUST1300</t>
  </si>
  <si>
    <t>Radhika Sharma</t>
  </si>
  <si>
    <t>ORD301</t>
  </si>
  <si>
    <t>PRD157</t>
  </si>
  <si>
    <t>CUST1301</t>
  </si>
  <si>
    <t>Prakash Mhatre</t>
  </si>
  <si>
    <t>ORD302</t>
  </si>
  <si>
    <t>PRD158</t>
  </si>
  <si>
    <t>CUST1302</t>
  </si>
  <si>
    <t>Asha Kamat</t>
  </si>
  <si>
    <t>ORD303</t>
  </si>
  <si>
    <t>PRD257</t>
  </si>
  <si>
    <t>CUST1303</t>
  </si>
  <si>
    <t>Poonam Gupta</t>
  </si>
  <si>
    <t>ORD304</t>
  </si>
  <si>
    <t>PRD258</t>
  </si>
  <si>
    <t>CUST1304</t>
  </si>
  <si>
    <t>Sushma Sharma</t>
  </si>
  <si>
    <t>ORD305</t>
  </si>
  <si>
    <t>PRD353</t>
  </si>
  <si>
    <t>CUST1305</t>
  </si>
  <si>
    <t>Muniraju K</t>
  </si>
  <si>
    <t>ORD306</t>
  </si>
  <si>
    <t>PRD354</t>
  </si>
  <si>
    <t>CUST1306</t>
  </si>
  <si>
    <t>Shantha Kumari</t>
  </si>
  <si>
    <t>ORD307</t>
  </si>
  <si>
    <t>PRD453</t>
  </si>
  <si>
    <t>Outdoor</t>
  </si>
  <si>
    <t>CUST1307</t>
  </si>
  <si>
    <t>Samir Das</t>
  </si>
  <si>
    <t>ORD308</t>
  </si>
  <si>
    <t>PRD454</t>
  </si>
  <si>
    <t>CUST1308</t>
  </si>
  <si>
    <t>Mita Ghosh</t>
  </si>
  <si>
    <t>ORD309</t>
  </si>
  <si>
    <t>PRD553</t>
  </si>
  <si>
    <t>CUST1309</t>
  </si>
  <si>
    <t>Kumaravel R</t>
  </si>
  <si>
    <t>ORD310</t>
  </si>
  <si>
    <t>PRD554</t>
  </si>
  <si>
    <t>CUST1310</t>
  </si>
  <si>
    <t>Lakshmi K</t>
  </si>
  <si>
    <t>ORD311</t>
  </si>
  <si>
    <t>PRD633</t>
  </si>
  <si>
    <t>CUST1311</t>
  </si>
  <si>
    <t>Omkar Phadke</t>
  </si>
  <si>
    <t>ORD312</t>
  </si>
  <si>
    <t>PRD634</t>
  </si>
  <si>
    <t>CUST1312</t>
  </si>
  <si>
    <t>Tanvi Kulkarni</t>
  </si>
  <si>
    <t>ORD313</t>
  </si>
  <si>
    <t>PRD455</t>
  </si>
  <si>
    <t>CUST1313</t>
  </si>
  <si>
    <t>New Customer</t>
  </si>
  <si>
    <t>ORD314</t>
  </si>
  <si>
    <t>PRD456</t>
  </si>
  <si>
    <t>CUST1314</t>
  </si>
  <si>
    <t>Anindya Sen</t>
  </si>
  <si>
    <t>ORD315</t>
  </si>
  <si>
    <t>PRD159</t>
  </si>
  <si>
    <t>CUST1315</t>
  </si>
  <si>
    <t>Akash Yadav</t>
  </si>
  <si>
    <t>ORD316</t>
  </si>
  <si>
    <t>PRD160</t>
  </si>
  <si>
    <t>CUST1316</t>
  </si>
  <si>
    <t>Kiran Sawant</t>
  </si>
  <si>
    <t>ORD317</t>
  </si>
  <si>
    <t>PRD259</t>
  </si>
  <si>
    <t>Summer Wear</t>
  </si>
  <si>
    <t>CUST1317</t>
  </si>
  <si>
    <t>Tarun Khanna</t>
  </si>
  <si>
    <t>ORD318</t>
  </si>
  <si>
    <t>PRD260</t>
  </si>
  <si>
    <t>CUST1318</t>
  </si>
  <si>
    <t>Ritu Singh</t>
  </si>
  <si>
    <t>ORD319</t>
  </si>
  <si>
    <t>PRD355</t>
  </si>
  <si>
    <t>CUST1319</t>
  </si>
  <si>
    <t>Ranganath S</t>
  </si>
  <si>
    <t>ORD320</t>
  </si>
  <si>
    <t>PRD356</t>
  </si>
  <si>
    <t>CUST1320</t>
  </si>
  <si>
    <t>Lalitha M</t>
  </si>
  <si>
    <t>ORD321</t>
  </si>
  <si>
    <t>PRD457</t>
  </si>
  <si>
    <t>CUST1321</t>
  </si>
  <si>
    <t>Sharmila Roy</t>
  </si>
  <si>
    <t>ORD322</t>
  </si>
  <si>
    <t>PRD458</t>
  </si>
  <si>
    <t>CUST1322</t>
  </si>
  <si>
    <t>Subrata Ghosh</t>
  </si>
  <si>
    <t>ORD323</t>
  </si>
  <si>
    <t>PRD555</t>
  </si>
  <si>
    <t>CUST1323</t>
  </si>
  <si>
    <t>Karthik R</t>
  </si>
  <si>
    <t>ORD324</t>
  </si>
  <si>
    <t>PRD556</t>
  </si>
  <si>
    <t>CUST1324</t>
  </si>
  <si>
    <t>Priya Dharshini</t>
  </si>
  <si>
    <t>ORD325</t>
  </si>
  <si>
    <t>PRD635</t>
  </si>
  <si>
    <t>CUST1325</t>
  </si>
  <si>
    <t>Aditi Joshi</t>
  </si>
  <si>
    <t>ORD326</t>
  </si>
  <si>
    <t>PRD636</t>
  </si>
  <si>
    <t>CUST1326</t>
  </si>
  <si>
    <t>Prathamesh K</t>
  </si>
  <si>
    <t>ORD327</t>
  </si>
  <si>
    <t>PRD459</t>
  </si>
  <si>
    <t>CUST1327</t>
  </si>
  <si>
    <t>Debashis Dutta</t>
  </si>
  <si>
    <t>ORD328</t>
  </si>
  <si>
    <t>PRD460</t>
  </si>
  <si>
    <t>CUST1328</t>
  </si>
  <si>
    <t>Sujata Banerjee</t>
  </si>
  <si>
    <t>ORD329</t>
  </si>
  <si>
    <t>PRD161</t>
  </si>
  <si>
    <t>CUST1329</t>
  </si>
  <si>
    <t>Shilpa More</t>
  </si>
  <si>
    <t>ORD330</t>
  </si>
  <si>
    <t>PRD162</t>
  </si>
  <si>
    <t>Gold</t>
  </si>
  <si>
    <t>CUST1330</t>
  </si>
  <si>
    <t>Rajesh Joshi</t>
  </si>
  <si>
    <t>ORD331</t>
  </si>
  <si>
    <t>PRD261</t>
  </si>
  <si>
    <t>CUST1331</t>
  </si>
  <si>
    <t>Kinjal Shah</t>
  </si>
  <si>
    <t>ORD332</t>
  </si>
  <si>
    <t>PRD262</t>
  </si>
  <si>
    <t>CUST1332</t>
  </si>
  <si>
    <t>Dipesh Patel</t>
  </si>
  <si>
    <t>ORD333</t>
  </si>
  <si>
    <t>PRD357</t>
  </si>
  <si>
    <t>CUST1333</t>
  </si>
  <si>
    <t>Venkatesh Rao</t>
  </si>
  <si>
    <t>ORD334</t>
  </si>
  <si>
    <t>PRD358</t>
  </si>
  <si>
    <t>CUST1334</t>
  </si>
  <si>
    <t>Lakshmi Devi</t>
  </si>
  <si>
    <t>ORD335</t>
  </si>
  <si>
    <t>PRD461</t>
  </si>
  <si>
    <t>CUST1335</t>
  </si>
  <si>
    <t>Mithu Chatterjee</t>
  </si>
  <si>
    <t>ORD336</t>
  </si>
  <si>
    <t>PRD462</t>
  </si>
  <si>
    <t>CUST1336</t>
  </si>
  <si>
    <t>Bratati Sen</t>
  </si>
  <si>
    <t>ORD337</t>
  </si>
  <si>
    <t>PRD557</t>
  </si>
  <si>
    <t>CUST1337</t>
  </si>
  <si>
    <t>Manickam R</t>
  </si>
  <si>
    <t>ORD338</t>
  </si>
  <si>
    <t>PRD558</t>
  </si>
  <si>
    <t>CUST1338</t>
  </si>
  <si>
    <t>Chitra K</t>
  </si>
  <si>
    <t>ORD339</t>
  </si>
  <si>
    <t>PRD637</t>
  </si>
  <si>
    <t>CUST1339</t>
  </si>
  <si>
    <t>Shubhangi K</t>
  </si>
  <si>
    <t>ORD340</t>
  </si>
  <si>
    <t>PRD638</t>
  </si>
  <si>
    <t>CUST1340</t>
  </si>
  <si>
    <t>Mayur Pawar</t>
  </si>
  <si>
    <t>ORD341</t>
  </si>
  <si>
    <t>PRD463</t>
  </si>
  <si>
    <t>Bedding</t>
  </si>
  <si>
    <t>CUST1341</t>
  </si>
  <si>
    <t>Paramita Roy</t>
  </si>
  <si>
    <t>ORD342</t>
  </si>
  <si>
    <t>PRD464</t>
  </si>
  <si>
    <t>CUST1342</t>
  </si>
  <si>
    <t>ORD343</t>
  </si>
  <si>
    <t>PRD163</t>
  </si>
  <si>
    <t>CUST1343</t>
  </si>
  <si>
    <t>Rajan Kulkarni</t>
  </si>
  <si>
    <t>ORD344</t>
  </si>
  <si>
    <t>PRD164</t>
  </si>
  <si>
    <t>CUST1344</t>
  </si>
  <si>
    <t>Urmila Joshi</t>
  </si>
  <si>
    <t>ORD345</t>
  </si>
  <si>
    <t>PRD263</t>
  </si>
  <si>
    <t>CUST1345</t>
  </si>
  <si>
    <t>Gurpreet Singh</t>
  </si>
  <si>
    <t>ORD346</t>
  </si>
  <si>
    <t>PRD264</t>
  </si>
  <si>
    <t>CUST1346</t>
  </si>
  <si>
    <t>Harleen Kaur</t>
  </si>
  <si>
    <t>ORD347</t>
  </si>
  <si>
    <t>PRD359</t>
  </si>
  <si>
    <t>CUST1347</t>
  </si>
  <si>
    <t>Sunil Gowda</t>
  </si>
  <si>
    <t>ORD348</t>
  </si>
  <si>
    <t>PRD360</t>
  </si>
  <si>
    <t>CUST1348</t>
  </si>
  <si>
    <t>Divya S</t>
  </si>
  <si>
    <t>ORD349</t>
  </si>
  <si>
    <t>PRD465</t>
  </si>
  <si>
    <t>CUST1349</t>
  </si>
  <si>
    <t>ORD350</t>
  </si>
  <si>
    <t>PRD466</t>
  </si>
  <si>
    <t>CUST1350</t>
  </si>
  <si>
    <t>Shreya Das</t>
  </si>
  <si>
    <t>ORD351</t>
  </si>
  <si>
    <t>PRD559</t>
  </si>
  <si>
    <t>CUST1351</t>
  </si>
  <si>
    <t>Sivakami P</t>
  </si>
  <si>
    <t>ORD352</t>
  </si>
  <si>
    <t>PRD560</t>
  </si>
  <si>
    <t>Frozen</t>
  </si>
  <si>
    <t>CUST1352</t>
  </si>
  <si>
    <t>Rajalakshmi M</t>
  </si>
  <si>
    <t>ORD353</t>
  </si>
  <si>
    <t>PRD639</t>
  </si>
  <si>
    <t>CUST1353</t>
  </si>
  <si>
    <t>Dr. Abhay Joshi</t>
  </si>
  <si>
    <t>ORD354</t>
  </si>
  <si>
    <t>PRD640</t>
  </si>
  <si>
    <t>CUST1354</t>
  </si>
  <si>
    <t>ORD355</t>
  </si>
  <si>
    <t>PRD467</t>
  </si>
  <si>
    <t>CUST1355</t>
  </si>
  <si>
    <t>Chaitali Bose</t>
  </si>
  <si>
    <t>ORD356</t>
  </si>
  <si>
    <t>PRD468</t>
  </si>
  <si>
    <t>CUST1356</t>
  </si>
  <si>
    <t>Arnab Sen</t>
  </si>
  <si>
    <t>ORD357</t>
  </si>
  <si>
    <t>PRD165</t>
  </si>
  <si>
    <t>CUST1357</t>
  </si>
  <si>
    <t>Mahesh Patil</t>
  </si>
  <si>
    <t>ORD358</t>
  </si>
  <si>
    <t>PRD166</t>
  </si>
  <si>
    <t>CUST1358</t>
  </si>
  <si>
    <t>Vaidehi Parab</t>
  </si>
  <si>
    <t>ORD359</t>
  </si>
  <si>
    <t>PRD265</t>
  </si>
  <si>
    <t>CUST1359</t>
  </si>
  <si>
    <t>ORD360</t>
  </si>
  <si>
    <t>PRD266</t>
  </si>
  <si>
    <t>CUST1360</t>
  </si>
  <si>
    <t>Pooja Jain</t>
  </si>
  <si>
    <t>ORD361</t>
  </si>
  <si>
    <t>PRD361</t>
  </si>
  <si>
    <t>CUST1361</t>
  </si>
  <si>
    <t>Vijay Anand</t>
  </si>
  <si>
    <t>ORD362</t>
  </si>
  <si>
    <t>PRD362</t>
  </si>
  <si>
    <t>CUST1362</t>
  </si>
  <si>
    <t>Sahana R</t>
  </si>
  <si>
    <t>ORD363</t>
  </si>
  <si>
    <t>PRD469</t>
  </si>
  <si>
    <t>CUST1363</t>
  </si>
  <si>
    <t>Anjan Chatterjee</t>
  </si>
  <si>
    <t>ORD364</t>
  </si>
  <si>
    <t>PRD470</t>
  </si>
  <si>
    <t>CUST1364</t>
  </si>
  <si>
    <t>Runu Ghosh</t>
  </si>
  <si>
    <t>ORD365</t>
  </si>
  <si>
    <t>PRD561</t>
  </si>
  <si>
    <t>CUST1365</t>
  </si>
  <si>
    <t>Senthil Nathan</t>
  </si>
  <si>
    <t>ORD366</t>
  </si>
  <si>
    <t>PRD562</t>
  </si>
  <si>
    <t>CUST1366</t>
  </si>
  <si>
    <t>Arul Selvi</t>
  </si>
  <si>
    <t>ORD367</t>
  </si>
  <si>
    <t>PRD641</t>
  </si>
  <si>
    <t>CUST1367</t>
  </si>
  <si>
    <t>Nikhil Joshi</t>
  </si>
  <si>
    <t>ORD368</t>
  </si>
  <si>
    <t>PRD642</t>
  </si>
  <si>
    <t>CUST1368</t>
  </si>
  <si>
    <t>Aarti Kulkarni</t>
  </si>
  <si>
    <t>ORD369</t>
  </si>
  <si>
    <t>PRD471</t>
  </si>
  <si>
    <t>CUST1369</t>
  </si>
  <si>
    <t>ORD370</t>
  </si>
  <si>
    <t>PRD472</t>
  </si>
  <si>
    <t>CUST1370</t>
  </si>
  <si>
    <t>ORD371</t>
  </si>
  <si>
    <t>PRD167</t>
  </si>
  <si>
    <t>CUST1371</t>
  </si>
  <si>
    <t>Vinayak Sawant</t>
  </si>
  <si>
    <t>ORD372</t>
  </si>
  <si>
    <t>PRD168</t>
  </si>
  <si>
    <t>CUST1372</t>
  </si>
  <si>
    <t>Neelam Parab</t>
  </si>
  <si>
    <t>ORD373</t>
  </si>
  <si>
    <t>PRD267</t>
  </si>
  <si>
    <t>CUST1373</t>
  </si>
  <si>
    <t>Neha Kapoor</t>
  </si>
  <si>
    <t>ORD374</t>
  </si>
  <si>
    <t>PRD268</t>
  </si>
  <si>
    <t>CUST1374</t>
  </si>
  <si>
    <t>Sanjay Gupta</t>
  </si>
  <si>
    <t>ORD375</t>
  </si>
  <si>
    <t>PRD363</t>
  </si>
  <si>
    <t>CUST1375</t>
  </si>
  <si>
    <t>Prakash Hegde</t>
  </si>
  <si>
    <t>ORD376</t>
  </si>
  <si>
    <t>PRD364</t>
  </si>
  <si>
    <t>CUST1376</t>
  </si>
  <si>
    <t>Jayalakshmi Pai</t>
  </si>
  <si>
    <t>ORD377</t>
  </si>
  <si>
    <t>PRD473</t>
  </si>
  <si>
    <t>CUST1377</t>
  </si>
  <si>
    <t>Sujit Biswas</t>
  </si>
  <si>
    <t>ORD378</t>
  </si>
  <si>
    <t>PRD474</t>
  </si>
  <si>
    <t>CUST1378</t>
  </si>
  <si>
    <t>Barnali Saha</t>
  </si>
  <si>
    <t>ORD379</t>
  </si>
  <si>
    <t>PRD563</t>
  </si>
  <si>
    <t>CUST1379</t>
  </si>
  <si>
    <t>Ramalingam K</t>
  </si>
  <si>
    <t>ORD380</t>
  </si>
  <si>
    <t>PRD564</t>
  </si>
  <si>
    <t>CUST1380</t>
  </si>
  <si>
    <t>Ananthi R</t>
  </si>
  <si>
    <t>ORD381</t>
  </si>
  <si>
    <t>PRD643</t>
  </si>
  <si>
    <t>CUST1381</t>
  </si>
  <si>
    <t>Avinash Deshpande</t>
  </si>
  <si>
    <t>ORD382</t>
  </si>
  <si>
    <t>PRD644</t>
  </si>
  <si>
    <t>CUST1382</t>
  </si>
  <si>
    <t>Shraddha Joshi</t>
  </si>
  <si>
    <t>ORD383</t>
  </si>
  <si>
    <t>PRD475</t>
  </si>
  <si>
    <t>Protection</t>
  </si>
  <si>
    <t>CUST1383</t>
  </si>
  <si>
    <t>ORD384</t>
  </si>
  <si>
    <t>PRD476</t>
  </si>
  <si>
    <t>CUST1384</t>
  </si>
  <si>
    <t>Ruma Dey</t>
  </si>
  <si>
    <t>ORD385</t>
  </si>
  <si>
    <t>PRD169</t>
  </si>
  <si>
    <t>CUST1385</t>
  </si>
  <si>
    <t>Prashant Gawde</t>
  </si>
  <si>
    <t>ORD386</t>
  </si>
  <si>
    <t>PRD170</t>
  </si>
  <si>
    <t>CUST1386</t>
  </si>
  <si>
    <t>Nikhil Apte</t>
  </si>
  <si>
    <t>ORD387</t>
  </si>
  <si>
    <t>PRD269</t>
  </si>
  <si>
    <t>CUST1387</t>
  </si>
  <si>
    <t>Komal Jain</t>
  </si>
  <si>
    <t>ORD388</t>
  </si>
  <si>
    <t>PRD270</t>
  </si>
  <si>
    <t>CUST1388</t>
  </si>
  <si>
    <t>Monika Agarwal</t>
  </si>
  <si>
    <t>ORD389</t>
  </si>
  <si>
    <t>PRD365</t>
  </si>
  <si>
    <t>CUST1389</t>
  </si>
  <si>
    <t>Vishwanath K</t>
  </si>
  <si>
    <t>ORD390</t>
  </si>
  <si>
    <t>PRD366</t>
  </si>
  <si>
    <t>CUST1390</t>
  </si>
  <si>
    <t>Hema Malini</t>
  </si>
  <si>
    <t>ORD391</t>
  </si>
  <si>
    <t>PRD477</t>
  </si>
  <si>
    <t>CUST1391</t>
  </si>
  <si>
    <t>ORD392</t>
  </si>
  <si>
    <t>PRD478</t>
  </si>
  <si>
    <t>CUST1392</t>
  </si>
  <si>
    <t>ORD393</t>
  </si>
  <si>
    <t>PRD565</t>
  </si>
  <si>
    <t>CUST1393</t>
  </si>
  <si>
    <t>Kalyani R</t>
  </si>
  <si>
    <t>ORD394</t>
  </si>
  <si>
    <t>PRD566</t>
  </si>
  <si>
    <t>CUST1394</t>
  </si>
  <si>
    <t>Muruganantham P</t>
  </si>
  <si>
    <t>ORD395</t>
  </si>
  <si>
    <t>PRD645</t>
  </si>
  <si>
    <t>CUST1395</t>
  </si>
  <si>
    <t>ORD396</t>
  </si>
  <si>
    <t>PRD646</t>
  </si>
  <si>
    <t>CUST1396</t>
  </si>
  <si>
    <t>Manasi Joshi</t>
  </si>
  <si>
    <t>ORD397</t>
  </si>
  <si>
    <t>PRD479</t>
  </si>
  <si>
    <t>CUST1397</t>
  </si>
  <si>
    <t>ORD398</t>
  </si>
  <si>
    <t>PRD480</t>
  </si>
  <si>
    <t>CUST1398</t>
  </si>
  <si>
    <t>Nandita Sen</t>
  </si>
  <si>
    <t>ORD399</t>
  </si>
  <si>
    <t>PRD171</t>
  </si>
  <si>
    <t>CUST1399</t>
  </si>
  <si>
    <t>Ganesh Mhatre</t>
  </si>
  <si>
    <t>ORD400</t>
  </si>
  <si>
    <t>PRD172</t>
  </si>
  <si>
    <t>CUST1400</t>
  </si>
  <si>
    <t>Suhasini K</t>
  </si>
  <si>
    <t>ORD401</t>
  </si>
  <si>
    <t>PRD173</t>
  </si>
  <si>
    <t>CUST1401</t>
  </si>
  <si>
    <t>Siddharth M</t>
  </si>
  <si>
    <t>ORD402</t>
  </si>
  <si>
    <t>PRD174</t>
  </si>
  <si>
    <t>CUST1402</t>
  </si>
  <si>
    <t>Rajeshwari P</t>
  </si>
  <si>
    <t>ORD403</t>
  </si>
  <si>
    <t>PRD271</t>
  </si>
  <si>
    <t>CUST1403</t>
  </si>
  <si>
    <t>Anjali Gupta</t>
  </si>
  <si>
    <t>ORD404</t>
  </si>
  <si>
    <t>PRD272</t>
  </si>
  <si>
    <t>CUST1404</t>
  </si>
  <si>
    <t>Vikram Seth</t>
  </si>
  <si>
    <t>ORD405</t>
  </si>
  <si>
    <t>PRD367</t>
  </si>
  <si>
    <t>CUST1405</t>
  </si>
  <si>
    <t>Shivanna R</t>
  </si>
  <si>
    <t>ORD406</t>
  </si>
  <si>
    <t>PRD368</t>
  </si>
  <si>
    <t>CUST1406</t>
  </si>
  <si>
    <t>Sharadamma K</t>
  </si>
  <si>
    <t>ORD407</t>
  </si>
  <si>
    <t>PRD481</t>
  </si>
  <si>
    <t>CUST1407</t>
  </si>
  <si>
    <t>Sumana Das</t>
  </si>
  <si>
    <t>ORD408</t>
  </si>
  <si>
    <t>PRD482</t>
  </si>
  <si>
    <t>CUST1408</t>
  </si>
  <si>
    <t>Joydeep Sen</t>
  </si>
  <si>
    <t>ORD409</t>
  </si>
  <si>
    <t>PRD567</t>
  </si>
  <si>
    <t>CUST1409</t>
  </si>
  <si>
    <t>Sekar K</t>
  </si>
  <si>
    <t>ORD410</t>
  </si>
  <si>
    <t>PRD568</t>
  </si>
  <si>
    <t>Health</t>
  </si>
  <si>
    <t>CUST1410</t>
  </si>
  <si>
    <t>Parvathi R</t>
  </si>
  <si>
    <t>ORD411</t>
  </si>
  <si>
    <t>PRD647</t>
  </si>
  <si>
    <t>CUST1411</t>
  </si>
  <si>
    <t>Chaitanya J</t>
  </si>
  <si>
    <t>ORD412</t>
  </si>
  <si>
    <t>PRD648</t>
  </si>
  <si>
    <t>Kids</t>
  </si>
  <si>
    <t>CUST1412</t>
  </si>
  <si>
    <t>Swati G</t>
  </si>
  <si>
    <t>ORD413</t>
  </si>
  <si>
    <t>PRD483</t>
  </si>
  <si>
    <t>CUST1413</t>
  </si>
  <si>
    <t>Abhijit B</t>
  </si>
  <si>
    <t>ORD414</t>
  </si>
  <si>
    <t>PRD484</t>
  </si>
  <si>
    <t>CUST1414</t>
  </si>
  <si>
    <t>Mahua C</t>
  </si>
  <si>
    <t>ORD415</t>
  </si>
  <si>
    <t>PRD485</t>
  </si>
  <si>
    <t>CUST1415</t>
  </si>
  <si>
    <t>New Customer C</t>
  </si>
  <si>
    <t>ORD416</t>
  </si>
  <si>
    <t>PRD486</t>
  </si>
  <si>
    <t>CUST1416</t>
  </si>
  <si>
    <t>New Customer D</t>
  </si>
  <si>
    <t>ORD417</t>
  </si>
  <si>
    <t>PRD175</t>
  </si>
  <si>
    <t>Services</t>
  </si>
  <si>
    <t>CUST1417</t>
  </si>
  <si>
    <t>Deepak S</t>
  </si>
  <si>
    <t>ORD418</t>
  </si>
  <si>
    <t>PRD176</t>
  </si>
  <si>
    <t>CUST1418</t>
  </si>
  <si>
    <t>Sneha M</t>
  </si>
  <si>
    <t>ORD419</t>
  </si>
  <si>
    <t>PRD273</t>
  </si>
  <si>
    <t>CUST1419</t>
  </si>
  <si>
    <t>ORD420</t>
  </si>
  <si>
    <t>PRD274</t>
  </si>
  <si>
    <t>CUST1420</t>
  </si>
  <si>
    <t>Sarita D</t>
  </si>
  <si>
    <t>ORD421</t>
  </si>
  <si>
    <t>PRD369</t>
  </si>
  <si>
    <t>CUST1421</t>
  </si>
  <si>
    <t>Anil K</t>
  </si>
  <si>
    <t>ORD422</t>
  </si>
  <si>
    <t>PRD370</t>
  </si>
  <si>
    <t>CUST1422</t>
  </si>
  <si>
    <t>Rekha M</t>
  </si>
  <si>
    <t>ORD423</t>
  </si>
  <si>
    <t>PRD487</t>
  </si>
  <si>
    <t>CUST1423</t>
  </si>
  <si>
    <t>Subrata G</t>
  </si>
  <si>
    <t>ORD424</t>
  </si>
  <si>
    <t>PRD488</t>
  </si>
  <si>
    <t>CUST1424</t>
  </si>
  <si>
    <t>Piyali S</t>
  </si>
  <si>
    <t>ORD425</t>
  </si>
  <si>
    <t>PRD569</t>
  </si>
  <si>
    <t>CUST1425</t>
  </si>
  <si>
    <t>Rajendran V</t>
  </si>
  <si>
    <t>ORD426</t>
  </si>
  <si>
    <t>PRD570</t>
  </si>
  <si>
    <t>CUST1426</t>
  </si>
  <si>
    <t>Annapoorani K</t>
  </si>
  <si>
    <t>ORD427</t>
  </si>
  <si>
    <t>PRD649</t>
  </si>
  <si>
    <t>CUST1427</t>
  </si>
  <si>
    <t>Omkar J</t>
  </si>
  <si>
    <t>ORD428</t>
  </si>
  <si>
    <t>PRD650</t>
  </si>
  <si>
    <t>CUST1428</t>
  </si>
  <si>
    <t>Rajashree P</t>
  </si>
  <si>
    <t>ORD429</t>
  </si>
  <si>
    <t>PRD489</t>
  </si>
  <si>
    <t>CUST1429</t>
  </si>
  <si>
    <t>Tathagata M</t>
  </si>
  <si>
    <t>ORD430</t>
  </si>
  <si>
    <t>PRD490</t>
  </si>
  <si>
    <t>CUST1430</t>
  </si>
  <si>
    <t>Debjani L</t>
  </si>
  <si>
    <t>ORD431</t>
  </si>
  <si>
    <t>PRD491</t>
  </si>
  <si>
    <t>CUST1431</t>
  </si>
  <si>
    <t>Samir D</t>
  </si>
  <si>
    <t>ORD432</t>
  </si>
  <si>
    <t>PRD492</t>
  </si>
  <si>
    <t>CUST1432</t>
  </si>
  <si>
    <t>Chitra B</t>
  </si>
  <si>
    <t>ORD433</t>
  </si>
  <si>
    <t>PRD177</t>
  </si>
  <si>
    <t>CUST1433</t>
  </si>
  <si>
    <t>Kiran P</t>
  </si>
  <si>
    <t>ORD434</t>
  </si>
  <si>
    <t>PRD178</t>
  </si>
  <si>
    <t>CUST1434</t>
  </si>
  <si>
    <t>Vaibhav K</t>
  </si>
  <si>
    <t>ORD435</t>
  </si>
  <si>
    <t>PRD275</t>
  </si>
  <si>
    <t>CUST1435</t>
  </si>
  <si>
    <t>Rohan M</t>
  </si>
  <si>
    <t>ORD436</t>
  </si>
  <si>
    <t>PRD276</t>
  </si>
  <si>
    <t>Outerwear</t>
  </si>
  <si>
    <t>CUST1436</t>
  </si>
  <si>
    <t>Kavita S</t>
  </si>
  <si>
    <t>ORD437</t>
  </si>
  <si>
    <t>PRD371</t>
  </si>
  <si>
    <t>CUST1437</t>
  </si>
  <si>
    <t>Naveen G</t>
  </si>
  <si>
    <t>ORD438</t>
  </si>
  <si>
    <t>PRD372</t>
  </si>
  <si>
    <t>CUST1438</t>
  </si>
  <si>
    <t>Savitha R</t>
  </si>
  <si>
    <t>ORD439</t>
  </si>
  <si>
    <t>PRD493</t>
  </si>
  <si>
    <t>CUST1439</t>
  </si>
  <si>
    <t>Soma G</t>
  </si>
  <si>
    <t>ORD440</t>
  </si>
  <si>
    <t>PRD494</t>
  </si>
  <si>
    <t>CUST1440</t>
  </si>
  <si>
    <t>Asit B</t>
  </si>
  <si>
    <t>ORD441</t>
  </si>
  <si>
    <t>PRD571</t>
  </si>
  <si>
    <t>CUST1441</t>
  </si>
  <si>
    <t>Kalpana R</t>
  </si>
  <si>
    <t>ORD442</t>
  </si>
  <si>
    <t>PRD572</t>
  </si>
  <si>
    <t>CUST1442</t>
  </si>
  <si>
    <t>Balaji K</t>
  </si>
  <si>
    <t>ORD443</t>
  </si>
  <si>
    <t>PRD651</t>
  </si>
  <si>
    <t>CUST1443</t>
  </si>
  <si>
    <t>Dr. Mandar J</t>
  </si>
  <si>
    <t>ORD444</t>
  </si>
  <si>
    <t>PRD652</t>
  </si>
  <si>
    <t>CUST1444</t>
  </si>
  <si>
    <t>Harshada K</t>
  </si>
  <si>
    <t>ORD445</t>
  </si>
  <si>
    <t>PRD495</t>
  </si>
  <si>
    <t>CUST1445</t>
  </si>
  <si>
    <t>Runu D</t>
  </si>
  <si>
    <t>ORD446</t>
  </si>
  <si>
    <t>PRD496</t>
  </si>
  <si>
    <t>CUST1446</t>
  </si>
  <si>
    <t>Anjan C</t>
  </si>
  <si>
    <t>ORD447</t>
  </si>
  <si>
    <t>PRD497</t>
  </si>
  <si>
    <t>CUST1447</t>
  </si>
  <si>
    <t>School Student</t>
  </si>
  <si>
    <t>ORD448</t>
  </si>
  <si>
    <t>PRD498</t>
  </si>
  <si>
    <t>CUST1448</t>
  </si>
  <si>
    <t>College Student</t>
  </si>
  <si>
    <t>ORD449</t>
  </si>
  <si>
    <t>PRD179</t>
  </si>
  <si>
    <t>CUST1449</t>
  </si>
  <si>
    <t>Student A</t>
  </si>
  <si>
    <t>ORD450</t>
  </si>
  <si>
    <t>PRD180</t>
  </si>
  <si>
    <t>CUST1450</t>
  </si>
  <si>
    <t>Student B</t>
  </si>
  <si>
    <t>ORD451</t>
  </si>
  <si>
    <t>PRD277</t>
  </si>
  <si>
    <t>CUST1451</t>
  </si>
  <si>
    <t>Parent A</t>
  </si>
  <si>
    <t>ORD452</t>
  </si>
  <si>
    <t>PRD278</t>
  </si>
  <si>
    <t>CUST1452</t>
  </si>
  <si>
    <t>Parent B</t>
  </si>
  <si>
    <t>ORD453</t>
  </si>
  <si>
    <t>PRD373</t>
  </si>
  <si>
    <t>CUST1453</t>
  </si>
  <si>
    <t>Kid C</t>
  </si>
  <si>
    <t>ORD454</t>
  </si>
  <si>
    <t>PRD374</t>
  </si>
  <si>
    <t>CUST1454</t>
  </si>
  <si>
    <t>Kid D</t>
  </si>
  <si>
    <t>ORD455</t>
  </si>
  <si>
    <t>PRD499</t>
  </si>
  <si>
    <t>CUST1455</t>
  </si>
  <si>
    <t>Child E</t>
  </si>
  <si>
    <t>ORD456</t>
  </si>
  <si>
    <t>PRD500</t>
  </si>
  <si>
    <t>CUST1456</t>
  </si>
  <si>
    <t>Child F</t>
  </si>
  <si>
    <t>ORD457</t>
  </si>
  <si>
    <t>PRD573</t>
  </si>
  <si>
    <t>CUST1457</t>
  </si>
  <si>
    <t>Family G</t>
  </si>
  <si>
    <t>ORD458</t>
  </si>
  <si>
    <t>PRD574</t>
  </si>
  <si>
    <t>CUST1458</t>
  </si>
  <si>
    <t>Family H</t>
  </si>
  <si>
    <t>ORD459</t>
  </si>
  <si>
    <t>PRD653</t>
  </si>
  <si>
    <t>CUST1459</t>
  </si>
  <si>
    <t>Kid I</t>
  </si>
  <si>
    <t>ORD460</t>
  </si>
  <si>
    <t>PRD654</t>
  </si>
  <si>
    <t>CUST1460</t>
  </si>
  <si>
    <t>Kid J</t>
  </si>
  <si>
    <t>ORD461</t>
  </si>
  <si>
    <t>CUST1461</t>
  </si>
  <si>
    <t>Family K</t>
  </si>
  <si>
    <t>ORD462</t>
  </si>
  <si>
    <t>CUST1462</t>
  </si>
  <si>
    <t>Family L</t>
  </si>
  <si>
    <t>ORD463</t>
  </si>
  <si>
    <t>Eco-friendly</t>
  </si>
  <si>
    <t>CUST1463</t>
  </si>
  <si>
    <t>Nature Lover M</t>
  </si>
  <si>
    <t>ORD464</t>
  </si>
  <si>
    <t>CUST1464</t>
  </si>
  <si>
    <t>Nature Lover N</t>
  </si>
  <si>
    <t>ORD465</t>
  </si>
  <si>
    <t>PRD181</t>
  </si>
  <si>
    <t>Green</t>
  </si>
  <si>
    <t>CUST1465</t>
  </si>
  <si>
    <t>Enviro O</t>
  </si>
  <si>
    <t>ORD466</t>
  </si>
  <si>
    <t>PRD182</t>
  </si>
  <si>
    <t>CUST1466</t>
  </si>
  <si>
    <t>Enviro P</t>
  </si>
  <si>
    <t>ORD467</t>
  </si>
  <si>
    <t>PRD279</t>
  </si>
  <si>
    <t>CUST1467</t>
  </si>
  <si>
    <t>Green Q</t>
  </si>
  <si>
    <t>ORD468</t>
  </si>
  <si>
    <t>PRD280</t>
  </si>
  <si>
    <t>CUST1468</t>
  </si>
  <si>
    <t>Green R</t>
  </si>
  <si>
    <t>ORD469</t>
  </si>
  <si>
    <t>PRD375</t>
  </si>
  <si>
    <t>Special</t>
  </si>
  <si>
    <t>CUST1469</t>
  </si>
  <si>
    <t>Marine S</t>
  </si>
  <si>
    <t>ORD470</t>
  </si>
  <si>
    <t>PRD376</t>
  </si>
  <si>
    <t>CUST1470</t>
  </si>
  <si>
    <t>Marine T</t>
  </si>
  <si>
    <t>ORD471</t>
  </si>
  <si>
    <t>CUST1471</t>
  </si>
  <si>
    <t>Family U</t>
  </si>
  <si>
    <t>ORD472</t>
  </si>
  <si>
    <t>CUST1472</t>
  </si>
  <si>
    <t>Family V</t>
  </si>
  <si>
    <t>ORD473</t>
  </si>
  <si>
    <t>PRD575</t>
  </si>
  <si>
    <t>CUST1473</t>
  </si>
  <si>
    <t>Family W</t>
  </si>
  <si>
    <t>ORD474</t>
  </si>
  <si>
    <t>PRD576</t>
  </si>
  <si>
    <t>CUST1474</t>
  </si>
  <si>
    <t>Family X</t>
  </si>
  <si>
    <t>ORD475</t>
  </si>
  <si>
    <t>PRD655</t>
  </si>
  <si>
    <t>CUST1475</t>
  </si>
  <si>
    <t>Fitness Y</t>
  </si>
  <si>
    <t>ORD476</t>
  </si>
  <si>
    <t>PRD656</t>
  </si>
  <si>
    <t>CUST1476</t>
  </si>
  <si>
    <t>Fitness Z</t>
  </si>
  <si>
    <t>ORD477</t>
  </si>
  <si>
    <t>CUST1477</t>
  </si>
  <si>
    <t>Son A</t>
  </si>
  <si>
    <t>ORD478</t>
  </si>
  <si>
    <t>CUST1478</t>
  </si>
  <si>
    <t>Daughter B</t>
  </si>
  <si>
    <t>ORD479</t>
  </si>
  <si>
    <t>CUST1479</t>
  </si>
  <si>
    <t>Son C</t>
  </si>
  <si>
    <t>ORD480</t>
  </si>
  <si>
    <t>CUST1480</t>
  </si>
  <si>
    <t>Daughter D</t>
  </si>
  <si>
    <t>ORD481</t>
  </si>
  <si>
    <t>PRD183</t>
  </si>
  <si>
    <t>CUST1481</t>
  </si>
  <si>
    <t>Son E</t>
  </si>
  <si>
    <t>ORD482</t>
  </si>
  <si>
    <t>PRD184</t>
  </si>
  <si>
    <t>CUST1482</t>
  </si>
  <si>
    <t>Daughter F</t>
  </si>
  <si>
    <t>ORD483</t>
  </si>
  <si>
    <t>PRD281</t>
  </si>
  <si>
    <t>CUST1483</t>
  </si>
  <si>
    <t>Son G</t>
  </si>
  <si>
    <t>ORD484</t>
  </si>
  <si>
    <t>PRD282</t>
  </si>
  <si>
    <t>CUST1484</t>
  </si>
  <si>
    <t>Daughter H</t>
  </si>
  <si>
    <t>ORD485</t>
  </si>
  <si>
    <t>PRD377</t>
  </si>
  <si>
    <t>CUST1485</t>
  </si>
  <si>
    <t>Yoga I</t>
  </si>
  <si>
    <t>ORD486</t>
  </si>
  <si>
    <t>PRD378</t>
  </si>
  <si>
    <t>CUST1486</t>
  </si>
  <si>
    <t>Yoga J</t>
  </si>
  <si>
    <t>ORD487</t>
  </si>
  <si>
    <t>CUST1487</t>
  </si>
  <si>
    <t>Yoga K</t>
  </si>
  <si>
    <t>ORD488</t>
  </si>
  <si>
    <t>Wellness</t>
  </si>
  <si>
    <t>CUST1488</t>
  </si>
  <si>
    <t>Yoga L</t>
  </si>
  <si>
    <t>ORD489</t>
  </si>
  <si>
    <t>PRD577</t>
  </si>
  <si>
    <t>CUST1489</t>
  </si>
  <si>
    <t>Yoga M</t>
  </si>
  <si>
    <t>ORD490</t>
  </si>
  <si>
    <t>PRD578</t>
  </si>
  <si>
    <t>Organic</t>
  </si>
  <si>
    <t>CUST1490</t>
  </si>
  <si>
    <t>Yoga N</t>
  </si>
  <si>
    <t>ORD491</t>
  </si>
  <si>
    <t>PRD657</t>
  </si>
  <si>
    <t>Yoga</t>
  </si>
  <si>
    <t>CUST1491</t>
  </si>
  <si>
    <t>Yoga O</t>
  </si>
  <si>
    <t>ORD492</t>
  </si>
  <si>
    <t>PRD658</t>
  </si>
  <si>
    <t>CUST1492</t>
  </si>
  <si>
    <t>Yoga P</t>
  </si>
  <si>
    <t>ORD493</t>
  </si>
  <si>
    <t>CUST1493</t>
  </si>
  <si>
    <t>Student Q</t>
  </si>
  <si>
    <t>ORD494</t>
  </si>
  <si>
    <t>CUST1494</t>
  </si>
  <si>
    <t>Student R</t>
  </si>
  <si>
    <t>ORD495</t>
  </si>
  <si>
    <t>CUST1495</t>
  </si>
  <si>
    <t>Shopper S</t>
  </si>
  <si>
    <t>ORD496</t>
  </si>
  <si>
    <t>CUST1496</t>
  </si>
  <si>
    <t>Shopper T</t>
  </si>
  <si>
    <t>ORD497</t>
  </si>
  <si>
    <t>PRD185</t>
  </si>
  <si>
    <t>CUST1497</t>
  </si>
  <si>
    <t>ORD498</t>
  </si>
  <si>
    <t>PRD186</t>
  </si>
  <si>
    <t>CUST1498</t>
  </si>
  <si>
    <t>ORD499</t>
  </si>
  <si>
    <t>PRD283</t>
  </si>
  <si>
    <t>CUST1499</t>
  </si>
  <si>
    <t>Shopper W</t>
  </si>
  <si>
    <t>ORD500</t>
  </si>
  <si>
    <t>PRD284</t>
  </si>
  <si>
    <t>CUST1500</t>
  </si>
  <si>
    <t>Shopper X</t>
  </si>
  <si>
    <t>ORD501</t>
  </si>
  <si>
    <t>PRD379</t>
  </si>
  <si>
    <t>CUST1501</t>
  </si>
  <si>
    <t>Gamer Y</t>
  </si>
  <si>
    <t>ORD502</t>
  </si>
  <si>
    <t>PRD380</t>
  </si>
  <si>
    <t>CUST1502</t>
  </si>
  <si>
    <t>Gamer Z</t>
  </si>
  <si>
    <t>ORD503</t>
  </si>
  <si>
    <t>CUST1503</t>
  </si>
  <si>
    <t>Home A</t>
  </si>
  <si>
    <t>ORD504</t>
  </si>
  <si>
    <t>CUST1504</t>
  </si>
  <si>
    <t>Home B</t>
  </si>
  <si>
    <t>ORD505</t>
  </si>
  <si>
    <t>PRD579</t>
  </si>
  <si>
    <t>CUST1505</t>
  </si>
  <si>
    <t>Health C</t>
  </si>
  <si>
    <t>ORD506</t>
  </si>
  <si>
    <t>PRD580</t>
  </si>
  <si>
    <t>CUST1506</t>
  </si>
  <si>
    <t>Health D</t>
  </si>
  <si>
    <t>ORD507</t>
  </si>
  <si>
    <t>PRD659</t>
  </si>
  <si>
    <t>CUST1507</t>
  </si>
  <si>
    <t>Adventurer E</t>
  </si>
  <si>
    <t>ORD508</t>
  </si>
  <si>
    <t>PRD660</t>
  </si>
  <si>
    <t>CUST1508</t>
  </si>
  <si>
    <t>Adventurer F</t>
  </si>
  <si>
    <t>ORD509</t>
  </si>
  <si>
    <t>CUST1509</t>
  </si>
  <si>
    <t>WFH G</t>
  </si>
  <si>
    <t>ORD510</t>
  </si>
  <si>
    <t>CUST1510</t>
  </si>
  <si>
    <t>WFH H</t>
  </si>
  <si>
    <t>PRD187</t>
  </si>
  <si>
    <t>Startup A</t>
  </si>
  <si>
    <t>PRD188</t>
  </si>
  <si>
    <t>Startup B</t>
  </si>
  <si>
    <t>PRD285</t>
  </si>
  <si>
    <t>Corporate C</t>
  </si>
  <si>
    <t>PRD286</t>
  </si>
  <si>
    <t>Corporate D</t>
  </si>
  <si>
    <t>PRD381</t>
  </si>
  <si>
    <t>Tech E</t>
  </si>
  <si>
    <t>PRD382</t>
  </si>
  <si>
    <t>Tech F</t>
  </si>
  <si>
    <t>Corporate G</t>
  </si>
  <si>
    <t>Corporate H</t>
  </si>
  <si>
    <t>PRD581</t>
  </si>
  <si>
    <t>Bulk</t>
  </si>
  <si>
    <t>Corporate I</t>
  </si>
  <si>
    <t>PRD582</t>
  </si>
  <si>
    <t>Corporate J</t>
  </si>
  <si>
    <t>ORD511</t>
  </si>
  <si>
    <t>PRD661</t>
  </si>
  <si>
    <t>CUST1511</t>
  </si>
  <si>
    <t>Corporate K</t>
  </si>
  <si>
    <t>ORD512</t>
  </si>
  <si>
    <t>PRD662</t>
  </si>
  <si>
    <t>CUST1512</t>
  </si>
  <si>
    <t>Corporate L</t>
  </si>
  <si>
    <t>ORD513</t>
  </si>
  <si>
    <t>CUST1513</t>
  </si>
  <si>
    <t>Corporate M</t>
  </si>
  <si>
    <t>ORD514</t>
  </si>
  <si>
    <t>CUST1514</t>
  </si>
  <si>
    <t>Corporate N</t>
  </si>
  <si>
    <t>ORD515</t>
  </si>
  <si>
    <t>CUST1515</t>
  </si>
  <si>
    <t>Corporate O</t>
  </si>
  <si>
    <t>ORD516</t>
  </si>
  <si>
    <t>CUST1516</t>
  </si>
  <si>
    <t>Corporate P</t>
  </si>
  <si>
    <t>ORD517</t>
  </si>
  <si>
    <t>PRD189</t>
  </si>
  <si>
    <t>CUST1517</t>
  </si>
  <si>
    <t>Corporate Q</t>
  </si>
  <si>
    <t>ORD518</t>
  </si>
  <si>
    <t>PRD190</t>
  </si>
  <si>
    <t>CUST1518</t>
  </si>
  <si>
    <t>Corporate R</t>
  </si>
  <si>
    <t>ORD546</t>
  </si>
  <si>
    <t>CUST1546</t>
  </si>
  <si>
    <t>College TT</t>
  </si>
  <si>
    <t>ORD547</t>
  </si>
  <si>
    <t>CUST1547</t>
  </si>
  <si>
    <t>School UU</t>
  </si>
  <si>
    <t>ORD548</t>
  </si>
  <si>
    <t>CUST1548</t>
  </si>
  <si>
    <t>School VV</t>
  </si>
  <si>
    <t>ORD549</t>
  </si>
  <si>
    <t>PRD193</t>
  </si>
  <si>
    <t>CUST1549</t>
  </si>
  <si>
    <t>Veteran WW</t>
  </si>
  <si>
    <t>ORD550</t>
  </si>
  <si>
    <t>PRD194</t>
  </si>
  <si>
    <t>CUST1550</t>
  </si>
  <si>
    <t>Veteran XX</t>
  </si>
  <si>
    <t>ORD551</t>
  </si>
  <si>
    <t>PRD291</t>
  </si>
  <si>
    <t>Tribute</t>
  </si>
  <si>
    <t>CUST1551</t>
  </si>
  <si>
    <t>Veteran YY</t>
  </si>
  <si>
    <t>ORD552</t>
  </si>
  <si>
    <t>PRD292</t>
  </si>
  <si>
    <t>Patriotic</t>
  </si>
  <si>
    <t>CUST1552</t>
  </si>
  <si>
    <t>Veteran ZZ</t>
  </si>
  <si>
    <t>ORD553</t>
  </si>
  <si>
    <t>PRD387</t>
  </si>
  <si>
    <t>CUST1553</t>
  </si>
  <si>
    <t>Shopper AAA</t>
  </si>
  <si>
    <t>ORD554</t>
  </si>
  <si>
    <t>PRD388</t>
  </si>
  <si>
    <t>CUST1554</t>
  </si>
  <si>
    <t>Shopper BBB</t>
  </si>
  <si>
    <t>ORD555</t>
  </si>
  <si>
    <t>CUST1555</t>
  </si>
  <si>
    <t>Shopper CCC</t>
  </si>
  <si>
    <t>ORD556</t>
  </si>
  <si>
    <t>CUST1556</t>
  </si>
  <si>
    <t>Shopper DDD</t>
  </si>
  <si>
    <t>ORD557</t>
  </si>
  <si>
    <t>PRD587</t>
  </si>
  <si>
    <t>CUST1557</t>
  </si>
  <si>
    <t>Shopper EEE</t>
  </si>
  <si>
    <t>ORD558</t>
  </si>
  <si>
    <t>PRD588</t>
  </si>
  <si>
    <t>CUST1558</t>
  </si>
  <si>
    <t>Shopper FFF</t>
  </si>
  <si>
    <t>ORD559</t>
  </si>
  <si>
    <t>PRD667</t>
  </si>
  <si>
    <t>CUST1559</t>
  </si>
  <si>
    <t>Shopper GGG</t>
  </si>
  <si>
    <t>ORD560</t>
  </si>
  <si>
    <t>PRD668</t>
  </si>
  <si>
    <t>CUST1560</t>
  </si>
  <si>
    <t>Shopper HHH</t>
  </si>
  <si>
    <t>ORD561</t>
  </si>
  <si>
    <t>CUST1561</t>
  </si>
  <si>
    <t>Shopper III</t>
  </si>
  <si>
    <t>ORD562</t>
  </si>
  <si>
    <t>CUST1562</t>
  </si>
  <si>
    <t>Shopper JJJ</t>
  </si>
  <si>
    <t>ORD563</t>
  </si>
  <si>
    <t>PRD195</t>
  </si>
  <si>
    <t>CUST1563</t>
  </si>
  <si>
    <t>Shopper KKK</t>
  </si>
  <si>
    <t>ORD564</t>
  </si>
  <si>
    <t>PRD196</t>
  </si>
  <si>
    <t>CUST1564</t>
  </si>
  <si>
    <t>Friend LLL</t>
  </si>
  <si>
    <t>ORD565</t>
  </si>
  <si>
    <t>PRD293</t>
  </si>
  <si>
    <t>CUST1565</t>
  </si>
  <si>
    <t>Friend MMM</t>
  </si>
  <si>
    <t>ORD566</t>
  </si>
  <si>
    <t>PRD294</t>
  </si>
  <si>
    <t>Couples</t>
  </si>
  <si>
    <t>CUST1566</t>
  </si>
  <si>
    <t>Friend NNN</t>
  </si>
  <si>
    <t>ORD567</t>
  </si>
  <si>
    <t>PRD389</t>
  </si>
  <si>
    <t>CUST1567</t>
  </si>
  <si>
    <t>Friend OOO</t>
  </si>
  <si>
    <t>ORD568</t>
  </si>
  <si>
    <t>PRD390</t>
  </si>
  <si>
    <t>CUST1568</t>
  </si>
  <si>
    <t>Friend PPP</t>
  </si>
  <si>
    <t>ORD569</t>
  </si>
  <si>
    <t>CUST1569</t>
  </si>
  <si>
    <t>Sister QQQ</t>
  </si>
  <si>
    <t>ORD570</t>
  </si>
  <si>
    <t>CUST1570</t>
  </si>
  <si>
    <t>Sister RRR</t>
  </si>
  <si>
    <t>ORD571</t>
  </si>
  <si>
    <t>PRD589</t>
  </si>
  <si>
    <t>CUST1571</t>
  </si>
  <si>
    <t>Sister SSS</t>
  </si>
  <si>
    <t>ORD572</t>
  </si>
  <si>
    <t>PRD590</t>
  </si>
  <si>
    <t>CUST1572</t>
  </si>
  <si>
    <t>Sister TTT</t>
  </si>
  <si>
    <t>ORD573</t>
  </si>
  <si>
    <t>PRD669</t>
  </si>
  <si>
    <t>CUST1573</t>
  </si>
  <si>
    <t>Brother UUU</t>
  </si>
  <si>
    <t>ORD574</t>
  </si>
  <si>
    <t>PRD670</t>
  </si>
  <si>
    <t>CUST1574</t>
  </si>
  <si>
    <t>Brother VVV</t>
  </si>
  <si>
    <t>ORD575</t>
  </si>
  <si>
    <t>CUST1575</t>
  </si>
  <si>
    <t>Sister WWW</t>
  </si>
  <si>
    <t>ORD576</t>
  </si>
  <si>
    <t>CUST1576</t>
  </si>
  <si>
    <t>Sister XXX</t>
  </si>
  <si>
    <t>ORD577</t>
  </si>
  <si>
    <t>CUST1577</t>
  </si>
  <si>
    <t>Sister YYY</t>
  </si>
  <si>
    <t>ORD578</t>
  </si>
  <si>
    <t>CUST1578</t>
  </si>
  <si>
    <t>Sister ZZZ</t>
  </si>
  <si>
    <t>ORD579</t>
  </si>
  <si>
    <t>PRD197</t>
  </si>
  <si>
    <t>CUST1579</t>
  </si>
  <si>
    <t>Patriot AAAA</t>
  </si>
  <si>
    <t>ORD580</t>
  </si>
  <si>
    <t>PRD198</t>
  </si>
  <si>
    <t>CUST1580</t>
  </si>
  <si>
    <t>Patriot BBBB</t>
  </si>
  <si>
    <t>ORD581</t>
  </si>
  <si>
    <t>PRD295</t>
  </si>
  <si>
    <t>CUST1581</t>
  </si>
  <si>
    <t>Patriot CCCC</t>
  </si>
  <si>
    <t>ORD582</t>
  </si>
  <si>
    <t>PRD296</t>
  </si>
  <si>
    <t>CUST1582</t>
  </si>
  <si>
    <t>Patriot DDDD</t>
  </si>
  <si>
    <t>ORD583</t>
  </si>
  <si>
    <t>PRD391</t>
  </si>
  <si>
    <t>CUST1583</t>
  </si>
  <si>
    <t>Patriot EEEE</t>
  </si>
  <si>
    <t>ORD584</t>
  </si>
  <si>
    <t>PRD392</t>
  </si>
  <si>
    <t>CUST1584</t>
  </si>
  <si>
    <t>Patriot FFFF</t>
  </si>
  <si>
    <t>ORD585</t>
  </si>
  <si>
    <t>CUST1585</t>
  </si>
  <si>
    <t>Patriot GGGG</t>
  </si>
  <si>
    <t>ORD586</t>
  </si>
  <si>
    <t>Handicraft</t>
  </si>
  <si>
    <t>CUST1586</t>
  </si>
  <si>
    <t>Patriot HHHH</t>
  </si>
  <si>
    <t>ORD587</t>
  </si>
  <si>
    <t>PRD591</t>
  </si>
  <si>
    <t>CUST1587</t>
  </si>
  <si>
    <t>Patriot IIII</t>
  </si>
  <si>
    <t>ORD588</t>
  </si>
  <si>
    <t>PRD592</t>
  </si>
  <si>
    <t>CUST1588</t>
  </si>
  <si>
    <t>Patriot JJJJ</t>
  </si>
  <si>
    <t>ORD589</t>
  </si>
  <si>
    <t>PRD671</t>
  </si>
  <si>
    <t>Event</t>
  </si>
  <si>
    <t>CUST1589</t>
  </si>
  <si>
    <t>Patriot KKKK</t>
  </si>
  <si>
    <t>ORD590</t>
  </si>
  <si>
    <t>PRD672</t>
  </si>
  <si>
    <t>CUST1590</t>
  </si>
  <si>
    <t>Patriot LLLL</t>
  </si>
  <si>
    <t>ORD591</t>
  </si>
  <si>
    <t>PRD199</t>
  </si>
  <si>
    <t>CUST1591</t>
  </si>
  <si>
    <t>Citizen MMMM</t>
  </si>
  <si>
    <t>ORD592</t>
  </si>
  <si>
    <t>PRD200</t>
  </si>
  <si>
    <t>CUST1592</t>
  </si>
  <si>
    <t>Citizen NNNN</t>
  </si>
  <si>
    <t>ORD593</t>
  </si>
  <si>
    <t>PRD297</t>
  </si>
  <si>
    <t>CUST1593</t>
  </si>
  <si>
    <t>Shopper OOOO</t>
  </si>
  <si>
    <t>ORD594</t>
  </si>
  <si>
    <t>PRD298</t>
  </si>
  <si>
    <t>CUST1594</t>
  </si>
  <si>
    <t>Shopper PPPP</t>
  </si>
  <si>
    <t>ORD595</t>
  </si>
  <si>
    <t>PRD393</t>
  </si>
  <si>
    <t>CUST1595</t>
  </si>
  <si>
    <t>Shopper QQQQ</t>
  </si>
  <si>
    <t>ORD596</t>
  </si>
  <si>
    <t>PRD394</t>
  </si>
  <si>
    <t>CUST1596</t>
  </si>
  <si>
    <t>Student RRRR</t>
  </si>
  <si>
    <t>ORD597</t>
  </si>
  <si>
    <t>CUST1597</t>
  </si>
  <si>
    <t>Shopper SSSS</t>
  </si>
  <si>
    <t>ORD598</t>
  </si>
  <si>
    <t>CUST1598</t>
  </si>
  <si>
    <t>Shopper TTTT</t>
  </si>
  <si>
    <t>ORD599</t>
  </si>
  <si>
    <t>PRD593</t>
  </si>
  <si>
    <t>CUST1599</t>
  </si>
  <si>
    <t>Malayali UUUU</t>
  </si>
  <si>
    <t>ORD600</t>
  </si>
  <si>
    <t>PRD594</t>
  </si>
  <si>
    <t>CUST1600</t>
  </si>
  <si>
    <t>Malayali VVVV</t>
  </si>
  <si>
    <t>ORD601</t>
  </si>
  <si>
    <t>PRD673</t>
  </si>
  <si>
    <t>Events</t>
  </si>
  <si>
    <t>CUST1601</t>
  </si>
  <si>
    <t>Devotee WWWW</t>
  </si>
  <si>
    <t>ORD602</t>
  </si>
  <si>
    <t>PRD674</t>
  </si>
  <si>
    <t>CUST1602</t>
  </si>
  <si>
    <t>Devotee XXXX</t>
  </si>
  <si>
    <t>ORD603</t>
  </si>
  <si>
    <t>CUST1603</t>
  </si>
  <si>
    <t>Bengali YYYY</t>
  </si>
  <si>
    <t>ORD604</t>
  </si>
  <si>
    <t>CUST1604</t>
  </si>
  <si>
    <t>Bengali ZZZZ</t>
  </si>
  <si>
    <t>ORD605</t>
  </si>
  <si>
    <t>CUST1605</t>
  </si>
  <si>
    <t>Bengali AAAA1</t>
  </si>
  <si>
    <t>ORD606</t>
  </si>
  <si>
    <t>CUST1606</t>
  </si>
  <si>
    <t>Bengali BBBB1</t>
  </si>
  <si>
    <t>ORD607</t>
  </si>
  <si>
    <t>CUST1607</t>
  </si>
  <si>
    <t>Marathi CCCC1</t>
  </si>
  <si>
    <t>ORD608</t>
  </si>
  <si>
    <t>CUST1608</t>
  </si>
  <si>
    <t>Marathi DDDD1</t>
  </si>
  <si>
    <t>ORD609</t>
  </si>
  <si>
    <t>PRD299</t>
  </si>
  <si>
    <t>CUST1609</t>
  </si>
  <si>
    <t>Devotee EEEE1</t>
  </si>
  <si>
    <t>ORD610</t>
  </si>
  <si>
    <t>PRD300</t>
  </si>
  <si>
    <t>CUST1610</t>
  </si>
  <si>
    <t>Devotee FFFF1</t>
  </si>
  <si>
    <t>ORD611</t>
  </si>
  <si>
    <t>PRD395</t>
  </si>
  <si>
    <t>CUST1611</t>
  </si>
  <si>
    <t>Kannadiga GGGG1</t>
  </si>
  <si>
    <t>CUST1613</t>
  </si>
  <si>
    <t>Ganesh Bhakt A</t>
  </si>
  <si>
    <t>CUST1614</t>
  </si>
  <si>
    <t>Ganesh Bhakt B</t>
  </si>
  <si>
    <t>CUST1615</t>
  </si>
  <si>
    <t>Krishna Bhakt C</t>
  </si>
  <si>
    <t>CUST1616</t>
  </si>
  <si>
    <t>Krishna Bhakt D</t>
  </si>
  <si>
    <t>PRD397</t>
  </si>
  <si>
    <t>CUST1617</t>
  </si>
  <si>
    <t>Ganesh Bhakt E</t>
  </si>
  <si>
    <t>PRD398</t>
  </si>
  <si>
    <t>CUST1618</t>
  </si>
  <si>
    <t>Ganesh Bhakt F</t>
  </si>
  <si>
    <t>CUST1619</t>
  </si>
  <si>
    <t>Pujo Lover G</t>
  </si>
  <si>
    <t>CUST1620</t>
  </si>
  <si>
    <t>Pujo Lover H</t>
  </si>
  <si>
    <t>PRD595</t>
  </si>
  <si>
    <t>CUST1621</t>
  </si>
  <si>
    <t>Onam Celebrator I</t>
  </si>
  <si>
    <t>PRD596</t>
  </si>
  <si>
    <t>Regional</t>
  </si>
  <si>
    <t>CUST1622</t>
  </si>
  <si>
    <t>Onam Celebrator J</t>
  </si>
  <si>
    <t>PRD675</t>
  </si>
  <si>
    <t>CUST1623</t>
  </si>
  <si>
    <t>Ganesh Bhakt K</t>
  </si>
  <si>
    <t>ORD612</t>
  </si>
  <si>
    <t>PRD676</t>
  </si>
  <si>
    <t>CUST1624</t>
  </si>
  <si>
    <t>Ganesh Bhakt L</t>
  </si>
  <si>
    <t>ORD613</t>
  </si>
  <si>
    <t>CUST1625</t>
  </si>
  <si>
    <t>Student M</t>
  </si>
  <si>
    <t>ORD614</t>
  </si>
  <si>
    <t>CUST1626</t>
  </si>
  <si>
    <t>Student N</t>
  </si>
  <si>
    <t>ORD615</t>
  </si>
  <si>
    <t>CUST1627</t>
  </si>
  <si>
    <t>Student O</t>
  </si>
  <si>
    <t>ORD616</t>
  </si>
  <si>
    <t>CUST1628</t>
  </si>
  <si>
    <t>Student P</t>
  </si>
  <si>
    <t>ORD617</t>
  </si>
  <si>
    <t>PRD399</t>
  </si>
  <si>
    <t>CUST1629</t>
  </si>
  <si>
    <t>Shopper Q</t>
  </si>
  <si>
    <t>ORD618</t>
  </si>
  <si>
    <t>PRD400</t>
  </si>
  <si>
    <t>CUST1630</t>
  </si>
  <si>
    <t>Shopper R</t>
  </si>
  <si>
    <t>ORD619</t>
  </si>
  <si>
    <t>CUST1631</t>
  </si>
  <si>
    <t>Pujo Lover S</t>
  </si>
  <si>
    <t>ORD620</t>
  </si>
  <si>
    <t>CUST1632</t>
  </si>
  <si>
    <t>Pujo Lover T</t>
  </si>
  <si>
    <t>ORD621</t>
  </si>
  <si>
    <t>PRD597</t>
  </si>
  <si>
    <t>CUST1633</t>
  </si>
  <si>
    <t>Onam Lover U</t>
  </si>
  <si>
    <t>ORD622</t>
  </si>
  <si>
    <t>PRD598</t>
  </si>
  <si>
    <t>CUST1634</t>
  </si>
  <si>
    <t>Onam Lover V</t>
  </si>
  <si>
    <t>ORD623</t>
  </si>
  <si>
    <t>PRD677</t>
  </si>
  <si>
    <t>CUST1635</t>
  </si>
  <si>
    <t>Ganesh Bhakt W</t>
  </si>
  <si>
    <t>ORD624</t>
  </si>
  <si>
    <t>PRD678</t>
  </si>
  <si>
    <t>CUST1636</t>
  </si>
  <si>
    <t>Ganesh Bhakt X</t>
  </si>
  <si>
    <t>ORD625</t>
  </si>
  <si>
    <t>CUST1637</t>
  </si>
  <si>
    <t>Pujo Lover Y</t>
  </si>
  <si>
    <t>ORD626</t>
  </si>
  <si>
    <t>Rental</t>
  </si>
  <si>
    <t>CUST1638</t>
  </si>
  <si>
    <t>Pujo Lover Z</t>
  </si>
  <si>
    <t>ORD627</t>
  </si>
  <si>
    <t>CUST1639</t>
  </si>
  <si>
    <t>Pujo Lover AA</t>
  </si>
  <si>
    <t>ORD628</t>
  </si>
  <si>
    <t>CUST1640</t>
  </si>
  <si>
    <t>Pujo Lover BB</t>
  </si>
  <si>
    <t>ORD629</t>
  </si>
  <si>
    <t>CUST1641</t>
  </si>
  <si>
    <t>Shopper CC</t>
  </si>
  <si>
    <t>ORD630</t>
  </si>
  <si>
    <t>CUST1642</t>
  </si>
  <si>
    <t>Shopper DD</t>
  </si>
  <si>
    <t>ORD631</t>
  </si>
  <si>
    <t>CUST1643</t>
  </si>
  <si>
    <t>Garba Lover EE</t>
  </si>
  <si>
    <t>ORD632</t>
  </si>
  <si>
    <t>CUST1644</t>
  </si>
  <si>
    <t>Garba Lover FF</t>
  </si>
  <si>
    <t>ORD633</t>
  </si>
  <si>
    <t>CUST1645</t>
  </si>
  <si>
    <t>Festival Shopper GG</t>
  </si>
  <si>
    <t>ORD634</t>
  </si>
  <si>
    <t>CUST1646</t>
  </si>
  <si>
    <t>Festival Shopper HH</t>
  </si>
  <si>
    <t>ORD635</t>
  </si>
  <si>
    <t>CUST1647</t>
  </si>
  <si>
    <t>Pujo Lover II</t>
  </si>
  <si>
    <t>ORD636</t>
  </si>
  <si>
    <t>CUST1648</t>
  </si>
  <si>
    <t>Pujo Lover JJ</t>
  </si>
  <si>
    <t>ORD637</t>
  </si>
  <si>
    <t>PRD599</t>
  </si>
  <si>
    <t>CUST1649</t>
  </si>
  <si>
    <t>Festival Lover KK</t>
  </si>
  <si>
    <t>ORD638</t>
  </si>
  <si>
    <t>PRD600</t>
  </si>
  <si>
    <t>CUST1650</t>
  </si>
  <si>
    <t>Festival Lover LL</t>
  </si>
  <si>
    <t>ORD639</t>
  </si>
  <si>
    <t>PRD679</t>
  </si>
  <si>
    <t>CUST1651</t>
  </si>
  <si>
    <t>Garba Lover MM</t>
  </si>
  <si>
    <t>ORD640</t>
  </si>
  <si>
    <t>PRD680</t>
  </si>
  <si>
    <t>CUST1652</t>
  </si>
  <si>
    <t>Garba Lover NN</t>
  </si>
  <si>
    <t>ORD641</t>
  </si>
  <si>
    <t>CUST1653</t>
  </si>
  <si>
    <t>Organizer OO</t>
  </si>
  <si>
    <t>ORD642</t>
  </si>
  <si>
    <t>CUST1654</t>
  </si>
  <si>
    <t>Organizer PP</t>
  </si>
  <si>
    <t>ORD643</t>
  </si>
  <si>
    <t>CUST1655</t>
  </si>
  <si>
    <t>Corporate QQ</t>
  </si>
  <si>
    <t>ORD644</t>
  </si>
  <si>
    <t>CUST1656</t>
  </si>
  <si>
    <t>Corporate RR</t>
  </si>
  <si>
    <t>ORD645</t>
  </si>
  <si>
    <t>CUST1657</t>
  </si>
  <si>
    <t>Corporate SS</t>
  </si>
  <si>
    <t>ORD646</t>
  </si>
  <si>
    <t>CUST1658</t>
  </si>
  <si>
    <t>Corporate TT</t>
  </si>
  <si>
    <t>ORD647</t>
  </si>
  <si>
    <t>CUST1659</t>
  </si>
  <si>
    <t>Corporate UU</t>
  </si>
  <si>
    <t>ORD648</t>
  </si>
  <si>
    <t>CUST1660</t>
  </si>
  <si>
    <t>Corporate VV</t>
  </si>
  <si>
    <t>ORD649</t>
  </si>
  <si>
    <t>CUST1661</t>
  </si>
  <si>
    <t>Corporate WW</t>
  </si>
  <si>
    <t>ORD650</t>
  </si>
  <si>
    <t>CUST1662</t>
  </si>
  <si>
    <t>Corporate XX</t>
  </si>
  <si>
    <t>ORD651</t>
  </si>
  <si>
    <t>CUST1663</t>
  </si>
  <si>
    <t>Corporate YY</t>
  </si>
  <si>
    <t>ORD652</t>
  </si>
  <si>
    <t>CUST1664</t>
  </si>
  <si>
    <t>Corporate ZZ</t>
  </si>
  <si>
    <t>ORD653</t>
  </si>
  <si>
    <t>CUST1665</t>
  </si>
  <si>
    <t>Corporate AAA</t>
  </si>
  <si>
    <t>ORD654</t>
  </si>
  <si>
    <t>CUST1666</t>
  </si>
  <si>
    <t>Corporate BBB</t>
  </si>
  <si>
    <t>ORD655</t>
  </si>
  <si>
    <t>PRD681</t>
  </si>
  <si>
    <t>CUST1667</t>
  </si>
  <si>
    <t>Corporate CCC</t>
  </si>
  <si>
    <t>ORD656</t>
  </si>
  <si>
    <t>PRD682</t>
  </si>
  <si>
    <t>CUST1668</t>
  </si>
  <si>
    <t>Corporate DDD</t>
  </si>
  <si>
    <t>ORD657</t>
  </si>
  <si>
    <t>CUST1669</t>
  </si>
  <si>
    <t>Organizer EEE</t>
  </si>
  <si>
    <t>ORD658</t>
  </si>
  <si>
    <t>CUST1670</t>
  </si>
  <si>
    <t>Organizer FFF</t>
  </si>
  <si>
    <t>ORD659</t>
  </si>
  <si>
    <t>CUST1671</t>
  </si>
  <si>
    <t>Organizer GGG</t>
  </si>
  <si>
    <t>ORD660</t>
  </si>
  <si>
    <t>CUST1672</t>
  </si>
  <si>
    <t>Organizer HHH</t>
  </si>
  <si>
    <t>ORD661</t>
  </si>
  <si>
    <t>CUST1673</t>
  </si>
  <si>
    <t>Garba Lover III</t>
  </si>
  <si>
    <t>ORD662</t>
  </si>
  <si>
    <t>CUST1674</t>
  </si>
  <si>
    <t>Garba Lover JJJ</t>
  </si>
  <si>
    <t>ORD663</t>
  </si>
  <si>
    <t>CUST1675</t>
  </si>
  <si>
    <t>Fasting KKK</t>
  </si>
  <si>
    <t>ORD664</t>
  </si>
  <si>
    <t>Fasting</t>
  </si>
  <si>
    <t>CUST1676</t>
  </si>
  <si>
    <t>Fasting LLL</t>
  </si>
  <si>
    <t>ORD665</t>
  </si>
  <si>
    <t>CUST1677</t>
  </si>
  <si>
    <t>Shopper MMM</t>
  </si>
  <si>
    <t>ORD666</t>
  </si>
  <si>
    <t>CUST1678</t>
  </si>
  <si>
    <t>Shopper NNN</t>
  </si>
  <si>
    <t>ORD667</t>
  </si>
  <si>
    <t>CUST1679</t>
  </si>
  <si>
    <t>Pujo Lover OOO</t>
  </si>
  <si>
    <t>ORD668</t>
  </si>
  <si>
    <t>CUST1680</t>
  </si>
  <si>
    <t>Pujo Lover PPP</t>
  </si>
  <si>
    <t>ORD669</t>
  </si>
  <si>
    <t>CUST1681</t>
  </si>
  <si>
    <t>Golu Set QQQ</t>
  </si>
  <si>
    <t>ORD670</t>
  </si>
  <si>
    <t>CUST1682</t>
  </si>
  <si>
    <t>Golu Set RRR</t>
  </si>
  <si>
    <t>ORD671</t>
  </si>
  <si>
    <t>PRD683</t>
  </si>
  <si>
    <t>CUST1683</t>
  </si>
  <si>
    <t>Garba Lover SSS</t>
  </si>
  <si>
    <t>ORD672</t>
  </si>
  <si>
    <t>PRD684</t>
  </si>
  <si>
    <t>Awards</t>
  </si>
  <si>
    <t>CUST1684</t>
  </si>
  <si>
    <t>Garba Lover TTT</t>
  </si>
  <si>
    <t>ORD673</t>
  </si>
  <si>
    <t>CUST1685</t>
  </si>
  <si>
    <t>Ravan Dahan UUU</t>
  </si>
  <si>
    <t>ORD674</t>
  </si>
  <si>
    <t>CUST1686</t>
  </si>
  <si>
    <t>Ravan Dahan VVV</t>
  </si>
  <si>
    <t>ORD675</t>
  </si>
  <si>
    <t>CUST1687</t>
  </si>
  <si>
    <t>Festival WWW</t>
  </si>
  <si>
    <t>ORD676</t>
  </si>
  <si>
    <t>CUST1688</t>
  </si>
  <si>
    <t>Festival XXX</t>
  </si>
  <si>
    <t>ORD677</t>
  </si>
  <si>
    <t>CUST1689</t>
  </si>
  <si>
    <t>Dasara YYY</t>
  </si>
  <si>
    <t>ORD678</t>
  </si>
  <si>
    <t>CUST1690</t>
  </si>
  <si>
    <t>Dasara ZZZ</t>
  </si>
  <si>
    <t>ORD679</t>
  </si>
  <si>
    <t>CUST1691</t>
  </si>
  <si>
    <t>Vijaya AAAA</t>
  </si>
  <si>
    <t>ORD680</t>
  </si>
  <si>
    <t>CUST1692</t>
  </si>
  <si>
    <t>Vijaya BBBB</t>
  </si>
  <si>
    <t>ORD681</t>
  </si>
  <si>
    <t>CUST1693</t>
  </si>
  <si>
    <t>Tools CCCC</t>
  </si>
  <si>
    <t>ORD682</t>
  </si>
  <si>
    <t>CUST1694</t>
  </si>
  <si>
    <t>Vehicle DDDD</t>
  </si>
  <si>
    <t>ORD683</t>
  </si>
  <si>
    <t>PRD685</t>
  </si>
  <si>
    <t>CUST1695</t>
  </si>
  <si>
    <t>Victory EEEE</t>
  </si>
  <si>
    <t>ORD684</t>
  </si>
  <si>
    <t>PRD686</t>
  </si>
  <si>
    <t>CUST1696</t>
  </si>
  <si>
    <t>Victory FFFF</t>
  </si>
  <si>
    <t>ORD685</t>
  </si>
  <si>
    <t>PRD583</t>
  </si>
  <si>
    <t>Sale</t>
  </si>
  <si>
    <t>CUST1697</t>
  </si>
  <si>
    <t>Shopper GGGG</t>
  </si>
  <si>
    <t>ORD686</t>
  </si>
  <si>
    <t>PRD584</t>
  </si>
  <si>
    <t>CUST1698</t>
  </si>
  <si>
    <t>Shopper HHHH</t>
  </si>
  <si>
    <t>ORD687</t>
  </si>
  <si>
    <t>PRD585</t>
  </si>
  <si>
    <t>CUST1699</t>
  </si>
  <si>
    <t>Diwali IIII</t>
  </si>
  <si>
    <t>ORD688</t>
  </si>
  <si>
    <t>PRD586</t>
  </si>
  <si>
    <t>CUST1700</t>
  </si>
  <si>
    <t>Diwali JJJJ</t>
  </si>
  <si>
    <t>ORD689</t>
  </si>
  <si>
    <t>CUST1701</t>
  </si>
  <si>
    <t>Diwali KKKK</t>
  </si>
  <si>
    <t>ORD690</t>
  </si>
  <si>
    <t>Offers</t>
  </si>
  <si>
    <t>CUST1702</t>
  </si>
  <si>
    <t>Diwali LLLL</t>
  </si>
  <si>
    <t>ORD691</t>
  </si>
  <si>
    <t>CUST1703</t>
  </si>
  <si>
    <t>Diwali MMMM</t>
  </si>
  <si>
    <t>ORD692</t>
  </si>
  <si>
    <t>CUST1704</t>
  </si>
  <si>
    <t>Diwali NNNN</t>
  </si>
  <si>
    <t>ORD693</t>
  </si>
  <si>
    <t>CUST1705</t>
  </si>
  <si>
    <t>Diwali OOOO</t>
  </si>
  <si>
    <t>ORD694</t>
  </si>
  <si>
    <t>CUST1706</t>
  </si>
  <si>
    <t>Diwali PPPP</t>
  </si>
  <si>
    <t>ORD695</t>
  </si>
  <si>
    <t>CUST1707</t>
  </si>
  <si>
    <t>Diwali QQQQ</t>
  </si>
  <si>
    <t>ORD696</t>
  </si>
  <si>
    <t>CUST1708</t>
  </si>
  <si>
    <t>Diwali RRRR</t>
  </si>
  <si>
    <t>ORD697</t>
  </si>
  <si>
    <t>CUST1709</t>
  </si>
  <si>
    <t>Diwali SSSS</t>
  </si>
  <si>
    <t>ORD698</t>
  </si>
  <si>
    <t>CUST1710</t>
  </si>
  <si>
    <t>Diwali TTTT</t>
  </si>
  <si>
    <t>ORD699</t>
  </si>
  <si>
    <t>PRD687</t>
  </si>
  <si>
    <t>CUST1711</t>
  </si>
  <si>
    <t>Diwali UUUU</t>
  </si>
  <si>
    <t>ORD700</t>
  </si>
  <si>
    <t>PRD688</t>
  </si>
  <si>
    <t>CUST1712</t>
  </si>
  <si>
    <t>Diwali VVVV</t>
  </si>
  <si>
    <t>ORD701</t>
  </si>
  <si>
    <t>CUST1713</t>
  </si>
  <si>
    <t>Diwali WWWW</t>
  </si>
  <si>
    <t>ORD702</t>
  </si>
  <si>
    <t>CUST1714</t>
  </si>
  <si>
    <t>Diwali XXXX</t>
  </si>
  <si>
    <t>ORD703</t>
  </si>
  <si>
    <t>CUST1715</t>
  </si>
  <si>
    <t>Corporate YYYY</t>
  </si>
  <si>
    <t>ORD704</t>
  </si>
  <si>
    <t>CUST1716</t>
  </si>
  <si>
    <t>Corporate ZZZZ</t>
  </si>
  <si>
    <t>ORD705</t>
  </si>
  <si>
    <t>CUST1717</t>
  </si>
  <si>
    <t>Corporate AAAA1</t>
  </si>
  <si>
    <t>ORD706</t>
  </si>
  <si>
    <t>CUST1718</t>
  </si>
  <si>
    <t>Corporate BBBB1</t>
  </si>
  <si>
    <t>ORD707</t>
  </si>
  <si>
    <t>CUST1719</t>
  </si>
  <si>
    <t>Corporate CCCC1</t>
  </si>
  <si>
    <t>CUST1721</t>
  </si>
  <si>
    <t>Diwali Shopper A</t>
  </si>
  <si>
    <t>CUST1722</t>
  </si>
  <si>
    <t>Diwali Shopper B</t>
  </si>
  <si>
    <t>CUST1723</t>
  </si>
  <si>
    <t>Diwali Shopper C</t>
  </si>
  <si>
    <t>CUST1724</t>
  </si>
  <si>
    <t>Diwali Shopper D</t>
  </si>
  <si>
    <t>CUST1725</t>
  </si>
  <si>
    <t>Diwali Shopper E</t>
  </si>
  <si>
    <t>CUST1726</t>
  </si>
  <si>
    <t>Diwali Shopper F</t>
  </si>
  <si>
    <t>CUST1727</t>
  </si>
  <si>
    <t>Diwali Shopper G</t>
  </si>
  <si>
    <t>ORD708</t>
  </si>
  <si>
    <t>CUST1728</t>
  </si>
  <si>
    <t>Diwali Shopper H</t>
  </si>
  <si>
    <t>ORD709</t>
  </si>
  <si>
    <t>CUST1729</t>
  </si>
  <si>
    <t>Diwali Shopper I</t>
  </si>
  <si>
    <t>ORD710</t>
  </si>
  <si>
    <t>CUST1730</t>
  </si>
  <si>
    <t>Diwali Shopper J</t>
  </si>
  <si>
    <t>ORD711</t>
  </si>
  <si>
    <t>PRD689</t>
  </si>
  <si>
    <t>CUST1731</t>
  </si>
  <si>
    <t>Diwali Shopper K</t>
  </si>
  <si>
    <t>ORD712</t>
  </si>
  <si>
    <t>PRD690</t>
  </si>
  <si>
    <t>CUST1732</t>
  </si>
  <si>
    <t>Diwali Shopper L</t>
  </si>
  <si>
    <t>ORD713</t>
  </si>
  <si>
    <t>CUST1733</t>
  </si>
  <si>
    <t>Diwali Shopper M</t>
  </si>
  <si>
    <t>ORD714</t>
  </si>
  <si>
    <t>CUST1734</t>
  </si>
  <si>
    <t>Diwali Shopper N</t>
  </si>
  <si>
    <t>ORD715</t>
  </si>
  <si>
    <t>CUST1735</t>
  </si>
  <si>
    <t>Diwali Shopper O</t>
  </si>
  <si>
    <t>ORD716</t>
  </si>
  <si>
    <t>CUST1736</t>
  </si>
  <si>
    <t>Diwali Shopper P</t>
  </si>
  <si>
    <t>ORD717</t>
  </si>
  <si>
    <t>CUST1737</t>
  </si>
  <si>
    <t>Diwali Shopper Q</t>
  </si>
  <si>
    <t>ORD718</t>
  </si>
  <si>
    <t>CUST1738</t>
  </si>
  <si>
    <t>Diwali Shopper R</t>
  </si>
  <si>
    <t>ORD719</t>
  </si>
  <si>
    <t>CUST1739</t>
  </si>
  <si>
    <t>Sikh Devotee S</t>
  </si>
  <si>
    <t>ORD720</t>
  </si>
  <si>
    <t>CUST1740</t>
  </si>
  <si>
    <t>Sikh Devotee T</t>
  </si>
  <si>
    <t>ORD721</t>
  </si>
  <si>
    <t>CUST1741</t>
  </si>
  <si>
    <t>Diwali Shopper U</t>
  </si>
  <si>
    <t>ORD722</t>
  </si>
  <si>
    <t>CUST1742</t>
  </si>
  <si>
    <t>Diwali Shopper V</t>
  </si>
  <si>
    <t>ORD723</t>
  </si>
  <si>
    <t>CUST1743</t>
  </si>
  <si>
    <t>Bhai Dooj W</t>
  </si>
  <si>
    <t>ORD724</t>
  </si>
  <si>
    <t>CUST1744</t>
  </si>
  <si>
    <t>Bhai Dooj X</t>
  </si>
  <si>
    <t>ORD725</t>
  </si>
  <si>
    <t>CUST1745</t>
  </si>
  <si>
    <t>Diwali Shopper Y</t>
  </si>
  <si>
    <t>ORD726</t>
  </si>
  <si>
    <t>CUST1746</t>
  </si>
  <si>
    <t>Diwali Shopper Z</t>
  </si>
  <si>
    <t>ORD727</t>
  </si>
  <si>
    <t>CUST1747</t>
  </si>
  <si>
    <t>Kannadiga AA</t>
  </si>
  <si>
    <t>ORD728</t>
  </si>
  <si>
    <t>CUST1748</t>
  </si>
  <si>
    <t>Kannadiga BB</t>
  </si>
  <si>
    <t>ORD729</t>
  </si>
  <si>
    <t>CUST1749</t>
  </si>
  <si>
    <t>Karwa Chauth CC</t>
  </si>
  <si>
    <t>ORD730</t>
  </si>
  <si>
    <t>CUST1750</t>
  </si>
  <si>
    <t>Karwa Chauth DD</t>
  </si>
  <si>
    <t>ORD731</t>
  </si>
  <si>
    <t>CUST1751</t>
  </si>
  <si>
    <t>Karwa Chauth EE</t>
  </si>
  <si>
    <t>ORD732</t>
  </si>
  <si>
    <t>CUST1752</t>
  </si>
  <si>
    <t>Karwa Chauth FF</t>
  </si>
  <si>
    <t>ORD733</t>
  </si>
  <si>
    <t>CUST1753</t>
  </si>
  <si>
    <t>Karwa Chauth GG</t>
  </si>
  <si>
    <t>ORD734</t>
  </si>
  <si>
    <t>CUST1754</t>
  </si>
  <si>
    <t>Karwa Chauth HH</t>
  </si>
  <si>
    <t>ORD735</t>
  </si>
  <si>
    <t>CUST1755</t>
  </si>
  <si>
    <t>Karwa Chauth II</t>
  </si>
  <si>
    <t>ORD736</t>
  </si>
  <si>
    <t>CUST1756</t>
  </si>
  <si>
    <t>Karwa Chauth JJ</t>
  </si>
  <si>
    <t>ORD737</t>
  </si>
  <si>
    <t>PRD691</t>
  </si>
  <si>
    <t>CUST1757</t>
  </si>
  <si>
    <t>Karwa Chauth KK</t>
  </si>
  <si>
    <t>ORD738</t>
  </si>
  <si>
    <t>PRD692</t>
  </si>
  <si>
    <t>CUST1758</t>
  </si>
  <si>
    <t>Karwa Chauth LL</t>
  </si>
  <si>
    <t>ORD739</t>
  </si>
  <si>
    <t>CUST1759</t>
  </si>
  <si>
    <t>Chhath Puja MM</t>
  </si>
  <si>
    <t>ORD740</t>
  </si>
  <si>
    <t>CUST1760</t>
  </si>
  <si>
    <t>Chhath Puja NN</t>
  </si>
  <si>
    <t>ORD741</t>
  </si>
  <si>
    <t>CUST1761</t>
  </si>
  <si>
    <t>Chhath Puja OO</t>
  </si>
  <si>
    <t>ORD742</t>
  </si>
  <si>
    <t>CUST1762</t>
  </si>
  <si>
    <t>Chhath Puja PP</t>
  </si>
  <si>
    <t>ORD743</t>
  </si>
  <si>
    <t>CUST1763</t>
  </si>
  <si>
    <t>Chhath Puja QQ</t>
  </si>
  <si>
    <t>ORD744</t>
  </si>
  <si>
    <t>CUST1764</t>
  </si>
  <si>
    <t>Chhath Puja RR</t>
  </si>
  <si>
    <t>ORD745</t>
  </si>
  <si>
    <t>CUST1765</t>
  </si>
  <si>
    <t>Child SS</t>
  </si>
  <si>
    <t>ORD746</t>
  </si>
  <si>
    <t>CUST1766</t>
  </si>
  <si>
    <t>Child TT</t>
  </si>
  <si>
    <t>ORD747</t>
  </si>
  <si>
    <t>CUST1767</t>
  </si>
  <si>
    <t>Child UU</t>
  </si>
  <si>
    <t>ORD748</t>
  </si>
  <si>
    <t>CUST1768</t>
  </si>
  <si>
    <t>Child VV</t>
  </si>
  <si>
    <t>ORD749</t>
  </si>
  <si>
    <t>CUST1769</t>
  </si>
  <si>
    <t>Child WW</t>
  </si>
  <si>
    <t>ORD750</t>
  </si>
  <si>
    <t>CUST1770</t>
  </si>
  <si>
    <t>Child XX</t>
  </si>
  <si>
    <t>ORD751</t>
  </si>
  <si>
    <t>CUST1771</t>
  </si>
  <si>
    <t>Child YY</t>
  </si>
  <si>
    <t>ORD752</t>
  </si>
  <si>
    <t>CUST1772</t>
  </si>
  <si>
    <t>Child ZZ</t>
  </si>
  <si>
    <t>ORD753</t>
  </si>
  <si>
    <t>PRD693</t>
  </si>
  <si>
    <t>CUST1773</t>
  </si>
  <si>
    <t>Child AAA</t>
  </si>
  <si>
    <t>ORD754</t>
  </si>
  <si>
    <t>PRD694</t>
  </si>
  <si>
    <t>CUST1774</t>
  </si>
  <si>
    <t>Child BBB</t>
  </si>
  <si>
    <t>ORD755</t>
  </si>
  <si>
    <t>CUST1775</t>
  </si>
  <si>
    <t>Sikh CCC</t>
  </si>
  <si>
    <t>ORD756</t>
  </si>
  <si>
    <t>CUST1776</t>
  </si>
  <si>
    <t>Sikh DDD</t>
  </si>
  <si>
    <t>ORD757</t>
  </si>
  <si>
    <t>CUST1777</t>
  </si>
  <si>
    <t>Sikh EEE</t>
  </si>
  <si>
    <t>ORD759</t>
  </si>
  <si>
    <t>Seasonal</t>
  </si>
  <si>
    <t>CUST1779</t>
  </si>
  <si>
    <t>Winter Shopper GGG</t>
  </si>
  <si>
    <t>ORD760</t>
  </si>
  <si>
    <t>CUST1780</t>
  </si>
  <si>
    <t>Winter Shopper HHH</t>
  </si>
  <si>
    <t>ORD761</t>
  </si>
  <si>
    <t>CUST1781</t>
  </si>
  <si>
    <t>Winter Shopper III</t>
  </si>
  <si>
    <t>ORD762</t>
  </si>
  <si>
    <t>CUST1782</t>
  </si>
  <si>
    <t>Winter Shopper JJJ</t>
  </si>
  <si>
    <t>ORD763</t>
  </si>
  <si>
    <t>CUST1783</t>
  </si>
  <si>
    <t>Winter Shopper KKK</t>
  </si>
  <si>
    <t>ORD764</t>
  </si>
  <si>
    <t>CUST1784</t>
  </si>
  <si>
    <t>Winter Shopper LLL</t>
  </si>
  <si>
    <t>ORD765</t>
  </si>
  <si>
    <t>CUST1785</t>
  </si>
  <si>
    <t>Winter Shopper MMM</t>
  </si>
  <si>
    <t>ORD766</t>
  </si>
  <si>
    <t>CUST1786</t>
  </si>
  <si>
    <t>Winter Shopper NNN</t>
  </si>
  <si>
    <t>ORD767</t>
  </si>
  <si>
    <t>CUST1787</t>
  </si>
  <si>
    <t>Winter Shopper OOO</t>
  </si>
  <si>
    <t>ORD768</t>
  </si>
  <si>
    <t>CUST1788</t>
  </si>
  <si>
    <t>Winter Shopper PPP</t>
  </si>
  <si>
    <t>ORD769</t>
  </si>
  <si>
    <t>PRD695</t>
  </si>
  <si>
    <t>CUST1789</t>
  </si>
  <si>
    <t>Winter Shopper QQQ</t>
  </si>
  <si>
    <t>ORD770</t>
  </si>
  <si>
    <t>PRD696</t>
  </si>
  <si>
    <t>CUST1790</t>
  </si>
  <si>
    <t>Winter Shopper RRR</t>
  </si>
  <si>
    <t>ORD771</t>
  </si>
  <si>
    <t>CUST1791</t>
  </si>
  <si>
    <t>Black Friday SSS</t>
  </si>
  <si>
    <t>ORD772</t>
  </si>
  <si>
    <t>CUST1792</t>
  </si>
  <si>
    <t>Black Friday TTT</t>
  </si>
  <si>
    <t>ORD773</t>
  </si>
  <si>
    <t>CUST1793</t>
  </si>
  <si>
    <t>Black Friday UUU</t>
  </si>
  <si>
    <t>ORD774</t>
  </si>
  <si>
    <t>CUST1794</t>
  </si>
  <si>
    <t>Black Friday VVV</t>
  </si>
  <si>
    <t>ORD775</t>
  </si>
  <si>
    <t>CUST1795</t>
  </si>
  <si>
    <t>Black Friday WWW</t>
  </si>
  <si>
    <t>ORD776</t>
  </si>
  <si>
    <t>CUST1796</t>
  </si>
  <si>
    <t>Black Friday XXX</t>
  </si>
  <si>
    <t>ORD777</t>
  </si>
  <si>
    <t>CUST1797</t>
  </si>
  <si>
    <t>Black Friday YYY</t>
  </si>
  <si>
    <t>ORD778</t>
  </si>
  <si>
    <t>CUST1798</t>
  </si>
  <si>
    <t>Black Friday ZZZ</t>
  </si>
  <si>
    <t>ORD779</t>
  </si>
  <si>
    <t>CUST1799</t>
  </si>
  <si>
    <t>Black Friday AAAA</t>
  </si>
  <si>
    <t>ORD780</t>
  </si>
  <si>
    <t>CUST1800</t>
  </si>
  <si>
    <t>Black Friday BBBB</t>
  </si>
  <si>
    <t>ORD781</t>
  </si>
  <si>
    <t>CUST1801</t>
  </si>
  <si>
    <t>Cyber Monday CCCC</t>
  </si>
  <si>
    <t>ORD782</t>
  </si>
  <si>
    <t>CUST1802</t>
  </si>
  <si>
    <t>Cyber Monday DDDD</t>
  </si>
  <si>
    <t>ORD783</t>
  </si>
  <si>
    <t>CUST1803</t>
  </si>
  <si>
    <t>Cyber Monday EEEE</t>
  </si>
  <si>
    <t>ORD784</t>
  </si>
  <si>
    <t>CUST1804</t>
  </si>
  <si>
    <t>Cyber Monday FFFF</t>
  </si>
  <si>
    <t>ORD785</t>
  </si>
  <si>
    <t>PRD697</t>
  </si>
  <si>
    <t>CUST1805</t>
  </si>
  <si>
    <t>Cyber Monday GGGG</t>
  </si>
  <si>
    <t>ORD786</t>
  </si>
  <si>
    <t>PRD698</t>
  </si>
  <si>
    <t>CUST1806</t>
  </si>
  <si>
    <t>Cyber Monday HHHH</t>
  </si>
  <si>
    <t>ORD787</t>
  </si>
  <si>
    <t>CUST1807</t>
  </si>
  <si>
    <t>December Shopper IIII</t>
  </si>
  <si>
    <t>ORD788</t>
  </si>
  <si>
    <t>CUST1808</t>
  </si>
  <si>
    <t>December Shopper JJJJ</t>
  </si>
  <si>
    <t>ORD789</t>
  </si>
  <si>
    <t>CUST1809</t>
  </si>
  <si>
    <t>December Shopper KKKK</t>
  </si>
  <si>
    <t>ORD790</t>
  </si>
  <si>
    <t>CUST1810</t>
  </si>
  <si>
    <t>December Shopper LLLL</t>
  </si>
  <si>
    <t>ORD791</t>
  </si>
  <si>
    <t>CUST1811</t>
  </si>
  <si>
    <t>December Shopper MMMM</t>
  </si>
  <si>
    <t>ORD792</t>
  </si>
  <si>
    <t>CUST1812</t>
  </si>
  <si>
    <t>December Shopper NNNN</t>
  </si>
  <si>
    <t>ORD793</t>
  </si>
  <si>
    <t>CUST1813</t>
  </si>
  <si>
    <t>December Shopper OOOO</t>
  </si>
  <si>
    <t>ORD794</t>
  </si>
  <si>
    <t>CUST1814</t>
  </si>
  <si>
    <t>December Shopper PPPP</t>
  </si>
  <si>
    <t>ORD795</t>
  </si>
  <si>
    <t>CUST1815</t>
  </si>
  <si>
    <t>December Shopper QQQQ</t>
  </si>
  <si>
    <t>ORD796</t>
  </si>
  <si>
    <t>CUST1816</t>
  </si>
  <si>
    <t>December Shopper RRRR</t>
  </si>
  <si>
    <t>ORD797</t>
  </si>
  <si>
    <t>PRD699</t>
  </si>
  <si>
    <t>CUST1817</t>
  </si>
  <si>
    <t>December Shopper SSSS</t>
  </si>
  <si>
    <t>ORD798</t>
  </si>
  <si>
    <t>PRD700</t>
  </si>
  <si>
    <t>CUST1818</t>
  </si>
  <si>
    <t>December Shopper TTTT</t>
  </si>
  <si>
    <t>ORD799</t>
  </si>
  <si>
    <t>CUST1819</t>
  </si>
  <si>
    <t>December Shopper UUUU</t>
  </si>
  <si>
    <t>ORD800</t>
  </si>
  <si>
    <t>CUST1820</t>
  </si>
  <si>
    <t>December Shopper VVVV</t>
  </si>
  <si>
    <t>ORD801</t>
  </si>
  <si>
    <t>CUST1821</t>
  </si>
  <si>
    <t>December Shopper WWWW</t>
  </si>
  <si>
    <t>ORD802</t>
  </si>
  <si>
    <t>Party</t>
  </si>
  <si>
    <t>CUST1822</t>
  </si>
  <si>
    <t>December Shopper XXXX</t>
  </si>
  <si>
    <t>ORD803</t>
  </si>
  <si>
    <t>CUST1823</t>
  </si>
  <si>
    <t>December Shopper YYYY</t>
  </si>
  <si>
    <t>ORD804</t>
  </si>
  <si>
    <t>CUST1824</t>
  </si>
  <si>
    <t>December Shopper ZZZZ</t>
  </si>
  <si>
    <t>ORD805</t>
  </si>
  <si>
    <t>CUST1825</t>
  </si>
  <si>
    <t>December Shopper AAAA1</t>
  </si>
  <si>
    <t>ORD806</t>
  </si>
  <si>
    <t>Costumes</t>
  </si>
  <si>
    <t>CUST1826</t>
  </si>
  <si>
    <t>December Shopper BBBB1</t>
  </si>
  <si>
    <t>ORD807</t>
  </si>
  <si>
    <t>CUST1827</t>
  </si>
  <si>
    <t>December Shopper CCCC1</t>
  </si>
  <si>
    <t>ORD808</t>
  </si>
  <si>
    <t>CUST1828</t>
  </si>
  <si>
    <t>December Shopper DDDD1</t>
  </si>
  <si>
    <t>CUST1829</t>
  </si>
  <si>
    <t>Christmas Buyer A</t>
  </si>
  <si>
    <t>CUST1830</t>
  </si>
  <si>
    <t>New Year Buyer B</t>
  </si>
  <si>
    <t>CUST1831</t>
  </si>
  <si>
    <t>Christmas Buyer C</t>
  </si>
  <si>
    <t>CUST1832</t>
  </si>
  <si>
    <t>Party Buyer D</t>
  </si>
  <si>
    <t>CUST1833</t>
  </si>
  <si>
    <t>Gamer E</t>
  </si>
  <si>
    <t>CUST1834</t>
  </si>
  <si>
    <t>Gamer F</t>
  </si>
  <si>
    <t>Dining</t>
  </si>
  <si>
    <t>CUST1835</t>
  </si>
  <si>
    <t>Party Host G</t>
  </si>
  <si>
    <t>CUST1836</t>
  </si>
  <si>
    <t>Party Host H</t>
  </si>
  <si>
    <t>ORD809</t>
  </si>
  <si>
    <t>CUST1837</t>
  </si>
  <si>
    <t>Foodie I</t>
  </si>
  <si>
    <t>ORD810</t>
  </si>
  <si>
    <t>CUST1838</t>
  </si>
  <si>
    <t>Party Host J</t>
  </si>
  <si>
    <t>ORD811</t>
  </si>
  <si>
    <t>PRD701</t>
  </si>
  <si>
    <t>CUST1839</t>
  </si>
  <si>
    <t>Fitness K</t>
  </si>
  <si>
    <t>ORD812</t>
  </si>
  <si>
    <t>PRD702</t>
  </si>
  <si>
    <t>CUST1840</t>
  </si>
  <si>
    <t>Runner L</t>
  </si>
  <si>
    <t>ORD813</t>
  </si>
  <si>
    <t>CUST1841</t>
  </si>
  <si>
    <t>Decorator M</t>
  </si>
  <si>
    <t>ORD814</t>
  </si>
  <si>
    <t>CUST1842</t>
  </si>
  <si>
    <t>Decorator N</t>
  </si>
  <si>
    <t>ORD815</t>
  </si>
  <si>
    <t>CUST1843</t>
  </si>
  <si>
    <t>Celebrator O</t>
  </si>
  <si>
    <t>ORD816</t>
  </si>
  <si>
    <t>CUST1844</t>
  </si>
  <si>
    <t>Celebrator P</t>
  </si>
  <si>
    <t>ORD817</t>
  </si>
  <si>
    <t>CUST1845</t>
  </si>
  <si>
    <t>Last Minute Q</t>
  </si>
  <si>
    <t>ORD818</t>
  </si>
  <si>
    <t>CUST1846</t>
  </si>
  <si>
    <t>ORD819</t>
  </si>
  <si>
    <t>Family</t>
  </si>
  <si>
    <t>CUST1847</t>
  </si>
  <si>
    <t>Family S</t>
  </si>
  <si>
    <t>ORD820</t>
  </si>
  <si>
    <t>CUST1848</t>
  </si>
  <si>
    <t>Family T</t>
  </si>
  <si>
    <t>ORD821</t>
  </si>
  <si>
    <t>CUST1849</t>
  </si>
  <si>
    <t>Late Shopper U</t>
  </si>
  <si>
    <t>ORD822</t>
  </si>
  <si>
    <t>CUST1850</t>
  </si>
  <si>
    <t>Gift Giver V</t>
  </si>
  <si>
    <t>ORD823</t>
  </si>
  <si>
    <t>CUST1851</t>
  </si>
  <si>
    <t>Home Maker W</t>
  </si>
  <si>
    <t>ORD824</t>
  </si>
  <si>
    <t>CUST1852</t>
  </si>
  <si>
    <t>Home Maker X</t>
  </si>
  <si>
    <t>ORD825</t>
  </si>
  <si>
    <t>CUST1853</t>
  </si>
  <si>
    <t>Christmas Day Y</t>
  </si>
  <si>
    <t>ORD826</t>
  </si>
  <si>
    <t>CUST1854</t>
  </si>
  <si>
    <t>Boxing Day Z</t>
  </si>
  <si>
    <t>ORD827</t>
  </si>
  <si>
    <t>CUST1855</t>
  </si>
  <si>
    <t>Sale Shopper AA</t>
  </si>
  <si>
    <t>ORD828</t>
  </si>
  <si>
    <t>CUST1856</t>
  </si>
  <si>
    <t>Sale Shopper BB</t>
  </si>
  <si>
    <t>ORD829</t>
  </si>
  <si>
    <t>CUST1857</t>
  </si>
  <si>
    <t>Clearance CC</t>
  </si>
  <si>
    <t>ORD830</t>
  </si>
  <si>
    <t>CUST1858</t>
  </si>
  <si>
    <t>Clearance DD</t>
  </si>
  <si>
    <t>ORD831</t>
  </si>
  <si>
    <t>CUST1859</t>
  </si>
  <si>
    <t>Clearance EE</t>
  </si>
  <si>
    <t>ORD832</t>
  </si>
  <si>
    <t>CUST1860</t>
  </si>
  <si>
    <t>Clearance FF</t>
  </si>
  <si>
    <t>ORD833</t>
  </si>
  <si>
    <t>CUST1861</t>
  </si>
  <si>
    <t>New Year GG</t>
  </si>
  <si>
    <t>ORD834</t>
  </si>
  <si>
    <t>CUST1862</t>
  </si>
  <si>
    <t>Party HH</t>
  </si>
  <si>
    <t>ORD835</t>
  </si>
  <si>
    <t>PRD703</t>
  </si>
  <si>
    <t>CUST1863</t>
  </si>
  <si>
    <t>Resolution II</t>
  </si>
  <si>
    <t>ORD836</t>
  </si>
  <si>
    <t>PRD704</t>
  </si>
  <si>
    <t>CUST1864</t>
  </si>
  <si>
    <t>Resolution JJ</t>
  </si>
  <si>
    <t>ORD837</t>
  </si>
  <si>
    <t>CUST1865</t>
  </si>
  <si>
    <t>Party KK</t>
  </si>
  <si>
    <t>ORD838</t>
  </si>
  <si>
    <t>CUST1866</t>
  </si>
  <si>
    <t>Party LL</t>
  </si>
  <si>
    <t>ORD839</t>
  </si>
  <si>
    <t>CUST1867</t>
  </si>
  <si>
    <t>New Year MM</t>
  </si>
  <si>
    <t>ORD840</t>
  </si>
  <si>
    <t>New</t>
  </si>
  <si>
    <t>CUST1868</t>
  </si>
  <si>
    <t>Early Bird NN</t>
  </si>
  <si>
    <t>ORD841</t>
  </si>
  <si>
    <t>CUST1869</t>
  </si>
  <si>
    <t>New Year OO</t>
  </si>
  <si>
    <t>ORD842</t>
  </si>
  <si>
    <t>CUST1870</t>
  </si>
  <si>
    <t>Winter PP</t>
  </si>
  <si>
    <t>ORD843</t>
  </si>
  <si>
    <t>CUST1871</t>
  </si>
  <si>
    <t>Tech QQ</t>
  </si>
  <si>
    <t>ORD844</t>
  </si>
  <si>
    <t>CUST1872</t>
  </si>
  <si>
    <t>Tech RR</t>
  </si>
  <si>
    <t>ORD845</t>
  </si>
  <si>
    <t>CUST1873</t>
  </si>
  <si>
    <t>Home SS</t>
  </si>
  <si>
    <t>ORD846</t>
  </si>
  <si>
    <t>CUST1874</t>
  </si>
  <si>
    <t>Home TT</t>
  </si>
  <si>
    <t>ORD847</t>
  </si>
  <si>
    <t>CUST1875</t>
  </si>
  <si>
    <t>Health UU</t>
  </si>
  <si>
    <t>ORD848</t>
  </si>
  <si>
    <t>CUST1876</t>
  </si>
  <si>
    <t>Health VV</t>
  </si>
  <si>
    <t>ORD849</t>
  </si>
  <si>
    <t>PRD705</t>
  </si>
  <si>
    <t>CUST1877</t>
  </si>
  <si>
    <t>Fitness WW</t>
  </si>
  <si>
    <t>ORD850</t>
  </si>
  <si>
    <t>PRD706</t>
  </si>
  <si>
    <t>CUST1878</t>
  </si>
  <si>
    <t>Fitness XX</t>
  </si>
  <si>
    <t>ORD851</t>
  </si>
  <si>
    <t>CUST1879</t>
  </si>
  <si>
    <t>Decor YY</t>
  </si>
  <si>
    <t>ORD852</t>
  </si>
  <si>
    <t>CUST1880</t>
  </si>
  <si>
    <t>Comfort ZZ</t>
  </si>
  <si>
    <t>ORD853</t>
  </si>
  <si>
    <t>CUST1881</t>
  </si>
  <si>
    <t>Festival AAA</t>
  </si>
  <si>
    <t>ORD854</t>
  </si>
  <si>
    <t>CUST1882</t>
  </si>
  <si>
    <t>Festival BBB</t>
  </si>
  <si>
    <t>ORD855</t>
  </si>
  <si>
    <t>CUST1883</t>
  </si>
  <si>
    <t>Festival CCC</t>
  </si>
  <si>
    <t>ORD856</t>
  </si>
  <si>
    <t>Gadgets</t>
  </si>
  <si>
    <t>CUST1884</t>
  </si>
  <si>
    <t>Festival DDD</t>
  </si>
  <si>
    <t>ORD857</t>
  </si>
  <si>
    <t>CUST1885</t>
  </si>
  <si>
    <t>Lohri EEE</t>
  </si>
  <si>
    <t>ORD858</t>
  </si>
  <si>
    <t>CUST1886</t>
  </si>
  <si>
    <t>Lohri FFF</t>
  </si>
  <si>
    <t>ORD859</t>
  </si>
  <si>
    <t>CUST1887</t>
  </si>
  <si>
    <t>Pongal GGG</t>
  </si>
  <si>
    <t>ORD860</t>
  </si>
  <si>
    <t>CUST1888</t>
  </si>
  <si>
    <t>Pongal HHH</t>
  </si>
  <si>
    <t>ORD861</t>
  </si>
  <si>
    <t>CUST1889</t>
  </si>
  <si>
    <t>Pongal III</t>
  </si>
  <si>
    <t>ORD862</t>
  </si>
  <si>
    <t>CUST1890</t>
  </si>
  <si>
    <t>Pongal JJJ</t>
  </si>
  <si>
    <t>ORD863</t>
  </si>
  <si>
    <t>CUST1891</t>
  </si>
  <si>
    <t>Pongal KKK</t>
  </si>
  <si>
    <t>ORD864</t>
  </si>
  <si>
    <t>CUST1892</t>
  </si>
  <si>
    <t>Pongal LLL</t>
  </si>
  <si>
    <t>ORD865</t>
  </si>
  <si>
    <t>PRD707</t>
  </si>
  <si>
    <t>CUST1893</t>
  </si>
  <si>
    <t>Pongal MMM</t>
  </si>
  <si>
    <t>ORD866</t>
  </si>
  <si>
    <t>PRD708</t>
  </si>
  <si>
    <t>CUST1894</t>
  </si>
  <si>
    <t>Pongal NNN</t>
  </si>
  <si>
    <t>ORD867</t>
  </si>
  <si>
    <t>CUST1895</t>
  </si>
  <si>
    <t>Early OOO</t>
  </si>
  <si>
    <t>ORD868</t>
  </si>
  <si>
    <t>CUST1896</t>
  </si>
  <si>
    <t>Shopper PPP</t>
  </si>
  <si>
    <t>ORD869</t>
  </si>
  <si>
    <t>CUST1897</t>
  </si>
  <si>
    <t>Clearance QQQ</t>
  </si>
  <si>
    <t>ORD870</t>
  </si>
  <si>
    <t>CUST1898</t>
  </si>
  <si>
    <t>Clearance RRR</t>
  </si>
  <si>
    <t>ORD871</t>
  </si>
  <si>
    <t>CUST1899</t>
  </si>
  <si>
    <t>Tech SSS</t>
  </si>
  <si>
    <t>ORD872</t>
  </si>
  <si>
    <t>CUST1900</t>
  </si>
  <si>
    <t>Shopper TTT</t>
  </si>
  <si>
    <t>ORD873</t>
  </si>
  <si>
    <t>CUST1901</t>
  </si>
  <si>
    <t>Shopper UUU</t>
  </si>
  <si>
    <t>ORD874</t>
  </si>
  <si>
    <t>CUST1902</t>
  </si>
  <si>
    <t>WFH VVV</t>
  </si>
  <si>
    <t>ORD875</t>
  </si>
  <si>
    <t>CUST1903</t>
  </si>
  <si>
    <t>Shopper WWW</t>
  </si>
  <si>
    <t>ORD876</t>
  </si>
  <si>
    <t>CUST1904</t>
  </si>
  <si>
    <t>Shopper XXX</t>
  </si>
  <si>
    <t>ORD877</t>
  </si>
  <si>
    <t>PRD709</t>
  </si>
  <si>
    <t>CUST1905</t>
  </si>
  <si>
    <t>Fitness YYY</t>
  </si>
  <si>
    <t>ORD878</t>
  </si>
  <si>
    <t>PRD710</t>
  </si>
  <si>
    <t>CUST1906</t>
  </si>
  <si>
    <t>Fitness ZZZ</t>
  </si>
  <si>
    <t>ORD879</t>
  </si>
  <si>
    <t>CUST1907</t>
  </si>
  <si>
    <t>Student AAAA</t>
  </si>
  <si>
    <t>ORD880</t>
  </si>
  <si>
    <t>CUST1908</t>
  </si>
  <si>
    <t>Student BBBB</t>
  </si>
  <si>
    <t>ORD881</t>
  </si>
  <si>
    <t>CUST1909</t>
  </si>
  <si>
    <t>Festival CCCC</t>
  </si>
  <si>
    <t>ORD882</t>
  </si>
  <si>
    <t>CUST1910</t>
  </si>
  <si>
    <t>Festival DDDD</t>
  </si>
  <si>
    <t>ORD883</t>
  </si>
  <si>
    <t>CUST1911</t>
  </si>
  <si>
    <t>Weekend EEEE</t>
  </si>
  <si>
    <t>ORD884</t>
  </si>
  <si>
    <t>CUST1912</t>
  </si>
  <si>
    <t>Shopper FFFF</t>
  </si>
  <si>
    <t>ORD885</t>
  </si>
  <si>
    <t>CUST1913</t>
  </si>
  <si>
    <t>Fashion GGGG</t>
  </si>
  <si>
    <t>ORD886</t>
  </si>
  <si>
    <t>CUST1914</t>
  </si>
  <si>
    <t>Fashion HHHH</t>
  </si>
  <si>
    <t>ORD887</t>
  </si>
  <si>
    <t>CUST1915</t>
  </si>
  <si>
    <t>Tech IIII</t>
  </si>
  <si>
    <t>ORD888</t>
  </si>
  <si>
    <t>CUST1916</t>
  </si>
  <si>
    <t>Tech JJJJ</t>
  </si>
  <si>
    <t>ORD889</t>
  </si>
  <si>
    <t>CUST1917</t>
  </si>
  <si>
    <t>ORD890</t>
  </si>
  <si>
    <t>CUST1918</t>
  </si>
  <si>
    <t>ORD891</t>
  </si>
  <si>
    <t>CUST1919</t>
  </si>
  <si>
    <t>Shopper MMMM</t>
  </si>
  <si>
    <t>ORD892</t>
  </si>
  <si>
    <t>CUST1920</t>
  </si>
  <si>
    <t>Shopper NNNN</t>
  </si>
  <si>
    <t>ORD893</t>
  </si>
  <si>
    <t>CUST1921</t>
  </si>
  <si>
    <t>Clearance OOOO</t>
  </si>
  <si>
    <t>ORD894</t>
  </si>
  <si>
    <t>CUST1922</t>
  </si>
  <si>
    <t>Clearance PPPP</t>
  </si>
  <si>
    <t>ORD895</t>
  </si>
  <si>
    <t>CUST1923</t>
  </si>
  <si>
    <t>Home QQQQ</t>
  </si>
  <si>
    <t>ORD896</t>
  </si>
  <si>
    <t>CUST1924</t>
  </si>
  <si>
    <t>Home RRRR</t>
  </si>
  <si>
    <t>ORD897</t>
  </si>
  <si>
    <t>CUST1925</t>
  </si>
  <si>
    <t>ORD898</t>
  </si>
  <si>
    <t>CUST1926</t>
  </si>
  <si>
    <t>ORD899</t>
  </si>
  <si>
    <t>PRD711</t>
  </si>
  <si>
    <t>CUST1927</t>
  </si>
  <si>
    <t>Fitness UUUU</t>
  </si>
  <si>
    <t>ORD900</t>
  </si>
  <si>
    <t>PRD712</t>
  </si>
  <si>
    <t>CUST1928</t>
  </si>
  <si>
    <t>Fitness VVVV</t>
  </si>
  <si>
    <t>ORD901</t>
  </si>
  <si>
    <t>CUST1929</t>
  </si>
  <si>
    <t>Early WWWW</t>
  </si>
  <si>
    <t>ORD902</t>
  </si>
  <si>
    <t>CUST1930</t>
  </si>
  <si>
    <t>Shopper XXXX</t>
  </si>
  <si>
    <t>ORD903</t>
  </si>
  <si>
    <t>CUST1931</t>
  </si>
  <si>
    <t>Festival YYYY</t>
  </si>
  <si>
    <t>ORD904</t>
  </si>
  <si>
    <t>CUST1932</t>
  </si>
  <si>
    <t>Fashion ZZZZ</t>
  </si>
  <si>
    <t>ORD905</t>
  </si>
  <si>
    <t>CUST1933</t>
  </si>
  <si>
    <t>Love AAAA1</t>
  </si>
  <si>
    <t>ORD906</t>
  </si>
  <si>
    <t>CUST1934</t>
  </si>
  <si>
    <t>Love BBBB1</t>
  </si>
  <si>
    <t>ORD907</t>
  </si>
  <si>
    <t>CUST1935</t>
  </si>
  <si>
    <t>Love CCCC1</t>
  </si>
  <si>
    <t>ORD908</t>
  </si>
  <si>
    <t>CUST1936</t>
  </si>
  <si>
    <t>Love DDDD1</t>
  </si>
  <si>
    <t>ORD909</t>
  </si>
  <si>
    <t>CUST1937</t>
  </si>
  <si>
    <t>Love EEEE1</t>
  </si>
  <si>
    <t>ORD910</t>
  </si>
  <si>
    <t>CUST1938</t>
  </si>
  <si>
    <t>Love FFFF1</t>
  </si>
  <si>
    <t>CUST1940</t>
  </si>
  <si>
    <t>Valentine A</t>
  </si>
  <si>
    <t>CUST1941</t>
  </si>
  <si>
    <t>Valentine B</t>
  </si>
  <si>
    <t>CUST1942</t>
  </si>
  <si>
    <t>Valentine C</t>
  </si>
  <si>
    <t>CUST1943</t>
  </si>
  <si>
    <t>Valentine D</t>
  </si>
  <si>
    <t>CUST1944</t>
  </si>
  <si>
    <t>Valentine E</t>
  </si>
  <si>
    <t>CUST1945</t>
  </si>
  <si>
    <t>Valentine F</t>
  </si>
  <si>
    <t>CUST1946</t>
  </si>
  <si>
    <t>Valentine G</t>
  </si>
  <si>
    <t>CUST1947</t>
  </si>
  <si>
    <t>Valentine H</t>
  </si>
  <si>
    <t>CUST1948</t>
  </si>
  <si>
    <t>Valentine I</t>
  </si>
  <si>
    <t>CUST1949</t>
  </si>
  <si>
    <t>Valentine J</t>
  </si>
  <si>
    <t>ORD911</t>
  </si>
  <si>
    <t>PRD714</t>
  </si>
  <si>
    <t>CUST1950</t>
  </si>
  <si>
    <t>Valentine K</t>
  </si>
  <si>
    <t>ORD912</t>
  </si>
  <si>
    <t>PRD715</t>
  </si>
  <si>
    <t>CUST1951</t>
  </si>
  <si>
    <t>Valentine L</t>
  </si>
  <si>
    <t>ORD913</t>
  </si>
  <si>
    <t>CUST1952</t>
  </si>
  <si>
    <t>Valentine M</t>
  </si>
  <si>
    <t>ORD914</t>
  </si>
  <si>
    <t>CUST1953</t>
  </si>
  <si>
    <t>Valentine N</t>
  </si>
  <si>
    <t>ORD915</t>
  </si>
  <si>
    <t>CUST1954</t>
  </si>
  <si>
    <t>Valentine O</t>
  </si>
  <si>
    <t>ORD916</t>
  </si>
  <si>
    <t>CUST1955</t>
  </si>
  <si>
    <t>Valentine P</t>
  </si>
  <si>
    <t>ORD917</t>
  </si>
  <si>
    <t>CUST1956</t>
  </si>
  <si>
    <t>ORD918</t>
  </si>
  <si>
    <t>CUST1957</t>
  </si>
  <si>
    <t>ORD919</t>
  </si>
  <si>
    <t>CUST1958</t>
  </si>
  <si>
    <t>ORD920</t>
  </si>
  <si>
    <t>CUST1959</t>
  </si>
  <si>
    <t>ORD921</t>
  </si>
  <si>
    <t>CUST1960</t>
  </si>
  <si>
    <t>Devotee U</t>
  </si>
  <si>
    <t>ORD922</t>
  </si>
  <si>
    <t>CUST1961</t>
  </si>
  <si>
    <t>Devotee V</t>
  </si>
  <si>
    <t>ORD923</t>
  </si>
  <si>
    <t>CUST1962</t>
  </si>
  <si>
    <t>Devotee W</t>
  </si>
  <si>
    <t>ORD924</t>
  </si>
  <si>
    <t>CUST1963</t>
  </si>
  <si>
    <t>Devotee X</t>
  </si>
  <si>
    <t>ORD925</t>
  </si>
  <si>
    <t>PRD716</t>
  </si>
  <si>
    <t>CUST1964</t>
  </si>
  <si>
    <t>Devotee Y</t>
  </si>
  <si>
    <t>ORD926</t>
  </si>
  <si>
    <t>PRD717</t>
  </si>
  <si>
    <t>CUST1965</t>
  </si>
  <si>
    <t>Devotee Z</t>
  </si>
  <si>
    <t>ORD927</t>
  </si>
  <si>
    <t>CUST1966</t>
  </si>
  <si>
    <t>Holi Lover AA</t>
  </si>
  <si>
    <t>ORD928</t>
  </si>
  <si>
    <t>CUST1967</t>
  </si>
  <si>
    <t>Holi Lover BB</t>
  </si>
  <si>
    <t>ORD929</t>
  </si>
  <si>
    <t>PRD663</t>
  </si>
  <si>
    <t>CUST1968</t>
  </si>
  <si>
    <t>Holi Lover CC</t>
  </si>
  <si>
    <t>ORD930</t>
  </si>
  <si>
    <t>PRD664</t>
  </si>
  <si>
    <t>CUST1969</t>
  </si>
  <si>
    <t>Holi Lover DD</t>
  </si>
  <si>
    <t>ORD931</t>
  </si>
  <si>
    <t>CUST1970</t>
  </si>
  <si>
    <t>Holi Lover EE</t>
  </si>
  <si>
    <t>ORD932</t>
  </si>
  <si>
    <t>CUST1971</t>
  </si>
  <si>
    <t>Holi Lover FF</t>
  </si>
  <si>
    <t>ORD933</t>
  </si>
  <si>
    <t>CUST1972</t>
  </si>
  <si>
    <t>Holi Lover GG</t>
  </si>
  <si>
    <t>ORD934</t>
  </si>
  <si>
    <t>CUST1973</t>
  </si>
  <si>
    <t>Holi Lover HH</t>
  </si>
  <si>
    <t>ORD935</t>
  </si>
  <si>
    <t>CUST1974</t>
  </si>
  <si>
    <t>Holi Lover II</t>
  </si>
  <si>
    <t>ORD936</t>
  </si>
  <si>
    <t>CUST1975</t>
  </si>
  <si>
    <t>Holi Lover JJ</t>
  </si>
  <si>
    <t>ORD937</t>
  </si>
  <si>
    <t>PRD665</t>
  </si>
  <si>
    <t>CUST1976</t>
  </si>
  <si>
    <t>Holi Lover KK</t>
  </si>
  <si>
    <t>ORD938</t>
  </si>
  <si>
    <t>PRD666</t>
  </si>
  <si>
    <t>CUST1977</t>
  </si>
  <si>
    <t>Holi Lover LL</t>
  </si>
  <si>
    <t>ORD939</t>
  </si>
  <si>
    <t>CUST1978</t>
  </si>
  <si>
    <t>Holi Lover MM</t>
  </si>
  <si>
    <t>ORD940</t>
  </si>
  <si>
    <t>CUST1979</t>
  </si>
  <si>
    <t>Holi Lover NN</t>
  </si>
  <si>
    <t>ORD941</t>
  </si>
  <si>
    <t>PRD718</t>
  </si>
  <si>
    <t>CUST1980</t>
  </si>
  <si>
    <t>Holi Lover OO</t>
  </si>
  <si>
    <t>ORD942</t>
  </si>
  <si>
    <t>PRD719</t>
  </si>
  <si>
    <t>CUST1981</t>
  </si>
  <si>
    <t>Holi Lover PP</t>
  </si>
  <si>
    <t>ORD943</t>
  </si>
  <si>
    <t>CUST1982</t>
  </si>
  <si>
    <t>Holi Lover QQ</t>
  </si>
  <si>
    <t>ORD944</t>
  </si>
  <si>
    <t>CUST1983</t>
  </si>
  <si>
    <t>Holi Lover RR</t>
  </si>
  <si>
    <t>ORD945</t>
  </si>
  <si>
    <t>CUST1984</t>
  </si>
  <si>
    <t>Holi Lover SS</t>
  </si>
  <si>
    <t>ORD946</t>
  </si>
  <si>
    <t>CUST1985</t>
  </si>
  <si>
    <t>Holi Lover TT</t>
  </si>
  <si>
    <t>ORD947</t>
  </si>
  <si>
    <t>CUST1986</t>
  </si>
  <si>
    <t>Holi Lover UU</t>
  </si>
  <si>
    <t>ORD948</t>
  </si>
  <si>
    <t>CUST1987</t>
  </si>
  <si>
    <t>Holi Lover VV</t>
  </si>
  <si>
    <t>ORD949</t>
  </si>
  <si>
    <t>CUST1988</t>
  </si>
  <si>
    <t>Holi Lover WW</t>
  </si>
  <si>
    <t>ORD950</t>
  </si>
  <si>
    <t>CUST1989</t>
  </si>
  <si>
    <t>Holi Lover XX</t>
  </si>
  <si>
    <t>ORD951</t>
  </si>
  <si>
    <t>CUST1990</t>
  </si>
  <si>
    <t>Holi Lover YY</t>
  </si>
  <si>
    <t>ORD952</t>
  </si>
  <si>
    <t>CUST1991</t>
  </si>
  <si>
    <t>Holi Lover ZZ</t>
  </si>
  <si>
    <t>ORD953</t>
  </si>
  <si>
    <t>CUST1992</t>
  </si>
  <si>
    <t>Holi Lover AAA</t>
  </si>
  <si>
    <t>ORD954</t>
  </si>
  <si>
    <t>CUST1993</t>
  </si>
  <si>
    <t>Holi Lover BBB</t>
  </si>
  <si>
    <t>ORD955</t>
  </si>
  <si>
    <t>PRD720</t>
  </si>
  <si>
    <t>CUST1994</t>
  </si>
  <si>
    <t>Holi Lover CCC</t>
  </si>
  <si>
    <t>ORD956</t>
  </si>
  <si>
    <t>PRD721</t>
  </si>
  <si>
    <t>CUST1995</t>
  </si>
  <si>
    <t>Holi Lover DDD</t>
  </si>
  <si>
    <t>ORD957</t>
  </si>
  <si>
    <t>CUST1996</t>
  </si>
  <si>
    <t>Women's Day EEE</t>
  </si>
  <si>
    <t>ORD958</t>
  </si>
  <si>
    <t>CUST1997</t>
  </si>
  <si>
    <t>Women's Day FFF</t>
  </si>
  <si>
    <t>ORD959</t>
  </si>
  <si>
    <t>CUST1998</t>
  </si>
  <si>
    <t>Women's Day GGG</t>
  </si>
  <si>
    <t>ORD960</t>
  </si>
  <si>
    <t>CUST1999</t>
  </si>
  <si>
    <t>Women's Day HHH</t>
  </si>
  <si>
    <t>ORD961</t>
  </si>
  <si>
    <t>CUST2000</t>
  </si>
  <si>
    <t>Women's Day III</t>
  </si>
  <si>
    <t>ORD962</t>
  </si>
  <si>
    <t>CUST2001</t>
  </si>
  <si>
    <t>Women's Day JJJ</t>
  </si>
  <si>
    <t>ORD963</t>
  </si>
  <si>
    <t>CUST2002</t>
  </si>
  <si>
    <t>Women's Day KKK</t>
  </si>
  <si>
    <t>ORD964</t>
  </si>
  <si>
    <t>CUST2003</t>
  </si>
  <si>
    <t>Women's Day LLL</t>
  </si>
  <si>
    <t>ORD965</t>
  </si>
  <si>
    <t>CUST2004</t>
  </si>
  <si>
    <t>Women's Day MMM</t>
  </si>
  <si>
    <t>ORD966</t>
  </si>
  <si>
    <t>CUST2005</t>
  </si>
  <si>
    <t>Women's Day NNN</t>
  </si>
  <si>
    <t>ORD967</t>
  </si>
  <si>
    <t>CUST2006</t>
  </si>
  <si>
    <t>Women's Day OOO</t>
  </si>
  <si>
    <t>ORD968</t>
  </si>
  <si>
    <t>CUST2007</t>
  </si>
  <si>
    <t>Women's Day PPP</t>
  </si>
  <si>
    <t>ORD969</t>
  </si>
  <si>
    <t>PRD722</t>
  </si>
  <si>
    <t>CUST2008</t>
  </si>
  <si>
    <t>Women's Day QQQ</t>
  </si>
  <si>
    <t>ORD970</t>
  </si>
  <si>
    <t>PRD723</t>
  </si>
  <si>
    <t>CUST2009</t>
  </si>
  <si>
    <t>Women's Day RRR</t>
  </si>
  <si>
    <t>ORD971</t>
  </si>
  <si>
    <t>CUST2010</t>
  </si>
  <si>
    <t>Shopper SSS</t>
  </si>
  <si>
    <t>ORD972</t>
  </si>
  <si>
    <t>CUST2011</t>
  </si>
  <si>
    <t>ORD973</t>
  </si>
  <si>
    <t>CUST2012</t>
  </si>
  <si>
    <t>Spring UUU</t>
  </si>
  <si>
    <t>ORD974</t>
  </si>
  <si>
    <t>CUST2013</t>
  </si>
  <si>
    <t>Spring VVV</t>
  </si>
  <si>
    <t>ORD975</t>
  </si>
  <si>
    <t>CUST2014</t>
  </si>
  <si>
    <t>Spring WWW</t>
  </si>
  <si>
    <t>ORD976</t>
  </si>
  <si>
    <t>CUST2015</t>
  </si>
  <si>
    <t>Spring XXX</t>
  </si>
  <si>
    <t>ORD977</t>
  </si>
  <si>
    <t>CUST2016</t>
  </si>
  <si>
    <t>Spring YYY</t>
  </si>
  <si>
    <t>ORD978</t>
  </si>
  <si>
    <t>Summer</t>
  </si>
  <si>
    <t>CUST2017</t>
  </si>
  <si>
    <t>Spring ZZZ</t>
  </si>
  <si>
    <t>ORD979</t>
  </si>
  <si>
    <t>CUST2018</t>
  </si>
  <si>
    <t>Summer AAAA</t>
  </si>
  <si>
    <t>ORD980</t>
  </si>
  <si>
    <t>CUST2019</t>
  </si>
  <si>
    <t>Summer BBBB</t>
  </si>
  <si>
    <t>ORD981</t>
  </si>
  <si>
    <t>CUST2020</t>
  </si>
  <si>
    <t>Summer CCCC</t>
  </si>
  <si>
    <t>ORD982</t>
  </si>
  <si>
    <t>CUST2021</t>
  </si>
  <si>
    <t>Summer DDDD</t>
  </si>
  <si>
    <t>ORD983</t>
  </si>
  <si>
    <t>CUST2022</t>
  </si>
  <si>
    <t>Summer EEEE</t>
  </si>
  <si>
    <t>ORD984</t>
  </si>
  <si>
    <t>CUST2023</t>
  </si>
  <si>
    <t>Summer FFFF</t>
  </si>
  <si>
    <t>ORD985</t>
  </si>
  <si>
    <t>PRD724</t>
  </si>
  <si>
    <t>CUST2024</t>
  </si>
  <si>
    <t>Summer GGGG</t>
  </si>
  <si>
    <t>ORD986</t>
  </si>
  <si>
    <t>PRD725</t>
  </si>
  <si>
    <t>CUST2025</t>
  </si>
  <si>
    <t>Summer HHHH</t>
  </si>
  <si>
    <t>ORD987</t>
  </si>
  <si>
    <t>CUST2026</t>
  </si>
  <si>
    <t>Gudi Padwa IIII</t>
  </si>
  <si>
    <t>ORD988</t>
  </si>
  <si>
    <t>CUST2027</t>
  </si>
  <si>
    <t>Gudi Padwa JJJJ</t>
  </si>
  <si>
    <t>ORD989</t>
  </si>
  <si>
    <t>CUST2028</t>
  </si>
  <si>
    <t>Ugadi KKKK</t>
  </si>
  <si>
    <t>ORD990</t>
  </si>
  <si>
    <t>Ethnic</t>
  </si>
  <si>
    <t>CUST2029</t>
  </si>
  <si>
    <t>Ugadi LLLL</t>
  </si>
  <si>
    <t>ORD991</t>
  </si>
  <si>
    <t>CUST2030</t>
  </si>
  <si>
    <t>Gudi Padwa MMMM</t>
  </si>
  <si>
    <t>ORD992</t>
  </si>
  <si>
    <t>CUST2031</t>
  </si>
  <si>
    <t>Gudi Padwa NNNN</t>
  </si>
  <si>
    <t>ORD993</t>
  </si>
  <si>
    <t>CUST2032</t>
  </si>
  <si>
    <t>Navratri OOOO</t>
  </si>
  <si>
    <t>ORD994</t>
  </si>
  <si>
    <t>CUST2033</t>
  </si>
  <si>
    <t>Navratri PPPP</t>
  </si>
  <si>
    <t>ORD995</t>
  </si>
  <si>
    <t>CUST2034</t>
  </si>
  <si>
    <t>Ugadi QQQQ</t>
  </si>
  <si>
    <t>ORD996</t>
  </si>
  <si>
    <t>CUST2035</t>
  </si>
  <si>
    <t>Ugadi RRRR</t>
  </si>
  <si>
    <t>ORD997</t>
  </si>
  <si>
    <t>CUST2036</t>
  </si>
  <si>
    <t>Bengali New Year SSSS</t>
  </si>
  <si>
    <t>ORD998</t>
  </si>
  <si>
    <t>CUST2037</t>
  </si>
  <si>
    <t>Bengali New Year TTTT</t>
  </si>
  <si>
    <t>ORD999</t>
  </si>
  <si>
    <t>CUST2038</t>
  </si>
  <si>
    <t>Tamil New Year UUUU</t>
  </si>
  <si>
    <t>ORD1000</t>
  </si>
  <si>
    <t>CUST2039</t>
  </si>
  <si>
    <t>Tamil New Year VVVV</t>
  </si>
  <si>
    <t>ORD1001</t>
  </si>
  <si>
    <t>PRD726</t>
  </si>
  <si>
    <t>CUST2040</t>
  </si>
  <si>
    <t>Gudi Padwa WWWW</t>
  </si>
  <si>
    <t>ORD1002</t>
  </si>
  <si>
    <t>PRD727</t>
  </si>
  <si>
    <t>CUST2041</t>
  </si>
  <si>
    <t>Gudi Padwa XXXX</t>
  </si>
  <si>
    <t>ORD1003</t>
  </si>
  <si>
    <t>CUST2042</t>
  </si>
  <si>
    <t>Shopper YYYY</t>
  </si>
  <si>
    <t>ORD1004</t>
  </si>
  <si>
    <t>CUST2043</t>
  </si>
  <si>
    <t>Shopper ZZZZ</t>
  </si>
  <si>
    <t>ORD1005</t>
  </si>
  <si>
    <t>CUST2044</t>
  </si>
  <si>
    <t>Shopper AAAA1</t>
  </si>
  <si>
    <t>ORD1006</t>
  </si>
  <si>
    <t>CUST2045</t>
  </si>
  <si>
    <t>Shopper BBBB1</t>
  </si>
  <si>
    <t>ORD1007</t>
  </si>
  <si>
    <t>CUST2046</t>
  </si>
  <si>
    <t>Early CCCC1</t>
  </si>
  <si>
    <t>ORD1008</t>
  </si>
  <si>
    <t>CUST2047</t>
  </si>
  <si>
    <t>Shopper DDDD1</t>
  </si>
  <si>
    <t>ORD1009</t>
  </si>
  <si>
    <t>CUST2048</t>
  </si>
  <si>
    <t>Summer EEEE1</t>
  </si>
  <si>
    <t>CUST2049</t>
  </si>
  <si>
    <t>Summer Shopper A</t>
  </si>
  <si>
    <t>CUST2050</t>
  </si>
  <si>
    <t>Summer Shopper B</t>
  </si>
  <si>
    <t>CUST2051</t>
  </si>
  <si>
    <t>Summer Shopper C</t>
  </si>
  <si>
    <t>CUST2052</t>
  </si>
  <si>
    <t>Summer Shopper D</t>
  </si>
  <si>
    <t>CUST2053</t>
  </si>
  <si>
    <t>Summer Shopper E</t>
  </si>
  <si>
    <t>CUST2054</t>
  </si>
  <si>
    <t>Summer Shopper F</t>
  </si>
  <si>
    <t>CUST2055</t>
  </si>
  <si>
    <t>Summer Shopper G</t>
  </si>
  <si>
    <t>CUST2056</t>
  </si>
  <si>
    <t>Summer Shopper H</t>
  </si>
  <si>
    <t>CUST2057</t>
  </si>
  <si>
    <t>Summer Shopper I</t>
  </si>
  <si>
    <t>ORD1010</t>
  </si>
  <si>
    <t>CUST2058</t>
  </si>
  <si>
    <t>Summer Shopper J</t>
  </si>
  <si>
    <t>ORD1011</t>
  </si>
  <si>
    <t>PRD728</t>
  </si>
  <si>
    <t>CUST2059</t>
  </si>
  <si>
    <t>Summer Shopper K</t>
  </si>
  <si>
    <t>ORD1012</t>
  </si>
  <si>
    <t>PRD729</t>
  </si>
  <si>
    <t>CUST2060</t>
  </si>
  <si>
    <t>Summer Shopper L</t>
  </si>
  <si>
    <t>ORD1013</t>
  </si>
  <si>
    <t>CUST2061</t>
  </si>
  <si>
    <t>Summer Shopper M</t>
  </si>
  <si>
    <t>ORD1014</t>
  </si>
  <si>
    <t>CUST2062</t>
  </si>
  <si>
    <t>Summer Shopper N</t>
  </si>
  <si>
    <t>ORD1015</t>
  </si>
  <si>
    <t>CUST2063</t>
  </si>
  <si>
    <t>Eco Shopper O</t>
  </si>
  <si>
    <t>ORD1016</t>
  </si>
  <si>
    <t>CUST2064</t>
  </si>
  <si>
    <t>Eco Shopper P</t>
  </si>
  <si>
    <t>ORD1017</t>
  </si>
  <si>
    <t>CUST2065</t>
  </si>
  <si>
    <t>Wedding Guest Q</t>
  </si>
  <si>
    <t>ORD1018</t>
  </si>
  <si>
    <t>CUST2066</t>
  </si>
  <si>
    <t>Wedding Guest R</t>
  </si>
  <si>
    <t>ORD1019</t>
  </si>
  <si>
    <t>CUST2067</t>
  </si>
  <si>
    <t>Wedding Guest S</t>
  </si>
  <si>
    <t>ORD1020</t>
  </si>
  <si>
    <t>CUST2068</t>
  </si>
  <si>
    <t>Wedding Guest T</t>
  </si>
  <si>
    <t>ORD1021</t>
  </si>
  <si>
    <t>CUST2069</t>
  </si>
  <si>
    <t>Photographer U</t>
  </si>
  <si>
    <t>ORD1022</t>
  </si>
  <si>
    <t>CUST2070</t>
  </si>
  <si>
    <t>Photographer V</t>
  </si>
  <si>
    <t>ORD1023</t>
  </si>
  <si>
    <t>CUST2071</t>
  </si>
  <si>
    <t>Wedding Planner W</t>
  </si>
  <si>
    <t>ORD1024</t>
  </si>
  <si>
    <t>CUST2072</t>
  </si>
  <si>
    <t>Wedding Planner X</t>
  </si>
  <si>
    <t>ORD1025</t>
  </si>
  <si>
    <t>CUST2073</t>
  </si>
  <si>
    <t>Wedding Guest Y</t>
  </si>
  <si>
    <t>ORD1026</t>
  </si>
  <si>
    <t>CUST2074</t>
  </si>
  <si>
    <t>Wedding Guest Z</t>
  </si>
  <si>
    <t>ORD1027</t>
  </si>
  <si>
    <t>PRD730</t>
  </si>
  <si>
    <t>CUST2075</t>
  </si>
  <si>
    <t>Runner AA</t>
  </si>
  <si>
    <t>ORD1028</t>
  </si>
  <si>
    <t>PRD731</t>
  </si>
  <si>
    <t>CUST2076</t>
  </si>
  <si>
    <t>Runner BB</t>
  </si>
  <si>
    <t>ORD1029</t>
  </si>
  <si>
    <t>CUST2077</t>
  </si>
  <si>
    <t>Reader CC</t>
  </si>
  <si>
    <t>ORD1030</t>
  </si>
  <si>
    <t>CUST2078</t>
  </si>
  <si>
    <t>Reader DD</t>
  </si>
  <si>
    <t>ORD1031</t>
  </si>
  <si>
    <t>CUST2079</t>
  </si>
  <si>
    <t>Heritage EE</t>
  </si>
  <si>
    <t>ORD1032</t>
  </si>
  <si>
    <t>CUST2080</t>
  </si>
  <si>
    <t>Heritage FF</t>
  </si>
  <si>
    <t>ORD1033</t>
  </si>
  <si>
    <t>CUST2081</t>
  </si>
  <si>
    <t>Eco Warrior GG</t>
  </si>
  <si>
    <t>ORD1034</t>
  </si>
  <si>
    <t>CUST2082</t>
  </si>
  <si>
    <t>Eco Warrior HH</t>
  </si>
  <si>
    <t>ORD1035</t>
  </si>
  <si>
    <t>CUST2083</t>
  </si>
  <si>
    <t>Eco Warrior II</t>
  </si>
  <si>
    <t>ORD1036</t>
  </si>
  <si>
    <t>Sustainable</t>
  </si>
  <si>
    <t>CUST2084</t>
  </si>
  <si>
    <t>Eco Warrior JJ</t>
  </si>
  <si>
    <t>ORD1037</t>
  </si>
  <si>
    <t>CUST2085</t>
  </si>
  <si>
    <t>Creative KK</t>
  </si>
  <si>
    <t>ORD1038</t>
  </si>
  <si>
    <t>Creative</t>
  </si>
  <si>
    <t>CUST2086</t>
  </si>
  <si>
    <t>Creative LL</t>
  </si>
  <si>
    <t>ORD1039</t>
  </si>
  <si>
    <t>CUST2087</t>
  </si>
  <si>
    <t>Organizer MM</t>
  </si>
  <si>
    <t>ORD1040</t>
  </si>
  <si>
    <t>CUST2088</t>
  </si>
  <si>
    <t>Organizer NN</t>
  </si>
  <si>
    <t>ORD1041</t>
  </si>
  <si>
    <t>CUST2089</t>
  </si>
  <si>
    <t>Thirsty OO</t>
  </si>
  <si>
    <t>ORD1042</t>
  </si>
  <si>
    <t>CUST2090</t>
  </si>
  <si>
    <t>Thirsty PP</t>
  </si>
  <si>
    <t>ORD1043</t>
  </si>
  <si>
    <t>PRD732</t>
  </si>
  <si>
    <t>CUST2091</t>
  </si>
  <si>
    <t>Parent QQ</t>
  </si>
  <si>
    <t>ORD1044</t>
  </si>
  <si>
    <t>PRD733</t>
  </si>
  <si>
    <t>CUST2092</t>
  </si>
  <si>
    <t>Parent RR</t>
  </si>
  <si>
    <t>ORD1045</t>
  </si>
  <si>
    <t>CUST2093</t>
  </si>
  <si>
    <t>Home Maker SS</t>
  </si>
  <si>
    <t>ORD1046</t>
  </si>
  <si>
    <t>CUST2094</t>
  </si>
  <si>
    <t>Home Maker TT</t>
  </si>
  <si>
    <t>ORD1047</t>
  </si>
  <si>
    <t>CUST2095</t>
  </si>
  <si>
    <t>Decorator UU</t>
  </si>
  <si>
    <t>ORD1048</t>
  </si>
  <si>
    <t>CUST2096</t>
  </si>
  <si>
    <t>Decorator VV</t>
  </si>
  <si>
    <t>ORD1049</t>
  </si>
  <si>
    <t>CUST2097</t>
  </si>
  <si>
    <t>Movie Buff WW</t>
  </si>
  <si>
    <t>ORD1050</t>
  </si>
  <si>
    <t>CUST2098</t>
  </si>
  <si>
    <t>Movie Buff XX</t>
  </si>
  <si>
    <t>ORD1051</t>
  </si>
  <si>
    <t>Party Wear</t>
  </si>
  <si>
    <t>CUST2099</t>
  </si>
  <si>
    <t>Party Lover YY</t>
  </si>
  <si>
    <t>ORD1052</t>
  </si>
  <si>
    <t>Vacation</t>
  </si>
  <si>
    <t>CUST2100</t>
  </si>
  <si>
    <t>Vacationer ZZ</t>
  </si>
  <si>
    <t>ORD1053</t>
  </si>
  <si>
    <t>Travel</t>
  </si>
  <si>
    <t>CUST2101</t>
  </si>
  <si>
    <t>Traveler AAA</t>
  </si>
  <si>
    <t>ORD1054</t>
  </si>
  <si>
    <t>CUST2102</t>
  </si>
  <si>
    <t>Traveler BBB</t>
  </si>
  <si>
    <t>ORD1055</t>
  </si>
  <si>
    <t>CUST2103</t>
  </si>
  <si>
    <t>ORD1056</t>
  </si>
  <si>
    <t>CUST2104</t>
  </si>
  <si>
    <t>ORD1057</t>
  </si>
  <si>
    <t>CUST2105</t>
  </si>
  <si>
    <t>Labor Day EEE</t>
  </si>
  <si>
    <t>ORD1058</t>
  </si>
  <si>
    <t>CUST2106</t>
  </si>
  <si>
    <t>Maharashtra FFF</t>
  </si>
  <si>
    <t>ORD1059</t>
  </si>
  <si>
    <t>CUST2107</t>
  </si>
  <si>
    <t>Fashionista GGG</t>
  </si>
  <si>
    <t>ORD1060</t>
  </si>
  <si>
    <t>CUST2108</t>
  </si>
  <si>
    <t>Traveler HHH</t>
  </si>
  <si>
    <t>ORD1061</t>
  </si>
  <si>
    <t>CUST2109</t>
  </si>
  <si>
    <t>Tech Lover III</t>
  </si>
  <si>
    <t>ORD1062</t>
  </si>
  <si>
    <t>CUST2110</t>
  </si>
  <si>
    <t>Heat Beater JJJ</t>
  </si>
  <si>
    <t>ORD1063</t>
  </si>
  <si>
    <t>CUST2111</t>
  </si>
  <si>
    <t>Host KKK</t>
  </si>
  <si>
    <t>ORD1064</t>
  </si>
  <si>
    <t>CUST2112</t>
  </si>
  <si>
    <t>Host LLL</t>
  </si>
  <si>
    <t>ORD1065</t>
  </si>
  <si>
    <t>CUST2113</t>
  </si>
  <si>
    <t>Healthy MMM</t>
  </si>
  <si>
    <t>ORD1066</t>
  </si>
  <si>
    <t>CUST2114</t>
  </si>
  <si>
    <t>Healthy NNN</t>
  </si>
  <si>
    <t>ORD1067</t>
  </si>
  <si>
    <t>PRD734</t>
  </si>
  <si>
    <t>CUST2115</t>
  </si>
  <si>
    <t>Fitness OOO</t>
  </si>
  <si>
    <t>ORD1068</t>
  </si>
  <si>
    <t>PRD735</t>
  </si>
  <si>
    <t>CUST2116</t>
  </si>
  <si>
    <t>Fitness PPP</t>
  </si>
  <si>
    <t>ORD1069</t>
  </si>
  <si>
    <t>PRD713</t>
  </si>
  <si>
    <t>CUST2117</t>
  </si>
  <si>
    <t>Son QQQ</t>
  </si>
  <si>
    <t>ORD1070</t>
  </si>
  <si>
    <t>CUST2118</t>
  </si>
  <si>
    <t>Daughter RRR</t>
  </si>
  <si>
    <t>ORD1071</t>
  </si>
  <si>
    <t>CUST2119</t>
  </si>
  <si>
    <t>Son SSS</t>
  </si>
  <si>
    <t>ORD1072</t>
  </si>
  <si>
    <t>CUST2120</t>
  </si>
  <si>
    <t>Daughter TTT</t>
  </si>
  <si>
    <t>ORD1073</t>
  </si>
  <si>
    <t>CUST2121</t>
  </si>
  <si>
    <t>Son UUU</t>
  </si>
  <si>
    <t>ORD1074</t>
  </si>
  <si>
    <t>CUST2122</t>
  </si>
  <si>
    <t>Daughter VVV</t>
  </si>
  <si>
    <t>ORD1075</t>
  </si>
  <si>
    <t>CUST2123</t>
  </si>
  <si>
    <t>Son WWW</t>
  </si>
  <si>
    <t>ORD1076</t>
  </si>
  <si>
    <t>CUST2124</t>
  </si>
  <si>
    <t>Daughter XXX</t>
  </si>
  <si>
    <t>ORD1077</t>
  </si>
  <si>
    <t>CUST2125</t>
  </si>
  <si>
    <t>Shopper YYY</t>
  </si>
  <si>
    <t>ORD1078</t>
  </si>
  <si>
    <t>CUST2126</t>
  </si>
  <si>
    <t>Shopper ZZZ</t>
  </si>
  <si>
    <t>ORD1079</t>
  </si>
  <si>
    <t>Living Room</t>
  </si>
  <si>
    <t>CUST2127</t>
  </si>
  <si>
    <t>Home Maker AAAA</t>
  </si>
  <si>
    <t>ORD1080</t>
  </si>
  <si>
    <t>CUST2128</t>
  </si>
  <si>
    <t>Home Maker BBBB</t>
  </si>
  <si>
    <t>ORD1081</t>
  </si>
  <si>
    <t>CUST2129</t>
  </si>
  <si>
    <t>Party CCCC</t>
  </si>
  <si>
    <t>ORD1082</t>
  </si>
  <si>
    <t>CUST2130</t>
  </si>
  <si>
    <t>Party DDDD</t>
  </si>
  <si>
    <t>ORD1083</t>
  </si>
  <si>
    <t>PRD736</t>
  </si>
  <si>
    <t>CUST2131</t>
  </si>
  <si>
    <t>Athlete EEEE</t>
  </si>
  <si>
    <t>ORD1084</t>
  </si>
  <si>
    <t>PRD737</t>
  </si>
  <si>
    <t>CUST2132</t>
  </si>
  <si>
    <t>Athlete FFFF</t>
  </si>
  <si>
    <t>ORD1085</t>
  </si>
  <si>
    <t>CUST2133</t>
  </si>
  <si>
    <t>Family GGGG</t>
  </si>
  <si>
    <t>ORD1086</t>
  </si>
  <si>
    <t>CUST2134</t>
  </si>
  <si>
    <t>Family HHHH</t>
  </si>
  <si>
    <t>ORD1087</t>
  </si>
  <si>
    <t>CUST2135</t>
  </si>
  <si>
    <t>Organizer IIII</t>
  </si>
  <si>
    <t>ORD1088</t>
  </si>
  <si>
    <t>CUST2136</t>
  </si>
  <si>
    <t>Organizer JJJJ</t>
  </si>
  <si>
    <t>ORD1089</t>
  </si>
  <si>
    <t>Communication</t>
  </si>
  <si>
    <t>CUST2137</t>
  </si>
  <si>
    <t>Tech KKKK</t>
  </si>
  <si>
    <t>ORD1090</t>
  </si>
  <si>
    <t>CUST2138</t>
  </si>
  <si>
    <t>Tech LLLL</t>
  </si>
  <si>
    <t>ORD1091</t>
  </si>
  <si>
    <t>CUST2139</t>
  </si>
  <si>
    <t>Fashion MMMM</t>
  </si>
  <si>
    <t>ORD1092</t>
  </si>
  <si>
    <t>CUST2140</t>
  </si>
  <si>
    <t>Fashion NNNN</t>
  </si>
  <si>
    <t>ORD1093</t>
  </si>
  <si>
    <t>CUST2141</t>
  </si>
  <si>
    <t>Gadget Lover OOOO</t>
  </si>
  <si>
    <t>ORD1094</t>
  </si>
  <si>
    <t>CUST2142</t>
  </si>
  <si>
    <t>Music Lover PPPP</t>
  </si>
  <si>
    <t>ORD1095</t>
  </si>
  <si>
    <t>CUST2143</t>
  </si>
  <si>
    <t>Patriot QQQQ</t>
  </si>
  <si>
    <t>ORD1096</t>
  </si>
  <si>
    <t>Traditional</t>
  </si>
  <si>
    <t>CUST2144</t>
  </si>
  <si>
    <t>Patriot RRRR</t>
  </si>
  <si>
    <t>ORD1097</t>
  </si>
  <si>
    <t>CUST2145</t>
  </si>
  <si>
    <t>Health Conscious SSSS</t>
  </si>
  <si>
    <t>ORD1098</t>
  </si>
  <si>
    <t>CUST2146</t>
  </si>
  <si>
    <t>Health Conscious TTTT</t>
  </si>
  <si>
    <t>ORD1099</t>
  </si>
  <si>
    <t>PRD738</t>
  </si>
  <si>
    <t>CUST2147</t>
  </si>
  <si>
    <t>Player UUUU</t>
  </si>
  <si>
    <t>ORD1100</t>
  </si>
  <si>
    <t>PRD739</t>
  </si>
  <si>
    <t>CUST2148</t>
  </si>
  <si>
    <t>Player VVVV</t>
  </si>
  <si>
    <t>ORD1101</t>
  </si>
  <si>
    <t>CUST2149</t>
  </si>
  <si>
    <t>ORD1102</t>
  </si>
  <si>
    <t>CUST2150</t>
  </si>
  <si>
    <t>ORD1103</t>
  </si>
  <si>
    <t>CUST2151</t>
  </si>
  <si>
    <t>Home Lover YYYY</t>
  </si>
  <si>
    <t>ORD1104</t>
  </si>
  <si>
    <t>CUST2152</t>
  </si>
  <si>
    <t>Home Lover ZZZZ</t>
  </si>
  <si>
    <t>ORD1105</t>
  </si>
  <si>
    <t>CUST2153</t>
  </si>
  <si>
    <t>Music Fan AAAA1</t>
  </si>
  <si>
    <t>ORD1106</t>
  </si>
  <si>
    <t>CUST2154</t>
  </si>
  <si>
    <t>Music Fan BBBB1</t>
  </si>
  <si>
    <t>ORD1107</t>
  </si>
  <si>
    <t>CUST2155</t>
  </si>
  <si>
    <t>Festival Goer CCCC1</t>
  </si>
  <si>
    <t>ORD1108</t>
  </si>
  <si>
    <t>Trendy</t>
  </si>
  <si>
    <t>CUST2156</t>
  </si>
  <si>
    <t>Fashion DDDD1</t>
  </si>
  <si>
    <t>ORD1109</t>
  </si>
  <si>
    <t>CUST2157</t>
  </si>
  <si>
    <t>Parent EEEE1</t>
  </si>
  <si>
    <t>PRD287</t>
  </si>
  <si>
    <t>CUST2159</t>
  </si>
  <si>
    <t>Monsoon Shopper A</t>
  </si>
  <si>
    <t>PRD288</t>
  </si>
  <si>
    <t>CUST2160</t>
  </si>
  <si>
    <t>Monsoon Shopper B</t>
  </si>
  <si>
    <t>PRD383</t>
  </si>
  <si>
    <t>CUST2161</t>
  </si>
  <si>
    <t>Monsoon Shopper C</t>
  </si>
  <si>
    <t>PRD384</t>
  </si>
  <si>
    <t>CUST2162</t>
  </si>
  <si>
    <t>Monsoon Shopper D</t>
  </si>
  <si>
    <t>CUST2163</t>
  </si>
  <si>
    <t>Monsoon Shopper E</t>
  </si>
  <si>
    <t>CUST2164</t>
  </si>
  <si>
    <t>Monsoon Shopper F</t>
  </si>
  <si>
    <t>CUST2165</t>
  </si>
  <si>
    <t>Monsoon Shopper G</t>
  </si>
  <si>
    <t>CUST2166</t>
  </si>
  <si>
    <t>Monsoon Shopper H</t>
  </si>
  <si>
    <t>CUST2167</t>
  </si>
  <si>
    <t>Monsoon Shopper I</t>
  </si>
  <si>
    <t>ORD1110</t>
  </si>
  <si>
    <t>CUST2168</t>
  </si>
  <si>
    <t>Monsoon Shopper J</t>
  </si>
  <si>
    <t>ORD1111</t>
  </si>
  <si>
    <t>PRD740</t>
  </si>
  <si>
    <t>CUST2169</t>
  </si>
  <si>
    <t>Monsoon Shopper K</t>
  </si>
  <si>
    <t>ORD1112</t>
  </si>
  <si>
    <t>PRD741</t>
  </si>
  <si>
    <t>CUST2170</t>
  </si>
  <si>
    <t>Monsoon Shopper L</t>
  </si>
  <si>
    <t>ORD1113</t>
  </si>
  <si>
    <t>CUST2171</t>
  </si>
  <si>
    <t>Monsoon Shopper M</t>
  </si>
  <si>
    <t>ORD1114</t>
  </si>
  <si>
    <t>CUST2172</t>
  </si>
  <si>
    <t>Monsoon Shopper N</t>
  </si>
  <si>
    <t>ORD1115</t>
  </si>
  <si>
    <t>CUST2173</t>
  </si>
  <si>
    <t>Monsoon Shopper O</t>
  </si>
  <si>
    <t>ORD1116</t>
  </si>
  <si>
    <t>CUST2174</t>
  </si>
  <si>
    <t>Monsoon Shopper P</t>
  </si>
  <si>
    <t>ORD1117</t>
  </si>
  <si>
    <t>PRD289</t>
  </si>
  <si>
    <t>CUST2175</t>
  </si>
  <si>
    <t>Monsoon Shopper Q</t>
  </si>
  <si>
    <t>ORD1118</t>
  </si>
  <si>
    <t>PRD290</t>
  </si>
  <si>
    <t>CUST2176</t>
  </si>
  <si>
    <t>Monsoon Shopper R</t>
  </si>
  <si>
    <t>ORD1119</t>
  </si>
  <si>
    <t>PRD385</t>
  </si>
  <si>
    <t>CUST2177</t>
  </si>
  <si>
    <t>Monsoon Shopper S</t>
  </si>
  <si>
    <t>ORD1120</t>
  </si>
  <si>
    <t>PRD386</t>
  </si>
  <si>
    <t>CUST2178</t>
  </si>
  <si>
    <t>Monsoon Shopper T</t>
  </si>
  <si>
    <t>ORD1121</t>
  </si>
  <si>
    <t>CUST2179</t>
  </si>
  <si>
    <t>Monsoon Shopper U</t>
  </si>
  <si>
    <t>ORD1122</t>
  </si>
  <si>
    <t>CUST2180</t>
  </si>
  <si>
    <t>Monsoon Shopper V</t>
  </si>
  <si>
    <t>ORD1123</t>
  </si>
  <si>
    <t>CUST2181</t>
  </si>
  <si>
    <t>WFH W</t>
  </si>
  <si>
    <t>ORD1124</t>
  </si>
  <si>
    <t>CUST2182</t>
  </si>
  <si>
    <t>WFH X</t>
  </si>
  <si>
    <t>ORD1125</t>
  </si>
  <si>
    <t>CUST2183</t>
  </si>
  <si>
    <t>Snack Lover Y</t>
  </si>
  <si>
    <t>ORD1126</t>
  </si>
  <si>
    <t>CUST2184</t>
  </si>
  <si>
    <t>Snack Lover Z</t>
  </si>
  <si>
    <t>ORD1127</t>
  </si>
  <si>
    <t>PRD742</t>
  </si>
  <si>
    <t>CUST2185</t>
  </si>
  <si>
    <t>Fitness AA</t>
  </si>
  <si>
    <t>ORD1128</t>
  </si>
  <si>
    <t>PRD743</t>
  </si>
  <si>
    <t>CUST2186</t>
  </si>
  <si>
    <t>Fitness BB</t>
  </si>
  <si>
    <t>ORD1129</t>
  </si>
  <si>
    <t>CUST2187</t>
  </si>
  <si>
    <t>Student CC</t>
  </si>
  <si>
    <t>ORD1130</t>
  </si>
  <si>
    <t>CUST2188</t>
  </si>
  <si>
    <t>Student DD</t>
  </si>
  <si>
    <t>ORD1132</t>
  </si>
  <si>
    <t>CUST2190</t>
  </si>
  <si>
    <t>Student FF</t>
  </si>
  <si>
    <t>ORD1133</t>
  </si>
  <si>
    <t>CUST2191</t>
  </si>
  <si>
    <t>ORD1134</t>
  </si>
  <si>
    <t>CUST2192</t>
  </si>
  <si>
    <t>ORD1135</t>
  </si>
  <si>
    <t>CUST2193</t>
  </si>
  <si>
    <t>ORD1136</t>
  </si>
  <si>
    <t>CUST2194</t>
  </si>
  <si>
    <t>ORD1137</t>
  </si>
  <si>
    <t>CUST2195</t>
  </si>
  <si>
    <t>Eco Warrior KK</t>
  </si>
  <si>
    <t>ORD1138</t>
  </si>
  <si>
    <t>CUST2196</t>
  </si>
  <si>
    <t>Eco Warrior LL</t>
  </si>
  <si>
    <t>ORD1139</t>
  </si>
  <si>
    <t>CUST2197</t>
  </si>
  <si>
    <t>Eco Warrior MM</t>
  </si>
  <si>
    <t>ORD1140</t>
  </si>
  <si>
    <t>CUST2198</t>
  </si>
  <si>
    <t>Eco Warrior NN</t>
  </si>
  <si>
    <t>ORD1141</t>
  </si>
  <si>
    <t>CUST2199</t>
  </si>
  <si>
    <t>Eco Warrior OO</t>
  </si>
  <si>
    <t>ORD1142</t>
  </si>
  <si>
    <t>CUST2200</t>
  </si>
  <si>
    <t>Eco Warrior PP</t>
  </si>
  <si>
    <t>ORD1143</t>
  </si>
  <si>
    <t>PRD744</t>
  </si>
  <si>
    <t>CUST2201</t>
  </si>
  <si>
    <t>Eco Warrior QQ</t>
  </si>
  <si>
    <t>ORD1144</t>
  </si>
  <si>
    <t>PRD745</t>
  </si>
  <si>
    <t>CUST2202</t>
  </si>
  <si>
    <t>Eco Warrior RR</t>
  </si>
  <si>
    <t>ORD1145</t>
  </si>
  <si>
    <t>CUST2203</t>
  </si>
  <si>
    <t>Son SS</t>
  </si>
  <si>
    <t>ORD1146</t>
  </si>
  <si>
    <t>CUST2204</t>
  </si>
  <si>
    <t>Daughter TT</t>
  </si>
  <si>
    <t>ORD1147</t>
  </si>
  <si>
    <t>CUST2205</t>
  </si>
  <si>
    <t>Son UU</t>
  </si>
  <si>
    <t>ORD1148</t>
  </si>
  <si>
    <t>PRD746</t>
  </si>
  <si>
    <t>CUST2206</t>
  </si>
  <si>
    <t>Daughter VV</t>
  </si>
  <si>
    <t>ORD1149</t>
  </si>
  <si>
    <t>CUST2207</t>
  </si>
  <si>
    <t>Patriot WW</t>
  </si>
  <si>
    <t>ORD1150</t>
  </si>
  <si>
    <t>CUST2208</t>
  </si>
  <si>
    <t>Patriot XX</t>
  </si>
  <si>
    <t>ORD1151</t>
  </si>
  <si>
    <t>CUST2209</t>
  </si>
  <si>
    <t>Patriot YY</t>
  </si>
  <si>
    <t>ORD1152</t>
  </si>
  <si>
    <t>CUST2210</t>
  </si>
  <si>
    <t>Patriot ZZ</t>
  </si>
  <si>
    <t>ORD1153</t>
  </si>
  <si>
    <t>CUST2211</t>
  </si>
  <si>
    <t>Patriot AAA</t>
  </si>
  <si>
    <t>ORD1154</t>
  </si>
  <si>
    <t>CUST2212</t>
  </si>
  <si>
    <t>Patriot BBB</t>
  </si>
  <si>
    <t>ORD1155</t>
  </si>
  <si>
    <t>PRD747</t>
  </si>
  <si>
    <t>CUST2213</t>
  </si>
  <si>
    <t>Patriot CCC</t>
  </si>
  <si>
    <t>ORD1156</t>
  </si>
  <si>
    <t>PRD748</t>
  </si>
  <si>
    <t>CUST2214</t>
  </si>
  <si>
    <t>Patriot DDD</t>
  </si>
  <si>
    <t>ORD1157</t>
  </si>
  <si>
    <t>CUST2215</t>
  </si>
  <si>
    <t>Patriot EEE</t>
  </si>
  <si>
    <t>ORD1158</t>
  </si>
  <si>
    <t>CUST2216</t>
  </si>
  <si>
    <t>Patriot FFF</t>
  </si>
  <si>
    <t>ORD1159</t>
  </si>
  <si>
    <t>CUST2217</t>
  </si>
  <si>
    <t>Patriot GGG</t>
  </si>
  <si>
    <t>ORD1160</t>
  </si>
  <si>
    <t>CUST2218</t>
  </si>
  <si>
    <t>Patriot HHH</t>
  </si>
  <si>
    <t>ORD1161</t>
  </si>
  <si>
    <t>PRD749</t>
  </si>
  <si>
    <t>CUST2219</t>
  </si>
  <si>
    <t>ORD1162</t>
  </si>
  <si>
    <t>PRD750</t>
  </si>
  <si>
    <t>CUST2220</t>
  </si>
  <si>
    <t>ORD1163</t>
  </si>
  <si>
    <t>CUST2221</t>
  </si>
  <si>
    <t>ORD1164</t>
  </si>
  <si>
    <t>CUST2222</t>
  </si>
  <si>
    <t>ORD1165</t>
  </si>
  <si>
    <t>CUST2223</t>
  </si>
  <si>
    <t>ORD1166</t>
  </si>
  <si>
    <t>CUST2224</t>
  </si>
  <si>
    <t>ORD1167</t>
  </si>
  <si>
    <t>CUST2225</t>
  </si>
  <si>
    <t>ORD1168</t>
  </si>
  <si>
    <t>CUST2226</t>
  </si>
  <si>
    <t>ORD1169</t>
  </si>
  <si>
    <t>PRD751</t>
  </si>
  <si>
    <t>CUST2227</t>
  </si>
  <si>
    <t>ORD1170</t>
  </si>
  <si>
    <t>PRD752</t>
  </si>
  <si>
    <t>CUST2228</t>
  </si>
  <si>
    <t>ORD1171</t>
  </si>
  <si>
    <t>CUST2229</t>
  </si>
  <si>
    <t>ORD1172</t>
  </si>
  <si>
    <t>CUST2230</t>
  </si>
  <si>
    <t>ORD1173</t>
  </si>
  <si>
    <t>CUST2231</t>
  </si>
  <si>
    <t>ORD1174</t>
  </si>
  <si>
    <t>CUST2232</t>
  </si>
  <si>
    <t>ORD1175</t>
  </si>
  <si>
    <t>PRD753</t>
  </si>
  <si>
    <t>CUST2233</t>
  </si>
  <si>
    <t>ORD1176</t>
  </si>
  <si>
    <t>PRD754</t>
  </si>
  <si>
    <t>CUST2234</t>
  </si>
  <si>
    <t>ORD1177</t>
  </si>
  <si>
    <t>PRD755</t>
  </si>
  <si>
    <t>CUST2235</t>
  </si>
  <si>
    <t>ORD1178</t>
  </si>
  <si>
    <t>PRD756</t>
  </si>
  <si>
    <t>CUST2236</t>
  </si>
  <si>
    <t>ORD1179</t>
  </si>
  <si>
    <t>CUST2237</t>
  </si>
  <si>
    <t>ORD1180</t>
  </si>
  <si>
    <t>CUST2238</t>
  </si>
  <si>
    <t>ORD1181</t>
  </si>
  <si>
    <t>CUST2239</t>
  </si>
  <si>
    <t>ORD1182</t>
  </si>
  <si>
    <t>CUST2240</t>
  </si>
  <si>
    <t>ORD1183</t>
  </si>
  <si>
    <t>CUST2241</t>
  </si>
  <si>
    <t>ORD1184</t>
  </si>
  <si>
    <t>CUST2242</t>
  </si>
  <si>
    <t>ORD1185</t>
  </si>
  <si>
    <t>PRD757</t>
  </si>
  <si>
    <t>CUST2243</t>
  </si>
  <si>
    <t>ORD1186</t>
  </si>
  <si>
    <t>PRD758</t>
  </si>
  <si>
    <t>CUST2244</t>
  </si>
  <si>
    <t>ORD1187</t>
  </si>
  <si>
    <t>CUST2245</t>
  </si>
  <si>
    <t>ORD1188</t>
  </si>
  <si>
    <t>CUST2246</t>
  </si>
  <si>
    <t>ORD1189</t>
  </si>
  <si>
    <t>CUST2247</t>
  </si>
  <si>
    <t>ORD1190</t>
  </si>
  <si>
    <t>CUST2248</t>
  </si>
  <si>
    <t>ORD1191</t>
  </si>
  <si>
    <t>CUST2249</t>
  </si>
  <si>
    <t>ORD1192</t>
  </si>
  <si>
    <t>CUST2250</t>
  </si>
  <si>
    <t>ORD1193</t>
  </si>
  <si>
    <t>CUST2251</t>
  </si>
  <si>
    <t>ORD1194</t>
  </si>
  <si>
    <t>PRD396</t>
  </si>
  <si>
    <t>CUST2252</t>
  </si>
  <si>
    <t>ORD1195</t>
  </si>
  <si>
    <t>CUST2253</t>
  </si>
  <si>
    <t>ORD1196</t>
  </si>
  <si>
    <t>CUST2254</t>
  </si>
  <si>
    <t>ORD1197</t>
  </si>
  <si>
    <t>PRD759</t>
  </si>
  <si>
    <t>CUST2255</t>
  </si>
  <si>
    <t>ORD1198</t>
  </si>
  <si>
    <t>PRD760</t>
  </si>
  <si>
    <t>CUST2256</t>
  </si>
  <si>
    <t>ORD1199</t>
  </si>
  <si>
    <t>CUST2257</t>
  </si>
  <si>
    <t>ORD1200</t>
  </si>
  <si>
    <t>CUST2258</t>
  </si>
  <si>
    <t>ORD1201</t>
  </si>
  <si>
    <t>CUST2259</t>
  </si>
  <si>
    <t>ORD1202</t>
  </si>
  <si>
    <t>CUST2260</t>
  </si>
  <si>
    <t>ORD1203</t>
  </si>
  <si>
    <t>PRD761</t>
  </si>
  <si>
    <t>CUST2261</t>
  </si>
  <si>
    <t>ORD1204</t>
  </si>
  <si>
    <t>PRD762</t>
  </si>
  <si>
    <t>CUST2262</t>
  </si>
  <si>
    <t>ORD1205</t>
  </si>
  <si>
    <t>PRD763</t>
  </si>
  <si>
    <t>CUST2263</t>
  </si>
  <si>
    <t>ORD1206</t>
  </si>
  <si>
    <t>PRD764</t>
  </si>
  <si>
    <t>CUST2264</t>
  </si>
  <si>
    <t>ORD1207</t>
  </si>
  <si>
    <t>CUST2265</t>
  </si>
  <si>
    <t>ORD1208</t>
  </si>
  <si>
    <t>CUST2266</t>
  </si>
  <si>
    <t>CUST2269</t>
  </si>
  <si>
    <t>CUST2270</t>
  </si>
  <si>
    <t>CUST2271</t>
  </si>
  <si>
    <t>CUST2272</t>
  </si>
  <si>
    <t>CUST2273</t>
  </si>
  <si>
    <t>CUST2274</t>
  </si>
  <si>
    <t>PRD765</t>
  </si>
  <si>
    <t>CUST2275</t>
  </si>
  <si>
    <t>PRD766</t>
  </si>
  <si>
    <t>CUST2276</t>
  </si>
  <si>
    <t>ORD1209</t>
  </si>
  <si>
    <t>CUST2277</t>
  </si>
  <si>
    <t>ORD1210</t>
  </si>
  <si>
    <t>CUST2278</t>
  </si>
  <si>
    <t>ORD1211</t>
  </si>
  <si>
    <t>CUST2279</t>
  </si>
  <si>
    <t>ORD1212</t>
  </si>
  <si>
    <t>CUST2280</t>
  </si>
  <si>
    <t>ORD1213</t>
  </si>
  <si>
    <t>PRD767</t>
  </si>
  <si>
    <t>CUST2281</t>
  </si>
  <si>
    <t>ORD1214</t>
  </si>
  <si>
    <t>PRD768</t>
  </si>
  <si>
    <t>CUST2282</t>
  </si>
  <si>
    <t>ORD1215</t>
  </si>
  <si>
    <t>PRD769</t>
  </si>
  <si>
    <t>CUST2283</t>
  </si>
  <si>
    <t>ORD1216</t>
  </si>
  <si>
    <t>PRD770</t>
  </si>
  <si>
    <t>CUST2284</t>
  </si>
  <si>
    <t>ORD1217</t>
  </si>
  <si>
    <t>CUST2285</t>
  </si>
  <si>
    <t>ORD1218</t>
  </si>
  <si>
    <t>CUST2286</t>
  </si>
  <si>
    <t>ORD1219</t>
  </si>
  <si>
    <t>CUST2287</t>
  </si>
  <si>
    <t>Student S</t>
  </si>
  <si>
    <t>ORD1220</t>
  </si>
  <si>
    <t>CUST2288</t>
  </si>
  <si>
    <t>Student T</t>
  </si>
  <si>
    <t>ORD1221</t>
  </si>
  <si>
    <t>CUST2289</t>
  </si>
  <si>
    <t>Shopper U</t>
  </si>
  <si>
    <t>ORD1222</t>
  </si>
  <si>
    <t>CUST2290</t>
  </si>
  <si>
    <t>Shopper V</t>
  </si>
  <si>
    <t>ORD1223</t>
  </si>
  <si>
    <t>PRD771</t>
  </si>
  <si>
    <t>CUST2291</t>
  </si>
  <si>
    <t>Pujo Lover W</t>
  </si>
  <si>
    <t>ORD1224</t>
  </si>
  <si>
    <t>PRD772</t>
  </si>
  <si>
    <t>CUST2292</t>
  </si>
  <si>
    <t>Pujo Lover X</t>
  </si>
  <si>
    <t>ORD1225</t>
  </si>
  <si>
    <t>CUST2293</t>
  </si>
  <si>
    <t>Onam Lover Y</t>
  </si>
  <si>
    <t>ORD1226</t>
  </si>
  <si>
    <t>CUST2294</t>
  </si>
  <si>
    <t>Onam Lover Z</t>
  </si>
  <si>
    <t>ORD1227</t>
  </si>
  <si>
    <t>CUST2295</t>
  </si>
  <si>
    <t>Ganesh Bhakt AA</t>
  </si>
  <si>
    <t>ORD1228</t>
  </si>
  <si>
    <t>CUST2296</t>
  </si>
  <si>
    <t>Ganesh Bhakt BB</t>
  </si>
  <si>
    <t>ORD1229</t>
  </si>
  <si>
    <t>PRD773</t>
  </si>
  <si>
    <t>CUST2297</t>
  </si>
  <si>
    <t>Pujo Lover CC</t>
  </si>
  <si>
    <t>ORD1230</t>
  </si>
  <si>
    <t>PRD774</t>
  </si>
  <si>
    <t>CUST2298</t>
  </si>
  <si>
    <t>Pujo Lover DD</t>
  </si>
  <si>
    <t>ORD1231</t>
  </si>
  <si>
    <t>PRD775</t>
  </si>
  <si>
    <t>CUST2299</t>
  </si>
  <si>
    <t>Pujo Lover EE</t>
  </si>
  <si>
    <t>ORD1232</t>
  </si>
  <si>
    <t>PRD776</t>
  </si>
  <si>
    <t>CUST2300</t>
  </si>
  <si>
    <t>Pujo Lover FF</t>
  </si>
  <si>
    <t>ORD1233</t>
  </si>
  <si>
    <t>CUST2301</t>
  </si>
  <si>
    <t>Shopper GG</t>
  </si>
  <si>
    <t>ORD1234</t>
  </si>
  <si>
    <t>CUST2302</t>
  </si>
  <si>
    <t>Shopper HH</t>
  </si>
  <si>
    <t>ORD1235</t>
  </si>
  <si>
    <t>CUST2303</t>
  </si>
  <si>
    <t>Garba Lover II</t>
  </si>
  <si>
    <t>ORD1236</t>
  </si>
  <si>
    <t>CUST2304</t>
  </si>
  <si>
    <t>Garba Lover JJ</t>
  </si>
  <si>
    <t>ORD1237</t>
  </si>
  <si>
    <t>CUST2305</t>
  </si>
  <si>
    <t>Festival Shopper KK</t>
  </si>
  <si>
    <t>ORD1238</t>
  </si>
  <si>
    <t>CUST2306</t>
  </si>
  <si>
    <t>Festival Shopper LL</t>
  </si>
  <si>
    <t>ORD1239</t>
  </si>
  <si>
    <t>PRD777</t>
  </si>
  <si>
    <t>CUST2307</t>
  </si>
  <si>
    <t>Pujo Lover MM</t>
  </si>
  <si>
    <t>ORD1240</t>
  </si>
  <si>
    <t>PRD778</t>
  </si>
  <si>
    <t>CUST2308</t>
  </si>
  <si>
    <t>Pujo Lover NN</t>
  </si>
  <si>
    <t>ORD1241</t>
  </si>
  <si>
    <t>CUST2309</t>
  </si>
  <si>
    <t>Festival Lover OO</t>
  </si>
  <si>
    <t>ORD1242</t>
  </si>
  <si>
    <t>CUST2310</t>
  </si>
  <si>
    <t>Festival Lover PP</t>
  </si>
  <si>
    <t>ORD1243</t>
  </si>
  <si>
    <t>CUST2311</t>
  </si>
  <si>
    <t>Garba Lover QQ</t>
  </si>
  <si>
    <t>ORD1244</t>
  </si>
  <si>
    <t>CUST2312</t>
  </si>
  <si>
    <t>Garba Lover RR</t>
  </si>
  <si>
    <t>ORD1245</t>
  </si>
  <si>
    <t>PRD779</t>
  </si>
  <si>
    <t>CUST2313</t>
  </si>
  <si>
    <t>Organizer SS</t>
  </si>
  <si>
    <t>ORD1246</t>
  </si>
  <si>
    <t>PRD780</t>
  </si>
  <si>
    <t>CUST2314</t>
  </si>
  <si>
    <t>Organizer TT</t>
  </si>
  <si>
    <t>ORD1247</t>
  </si>
  <si>
    <t>PRD781</t>
  </si>
  <si>
    <t>CUST2315</t>
  </si>
  <si>
    <t>ORD1248</t>
  </si>
  <si>
    <t>PRD782</t>
  </si>
  <si>
    <t>CUST2316</t>
  </si>
  <si>
    <t>ORD1249</t>
  </si>
  <si>
    <t>CUST2317</t>
  </si>
  <si>
    <t>ORD1250</t>
  </si>
  <si>
    <t>CUST2318</t>
  </si>
  <si>
    <t>ORD1251</t>
  </si>
  <si>
    <t>CUST2319</t>
  </si>
  <si>
    <t>ORD1252</t>
  </si>
  <si>
    <t>CUST2320</t>
  </si>
  <si>
    <t>ORD1253</t>
  </si>
  <si>
    <t>CUST2321</t>
  </si>
  <si>
    <t>ORD1254</t>
  </si>
  <si>
    <t>CUST2322</t>
  </si>
  <si>
    <t>ORD1255</t>
  </si>
  <si>
    <t>PRD783</t>
  </si>
  <si>
    <t>CUST2323</t>
  </si>
  <si>
    <t>ORD1256</t>
  </si>
  <si>
    <t>PRD784</t>
  </si>
  <si>
    <t>CUST2324</t>
  </si>
  <si>
    <t>ORD1257</t>
  </si>
  <si>
    <t>CUST2325</t>
  </si>
  <si>
    <t>Corporate EEE</t>
  </si>
  <si>
    <t>ORD1258</t>
  </si>
  <si>
    <t>CUST2326</t>
  </si>
  <si>
    <t>Corporate FFF</t>
  </si>
  <si>
    <t>ORD1259</t>
  </si>
  <si>
    <t>CUST2327</t>
  </si>
  <si>
    <t>Corporate GGG</t>
  </si>
  <si>
    <t>ORD1260</t>
  </si>
  <si>
    <t>CUST2328</t>
  </si>
  <si>
    <t>Corporate HHH</t>
  </si>
  <si>
    <t>ORD1261</t>
  </si>
  <si>
    <t>CUST2329</t>
  </si>
  <si>
    <t>ORD1262</t>
  </si>
  <si>
    <t>CUST2330</t>
  </si>
  <si>
    <t>ORD1263</t>
  </si>
  <si>
    <t>CUST2331</t>
  </si>
  <si>
    <t>ORD1264</t>
  </si>
  <si>
    <t>CUST2332</t>
  </si>
  <si>
    <t>ORD1265</t>
  </si>
  <si>
    <t>CUST2333</t>
  </si>
  <si>
    <t>ORD1266</t>
  </si>
  <si>
    <t>CUST2334</t>
  </si>
  <si>
    <t>ORD1267</t>
  </si>
  <si>
    <t>PRD785</t>
  </si>
  <si>
    <t>CUST2335</t>
  </si>
  <si>
    <t>ORD1268</t>
  </si>
  <si>
    <t>PRD786</t>
  </si>
  <si>
    <t>CUST2336</t>
  </si>
  <si>
    <t>ORD1269</t>
  </si>
  <si>
    <t>CUST2337</t>
  </si>
  <si>
    <t>ORD1270</t>
  </si>
  <si>
    <t>CUST2338</t>
  </si>
  <si>
    <t>ORD1271</t>
  </si>
  <si>
    <t>CUST2339</t>
  </si>
  <si>
    <t>ORD1272</t>
  </si>
  <si>
    <t>CUST2340</t>
  </si>
  <si>
    <t>ORD1273</t>
  </si>
  <si>
    <t>PRD787</t>
  </si>
  <si>
    <t>CUST2341</t>
  </si>
  <si>
    <t>Pujo Lover UUU</t>
  </si>
  <si>
    <t>ORD1274</t>
  </si>
  <si>
    <t>PRD788</t>
  </si>
  <si>
    <t>CUST2342</t>
  </si>
  <si>
    <t>Pujo Lover VVV</t>
  </si>
  <si>
    <t>ORD1275</t>
  </si>
  <si>
    <t>PRD789</t>
  </si>
  <si>
    <t>CUST2343</t>
  </si>
  <si>
    <t>Pujo Lover WWW</t>
  </si>
  <si>
    <t>ORD1276</t>
  </si>
  <si>
    <t>PRD790</t>
  </si>
  <si>
    <t>CUST2344</t>
  </si>
  <si>
    <t>Pujo Lover XXX</t>
  </si>
  <si>
    <t>ORD1277</t>
  </si>
  <si>
    <t>CUST2345</t>
  </si>
  <si>
    <t>Ravan Dahan YYY</t>
  </si>
  <si>
    <t>ORD1278</t>
  </si>
  <si>
    <t>CUST2346</t>
  </si>
  <si>
    <t>Ravan Dahan ZZZ</t>
  </si>
  <si>
    <t>ORD1279</t>
  </si>
  <si>
    <t>CUST2347</t>
  </si>
  <si>
    <t>Festival AAAA</t>
  </si>
  <si>
    <t>ORD1280</t>
  </si>
  <si>
    <t>CUST2348</t>
  </si>
  <si>
    <t>Festival BBBB</t>
  </si>
  <si>
    <t>ORD1281</t>
  </si>
  <si>
    <t>CUST2349</t>
  </si>
  <si>
    <t>Dasara CCCC</t>
  </si>
  <si>
    <t>ORD1282</t>
  </si>
  <si>
    <t>CUST2350</t>
  </si>
  <si>
    <t>Dasara DDDD</t>
  </si>
  <si>
    <t>ORD1283</t>
  </si>
  <si>
    <t>PRD791</t>
  </si>
  <si>
    <t>CUST2351</t>
  </si>
  <si>
    <t>Vijaya EEEE</t>
  </si>
  <si>
    <t>ORD1284</t>
  </si>
  <si>
    <t>PRD792</t>
  </si>
  <si>
    <t>CUST2352</t>
  </si>
  <si>
    <t>Vijaya FFFF</t>
  </si>
  <si>
    <t>ORD1285</t>
  </si>
  <si>
    <t>CUST2353</t>
  </si>
  <si>
    <t>Tools GGGG</t>
  </si>
  <si>
    <t>ORD1286</t>
  </si>
  <si>
    <t>CUST2354</t>
  </si>
  <si>
    <t>Vehicle HHHH</t>
  </si>
  <si>
    <t>ORD1287</t>
  </si>
  <si>
    <t>CUST2355</t>
  </si>
  <si>
    <t>Victory IIII</t>
  </si>
  <si>
    <t>ORD1288</t>
  </si>
  <si>
    <t>CUST2356</t>
  </si>
  <si>
    <t>Victory JJJJ</t>
  </si>
  <si>
    <t>ORD1289</t>
  </si>
  <si>
    <t>PRD793</t>
  </si>
  <si>
    <t>CUST2357</t>
  </si>
  <si>
    <t>Shopper KKKK</t>
  </si>
  <si>
    <t>ORD1290</t>
  </si>
  <si>
    <t>PRD794</t>
  </si>
  <si>
    <t>CUST2358</t>
  </si>
  <si>
    <t>Shopper LLLL</t>
  </si>
  <si>
    <t>ORD1291</t>
  </si>
  <si>
    <t>PRD795</t>
  </si>
  <si>
    <t>CUST2359</t>
  </si>
  <si>
    <t>ORD1292</t>
  </si>
  <si>
    <t>PRD796</t>
  </si>
  <si>
    <t>CUST2360</t>
  </si>
  <si>
    <t>ORD1293</t>
  </si>
  <si>
    <t>CUST2361</t>
  </si>
  <si>
    <t>ORD1294</t>
  </si>
  <si>
    <t>CUST2362</t>
  </si>
  <si>
    <t>ORD1295</t>
  </si>
  <si>
    <t>CUST2363</t>
  </si>
  <si>
    <t>ORD1296</t>
  </si>
  <si>
    <t>CUST2364</t>
  </si>
  <si>
    <t>ORD1297</t>
  </si>
  <si>
    <t>CUST2365</t>
  </si>
  <si>
    <t>ORD1298</t>
  </si>
  <si>
    <t>CUST2366</t>
  </si>
  <si>
    <t>ORD1299</t>
  </si>
  <si>
    <t>PRD797</t>
  </si>
  <si>
    <t>CUST2367</t>
  </si>
  <si>
    <t>ORD1300</t>
  </si>
  <si>
    <t>PRD798</t>
  </si>
  <si>
    <t>CUST2368</t>
  </si>
  <si>
    <t>ORD1301</t>
  </si>
  <si>
    <t>CUST2369</t>
  </si>
  <si>
    <t>ORD1302</t>
  </si>
  <si>
    <t>CUST2370</t>
  </si>
  <si>
    <t>ORD1303</t>
  </si>
  <si>
    <t>CUST2371</t>
  </si>
  <si>
    <t>Diwali YYYY</t>
  </si>
  <si>
    <t>ORD1304</t>
  </si>
  <si>
    <t>CUST2372</t>
  </si>
  <si>
    <t>Diwali ZZZZ</t>
  </si>
  <si>
    <t>ORD1305</t>
  </si>
  <si>
    <t>PRD799</t>
  </si>
  <si>
    <t>CUST2373</t>
  </si>
  <si>
    <t>Diwali AAAA1</t>
  </si>
  <si>
    <t>CUST2375</t>
  </si>
  <si>
    <t>CUST2376</t>
  </si>
  <si>
    <t>CUST2377</t>
  </si>
  <si>
    <t>CUST2378</t>
  </si>
  <si>
    <t>CUST2379</t>
  </si>
  <si>
    <t>ORD1306</t>
  </si>
  <si>
    <t>CUST2380</t>
  </si>
  <si>
    <t>ORD1307</t>
  </si>
  <si>
    <t>PRD801</t>
  </si>
  <si>
    <t>CUST2381</t>
  </si>
  <si>
    <t>ORD1308</t>
  </si>
  <si>
    <t>PRD802</t>
  </si>
  <si>
    <t>CUST2382</t>
  </si>
  <si>
    <t>ORD1309</t>
  </si>
  <si>
    <t>CUST2383</t>
  </si>
  <si>
    <t>ORD1310</t>
  </si>
  <si>
    <t>CUST2384</t>
  </si>
  <si>
    <t>ORD1311</t>
  </si>
  <si>
    <t>CUST2385</t>
  </si>
  <si>
    <t>ORD1312</t>
  </si>
  <si>
    <t>CUST2386</t>
  </si>
  <si>
    <t>ORD1313</t>
  </si>
  <si>
    <t>PRD803</t>
  </si>
  <si>
    <t>CUST2387</t>
  </si>
  <si>
    <t>ORD1314</t>
  </si>
  <si>
    <t>PRD804</t>
  </si>
  <si>
    <t>CUST2388</t>
  </si>
  <si>
    <t>ORD1315</t>
  </si>
  <si>
    <t>PRD805</t>
  </si>
  <si>
    <t>CUST2389</t>
  </si>
  <si>
    <t>ORD1316</t>
  </si>
  <si>
    <t>PRD806</t>
  </si>
  <si>
    <t>CUST2390</t>
  </si>
  <si>
    <t>ORD1317</t>
  </si>
  <si>
    <t>CUST2391</t>
  </si>
  <si>
    <t>ORD1318</t>
  </si>
  <si>
    <t>CUST2392</t>
  </si>
  <si>
    <t>ORD1319</t>
  </si>
  <si>
    <t>CUST2393</t>
  </si>
  <si>
    <t>ORD1320</t>
  </si>
  <si>
    <t>CUST2394</t>
  </si>
  <si>
    <t>ORD1321</t>
  </si>
  <si>
    <t>CUST2395</t>
  </si>
  <si>
    <t>ORD1322</t>
  </si>
  <si>
    <t>CUST2396</t>
  </si>
  <si>
    <t>ORD1323</t>
  </si>
  <si>
    <t>PRD807</t>
  </si>
  <si>
    <t>CUST2397</t>
  </si>
  <si>
    <t>ORD1324</t>
  </si>
  <si>
    <t>PRD808</t>
  </si>
  <si>
    <t>CUST2398</t>
  </si>
  <si>
    <t>ORD1325</t>
  </si>
  <si>
    <t>CUST2399</t>
  </si>
  <si>
    <t>ORD1326</t>
  </si>
  <si>
    <t>CUST2400</t>
  </si>
  <si>
    <t>ORD1327</t>
  </si>
  <si>
    <t>CUST2401</t>
  </si>
  <si>
    <t>Child AA</t>
  </si>
  <si>
    <t>ORD1328</t>
  </si>
  <si>
    <t>CUST2402</t>
  </si>
  <si>
    <t>Child BB</t>
  </si>
  <si>
    <t>ORD1329</t>
  </si>
  <si>
    <t>PRD809</t>
  </si>
  <si>
    <t>CUST2403</t>
  </si>
  <si>
    <t>Child CC</t>
  </si>
  <si>
    <t>ORD1330</t>
  </si>
  <si>
    <t>PRD810</t>
  </si>
  <si>
    <t>CUST2404</t>
  </si>
  <si>
    <t>Child DD</t>
  </si>
  <si>
    <t>ORD1331</t>
  </si>
  <si>
    <t>PRD811</t>
  </si>
  <si>
    <t>CUST2405</t>
  </si>
  <si>
    <t>Child EE</t>
  </si>
  <si>
    <t>ORD1332</t>
  </si>
  <si>
    <t>PRD812</t>
  </si>
  <si>
    <t>CUST2406</t>
  </si>
  <si>
    <t>Child FF</t>
  </si>
  <si>
    <t>ORD1333</t>
  </si>
  <si>
    <t>CUST2407</t>
  </si>
  <si>
    <t>Child GG</t>
  </si>
  <si>
    <t>ORD1334</t>
  </si>
  <si>
    <t>CUST2408</t>
  </si>
  <si>
    <t>Child HH</t>
  </si>
  <si>
    <t>ORD1335</t>
  </si>
  <si>
    <t>CUST2409</t>
  </si>
  <si>
    <t>Winter Shopper II</t>
  </si>
  <si>
    <t>ORD1336</t>
  </si>
  <si>
    <t>CUST2410</t>
  </si>
  <si>
    <t>Winter Shopper JJ</t>
  </si>
  <si>
    <t>ORD1337</t>
  </si>
  <si>
    <t>CUST2411</t>
  </si>
  <si>
    <t>Winter Shopper KK</t>
  </si>
  <si>
    <t>ORD1338</t>
  </si>
  <si>
    <t>CUST2412</t>
  </si>
  <si>
    <t>Winter Shopper LL</t>
  </si>
  <si>
    <t>ORD1339</t>
  </si>
  <si>
    <t>PRD813</t>
  </si>
  <si>
    <t>CUST2413</t>
  </si>
  <si>
    <t>Winter Shopper MM</t>
  </si>
  <si>
    <t>ORD1340</t>
  </si>
  <si>
    <t>PRD814</t>
  </si>
  <si>
    <t>CUST2414</t>
  </si>
  <si>
    <t>Winter Shopper NN</t>
  </si>
  <si>
    <t>ORD1341</t>
  </si>
  <si>
    <t>CUST2415</t>
  </si>
  <si>
    <t>Winter Shopper OO</t>
  </si>
  <si>
    <t>ORD1342</t>
  </si>
  <si>
    <t>CUST2416</t>
  </si>
  <si>
    <t>Winter Shopper PP</t>
  </si>
  <si>
    <t>ORD1343</t>
  </si>
  <si>
    <t>CUST2417</t>
  </si>
  <si>
    <t>Winter Shopper QQ</t>
  </si>
  <si>
    <t>ORD1344</t>
  </si>
  <si>
    <t>CUST2418</t>
  </si>
  <si>
    <t>Winter Shopper RR</t>
  </si>
  <si>
    <t>ORD1345</t>
  </si>
  <si>
    <t>PRD815</t>
  </si>
  <si>
    <t>CUST2419</t>
  </si>
  <si>
    <t>Black Friday SS</t>
  </si>
  <si>
    <t>ORD1346</t>
  </si>
  <si>
    <t>PRD816</t>
  </si>
  <si>
    <t>CUST2420</t>
  </si>
  <si>
    <t>Black Friday TT</t>
  </si>
  <si>
    <t>ORD1347</t>
  </si>
  <si>
    <t>PRD817</t>
  </si>
  <si>
    <t>CUST2421</t>
  </si>
  <si>
    <t>Black Friday UU</t>
  </si>
  <si>
    <t>ORD1348</t>
  </si>
  <si>
    <t>PRD818</t>
  </si>
  <si>
    <t>CUST2422</t>
  </si>
  <si>
    <t>Black Friday VV</t>
  </si>
  <si>
    <t>ORD1349</t>
  </si>
  <si>
    <t>CUST2423</t>
  </si>
  <si>
    <t>Black Friday WW</t>
  </si>
  <si>
    <t>ORD1350</t>
  </si>
  <si>
    <t>CUST2424</t>
  </si>
  <si>
    <t>Black Friday XX</t>
  </si>
  <si>
    <t>ORD1351</t>
  </si>
  <si>
    <t>CUST2425</t>
  </si>
  <si>
    <t>Black Friday YY</t>
  </si>
  <si>
    <t>ORD1352</t>
  </si>
  <si>
    <t>CUST2426</t>
  </si>
  <si>
    <t>Black Friday ZZ</t>
  </si>
  <si>
    <t>ORD1353</t>
  </si>
  <si>
    <t>CUST2427</t>
  </si>
  <si>
    <t>Black Friday AAA</t>
  </si>
  <si>
    <t>ORD1354</t>
  </si>
  <si>
    <t>CUST2428</t>
  </si>
  <si>
    <t>Black Friday BBB</t>
  </si>
  <si>
    <t>ORD1355</t>
  </si>
  <si>
    <t>PRD819</t>
  </si>
  <si>
    <t>CUST2429</t>
  </si>
  <si>
    <t>Cyber Monday CCC</t>
  </si>
  <si>
    <t>ORD1356</t>
  </si>
  <si>
    <t>PRD820</t>
  </si>
  <si>
    <t>CUST2430</t>
  </si>
  <si>
    <t>Cyber Monday DDD</t>
  </si>
  <si>
    <t>ORD1357</t>
  </si>
  <si>
    <t>CUST2431</t>
  </si>
  <si>
    <t>Cyber Monday EEE</t>
  </si>
  <si>
    <t>ORD1358</t>
  </si>
  <si>
    <t>CUST2432</t>
  </si>
  <si>
    <t>Cyber Monday FFF</t>
  </si>
  <si>
    <t>ORD1359</t>
  </si>
  <si>
    <t>CUST2433</t>
  </si>
  <si>
    <t>Cyber Monday GGG</t>
  </si>
  <si>
    <t>ORD1360</t>
  </si>
  <si>
    <t>CUST2434</t>
  </si>
  <si>
    <t>Cyber Monday HHH</t>
  </si>
  <si>
    <t>ORD1361</t>
  </si>
  <si>
    <t>CUST2435</t>
  </si>
  <si>
    <t>December Shopper III</t>
  </si>
  <si>
    <t>ORD1362</t>
  </si>
  <si>
    <t>CUST2436</t>
  </si>
  <si>
    <t>December Shopper JJJ</t>
  </si>
  <si>
    <t>ORD1363</t>
  </si>
  <si>
    <t>CUST2437</t>
  </si>
  <si>
    <t>December Shopper KKK</t>
  </si>
  <si>
    <t>ORD1364</t>
  </si>
  <si>
    <t>CUST2438</t>
  </si>
  <si>
    <t>December Shopper LLL</t>
  </si>
  <si>
    <t>ORD1365</t>
  </si>
  <si>
    <t>CUST2439</t>
  </si>
  <si>
    <t>December Shopper MMM</t>
  </si>
  <si>
    <t>ORD1366</t>
  </si>
  <si>
    <t>CUST2440</t>
  </si>
  <si>
    <t>December Shopper NNN</t>
  </si>
  <si>
    <t>ORD1367</t>
  </si>
  <si>
    <t>PRD821</t>
  </si>
  <si>
    <t>CUST2441</t>
  </si>
  <si>
    <t>December Shopper OOO</t>
  </si>
  <si>
    <t>ORD1368</t>
  </si>
  <si>
    <t>PRD822</t>
  </si>
  <si>
    <t>CUST2442</t>
  </si>
  <si>
    <t>December Shopper PPP</t>
  </si>
  <si>
    <t>ORD1369</t>
  </si>
  <si>
    <t>CUST2443</t>
  </si>
  <si>
    <t>December Shopper QQQ</t>
  </si>
  <si>
    <t>ORD1370</t>
  </si>
  <si>
    <t>CUST2444</t>
  </si>
  <si>
    <t>December Shopper RRR</t>
  </si>
  <si>
    <t>ORD1371</t>
  </si>
  <si>
    <t>CUST2445</t>
  </si>
  <si>
    <t>December Shopper SSS</t>
  </si>
  <si>
    <t>ORD1372</t>
  </si>
  <si>
    <t>CUST2446</t>
  </si>
  <si>
    <t>December Shopper TTT</t>
  </si>
  <si>
    <t>ORD1373</t>
  </si>
  <si>
    <t>PRD823</t>
  </si>
  <si>
    <t>CUST2447</t>
  </si>
  <si>
    <t>December Shopper UUU</t>
  </si>
  <si>
    <t>ORD1374</t>
  </si>
  <si>
    <t>PRD824</t>
  </si>
  <si>
    <t>CUST2448</t>
  </si>
  <si>
    <t>December Shopper VVV</t>
  </si>
  <si>
    <t>ORD1375</t>
  </si>
  <si>
    <t>PRD825</t>
  </si>
  <si>
    <t>CUST2449</t>
  </si>
  <si>
    <t>December Shopper WWW</t>
  </si>
  <si>
    <t>ORD1376</t>
  </si>
  <si>
    <t>PRD826</t>
  </si>
  <si>
    <t>CUST2450</t>
  </si>
  <si>
    <t>December Shopper XXX</t>
  </si>
  <si>
    <t>ORD1377</t>
  </si>
  <si>
    <t>CUST2451</t>
  </si>
  <si>
    <t>December Shopper YYY</t>
  </si>
  <si>
    <t>ORD1378</t>
  </si>
  <si>
    <t>CUST2452</t>
  </si>
  <si>
    <t>December Shopper ZZZ</t>
  </si>
  <si>
    <t>ORD1379</t>
  </si>
  <si>
    <t>CUST2453</t>
  </si>
  <si>
    <t>December Shopper AAAA</t>
  </si>
  <si>
    <t>ORD1380</t>
  </si>
  <si>
    <t>CUST2454</t>
  </si>
  <si>
    <t>December Shopper BBBB</t>
  </si>
  <si>
    <t>ORD1381</t>
  </si>
  <si>
    <t>CUST2455</t>
  </si>
  <si>
    <t>December Shopper CCCC</t>
  </si>
  <si>
    <t>ORD1382</t>
  </si>
  <si>
    <t>CUST2456</t>
  </si>
  <si>
    <t>December Shopper DDDD</t>
  </si>
  <si>
    <t>ORD1383</t>
  </si>
  <si>
    <t>PRD827</t>
  </si>
  <si>
    <t>CUST2457</t>
  </si>
  <si>
    <t>Christmas Buyer EEEE</t>
  </si>
  <si>
    <t>ORD1384</t>
  </si>
  <si>
    <t>PRD828</t>
  </si>
  <si>
    <t>CUST2458</t>
  </si>
  <si>
    <t>New Year Buyer FFFF</t>
  </si>
  <si>
    <t>ORD1385</t>
  </si>
  <si>
    <t>CUST2459</t>
  </si>
  <si>
    <t>Christmas Buyer GGGG</t>
  </si>
  <si>
    <t>ORD1386</t>
  </si>
  <si>
    <t>CUST2460</t>
  </si>
  <si>
    <t>Party Buyer HHHH</t>
  </si>
  <si>
    <t>ORD1387</t>
  </si>
  <si>
    <t>CUST2461</t>
  </si>
  <si>
    <t>Gamer IIII</t>
  </si>
  <si>
    <t>ORD1388</t>
  </si>
  <si>
    <t>CUST2462</t>
  </si>
  <si>
    <t>Gamer JJJJ</t>
  </si>
  <si>
    <t>ORD1389</t>
  </si>
  <si>
    <t>PRD829</t>
  </si>
  <si>
    <t>CUST2463</t>
  </si>
  <si>
    <t>Party Host KKKK</t>
  </si>
  <si>
    <t>ORD1390</t>
  </si>
  <si>
    <t>PRD830</t>
  </si>
  <si>
    <t>CUST2464</t>
  </si>
  <si>
    <t>Party Host LLLL</t>
  </si>
  <si>
    <t>ORD1391</t>
  </si>
  <si>
    <t>PRD831</t>
  </si>
  <si>
    <t>CUST2465</t>
  </si>
  <si>
    <t>Foodie MMMM</t>
  </si>
  <si>
    <t>ORD1392</t>
  </si>
  <si>
    <t>PRD832</t>
  </si>
  <si>
    <t>CUST2466</t>
  </si>
  <si>
    <t>Party Host NNNN</t>
  </si>
  <si>
    <t>ORD1393</t>
  </si>
  <si>
    <t>CUST2467</t>
  </si>
  <si>
    <t>Fitness OOOO</t>
  </si>
  <si>
    <t>ORD1394</t>
  </si>
  <si>
    <t>CUST2468</t>
  </si>
  <si>
    <t>Runner PPPP</t>
  </si>
  <si>
    <t>ORD1395</t>
  </si>
  <si>
    <t>CUST2469</t>
  </si>
  <si>
    <t>Decorator QQQQ</t>
  </si>
  <si>
    <t>ORD1396</t>
  </si>
  <si>
    <t>CUST2470</t>
  </si>
  <si>
    <t>Decorator RRRR</t>
  </si>
  <si>
    <t>ORD1397</t>
  </si>
  <si>
    <t>CUST2471</t>
  </si>
  <si>
    <t>Celebrator SSSS</t>
  </si>
  <si>
    <t>ORD1398</t>
  </si>
  <si>
    <t>CUST2472</t>
  </si>
  <si>
    <t>Celebrator TTTT</t>
  </si>
  <si>
    <t>ORD1399</t>
  </si>
  <si>
    <t>PRD833</t>
  </si>
  <si>
    <t>CUST2473</t>
  </si>
  <si>
    <t>Last Minute UUUU</t>
  </si>
  <si>
    <t>ORD1400</t>
  </si>
  <si>
    <t>PRD834</t>
  </si>
  <si>
    <t>CUST2474</t>
  </si>
  <si>
    <t>Corporate VVVV</t>
  </si>
  <si>
    <t>ORD1401</t>
  </si>
  <si>
    <t>CUST2475</t>
  </si>
  <si>
    <t>Family WWWW</t>
  </si>
  <si>
    <t>ORD1402</t>
  </si>
  <si>
    <t>CUST2476</t>
  </si>
  <si>
    <t>Family XXXX</t>
  </si>
  <si>
    <t>ORD1403</t>
  </si>
  <si>
    <t>CUST2477</t>
  </si>
  <si>
    <t>Late Shopper YYYY</t>
  </si>
  <si>
    <t>ORD1404</t>
  </si>
  <si>
    <t>CUST2478</t>
  </si>
  <si>
    <t>Gift Giver ZZZZ</t>
  </si>
  <si>
    <t>ORD1405</t>
  </si>
  <si>
    <t>PRD835</t>
  </si>
  <si>
    <t>CUST2479</t>
  </si>
  <si>
    <t>Home Maker AAAA1</t>
  </si>
  <si>
    <t>ORD1406</t>
  </si>
  <si>
    <t>PRD836</t>
  </si>
  <si>
    <t>CUST2480</t>
  </si>
  <si>
    <t>Home Maker BBBB1</t>
  </si>
  <si>
    <t>ORD1407</t>
  </si>
  <si>
    <t>CUST2481</t>
  </si>
  <si>
    <t>Christmas Day CCCC1</t>
  </si>
  <si>
    <t>All Records</t>
  </si>
  <si>
    <t>PRIMARY KPIs</t>
  </si>
  <si>
    <t>Monthly Revenue, Profit and Expenses</t>
  </si>
  <si>
    <t>Category Sales, Profit Distribution</t>
  </si>
  <si>
    <t>City by Sales</t>
  </si>
  <si>
    <t>Payment Sales Distribution</t>
  </si>
  <si>
    <t>Store-Region by Sales</t>
  </si>
  <si>
    <t>Previous Store-Region Sales Distribution</t>
  </si>
  <si>
    <t>After Store-Region Sales Distribution</t>
  </si>
  <si>
    <t>Customer Segment by Sales</t>
  </si>
  <si>
    <t>Yearly-Distribution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</si>
</sst>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_(* \(#,##0.00\);_(* &quot;-&quot;??_);_(@_)"/>
    <numFmt numFmtId="168" formatCode="[&gt;=1000000]0.00,,&quot;M&quot;;[&gt;=1000]0.00,&quot;K&quot;;0"/>
    <numFmt numFmtId="169" formatCode="0.00%;\-0.00%;0.00%"/>
    <numFmt numFmtId="170" formatCode="[&gt;=1000000]&quot;$&quot;0.00,&quot;M&quot;;[&gt;=1000]&quot;$&quot;0.00,&quot;K&quot;;&quot;$&quot;0"/>
    <numFmt numFmtId="171" formatCode="[&gt;=1000000]0.0,,&quot;M&quot;;[&gt;=1000]0,&quot;K&quot;;0"/>
    <numFmt numFmtId="173" formatCode="_(* #,##0_);_(* \(#,##0\);_(* &quot;-&quot;??_);_(@_)"/>
    <numFmt numFmtId="174" formatCode="[&gt;=1000000]&quot;$&quot;0.0,,&quot;M&quot;;[&gt;=1000]&quot;$&quot;0,&quot;K&quot;;&quot;$&quot;0"/>
    <numFmt numFmtId="178" formatCode="&quot;$&quot;#,##0.0"/>
  </numFmts>
  <fonts count="8"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8"/>
      <name val="Calibri"/>
      <family val="2"/>
      <scheme val="minor"/>
    </font>
    <font>
      <b/>
      <i/>
      <sz val="11"/>
      <color theme="1"/>
      <name val="Calibri"/>
      <family val="2"/>
      <scheme val="minor"/>
    </font>
    <font>
      <sz val="36"/>
      <color rgb="FFFFE1FF"/>
      <name val="Lato Black"/>
      <family val="2"/>
    </font>
    <font>
      <b/>
      <sz val="12"/>
      <color theme="1"/>
      <name val="Calibri"/>
      <family val="2"/>
      <scheme val="minor"/>
    </font>
  </fonts>
  <fills count="5">
    <fill>
      <patternFill patternType="none"/>
    </fill>
    <fill>
      <patternFill patternType="gray125"/>
    </fill>
    <fill>
      <patternFill patternType="solid">
        <fgColor rgb="FF000000"/>
        <bgColor indexed="64"/>
      </patternFill>
    </fill>
    <fill>
      <patternFill patternType="solid">
        <fgColor rgb="FF232323"/>
        <bgColor indexed="64"/>
      </patternFill>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8D8FB5"/>
      </left>
      <right style="thin">
        <color rgb="FF8D8FB5"/>
      </right>
      <top style="thin">
        <color rgb="FF8D8FB5"/>
      </top>
      <bottom style="thin">
        <color rgb="FF8D8FB5"/>
      </bottom>
      <diagonal/>
    </border>
    <border>
      <left/>
      <right style="thin">
        <color rgb="FF8D8FB5"/>
      </right>
      <top/>
      <bottom style="thin">
        <color rgb="FF8D8FB5"/>
      </bottom>
      <diagonal/>
    </border>
    <border>
      <left style="thin">
        <color rgb="FF8D8FB5"/>
      </left>
      <right style="thin">
        <color rgb="FF8D8FB5"/>
      </right>
      <top/>
      <bottom style="thin">
        <color rgb="FF8D8FB5"/>
      </bottom>
      <diagonal/>
    </border>
    <border>
      <left style="thin">
        <color rgb="FF8D8FB5"/>
      </left>
      <right/>
      <top/>
      <bottom style="thin">
        <color rgb="FF8D8FB5"/>
      </bottom>
      <diagonal/>
    </border>
    <border>
      <left/>
      <right style="thin">
        <color rgb="FF8D8FB5"/>
      </right>
      <top style="thin">
        <color rgb="FF8D8FB5"/>
      </top>
      <bottom style="thin">
        <color rgb="FF8D8FB5"/>
      </bottom>
      <diagonal/>
    </border>
    <border>
      <left style="thin">
        <color rgb="FF8D8FB5"/>
      </left>
      <right/>
      <top style="thin">
        <color rgb="FF8D8FB5"/>
      </top>
      <bottom style="thin">
        <color rgb="FF8D8FB5"/>
      </bottom>
      <diagonal/>
    </border>
    <border>
      <left/>
      <right style="thin">
        <color rgb="FF8D8FB5"/>
      </right>
      <top style="thin">
        <color rgb="FF8D8FB5"/>
      </top>
      <bottom/>
      <diagonal/>
    </border>
    <border>
      <left style="thin">
        <color rgb="FF8D8FB5"/>
      </left>
      <right style="thin">
        <color rgb="FF8D8FB5"/>
      </right>
      <top style="thin">
        <color rgb="FF8D8FB5"/>
      </top>
      <bottom/>
      <diagonal/>
    </border>
    <border>
      <left style="thin">
        <color rgb="FF8D8FB5"/>
      </left>
      <right/>
      <top style="thin">
        <color rgb="FF8D8FB5"/>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8">
    <xf numFmtId="0" fontId="0" fillId="0" borderId="0" xfId="0"/>
    <xf numFmtId="0" fontId="0" fillId="0" borderId="0" xfId="0" pivotButton="1"/>
    <xf numFmtId="0" fontId="0" fillId="0" borderId="0" xfId="0" applyAlignment="1">
      <alignment horizontal="left"/>
    </xf>
    <xf numFmtId="0" fontId="0" fillId="0" borderId="0" xfId="0" applyNumberFormat="1"/>
    <xf numFmtId="0" fontId="2" fillId="0" borderId="0" xfId="0" applyFont="1"/>
    <xf numFmtId="9" fontId="2" fillId="0" borderId="0" xfId="2" applyFont="1"/>
    <xf numFmtId="168" fontId="0" fillId="0" borderId="0" xfId="0" applyNumberFormat="1"/>
    <xf numFmtId="169" fontId="0" fillId="0" borderId="0" xfId="0" applyNumberFormat="1"/>
    <xf numFmtId="170" fontId="0" fillId="0" borderId="0" xfId="0" applyNumberFormat="1"/>
    <xf numFmtId="171" fontId="0" fillId="0" borderId="0" xfId="0" applyNumberFormat="1"/>
    <xf numFmtId="173" fontId="0" fillId="0" borderId="0" xfId="1" applyNumberFormat="1" applyFont="1"/>
    <xf numFmtId="9" fontId="0" fillId="0" borderId="0" xfId="2" applyFont="1"/>
    <xf numFmtId="174" fontId="0" fillId="0" borderId="0" xfId="0" applyNumberFormat="1"/>
    <xf numFmtId="9" fontId="0" fillId="0" borderId="0" xfId="0" applyNumberFormat="1"/>
    <xf numFmtId="10" fontId="0" fillId="0" borderId="0" xfId="0" applyNumberFormat="1"/>
    <xf numFmtId="174" fontId="5" fillId="0" borderId="0" xfId="0" applyNumberFormat="1" applyFont="1"/>
    <xf numFmtId="178" fontId="0" fillId="0" borderId="0" xfId="0" applyNumberFormat="1"/>
    <xf numFmtId="174" fontId="2" fillId="0" borderId="0" xfId="0" applyNumberFormat="1" applyFont="1"/>
    <xf numFmtId="0" fontId="2" fillId="0" borderId="0" xfId="0" applyFont="1" applyAlignment="1">
      <alignment horizontal="center"/>
    </xf>
    <xf numFmtId="0" fontId="0" fillId="0" borderId="0" xfId="0" applyAlignment="1">
      <alignment horizontal="center"/>
    </xf>
    <xf numFmtId="9" fontId="0" fillId="0" borderId="1" xfId="0" applyNumberFormat="1" applyBorder="1" applyAlignment="1">
      <alignment horizontal="center"/>
    </xf>
    <xf numFmtId="0" fontId="0" fillId="0" borderId="1" xfId="0" applyBorder="1" applyAlignment="1">
      <alignment horizontal="center"/>
    </xf>
    <xf numFmtId="0" fontId="0" fillId="3" borderId="0" xfId="0" applyFill="1"/>
    <xf numFmtId="0" fontId="0" fillId="2" borderId="3" xfId="0" applyFill="1" applyBorder="1"/>
    <xf numFmtId="0" fontId="0" fillId="2" borderId="4" xfId="0" applyFill="1" applyBorder="1"/>
    <xf numFmtId="0" fontId="0" fillId="2" borderId="5" xfId="0" applyFill="1" applyBorder="1"/>
    <xf numFmtId="0" fontId="3" fillId="3" borderId="6" xfId="0" applyNumberFormat="1" applyFont="1" applyFill="1" applyBorder="1"/>
    <xf numFmtId="14" fontId="3" fillId="3" borderId="2" xfId="0" applyNumberFormat="1" applyFont="1" applyFill="1" applyBorder="1"/>
    <xf numFmtId="0" fontId="3" fillId="3" borderId="2" xfId="0" applyNumberFormat="1" applyFont="1" applyFill="1" applyBorder="1"/>
    <xf numFmtId="0" fontId="3" fillId="3" borderId="2" xfId="0" applyFont="1" applyFill="1" applyBorder="1"/>
    <xf numFmtId="0" fontId="3" fillId="3" borderId="7" xfId="0" applyNumberFormat="1" applyFont="1" applyFill="1" applyBorder="1"/>
    <xf numFmtId="0" fontId="3" fillId="3" borderId="8" xfId="0" applyNumberFormat="1" applyFont="1" applyFill="1" applyBorder="1"/>
    <xf numFmtId="14" fontId="3" fillId="3" borderId="9" xfId="0" applyNumberFormat="1" applyFont="1" applyFill="1" applyBorder="1"/>
    <xf numFmtId="0" fontId="3" fillId="3" borderId="9" xfId="0" applyNumberFormat="1" applyFont="1" applyFill="1" applyBorder="1"/>
    <xf numFmtId="0" fontId="3" fillId="3" borderId="9" xfId="0" applyFont="1" applyFill="1" applyBorder="1"/>
    <xf numFmtId="0" fontId="3" fillId="3" borderId="10" xfId="0" applyNumberFormat="1" applyFont="1" applyFill="1" applyBorder="1"/>
    <xf numFmtId="0" fontId="6" fillId="3" borderId="0" xfId="0" applyFont="1" applyFill="1" applyAlignment="1">
      <alignment horizontal="center"/>
    </xf>
    <xf numFmtId="0" fontId="7" fillId="4" borderId="0" xfId="0" applyFont="1" applyFill="1"/>
  </cellXfs>
  <cellStyles count="3">
    <cellStyle name="Comma" xfId="1" builtinId="3"/>
    <cellStyle name="Normal" xfId="0" builtinId="0"/>
    <cellStyle name="Percent" xfId="2" builtinId="5"/>
  </cellStyles>
  <dxfs count="31">
    <dxf>
      <fill>
        <patternFill patternType="solid">
          <fgColor indexed="64"/>
          <bgColor rgb="FF000000"/>
        </patternFill>
      </fill>
      <border diagonalUp="0" diagonalDown="0">
        <left style="thin">
          <color rgb="FF8D8FB5"/>
        </left>
        <right style="thin">
          <color rgb="FF8D8FB5"/>
        </right>
        <top/>
        <bottom/>
        <vertical style="thin">
          <color rgb="FF8D8FB5"/>
        </vertical>
        <horizontal style="thin">
          <color rgb="FF8D8FB5"/>
        </horizontal>
      </border>
    </dxf>
    <dxf>
      <font>
        <strike val="0"/>
        <outline val="0"/>
        <shadow val="0"/>
        <u val="none"/>
        <vertAlign val="baseline"/>
        <sz val="11"/>
        <color theme="0"/>
        <name val="Calibri"/>
        <family val="2"/>
        <scheme val="minor"/>
      </font>
      <numFmt numFmtId="0" formatCode="General"/>
      <fill>
        <patternFill patternType="solid">
          <fgColor indexed="64"/>
          <bgColor rgb="FF232323"/>
        </patternFill>
      </fill>
      <border diagonalUp="0" diagonalDown="0">
        <left style="thin">
          <color rgb="FF8D8FB5"/>
        </left>
        <right/>
        <top style="thin">
          <color rgb="FF8D8FB5"/>
        </top>
        <bottom style="thin">
          <color rgb="FF8D8FB5"/>
        </bottom>
        <vertical style="thin">
          <color rgb="FF8D8FB5"/>
        </vertical>
        <horizontal style="thin">
          <color rgb="FF8D8FB5"/>
        </horizontal>
      </border>
    </dxf>
    <dxf>
      <font>
        <strike val="0"/>
        <outline val="0"/>
        <shadow val="0"/>
        <u val="none"/>
        <vertAlign val="baseline"/>
        <sz val="11"/>
        <color theme="0"/>
        <name val="Calibri"/>
        <family val="2"/>
        <scheme val="minor"/>
      </font>
      <fill>
        <patternFill patternType="solid">
          <fgColor indexed="64"/>
          <bgColor rgb="FF232323"/>
        </patternFill>
      </fill>
      <border diagonalUp="0" diagonalDown="0">
        <left style="thin">
          <color rgb="FF8D8FB5"/>
        </left>
        <right style="thin">
          <color rgb="FF8D8FB5"/>
        </right>
        <top style="thin">
          <color rgb="FF8D8FB5"/>
        </top>
        <bottom style="thin">
          <color rgb="FF8D8FB5"/>
        </bottom>
        <vertical style="thin">
          <color rgb="FF8D8FB5"/>
        </vertical>
        <horizontal style="thin">
          <color rgb="FF8D8FB5"/>
        </horizontal>
      </border>
    </dxf>
    <dxf>
      <font>
        <strike val="0"/>
        <outline val="0"/>
        <shadow val="0"/>
        <u val="none"/>
        <vertAlign val="baseline"/>
        <sz val="11"/>
        <color theme="0"/>
        <name val="Calibri"/>
        <family val="2"/>
        <scheme val="minor"/>
      </font>
      <fill>
        <patternFill patternType="solid">
          <fgColor indexed="64"/>
          <bgColor rgb="FF232323"/>
        </patternFill>
      </fill>
      <border diagonalUp="0" diagonalDown="0">
        <left style="thin">
          <color rgb="FF8D8FB5"/>
        </left>
        <right style="thin">
          <color rgb="FF8D8FB5"/>
        </right>
        <top style="thin">
          <color rgb="FF8D8FB5"/>
        </top>
        <bottom style="thin">
          <color rgb="FF8D8FB5"/>
        </bottom>
        <vertical style="thin">
          <color rgb="FF8D8FB5"/>
        </vertical>
        <horizontal style="thin">
          <color rgb="FF8D8FB5"/>
        </horizontal>
      </border>
    </dxf>
    <dxf>
      <font>
        <strike val="0"/>
        <outline val="0"/>
        <shadow val="0"/>
        <u val="none"/>
        <vertAlign val="baseline"/>
        <sz val="11"/>
        <color theme="0"/>
        <name val="Calibri"/>
        <family val="2"/>
        <scheme val="minor"/>
      </font>
      <fill>
        <patternFill patternType="solid">
          <fgColor indexed="64"/>
          <bgColor rgb="FF232323"/>
        </patternFill>
      </fill>
      <border diagonalUp="0" diagonalDown="0">
        <left style="thin">
          <color rgb="FF8D8FB5"/>
        </left>
        <right style="thin">
          <color rgb="FF8D8FB5"/>
        </right>
        <top style="thin">
          <color rgb="FF8D8FB5"/>
        </top>
        <bottom style="thin">
          <color rgb="FF8D8FB5"/>
        </bottom>
        <vertical style="thin">
          <color rgb="FF8D8FB5"/>
        </vertical>
        <horizontal style="thin">
          <color rgb="FF8D8FB5"/>
        </horizontal>
      </border>
    </dxf>
    <dxf>
      <font>
        <strike val="0"/>
        <outline val="0"/>
        <shadow val="0"/>
        <u val="none"/>
        <vertAlign val="baseline"/>
        <sz val="11"/>
        <color theme="0"/>
        <name val="Calibri"/>
        <family val="2"/>
        <scheme val="minor"/>
      </font>
      <fill>
        <patternFill patternType="solid">
          <fgColor indexed="64"/>
          <bgColor rgb="FF232323"/>
        </patternFill>
      </fill>
      <border diagonalUp="0" diagonalDown="0">
        <left style="thin">
          <color rgb="FF8D8FB5"/>
        </left>
        <right style="thin">
          <color rgb="FF8D8FB5"/>
        </right>
        <top style="thin">
          <color rgb="FF8D8FB5"/>
        </top>
        <bottom style="thin">
          <color rgb="FF8D8FB5"/>
        </bottom>
        <vertical style="thin">
          <color rgb="FF8D8FB5"/>
        </vertical>
        <horizontal style="thin">
          <color rgb="FF8D8FB5"/>
        </horizontal>
      </border>
    </dxf>
    <dxf>
      <font>
        <strike val="0"/>
        <outline val="0"/>
        <shadow val="0"/>
        <u val="none"/>
        <vertAlign val="baseline"/>
        <sz val="11"/>
        <color theme="0"/>
        <name val="Calibri"/>
        <family val="2"/>
        <scheme val="minor"/>
      </font>
      <fill>
        <patternFill patternType="solid">
          <fgColor indexed="64"/>
          <bgColor rgb="FF232323"/>
        </patternFill>
      </fill>
      <border diagonalUp="0" diagonalDown="0">
        <left style="thin">
          <color rgb="FF8D8FB5"/>
        </left>
        <right style="thin">
          <color rgb="FF8D8FB5"/>
        </right>
        <top style="thin">
          <color rgb="FF8D8FB5"/>
        </top>
        <bottom style="thin">
          <color rgb="FF8D8FB5"/>
        </bottom>
        <vertical style="thin">
          <color rgb="FF8D8FB5"/>
        </vertical>
        <horizontal style="thin">
          <color rgb="FF8D8FB5"/>
        </horizontal>
      </border>
    </dxf>
    <dxf>
      <font>
        <strike val="0"/>
        <outline val="0"/>
        <shadow val="0"/>
        <u val="none"/>
        <vertAlign val="baseline"/>
        <sz val="11"/>
        <color theme="0"/>
        <name val="Calibri"/>
        <family val="2"/>
        <scheme val="minor"/>
      </font>
      <fill>
        <patternFill patternType="solid">
          <fgColor indexed="64"/>
          <bgColor rgb="FF232323"/>
        </patternFill>
      </fill>
      <border diagonalUp="0" diagonalDown="0">
        <left style="thin">
          <color rgb="FF8D8FB5"/>
        </left>
        <right style="thin">
          <color rgb="FF8D8FB5"/>
        </right>
        <top style="thin">
          <color rgb="FF8D8FB5"/>
        </top>
        <bottom style="thin">
          <color rgb="FF8D8FB5"/>
        </bottom>
        <vertical style="thin">
          <color rgb="FF8D8FB5"/>
        </vertical>
        <horizontal style="thin">
          <color rgb="FF8D8FB5"/>
        </horizontal>
      </border>
    </dxf>
    <dxf>
      <font>
        <strike val="0"/>
        <outline val="0"/>
        <shadow val="0"/>
        <u val="none"/>
        <vertAlign val="baseline"/>
        <sz val="11"/>
        <color theme="0"/>
        <name val="Calibri"/>
        <family val="2"/>
        <scheme val="minor"/>
      </font>
      <numFmt numFmtId="0" formatCode="General"/>
      <fill>
        <patternFill patternType="solid">
          <fgColor indexed="64"/>
          <bgColor rgb="FF232323"/>
        </patternFill>
      </fill>
      <border diagonalUp="0" diagonalDown="0">
        <left style="thin">
          <color rgb="FF8D8FB5"/>
        </left>
        <right style="thin">
          <color rgb="FF8D8FB5"/>
        </right>
        <top style="thin">
          <color rgb="FF8D8FB5"/>
        </top>
        <bottom style="thin">
          <color rgb="FF8D8FB5"/>
        </bottom>
        <vertical style="thin">
          <color rgb="FF8D8FB5"/>
        </vertical>
        <horizontal style="thin">
          <color rgb="FF8D8FB5"/>
        </horizontal>
      </border>
    </dxf>
    <dxf>
      <font>
        <strike val="0"/>
        <outline val="0"/>
        <shadow val="0"/>
        <u val="none"/>
        <vertAlign val="baseline"/>
        <sz val="11"/>
        <color theme="0"/>
        <name val="Calibri"/>
        <family val="2"/>
        <scheme val="minor"/>
      </font>
      <numFmt numFmtId="0" formatCode="General"/>
      <fill>
        <patternFill patternType="solid">
          <fgColor indexed="64"/>
          <bgColor rgb="FF232323"/>
        </patternFill>
      </fill>
      <border diagonalUp="0" diagonalDown="0">
        <left style="thin">
          <color rgb="FF8D8FB5"/>
        </left>
        <right style="thin">
          <color rgb="FF8D8FB5"/>
        </right>
        <top style="thin">
          <color rgb="FF8D8FB5"/>
        </top>
        <bottom style="thin">
          <color rgb="FF8D8FB5"/>
        </bottom>
        <vertical style="thin">
          <color rgb="FF8D8FB5"/>
        </vertical>
        <horizontal style="thin">
          <color rgb="FF8D8FB5"/>
        </horizontal>
      </border>
    </dxf>
    <dxf>
      <font>
        <strike val="0"/>
        <outline val="0"/>
        <shadow val="0"/>
        <u val="none"/>
        <vertAlign val="baseline"/>
        <sz val="11"/>
        <color theme="0"/>
        <name val="Calibri"/>
        <family val="2"/>
        <scheme val="minor"/>
      </font>
      <numFmt numFmtId="0" formatCode="General"/>
      <fill>
        <patternFill patternType="solid">
          <fgColor indexed="64"/>
          <bgColor rgb="FF232323"/>
        </patternFill>
      </fill>
      <border diagonalUp="0" diagonalDown="0">
        <left style="thin">
          <color rgb="FF8D8FB5"/>
        </left>
        <right style="thin">
          <color rgb="FF8D8FB5"/>
        </right>
        <top style="thin">
          <color rgb="FF8D8FB5"/>
        </top>
        <bottom style="thin">
          <color rgb="FF8D8FB5"/>
        </bottom>
        <vertical style="thin">
          <color rgb="FF8D8FB5"/>
        </vertical>
        <horizontal style="thin">
          <color rgb="FF8D8FB5"/>
        </horizontal>
      </border>
    </dxf>
    <dxf>
      <font>
        <strike val="0"/>
        <outline val="0"/>
        <shadow val="0"/>
        <u val="none"/>
        <vertAlign val="baseline"/>
        <sz val="11"/>
        <color theme="0"/>
        <name val="Calibri"/>
        <family val="2"/>
        <scheme val="minor"/>
      </font>
      <numFmt numFmtId="0" formatCode="General"/>
      <fill>
        <patternFill patternType="solid">
          <fgColor indexed="64"/>
          <bgColor rgb="FF232323"/>
        </patternFill>
      </fill>
      <border diagonalUp="0" diagonalDown="0">
        <left style="thin">
          <color rgb="FF8D8FB5"/>
        </left>
        <right style="thin">
          <color rgb="FF8D8FB5"/>
        </right>
        <top style="thin">
          <color rgb="FF8D8FB5"/>
        </top>
        <bottom style="thin">
          <color rgb="FF8D8FB5"/>
        </bottom>
        <vertical style="thin">
          <color rgb="FF8D8FB5"/>
        </vertical>
        <horizontal style="thin">
          <color rgb="FF8D8FB5"/>
        </horizontal>
      </border>
    </dxf>
    <dxf>
      <font>
        <strike val="0"/>
        <outline val="0"/>
        <shadow val="0"/>
        <u val="none"/>
        <vertAlign val="baseline"/>
        <sz val="11"/>
        <color theme="0"/>
        <name val="Calibri"/>
        <family val="2"/>
        <scheme val="minor"/>
      </font>
      <numFmt numFmtId="0" formatCode="General"/>
      <fill>
        <patternFill patternType="solid">
          <fgColor indexed="64"/>
          <bgColor rgb="FF232323"/>
        </patternFill>
      </fill>
      <border diagonalUp="0" diagonalDown="0">
        <left style="thin">
          <color rgb="FF8D8FB5"/>
        </left>
        <right style="thin">
          <color rgb="FF8D8FB5"/>
        </right>
        <top style="thin">
          <color rgb="FF8D8FB5"/>
        </top>
        <bottom style="thin">
          <color rgb="FF8D8FB5"/>
        </bottom>
        <vertical style="thin">
          <color rgb="FF8D8FB5"/>
        </vertical>
        <horizontal style="thin">
          <color rgb="FF8D8FB5"/>
        </horizontal>
      </border>
    </dxf>
    <dxf>
      <font>
        <strike val="0"/>
        <outline val="0"/>
        <shadow val="0"/>
        <u val="none"/>
        <vertAlign val="baseline"/>
        <sz val="11"/>
        <color theme="0"/>
        <name val="Calibri"/>
        <family val="2"/>
        <scheme val="minor"/>
      </font>
      <numFmt numFmtId="0" formatCode="General"/>
      <fill>
        <patternFill patternType="solid">
          <fgColor indexed="64"/>
          <bgColor rgb="FF232323"/>
        </patternFill>
      </fill>
      <border diagonalUp="0" diagonalDown="0">
        <left style="thin">
          <color rgb="FF8D8FB5"/>
        </left>
        <right style="thin">
          <color rgb="FF8D8FB5"/>
        </right>
        <top style="thin">
          <color rgb="FF8D8FB5"/>
        </top>
        <bottom style="thin">
          <color rgb="FF8D8FB5"/>
        </bottom>
        <vertical style="thin">
          <color rgb="FF8D8FB5"/>
        </vertical>
        <horizontal style="thin">
          <color rgb="FF8D8FB5"/>
        </horizontal>
      </border>
    </dxf>
    <dxf>
      <font>
        <strike val="0"/>
        <outline val="0"/>
        <shadow val="0"/>
        <u val="none"/>
        <vertAlign val="baseline"/>
        <sz val="11"/>
        <color theme="0"/>
        <name val="Calibri"/>
        <family val="2"/>
        <scheme val="minor"/>
      </font>
      <numFmt numFmtId="0" formatCode="General"/>
      <fill>
        <patternFill patternType="solid">
          <fgColor indexed="64"/>
          <bgColor rgb="FF232323"/>
        </patternFill>
      </fill>
      <border diagonalUp="0" diagonalDown="0">
        <left style="thin">
          <color rgb="FF8D8FB5"/>
        </left>
        <right style="thin">
          <color rgb="FF8D8FB5"/>
        </right>
        <top style="thin">
          <color rgb="FF8D8FB5"/>
        </top>
        <bottom style="thin">
          <color rgb="FF8D8FB5"/>
        </bottom>
        <vertical style="thin">
          <color rgb="FF8D8FB5"/>
        </vertical>
        <horizontal style="thin">
          <color rgb="FF8D8FB5"/>
        </horizontal>
      </border>
    </dxf>
    <dxf>
      <font>
        <strike val="0"/>
        <outline val="0"/>
        <shadow val="0"/>
        <u val="none"/>
        <vertAlign val="baseline"/>
        <sz val="11"/>
        <color theme="0"/>
        <name val="Calibri"/>
        <family val="2"/>
        <scheme val="minor"/>
      </font>
      <numFmt numFmtId="0" formatCode="General"/>
      <fill>
        <patternFill patternType="solid">
          <fgColor indexed="64"/>
          <bgColor rgb="FF232323"/>
        </patternFill>
      </fill>
      <border diagonalUp="0" diagonalDown="0">
        <left style="thin">
          <color rgb="FF8D8FB5"/>
        </left>
        <right style="thin">
          <color rgb="FF8D8FB5"/>
        </right>
        <top style="thin">
          <color rgb="FF8D8FB5"/>
        </top>
        <bottom style="thin">
          <color rgb="FF8D8FB5"/>
        </bottom>
        <vertical style="thin">
          <color rgb="FF8D8FB5"/>
        </vertical>
        <horizontal style="thin">
          <color rgb="FF8D8FB5"/>
        </horizontal>
      </border>
    </dxf>
    <dxf>
      <font>
        <strike val="0"/>
        <outline val="0"/>
        <shadow val="0"/>
        <u val="none"/>
        <vertAlign val="baseline"/>
        <sz val="11"/>
        <color theme="0"/>
        <name val="Calibri"/>
        <family val="2"/>
        <scheme val="minor"/>
      </font>
      <numFmt numFmtId="0" formatCode="General"/>
      <fill>
        <patternFill patternType="solid">
          <fgColor indexed="64"/>
          <bgColor rgb="FF232323"/>
        </patternFill>
      </fill>
      <border diagonalUp="0" diagonalDown="0">
        <left style="thin">
          <color rgb="FF8D8FB5"/>
        </left>
        <right style="thin">
          <color rgb="FF8D8FB5"/>
        </right>
        <top style="thin">
          <color rgb="FF8D8FB5"/>
        </top>
        <bottom style="thin">
          <color rgb="FF8D8FB5"/>
        </bottom>
        <vertical style="thin">
          <color rgb="FF8D8FB5"/>
        </vertical>
        <horizontal style="thin">
          <color rgb="FF8D8FB5"/>
        </horizontal>
      </border>
    </dxf>
    <dxf>
      <font>
        <strike val="0"/>
        <outline val="0"/>
        <shadow val="0"/>
        <u val="none"/>
        <vertAlign val="baseline"/>
        <sz val="11"/>
        <color theme="0"/>
        <name val="Calibri"/>
        <family val="2"/>
        <scheme val="minor"/>
      </font>
      <numFmt numFmtId="0" formatCode="General"/>
      <fill>
        <patternFill patternType="solid">
          <fgColor indexed="64"/>
          <bgColor rgb="FF232323"/>
        </patternFill>
      </fill>
      <border diagonalUp="0" diagonalDown="0">
        <left style="thin">
          <color rgb="FF8D8FB5"/>
        </left>
        <right style="thin">
          <color rgb="FF8D8FB5"/>
        </right>
        <top style="thin">
          <color rgb="FF8D8FB5"/>
        </top>
        <bottom style="thin">
          <color rgb="FF8D8FB5"/>
        </bottom>
        <vertical style="thin">
          <color rgb="FF8D8FB5"/>
        </vertical>
        <horizontal style="thin">
          <color rgb="FF8D8FB5"/>
        </horizontal>
      </border>
    </dxf>
    <dxf>
      <font>
        <strike val="0"/>
        <outline val="0"/>
        <shadow val="0"/>
        <u val="none"/>
        <vertAlign val="baseline"/>
        <sz val="11"/>
        <color theme="0"/>
        <name val="Calibri"/>
        <family val="2"/>
        <scheme val="minor"/>
      </font>
      <numFmt numFmtId="0" formatCode="General"/>
      <fill>
        <patternFill patternType="solid">
          <fgColor indexed="64"/>
          <bgColor rgb="FF232323"/>
        </patternFill>
      </fill>
      <border diagonalUp="0" diagonalDown="0">
        <left style="thin">
          <color rgb="FF8D8FB5"/>
        </left>
        <right style="thin">
          <color rgb="FF8D8FB5"/>
        </right>
        <top style="thin">
          <color rgb="FF8D8FB5"/>
        </top>
        <bottom style="thin">
          <color rgb="FF8D8FB5"/>
        </bottom>
        <vertical style="thin">
          <color rgb="FF8D8FB5"/>
        </vertical>
        <horizontal style="thin">
          <color rgb="FF8D8FB5"/>
        </horizontal>
      </border>
    </dxf>
    <dxf>
      <font>
        <strike val="0"/>
        <outline val="0"/>
        <shadow val="0"/>
        <u val="none"/>
        <vertAlign val="baseline"/>
        <sz val="11"/>
        <color theme="0"/>
        <name val="Calibri"/>
        <family val="2"/>
        <scheme val="minor"/>
      </font>
      <numFmt numFmtId="19" formatCode="m/d/yyyy"/>
      <fill>
        <patternFill patternType="solid">
          <fgColor indexed="64"/>
          <bgColor rgb="FF232323"/>
        </patternFill>
      </fill>
      <border diagonalUp="0" diagonalDown="0">
        <left style="thin">
          <color rgb="FF8D8FB5"/>
        </left>
        <right style="thin">
          <color rgb="FF8D8FB5"/>
        </right>
        <top style="thin">
          <color rgb="FF8D8FB5"/>
        </top>
        <bottom style="thin">
          <color rgb="FF8D8FB5"/>
        </bottom>
        <vertical style="thin">
          <color rgb="FF8D8FB5"/>
        </vertical>
        <horizontal style="thin">
          <color rgb="FF8D8FB5"/>
        </horizontal>
      </border>
    </dxf>
    <dxf>
      <font>
        <strike val="0"/>
        <outline val="0"/>
        <shadow val="0"/>
        <u val="none"/>
        <vertAlign val="baseline"/>
        <sz val="11"/>
        <color theme="0"/>
        <name val="Calibri"/>
        <family val="2"/>
        <scheme val="minor"/>
      </font>
      <numFmt numFmtId="0" formatCode="General"/>
      <fill>
        <patternFill patternType="solid">
          <fgColor indexed="64"/>
          <bgColor rgb="FF232323"/>
        </patternFill>
      </fill>
      <border diagonalUp="0" diagonalDown="0">
        <left/>
        <right style="thin">
          <color rgb="FF8D8FB5"/>
        </right>
        <top style="thin">
          <color rgb="FF8D8FB5"/>
        </top>
        <bottom style="thin">
          <color rgb="FF8D8FB5"/>
        </bottom>
        <vertical style="thin">
          <color rgb="FF8D8FB5"/>
        </vertical>
        <horizontal style="thin">
          <color rgb="FF8D8FB5"/>
        </horizontal>
      </border>
    </dxf>
    <dxf>
      <border>
        <top style="thin">
          <color rgb="FF8D8FB5"/>
        </top>
      </border>
    </dxf>
    <dxf>
      <border>
        <bottom style="thin">
          <color rgb="FF8D8FB5"/>
        </bottom>
      </border>
    </dxf>
    <dxf>
      <border diagonalUp="0" diagonalDown="0">
        <left style="thin">
          <color rgb="FF8D8FB5"/>
        </left>
        <right style="thin">
          <color rgb="FF8D8FB5"/>
        </right>
        <top style="thin">
          <color rgb="FF8D8FB5"/>
        </top>
        <bottom style="thin">
          <color rgb="FF8D8FB5"/>
        </bottom>
      </border>
    </dxf>
    <dxf>
      <font>
        <strike val="0"/>
        <outline val="0"/>
        <shadow val="0"/>
        <u val="none"/>
        <vertAlign val="baseline"/>
        <sz val="11"/>
        <color theme="0"/>
        <name val="Calibri"/>
        <family val="2"/>
        <scheme val="minor"/>
      </font>
      <fill>
        <patternFill patternType="solid">
          <fgColor indexed="64"/>
          <bgColor rgb="FF232323"/>
        </patternFill>
      </fill>
    </dxf>
    <dxf>
      <font>
        <b/>
        <color theme="1"/>
      </font>
      <border>
        <bottom style="thin">
          <color theme="4"/>
        </bottom>
        <vertical/>
        <horizontal/>
      </border>
    </dxf>
    <dxf>
      <font>
        <color theme="1"/>
      </font>
      <fill>
        <patternFill>
          <bgColor rgb="FF161A28"/>
        </patternFill>
      </fill>
      <border diagonalUp="0" diagonalDown="0">
        <left/>
        <right/>
        <top/>
        <bottom/>
        <vertical/>
        <horizontal/>
      </border>
    </dxf>
    <dxf>
      <font>
        <b/>
        <color theme="1"/>
      </font>
      <border>
        <bottom style="thin">
          <color theme="4"/>
        </bottom>
        <vertical/>
        <horizontal/>
      </border>
    </dxf>
    <dxf>
      <font>
        <color theme="1"/>
      </font>
      <fill>
        <patternFill>
          <bgColor rgb="FF161A28"/>
        </patternFill>
      </fill>
      <border diagonalUp="0" diagonalDown="0">
        <left/>
        <right/>
        <top/>
        <bottom/>
        <vertical/>
        <horizontal/>
      </border>
    </dxf>
    <dxf>
      <font>
        <b/>
        <color theme="1"/>
      </font>
      <border>
        <bottom style="thin">
          <color theme="4"/>
        </bottom>
        <vertical/>
        <horizontal/>
      </border>
    </dxf>
    <dxf>
      <font>
        <color theme="1"/>
      </font>
      <fill>
        <patternFill>
          <bgColor rgb="FF161A28"/>
        </patternFill>
      </fill>
      <border diagonalUp="0" diagonalDown="0">
        <left/>
        <right/>
        <top/>
        <bottom/>
        <vertical/>
        <horizontal/>
      </border>
    </dxf>
  </dxfs>
  <tableStyles count="3" defaultTableStyle="TableStyleMedium2" defaultPivotStyle="PivotStyleLight16">
    <tableStyle name="SlicerStyleLight1 3" pivot="0" table="0" count="10" xr9:uid="{5E0C6F64-B598-4AD2-866E-CD3B084C042B}">
      <tableStyleElement type="wholeTable" dxfId="28"/>
      <tableStyleElement type="headerRow" dxfId="27"/>
    </tableStyle>
    <tableStyle name="SlicerStyleLight1 3 2" pivot="0" table="0" count="10" xr9:uid="{2BFB638D-54A1-4C95-BAF2-DE9CD0FB3963}">
      <tableStyleElement type="wholeTable" dxfId="30"/>
      <tableStyleElement type="headerRow" dxfId="29"/>
    </tableStyle>
    <tableStyle name="SlicerStyleLight1 3 2 2" pivot="0" table="0" count="10" xr9:uid="{D87C9DCB-C54C-450E-97DC-52B2127FF710}">
      <tableStyleElement type="wholeTable" dxfId="26"/>
      <tableStyleElement type="headerRow" dxfId="25"/>
    </tableStyle>
  </tableStyles>
  <colors>
    <mruColors>
      <color rgb="FF1E2133"/>
      <color rgb="FFFFE1FF"/>
      <color rgb="FF8D8FB5"/>
      <color rgb="FFC05BE9"/>
      <color rgb="FF232323"/>
      <color rgb="FF111111"/>
      <color rgb="FF282A3E"/>
      <color rgb="FF14CDC6"/>
      <color rgb="FF000000"/>
      <color rgb="FF457ACF"/>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0"/>
          </font>
          <fill>
            <gradientFill degree="90">
              <stop position="0">
                <color rgb="FF288AB6"/>
              </stop>
              <stop position="1">
                <color rgb="FF20437E"/>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7"/>
            <color rgb="FF58D3F3"/>
          </font>
          <fill>
            <patternFill patternType="solid">
              <fgColor rgb="FFFFFFFF"/>
              <bgColor rgb="FF20437E"/>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gradientFill degree="90">
              <stop position="0">
                <color rgb="FF288AB6"/>
              </stop>
              <stop position="1">
                <color rgb="FF20437E"/>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58D3F3"/>
          </font>
          <fill>
            <patternFill patternType="solid">
              <fgColor rgb="FFFFFFFF"/>
              <bgColor rgb="FF20437E"/>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0"/>
          </font>
          <fill>
            <gradientFill degree="90">
              <stop position="0">
                <color rgb="FF288AB6"/>
              </stop>
              <stop position="1">
                <color rgb="FF20437E"/>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7"/>
            <color rgb="FF58D3F3"/>
          </font>
          <fill>
            <patternFill patternType="solid">
              <fgColor rgb="FFFFFFFF"/>
              <bgColor rgb="FF20437E"/>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3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microsoft.com/office/2007/relationships/slicerCache" Target="slicerCaches/slicerCache3.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microsoft.com/office/2007/relationships/slicerCache" Target="slicerCaches/slicerCache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aredStrings" Target="sharedStrings.xml"/><Relationship Id="rId10" Type="http://schemas.openxmlformats.org/officeDocument/2006/relationships/externalLink" Target="externalLinks/externalLink3.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image" Target="../media/image4.png"/><Relationship Id="rId2" Type="http://schemas.microsoft.com/office/2011/relationships/chartColorStyle" Target="colors3.xml"/><Relationship Id="rId1" Type="http://schemas.microsoft.com/office/2011/relationships/chartStyle" Target="style3.xml"/><Relationship Id="rId4" Type="http://schemas.openxmlformats.org/officeDocument/2006/relationships/image" Target="../media/image5.png"/></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0.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5.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2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2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9.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30.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530010852324903"/>
          <c:y val="8.0808080808080815E-2"/>
          <c:w val="0.66366140746306046"/>
          <c:h val="0.80303030303030309"/>
        </c:manualLayout>
      </c:layout>
      <c:doughnutChart>
        <c:varyColors val="1"/>
        <c:ser>
          <c:idx val="0"/>
          <c:order val="0"/>
          <c:spPr>
            <a:ln>
              <a:noFill/>
            </a:ln>
            <a:effectLst>
              <a:outerShdw blurRad="279400" dist="165100" dir="8100000" algn="tr" rotWithShape="0">
                <a:prstClr val="black">
                  <a:alpha val="40000"/>
                </a:prstClr>
              </a:outerShdw>
            </a:effectLst>
          </c:spPr>
          <c:dPt>
            <c:idx val="0"/>
            <c:bubble3D val="0"/>
            <c:spPr>
              <a:gradFill>
                <a:gsLst>
                  <a:gs pos="0">
                    <a:srgbClr val="D56EE6"/>
                  </a:gs>
                  <a:gs pos="100000">
                    <a:srgbClr val="C370F5"/>
                  </a:gs>
                </a:gsLst>
                <a:lin ang="8100000" scaled="1"/>
              </a:gradFill>
              <a:ln w="19050">
                <a:noFill/>
              </a:ln>
              <a:effectLst>
                <a:outerShdw blurRad="317500" dist="127000" dir="8100000" algn="tr" rotWithShape="0">
                  <a:srgbClr val="423791">
                    <a:alpha val="60000"/>
                  </a:srgbClr>
                </a:outerShdw>
              </a:effectLst>
            </c:spPr>
            <c:extLst>
              <c:ext xmlns:c16="http://schemas.microsoft.com/office/drawing/2014/chart" uri="{C3380CC4-5D6E-409C-BE32-E72D297353CC}">
                <c16:uniqueId val="{00000001-B858-443A-A95D-F59ADDBA8930}"/>
              </c:ext>
            </c:extLst>
          </c:dPt>
          <c:dPt>
            <c:idx val="1"/>
            <c:bubble3D val="0"/>
            <c:spPr>
              <a:gradFill>
                <a:gsLst>
                  <a:gs pos="0">
                    <a:srgbClr val="5BD4E3"/>
                  </a:gs>
                  <a:gs pos="100000">
                    <a:srgbClr val="5DB5FE"/>
                  </a:gs>
                </a:gsLst>
                <a:lin ang="8100000" scaled="1"/>
              </a:gradFill>
              <a:ln w="19050">
                <a:noFill/>
              </a:ln>
              <a:effectLst>
                <a:outerShdw blurRad="317500" dist="127000" dir="8100000" algn="tr" rotWithShape="0">
                  <a:srgbClr val="423791">
                    <a:alpha val="60000"/>
                  </a:srgbClr>
                </a:outerShdw>
              </a:effectLst>
            </c:spPr>
            <c:extLst>
              <c:ext xmlns:c16="http://schemas.microsoft.com/office/drawing/2014/chart" uri="{C3380CC4-5D6E-409C-BE32-E72D297353CC}">
                <c16:uniqueId val="{00000003-B858-443A-A95D-F59ADDBA8930}"/>
              </c:ext>
            </c:extLst>
          </c:dPt>
          <c:dPt>
            <c:idx val="2"/>
            <c:bubble3D val="0"/>
            <c:spPr>
              <a:noFill/>
              <a:ln w="19050">
                <a:noFill/>
              </a:ln>
              <a:effectLst/>
            </c:spPr>
            <c:extLst>
              <c:ext xmlns:c16="http://schemas.microsoft.com/office/drawing/2014/chart" uri="{C3380CC4-5D6E-409C-BE32-E72D297353CC}">
                <c16:uniqueId val="{00000005-B858-443A-A95D-F59ADDBA8930}"/>
              </c:ext>
            </c:extLst>
          </c:dPt>
          <c:dPt>
            <c:idx val="3"/>
            <c:bubble3D val="0"/>
            <c:spPr>
              <a:gradFill>
                <a:gsLst>
                  <a:gs pos="0">
                    <a:srgbClr val="7D76F6"/>
                  </a:gs>
                  <a:gs pos="100000">
                    <a:srgbClr val="6C57EF"/>
                  </a:gs>
                </a:gsLst>
                <a:lin ang="8100000" scaled="1"/>
              </a:gradFill>
              <a:ln w="19050">
                <a:noFill/>
              </a:ln>
              <a:effectLst/>
            </c:spPr>
            <c:extLst>
              <c:ext xmlns:c16="http://schemas.microsoft.com/office/drawing/2014/chart" uri="{C3380CC4-5D6E-409C-BE32-E72D297353CC}">
                <c16:uniqueId val="{00000007-B858-443A-A95D-F59ADDBA8930}"/>
              </c:ext>
            </c:extLst>
          </c:dPt>
          <c:cat>
            <c:strRef>
              <c:f>[2]Processing!$H$19:$H$22</c:f>
              <c:strCache>
                <c:ptCount val="4"/>
                <c:pt idx="0">
                  <c:v>JAN</c:v>
                </c:pt>
                <c:pt idx="1">
                  <c:v>FEB</c:v>
                </c:pt>
                <c:pt idx="2">
                  <c:v>MAR</c:v>
                </c:pt>
                <c:pt idx="3">
                  <c:v>APR</c:v>
                </c:pt>
              </c:strCache>
            </c:strRef>
          </c:cat>
          <c:val>
            <c:numRef>
              <c:f>[2]Processing!$I$19:$I$22</c:f>
              <c:numCache>
                <c:formatCode>[&gt;=1000000]"$"0,,"M";[&gt;=1000]"$"0,"K";0</c:formatCode>
                <c:ptCount val="4"/>
                <c:pt idx="0">
                  <c:v>33152235</c:v>
                </c:pt>
                <c:pt idx="1">
                  <c:v>25735005</c:v>
                </c:pt>
                <c:pt idx="2">
                  <c:v>33495960</c:v>
                </c:pt>
                <c:pt idx="3">
                  <c:v>687268</c:v>
                </c:pt>
              </c:numCache>
            </c:numRef>
          </c:val>
          <c:extLst>
            <c:ext xmlns:c16="http://schemas.microsoft.com/office/drawing/2014/chart" uri="{C3380CC4-5D6E-409C-BE32-E72D297353CC}">
              <c16:uniqueId val="{00000008-B858-443A-A95D-F59ADDBA8930}"/>
            </c:ext>
          </c:extLst>
        </c:ser>
        <c:ser>
          <c:idx val="1"/>
          <c:order val="1"/>
          <c:spPr>
            <a:noFill/>
            <a:ln>
              <a:noFill/>
            </a:ln>
          </c:spPr>
          <c:val>
            <c:numRef>
              <c:f>[2]Processing!$J$19:$J$22</c:f>
              <c:numCache>
                <c:formatCode>[&gt;=1000000]"$"0,,"M";[&gt;=1000]"$"0,"K";0</c:formatCode>
                <c:ptCount val="4"/>
                <c:pt idx="0">
                  <c:v>33152235</c:v>
                </c:pt>
                <c:pt idx="1">
                  <c:v>25735005</c:v>
                </c:pt>
                <c:pt idx="2">
                  <c:v>33495960</c:v>
                </c:pt>
                <c:pt idx="3">
                  <c:v>687268</c:v>
                </c:pt>
              </c:numCache>
            </c:numRef>
          </c:val>
          <c:extLst>
            <c:ext xmlns:c16="http://schemas.microsoft.com/office/drawing/2014/chart" uri="{C3380CC4-5D6E-409C-BE32-E72D297353CC}">
              <c16:uniqueId val="{00000009-B858-443A-A95D-F59ADDBA8930}"/>
            </c:ext>
          </c:extLst>
        </c:ser>
        <c:dLbls>
          <c:showLegendKey val="0"/>
          <c:showVal val="0"/>
          <c:showCatName val="0"/>
          <c:showSerName val="0"/>
          <c:showPercent val="0"/>
          <c:showBubbleSize val="0"/>
          <c:showLeaderLines val="1"/>
        </c:dLbls>
        <c:firstSliceAng val="0"/>
        <c:holeSize val="40"/>
      </c:doughnutChart>
      <c:doughnutChart>
        <c:varyColors val="1"/>
        <c:dLbls>
          <c:showLegendKey val="0"/>
          <c:showVal val="0"/>
          <c:showCatName val="0"/>
          <c:showSerName val="0"/>
          <c:showPercent val="0"/>
          <c:showBubbleSize val="0"/>
          <c:showLeaderLines val="1"/>
        </c:dLbls>
        <c:firstSliceAng val="0"/>
        <c:holeSize val="38"/>
        <c:extLst>
          <c:ext xmlns:c15="http://schemas.microsoft.com/office/drawing/2012/chart" uri="{02D57815-91ED-43cb-92C2-25804820EDAC}">
            <c15:filteredPieSeries>
              <c15:ser>
                <c:idx val="2"/>
                <c:order val="2"/>
                <c:dPt>
                  <c:idx val="0"/>
                  <c:bubble3D val="0"/>
                  <c:spPr>
                    <a:noFill/>
                  </c:spPr>
                  <c:extLst>
                    <c:ext xmlns:c16="http://schemas.microsoft.com/office/drawing/2014/chart" uri="{C3380CC4-5D6E-409C-BE32-E72D297353CC}">
                      <c16:uniqueId val="{0000000B-B858-443A-A95D-F59ADDBA8930}"/>
                    </c:ext>
                  </c:extLst>
                </c:dPt>
                <c:dPt>
                  <c:idx val="1"/>
                  <c:bubble3D val="0"/>
                  <c:spPr>
                    <a:gradFill>
                      <a:gsLst>
                        <a:gs pos="0">
                          <a:srgbClr val="D56EE6"/>
                        </a:gs>
                        <a:gs pos="100000">
                          <a:srgbClr val="C370F5"/>
                        </a:gs>
                      </a:gsLst>
                      <a:lin ang="8100000" scaled="1"/>
                    </a:gradFill>
                  </c:spPr>
                  <c:extLst>
                    <c:ext xmlns:c16="http://schemas.microsoft.com/office/drawing/2014/chart" uri="{C3380CC4-5D6E-409C-BE32-E72D297353CC}">
                      <c16:uniqueId val="{0000000D-B858-443A-A95D-F59ADDBA8930}"/>
                    </c:ext>
                  </c:extLst>
                </c:dPt>
                <c:dPt>
                  <c:idx val="2"/>
                  <c:bubble3D val="0"/>
                  <c:spPr>
                    <a:gradFill>
                      <a:gsLst>
                        <a:gs pos="0">
                          <a:srgbClr val="5BD4E3"/>
                        </a:gs>
                        <a:gs pos="100000">
                          <a:srgbClr val="5DB5FE"/>
                        </a:gs>
                      </a:gsLst>
                      <a:lin ang="8100000" scaled="1"/>
                    </a:gradFill>
                  </c:spPr>
                  <c:extLst>
                    <c:ext xmlns:c16="http://schemas.microsoft.com/office/drawing/2014/chart" uri="{C3380CC4-5D6E-409C-BE32-E72D297353CC}">
                      <c16:uniqueId val="{0000000F-B858-443A-A95D-F59ADDBA8930}"/>
                    </c:ext>
                  </c:extLst>
                </c:dPt>
                <c:dPt>
                  <c:idx val="3"/>
                  <c:bubble3D val="0"/>
                  <c:spPr>
                    <a:solidFill>
                      <a:srgbClr val="D2DAFE">
                        <a:alpha val="26000"/>
                      </a:srgbClr>
                    </a:solidFill>
                    <a:effectLst>
                      <a:innerShdw blurRad="114300">
                        <a:prstClr val="black">
                          <a:alpha val="27000"/>
                        </a:prstClr>
                      </a:innerShdw>
                    </a:effectLst>
                  </c:spPr>
                  <c:extLst>
                    <c:ext xmlns:c16="http://schemas.microsoft.com/office/drawing/2014/chart" uri="{C3380CC4-5D6E-409C-BE32-E72D297353CC}">
                      <c16:uniqueId val="{00000011-B858-443A-A95D-F59ADDBA8930}"/>
                    </c:ext>
                  </c:extLst>
                </c:dPt>
                <c:dPt>
                  <c:idx val="4"/>
                  <c:bubble3D val="0"/>
                  <c:spPr>
                    <a:gradFill>
                      <a:gsLst>
                        <a:gs pos="0">
                          <a:srgbClr val="7D76F6"/>
                        </a:gs>
                        <a:gs pos="100000">
                          <a:srgbClr val="6C57EF"/>
                        </a:gs>
                      </a:gsLst>
                      <a:lin ang="8100000" scaled="1"/>
                    </a:gradFill>
                  </c:spPr>
                  <c:extLst>
                    <c:ext xmlns:c16="http://schemas.microsoft.com/office/drawing/2014/chart" uri="{C3380CC4-5D6E-409C-BE32-E72D297353CC}">
                      <c16:uniqueId val="{00000013-B858-443A-A95D-F59ADDBA8930}"/>
                    </c:ext>
                  </c:extLst>
                </c:dPt>
                <c:dPt>
                  <c:idx val="5"/>
                  <c:bubble3D val="0"/>
                  <c:spPr>
                    <a:noFill/>
                  </c:spPr>
                  <c:extLst>
                    <c:ext xmlns:c16="http://schemas.microsoft.com/office/drawing/2014/chart" uri="{C3380CC4-5D6E-409C-BE32-E72D297353CC}">
                      <c16:uniqueId val="{00000015-B858-443A-A95D-F59ADDBA8930}"/>
                    </c:ext>
                  </c:extLst>
                </c:dPt>
                <c:val>
                  <c:numRef>
                    <c:extLst>
                      <c:ext uri="{02D57815-91ED-43cb-92C2-25804820EDAC}">
                        <c15:formulaRef>
                          <c15:sqref>[2]Processing!$K$18:$K$23</c15:sqref>
                        </c15:formulaRef>
                      </c:ext>
                    </c:extLst>
                    <c:numCache>
                      <c:formatCode>[&gt;=1000000]"$"0,,"M";[&gt;=1000]"$"0,"K";0</c:formatCode>
                      <c:ptCount val="6"/>
                      <c:pt idx="0" formatCode="General">
                        <c:v>58887240</c:v>
                      </c:pt>
                      <c:pt idx="1">
                        <c:v>0</c:v>
                      </c:pt>
                      <c:pt idx="2">
                        <c:v>0</c:v>
                      </c:pt>
                      <c:pt idx="3">
                        <c:v>33495960</c:v>
                      </c:pt>
                      <c:pt idx="4">
                        <c:v>0</c:v>
                      </c:pt>
                      <c:pt idx="5">
                        <c:v>687268</c:v>
                      </c:pt>
                    </c:numCache>
                  </c:numRef>
                </c:val>
                <c:extLst>
                  <c:ext xmlns:c16="http://schemas.microsoft.com/office/drawing/2014/chart" uri="{C3380CC4-5D6E-409C-BE32-E72D297353CC}">
                    <c16:uniqueId val="{00000016-B858-443A-A95D-F59ADDBA8930}"/>
                  </c:ext>
                </c:extLst>
              </c15:ser>
            </c15:filteredPieSeries>
          </c:ext>
        </c:extLst>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56000">
                    <a:srgbClr val="3178D7"/>
                  </a:gs>
                  <a:gs pos="0">
                    <a:srgbClr val="BE45D1"/>
                  </a:gs>
                </a:gsLst>
                <a:lin ang="0" scaled="0"/>
              </a:gradFill>
              <a:ln w="19050">
                <a:noFill/>
              </a:ln>
              <a:effectLst/>
            </c:spPr>
            <c:extLst>
              <c:ext xmlns:c16="http://schemas.microsoft.com/office/drawing/2014/chart" uri="{C3380CC4-5D6E-409C-BE32-E72D297353CC}">
                <c16:uniqueId val="{00000001-F22E-4C1D-AF64-7F0FBACF0805}"/>
              </c:ext>
            </c:extLst>
          </c:dPt>
          <c:dPt>
            <c:idx val="1"/>
            <c:bubble3D val="0"/>
            <c:spPr>
              <a:gradFill>
                <a:gsLst>
                  <a:gs pos="34000">
                    <a:srgbClr val="F311C5"/>
                  </a:gs>
                  <a:gs pos="73000">
                    <a:srgbClr val="BE45D1"/>
                  </a:gs>
                </a:gsLst>
                <a:lin ang="2700000" scaled="1"/>
              </a:gradFill>
              <a:ln w="19050">
                <a:noFill/>
              </a:ln>
              <a:effectLst/>
            </c:spPr>
            <c:extLst>
              <c:ext xmlns:c16="http://schemas.microsoft.com/office/drawing/2014/chart" uri="{C3380CC4-5D6E-409C-BE32-E72D297353CC}">
                <c16:uniqueId val="{00000003-F22E-4C1D-AF64-7F0FBACF0805}"/>
              </c:ext>
            </c:extLst>
          </c:dPt>
          <c:dPt>
            <c:idx val="2"/>
            <c:bubble3D val="0"/>
            <c:spPr>
              <a:gradFill>
                <a:gsLst>
                  <a:gs pos="58000">
                    <a:srgbClr val="02FEFA"/>
                  </a:gs>
                  <a:gs pos="0">
                    <a:srgbClr val="BE45D1"/>
                  </a:gs>
                </a:gsLst>
                <a:lin ang="4200000" scaled="0"/>
              </a:gradFill>
              <a:ln w="19050">
                <a:noFill/>
              </a:ln>
              <a:effectLst/>
            </c:spPr>
            <c:extLst>
              <c:ext xmlns:c16="http://schemas.microsoft.com/office/drawing/2014/chart" uri="{C3380CC4-5D6E-409C-BE32-E72D297353CC}">
                <c16:uniqueId val="{00000005-F22E-4C1D-AF64-7F0FBACF0805}"/>
              </c:ext>
            </c:extLst>
          </c:dPt>
          <c:dPt>
            <c:idx val="3"/>
            <c:bubble3D val="0"/>
            <c:spPr>
              <a:gradFill>
                <a:gsLst>
                  <a:gs pos="66000">
                    <a:srgbClr val="7464E2"/>
                  </a:gs>
                  <a:gs pos="9000">
                    <a:srgbClr val="BE45D1"/>
                  </a:gs>
                </a:gsLst>
                <a:lin ang="9000000" scaled="0"/>
              </a:gradFill>
              <a:ln w="19050">
                <a:noFill/>
              </a:ln>
              <a:effectLst/>
            </c:spPr>
            <c:extLst>
              <c:ext xmlns:c16="http://schemas.microsoft.com/office/drawing/2014/chart" uri="{C3380CC4-5D6E-409C-BE32-E72D297353CC}">
                <c16:uniqueId val="{00000007-F22E-4C1D-AF64-7F0FBACF0805}"/>
              </c:ext>
            </c:extLst>
          </c:dPt>
          <c:cat>
            <c:strRef>
              <c:f>[3]Processing!$A$36:$A$39</c:f>
              <c:strCache>
                <c:ptCount val="4"/>
                <c:pt idx="0">
                  <c:v>Vanguard</c:v>
                </c:pt>
                <c:pt idx="1">
                  <c:v>High tech</c:v>
                </c:pt>
                <c:pt idx="2">
                  <c:v>Pop Art</c:v>
                </c:pt>
                <c:pt idx="3">
                  <c:v>Loft</c:v>
                </c:pt>
              </c:strCache>
            </c:strRef>
          </c:cat>
          <c:val>
            <c:numRef>
              <c:f>[3]Processing!$B$36:$B$39</c:f>
              <c:numCache>
                <c:formatCode>0%</c:formatCode>
                <c:ptCount val="4"/>
                <c:pt idx="0">
                  <c:v>0.31749400890106128</c:v>
                </c:pt>
                <c:pt idx="1">
                  <c:v>0.26193084560082164</c:v>
                </c:pt>
                <c:pt idx="2">
                  <c:v>0.2155426223895926</c:v>
                </c:pt>
                <c:pt idx="3">
                  <c:v>0.20503252310852449</c:v>
                </c:pt>
              </c:numCache>
            </c:numRef>
          </c:val>
          <c:extLst>
            <c:ext xmlns:c16="http://schemas.microsoft.com/office/drawing/2014/chart" uri="{C3380CC4-5D6E-409C-BE32-E72D297353CC}">
              <c16:uniqueId val="{00000008-F22E-4C1D-AF64-7F0FBACF0805}"/>
            </c:ext>
          </c:extLst>
        </c:ser>
        <c:ser>
          <c:idx val="1"/>
          <c:order val="1"/>
          <c:spPr>
            <a:noFill/>
            <a:ln>
              <a:noFill/>
            </a:ln>
          </c:spPr>
          <c:dPt>
            <c:idx val="0"/>
            <c:bubble3D val="0"/>
            <c:spPr>
              <a:noFill/>
              <a:ln w="19050">
                <a:noFill/>
              </a:ln>
              <a:effectLst/>
            </c:spPr>
            <c:extLst>
              <c:ext xmlns:c16="http://schemas.microsoft.com/office/drawing/2014/chart" uri="{C3380CC4-5D6E-409C-BE32-E72D297353CC}">
                <c16:uniqueId val="{0000000A-F22E-4C1D-AF64-7F0FBACF0805}"/>
              </c:ext>
            </c:extLst>
          </c:dPt>
          <c:dPt>
            <c:idx val="1"/>
            <c:bubble3D val="0"/>
            <c:spPr>
              <a:noFill/>
              <a:ln w="19050">
                <a:noFill/>
              </a:ln>
              <a:effectLst/>
            </c:spPr>
            <c:extLst>
              <c:ext xmlns:c16="http://schemas.microsoft.com/office/drawing/2014/chart" uri="{C3380CC4-5D6E-409C-BE32-E72D297353CC}">
                <c16:uniqueId val="{0000000C-F22E-4C1D-AF64-7F0FBACF0805}"/>
              </c:ext>
            </c:extLst>
          </c:dPt>
          <c:dPt>
            <c:idx val="2"/>
            <c:bubble3D val="0"/>
            <c:spPr>
              <a:noFill/>
              <a:ln w="19050">
                <a:noFill/>
              </a:ln>
              <a:effectLst/>
            </c:spPr>
            <c:extLst>
              <c:ext xmlns:c16="http://schemas.microsoft.com/office/drawing/2014/chart" uri="{C3380CC4-5D6E-409C-BE32-E72D297353CC}">
                <c16:uniqueId val="{0000000E-F22E-4C1D-AF64-7F0FBACF0805}"/>
              </c:ext>
            </c:extLst>
          </c:dPt>
          <c:dPt>
            <c:idx val="3"/>
            <c:bubble3D val="0"/>
            <c:spPr>
              <a:noFill/>
              <a:ln w="19050">
                <a:noFill/>
              </a:ln>
              <a:effectLst/>
            </c:spPr>
            <c:extLst>
              <c:ext xmlns:c16="http://schemas.microsoft.com/office/drawing/2014/chart" uri="{C3380CC4-5D6E-409C-BE32-E72D297353CC}">
                <c16:uniqueId val="{00000010-F22E-4C1D-AF64-7F0FBACF0805}"/>
              </c:ext>
            </c:extLst>
          </c:dPt>
          <c:cat>
            <c:strRef>
              <c:f>[3]Processing!$A$36:$A$39</c:f>
              <c:strCache>
                <c:ptCount val="4"/>
                <c:pt idx="0">
                  <c:v>Vanguard</c:v>
                </c:pt>
                <c:pt idx="1">
                  <c:v>High tech</c:v>
                </c:pt>
                <c:pt idx="2">
                  <c:v>Pop Art</c:v>
                </c:pt>
                <c:pt idx="3">
                  <c:v>Loft</c:v>
                </c:pt>
              </c:strCache>
            </c:strRef>
          </c:cat>
          <c:val>
            <c:numRef>
              <c:f>[3]Processing!$C$36:$C$39</c:f>
              <c:numCache>
                <c:formatCode>0%</c:formatCode>
                <c:ptCount val="4"/>
                <c:pt idx="0">
                  <c:v>0.31749400890106128</c:v>
                </c:pt>
                <c:pt idx="1">
                  <c:v>0.26193084560082164</c:v>
                </c:pt>
                <c:pt idx="2">
                  <c:v>0.2155426223895926</c:v>
                </c:pt>
                <c:pt idx="3">
                  <c:v>0.20503252310852449</c:v>
                </c:pt>
              </c:numCache>
            </c:numRef>
          </c:val>
          <c:extLst>
            <c:ext xmlns:c16="http://schemas.microsoft.com/office/drawing/2014/chart" uri="{C3380CC4-5D6E-409C-BE32-E72D297353CC}">
              <c16:uniqueId val="{00000011-F22E-4C1D-AF64-7F0FBACF0805}"/>
            </c:ext>
          </c:extLst>
        </c:ser>
        <c:dLbls>
          <c:showLegendKey val="0"/>
          <c:showVal val="0"/>
          <c:showCatName val="0"/>
          <c:showSerName val="0"/>
          <c:showPercent val="0"/>
          <c:showBubbleSize val="0"/>
          <c:showLeaderLines val="1"/>
        </c:dLbls>
        <c:firstSliceAng val="180"/>
        <c:holeSize val="40"/>
      </c:doughnutChart>
      <c:doughnutChart>
        <c:varyColors val="1"/>
        <c:dLbls>
          <c:showLegendKey val="0"/>
          <c:showVal val="0"/>
          <c:showCatName val="0"/>
          <c:showSerName val="0"/>
          <c:showPercent val="0"/>
          <c:showBubbleSize val="0"/>
          <c:showLeaderLines val="1"/>
        </c:dLbls>
        <c:firstSliceAng val="180"/>
        <c:holeSize val="35"/>
        <c:extLst>
          <c:ext xmlns:c15="http://schemas.microsoft.com/office/drawing/2012/chart" uri="{02D57815-91ED-43cb-92C2-25804820EDAC}">
            <c15:filteredPieSeries>
              <c15:ser>
                <c:idx val="2"/>
                <c:order val="2"/>
                <c:dPt>
                  <c:idx val="0"/>
                  <c:bubble3D val="0"/>
                  <c:spPr>
                    <a:noFill/>
                    <a:ln w="19050">
                      <a:solidFill>
                        <a:schemeClr val="lt1"/>
                      </a:solidFill>
                    </a:ln>
                    <a:effectLst/>
                  </c:spPr>
                  <c:extLst>
                    <c:ext xmlns:c16="http://schemas.microsoft.com/office/drawing/2014/chart" uri="{C3380CC4-5D6E-409C-BE32-E72D297353CC}">
                      <c16:uniqueId val="{00000013-F22E-4C1D-AF64-7F0FBACF0805}"/>
                    </c:ext>
                  </c:extLst>
                </c:dPt>
                <c:dPt>
                  <c:idx val="1"/>
                  <c:bubble3D val="0"/>
                  <c:spPr>
                    <a:gradFill>
                      <a:gsLst>
                        <a:gs pos="56000">
                          <a:srgbClr val="3178D7"/>
                        </a:gs>
                        <a:gs pos="0">
                          <a:srgbClr val="BE45D1"/>
                        </a:gs>
                      </a:gsLst>
                      <a:lin ang="0" scaled="0"/>
                    </a:gradFill>
                    <a:ln w="19050">
                      <a:solidFill>
                        <a:schemeClr val="lt1"/>
                      </a:solidFill>
                    </a:ln>
                    <a:effectLst/>
                  </c:spPr>
                  <c:extLst>
                    <c:ext xmlns:c16="http://schemas.microsoft.com/office/drawing/2014/chart" uri="{C3380CC4-5D6E-409C-BE32-E72D297353CC}">
                      <c16:uniqueId val="{00000015-F22E-4C1D-AF64-7F0FBACF0805}"/>
                    </c:ext>
                  </c:extLst>
                </c:dPt>
                <c:dPt>
                  <c:idx val="2"/>
                  <c:bubble3D val="0"/>
                  <c:spPr>
                    <a:gradFill>
                      <a:gsLst>
                        <a:gs pos="34000">
                          <a:srgbClr val="F311C5"/>
                        </a:gs>
                        <a:gs pos="73000">
                          <a:srgbClr val="BE45D1"/>
                        </a:gs>
                      </a:gsLst>
                      <a:lin ang="2700000" scaled="1"/>
                    </a:gradFill>
                    <a:ln w="19050">
                      <a:solidFill>
                        <a:schemeClr val="lt1"/>
                      </a:solidFill>
                    </a:ln>
                    <a:effectLst/>
                  </c:spPr>
                  <c:extLst>
                    <c:ext xmlns:c16="http://schemas.microsoft.com/office/drawing/2014/chart" uri="{C3380CC4-5D6E-409C-BE32-E72D297353CC}">
                      <c16:uniqueId val="{00000017-F22E-4C1D-AF64-7F0FBACF0805}"/>
                    </c:ext>
                  </c:extLst>
                </c:dPt>
                <c:dPt>
                  <c:idx val="3"/>
                  <c:bubble3D val="0"/>
                  <c:spPr>
                    <a:gradFill>
                      <a:gsLst>
                        <a:gs pos="58000">
                          <a:srgbClr val="02FEFA"/>
                        </a:gs>
                        <a:gs pos="0">
                          <a:srgbClr val="BE45D1"/>
                        </a:gs>
                      </a:gsLst>
                      <a:lin ang="4200000" scaled="0"/>
                    </a:gradFill>
                    <a:ln w="19050">
                      <a:solidFill>
                        <a:schemeClr val="lt1"/>
                      </a:solidFill>
                    </a:ln>
                    <a:effectLst/>
                  </c:spPr>
                  <c:extLst>
                    <c:ext xmlns:c16="http://schemas.microsoft.com/office/drawing/2014/chart" uri="{C3380CC4-5D6E-409C-BE32-E72D297353CC}">
                      <c16:uniqueId val="{00000019-F22E-4C1D-AF64-7F0FBACF0805}"/>
                    </c:ext>
                  </c:extLst>
                </c:dPt>
                <c:dPt>
                  <c:idx val="4"/>
                  <c:bubble3D val="0"/>
                  <c:spPr>
                    <a:gradFill>
                      <a:gsLst>
                        <a:gs pos="66000">
                          <a:srgbClr val="7464E2"/>
                        </a:gs>
                        <a:gs pos="9000">
                          <a:srgbClr val="BE45D1"/>
                        </a:gs>
                      </a:gsLst>
                      <a:lin ang="9000000" scaled="0"/>
                    </a:gradFill>
                    <a:ln w="19050">
                      <a:solidFill>
                        <a:schemeClr val="lt1"/>
                      </a:solidFill>
                    </a:ln>
                    <a:effectLst/>
                  </c:spPr>
                  <c:extLst>
                    <c:ext xmlns:c16="http://schemas.microsoft.com/office/drawing/2014/chart" uri="{C3380CC4-5D6E-409C-BE32-E72D297353CC}">
                      <c16:uniqueId val="{0000001B-F22E-4C1D-AF64-7F0FBACF0805}"/>
                    </c:ext>
                  </c:extLst>
                </c:dPt>
                <c:dPt>
                  <c:idx val="5"/>
                  <c:bubble3D val="0"/>
                  <c:spPr>
                    <a:noFill/>
                    <a:ln w="19050">
                      <a:solidFill>
                        <a:schemeClr val="lt1"/>
                      </a:solidFill>
                    </a:ln>
                    <a:effectLst/>
                  </c:spPr>
                  <c:extLst>
                    <c:ext xmlns:c16="http://schemas.microsoft.com/office/drawing/2014/chart" uri="{C3380CC4-5D6E-409C-BE32-E72D297353CC}">
                      <c16:uniqueId val="{0000001D-F22E-4C1D-AF64-7F0FBACF0805}"/>
                    </c:ext>
                  </c:extLst>
                </c:dPt>
                <c:val>
                  <c:numRef>
                    <c:extLst>
                      <c:ext uri="{02D57815-91ED-43cb-92C2-25804820EDAC}">
                        <c15:formulaRef>
                          <c15:sqref>[3]Processing!$D$35:$D$40</c15:sqref>
                        </c15:formulaRef>
                      </c:ext>
                    </c:extLst>
                    <c:numCache>
                      <c:formatCode>0%</c:formatCode>
                      <c:ptCount val="6"/>
                      <c:pt idx="0">
                        <c:v>0.31749400890106128</c:v>
                      </c:pt>
                      <c:pt idx="1">
                        <c:v>0</c:v>
                      </c:pt>
                      <c:pt idx="2">
                        <c:v>0.26193084560082164</c:v>
                      </c:pt>
                      <c:pt idx="3">
                        <c:v>0</c:v>
                      </c:pt>
                      <c:pt idx="4">
                        <c:v>0</c:v>
                      </c:pt>
                      <c:pt idx="5">
                        <c:v>0.42057514549811703</c:v>
                      </c:pt>
                    </c:numCache>
                  </c:numRef>
                </c:val>
                <c:extLst>
                  <c:ext xmlns:c16="http://schemas.microsoft.com/office/drawing/2014/chart" uri="{C3380CC4-5D6E-409C-BE32-E72D297353CC}">
                    <c16:uniqueId val="{0000001E-F22E-4C1D-AF64-7F0FBACF0805}"/>
                  </c:ext>
                </c:extLst>
              </c15:ser>
            </c15:filteredPieSeries>
          </c:ext>
        </c:extLst>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a:effectLst>
              <a:outerShdw blurRad="50800" dist="38100" dir="8100000" algn="tr" rotWithShape="0">
                <a:prstClr val="black">
                  <a:alpha val="40000"/>
                </a:prstClr>
              </a:outerShdw>
            </a:effectLst>
          </c:spPr>
          <c:dPt>
            <c:idx val="0"/>
            <c:bubble3D val="0"/>
            <c:spPr>
              <a:gradFill>
                <a:gsLst>
                  <a:gs pos="0">
                    <a:srgbClr val="E053FB"/>
                  </a:gs>
                  <a:gs pos="100000">
                    <a:srgbClr val="7C74F5"/>
                  </a:gs>
                </a:gsLst>
                <a:lin ang="0" scaled="0"/>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F270-40D8-A08C-7B03AAE281F5}"/>
              </c:ext>
            </c:extLst>
          </c:dPt>
          <c:dPt>
            <c:idx val="1"/>
            <c:bubble3D val="0"/>
            <c:spPr>
              <a:gradFill>
                <a:gsLst>
                  <a:gs pos="0">
                    <a:srgbClr val="6D8DF8"/>
                  </a:gs>
                  <a:gs pos="100000">
                    <a:srgbClr val="2AF2F7"/>
                  </a:gs>
                </a:gsLst>
                <a:lin ang="19800000" scaled="0"/>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F270-40D8-A08C-7B03AAE281F5}"/>
              </c:ext>
            </c:extLst>
          </c:dPt>
          <c:val>
            <c:numRef>
              <c:f>[1]Processing!$L$17:$M$17</c:f>
              <c:numCache>
                <c:formatCode>0%</c:formatCode>
                <c:ptCount val="2"/>
                <c:pt idx="0">
                  <c:v>0.66</c:v>
                </c:pt>
                <c:pt idx="1">
                  <c:v>0.33999999999999997</c:v>
                </c:pt>
              </c:numCache>
            </c:numRef>
          </c:val>
          <c:extLst>
            <c:ext xmlns:c16="http://schemas.microsoft.com/office/drawing/2014/chart" uri="{C3380CC4-5D6E-409C-BE32-E72D297353CC}">
              <c16:uniqueId val="{00000004-F270-40D8-A08C-7B03AAE281F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1"/>
          <c:order val="0"/>
          <c:tx>
            <c:strRef>
              <c:f>[3]Processing!$H$45</c:f>
              <c:strCache>
                <c:ptCount val="1"/>
                <c:pt idx="0">
                  <c:v>indent</c:v>
                </c:pt>
              </c:strCache>
            </c:strRef>
          </c:tx>
          <c:spPr>
            <a:blipFill>
              <a:blip xmlns:r="http://schemas.openxmlformats.org/officeDocument/2006/relationships" r:embed="rId3"/>
              <a:stretch>
                <a:fillRect/>
              </a:stretch>
            </a:blipFill>
            <a:ln>
              <a:noFill/>
            </a:ln>
            <a:effectLst/>
          </c:spPr>
          <c:invertIfNegative val="0"/>
          <c:cat>
            <c:strRef>
              <c:f>[3]Processing!$F$46:$F$49</c:f>
              <c:strCache>
                <c:ptCount val="4"/>
                <c:pt idx="0">
                  <c:v>Loft</c:v>
                </c:pt>
                <c:pt idx="1">
                  <c:v>Pop Art</c:v>
                </c:pt>
                <c:pt idx="2">
                  <c:v>High tech</c:v>
                </c:pt>
                <c:pt idx="3">
                  <c:v>Vanguard</c:v>
                </c:pt>
              </c:strCache>
            </c:strRef>
          </c:cat>
          <c:val>
            <c:numRef>
              <c:f>[3]Processing!$H$46:$H$49</c:f>
              <c:numCache>
                <c:formatCode>General</c:formatCode>
                <c:ptCount val="4"/>
                <c:pt idx="0">
                  <c:v>15.8</c:v>
                </c:pt>
                <c:pt idx="1">
                  <c:v>15.8</c:v>
                </c:pt>
                <c:pt idx="2">
                  <c:v>15.8</c:v>
                </c:pt>
                <c:pt idx="3">
                  <c:v>15.8</c:v>
                </c:pt>
              </c:numCache>
            </c:numRef>
          </c:val>
          <c:extLst>
            <c:ext xmlns:c16="http://schemas.microsoft.com/office/drawing/2014/chart" uri="{C3380CC4-5D6E-409C-BE32-E72D297353CC}">
              <c16:uniqueId val="{00000000-2ECE-4081-9139-8B8AED013D71}"/>
            </c:ext>
          </c:extLst>
        </c:ser>
        <c:ser>
          <c:idx val="0"/>
          <c:order val="1"/>
          <c:tx>
            <c:strRef>
              <c:f>[3]Processing!$G$45</c:f>
              <c:strCache>
                <c:ptCount val="1"/>
                <c:pt idx="0">
                  <c:v>Value</c:v>
                </c:pt>
              </c:strCache>
            </c:strRef>
          </c:tx>
          <c:spPr>
            <a:gradFill>
              <a:gsLst>
                <a:gs pos="100000">
                  <a:srgbClr val="33D1CD"/>
                </a:gs>
                <a:gs pos="0">
                  <a:srgbClr val="239D9A"/>
                </a:gs>
              </a:gsLst>
              <a:lin ang="0" scaled="0"/>
            </a:gradFill>
            <a:ln>
              <a:noFill/>
            </a:ln>
            <a:effectLst/>
          </c:spPr>
          <c:invertIfNegative val="0"/>
          <c:cat>
            <c:strRef>
              <c:f>[3]Processing!$F$46:$F$49</c:f>
              <c:strCache>
                <c:ptCount val="4"/>
                <c:pt idx="0">
                  <c:v>Loft</c:v>
                </c:pt>
                <c:pt idx="1">
                  <c:v>Pop Art</c:v>
                </c:pt>
                <c:pt idx="2">
                  <c:v>High tech</c:v>
                </c:pt>
                <c:pt idx="3">
                  <c:v>Vanguard</c:v>
                </c:pt>
              </c:strCache>
            </c:strRef>
          </c:cat>
          <c:val>
            <c:numRef>
              <c:f>[3]Processing!$G$46:$G$49</c:f>
              <c:numCache>
                <c:formatCode>General</c:formatCode>
                <c:ptCount val="4"/>
                <c:pt idx="0">
                  <c:v>62</c:v>
                </c:pt>
                <c:pt idx="1">
                  <c:v>121</c:v>
                </c:pt>
                <c:pt idx="2">
                  <c:v>225</c:v>
                </c:pt>
                <c:pt idx="3">
                  <c:v>316</c:v>
                </c:pt>
              </c:numCache>
            </c:numRef>
          </c:val>
          <c:extLst>
            <c:ext xmlns:c16="http://schemas.microsoft.com/office/drawing/2014/chart" uri="{C3380CC4-5D6E-409C-BE32-E72D297353CC}">
              <c16:uniqueId val="{00000001-2ECE-4081-9139-8B8AED013D71}"/>
            </c:ext>
          </c:extLst>
        </c:ser>
        <c:ser>
          <c:idx val="2"/>
          <c:order val="2"/>
          <c:tx>
            <c:v>indent Cursor</c:v>
          </c:tx>
          <c:spPr>
            <a:blipFill>
              <a:blip xmlns:r="http://schemas.openxmlformats.org/officeDocument/2006/relationships" r:embed="rId4"/>
              <a:stretch>
                <a:fillRect/>
              </a:stretch>
            </a:blipFill>
            <a:ln>
              <a:noFill/>
            </a:ln>
            <a:effectLst/>
          </c:spPr>
          <c:invertIfNegative val="0"/>
          <c:dLbls>
            <c:dLbl>
              <c:idx val="0"/>
              <c:tx>
                <c:rich>
                  <a:bodyPr/>
                  <a:lstStyle/>
                  <a:p>
                    <a:fld id="{A4F22384-2BCA-4F9F-B4A3-64F3ED1953EF}"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layout>
                    <c:manualLayout>
                      <c:w val="9.2544987146529561E-2"/>
                      <c:h val="0.11426491994177583"/>
                    </c:manualLayout>
                  </c15:layout>
                  <c15:dlblFieldTable/>
                  <c15:showDataLabelsRange val="1"/>
                </c:ext>
                <c:ext xmlns:c16="http://schemas.microsoft.com/office/drawing/2014/chart" uri="{C3380CC4-5D6E-409C-BE32-E72D297353CC}">
                  <c16:uniqueId val="{00000002-2ECE-4081-9139-8B8AED013D71}"/>
                </c:ext>
              </c:extLst>
            </c:dLbl>
            <c:dLbl>
              <c:idx val="1"/>
              <c:tx>
                <c:rich>
                  <a:bodyPr/>
                  <a:lstStyle/>
                  <a:p>
                    <a:fld id="{1635DA20-5116-4F5F-9A16-31E53F8CF900}"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layout>
                    <c:manualLayout>
                      <c:w val="9.2544987146529561E-2"/>
                      <c:h val="0.11426491994177583"/>
                    </c:manualLayout>
                  </c15:layout>
                  <c15:dlblFieldTable/>
                  <c15:showDataLabelsRange val="1"/>
                </c:ext>
                <c:ext xmlns:c16="http://schemas.microsoft.com/office/drawing/2014/chart" uri="{C3380CC4-5D6E-409C-BE32-E72D297353CC}">
                  <c16:uniqueId val="{00000003-2ECE-4081-9139-8B8AED013D71}"/>
                </c:ext>
              </c:extLst>
            </c:dLbl>
            <c:dLbl>
              <c:idx val="2"/>
              <c:tx>
                <c:rich>
                  <a:bodyPr/>
                  <a:lstStyle/>
                  <a:p>
                    <a:fld id="{5CC60827-4083-4A63-9974-A9122286BB9F}"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layout>
                    <c:manualLayout>
                      <c:w val="9.2544987146529561E-2"/>
                      <c:h val="0.11426491994177583"/>
                    </c:manualLayout>
                  </c15:layout>
                  <c15:dlblFieldTable/>
                  <c15:showDataLabelsRange val="1"/>
                </c:ext>
                <c:ext xmlns:c16="http://schemas.microsoft.com/office/drawing/2014/chart" uri="{C3380CC4-5D6E-409C-BE32-E72D297353CC}">
                  <c16:uniqueId val="{00000004-2ECE-4081-9139-8B8AED013D71}"/>
                </c:ext>
              </c:extLst>
            </c:dLbl>
            <c:dLbl>
              <c:idx val="3"/>
              <c:tx>
                <c:rich>
                  <a:bodyPr/>
                  <a:lstStyle/>
                  <a:p>
                    <a:fld id="{E3BA258C-2C15-4F6E-9DC8-153B63BA6C15}"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layout>
                    <c:manualLayout>
                      <c:w val="9.2544987146529561E-2"/>
                      <c:h val="0.11426491994177583"/>
                    </c:manualLayout>
                  </c15:layout>
                  <c15:dlblFieldTable/>
                  <c15:showDataLabelsRange val="1"/>
                </c:ext>
                <c:ext xmlns:c16="http://schemas.microsoft.com/office/drawing/2014/chart" uri="{C3380CC4-5D6E-409C-BE32-E72D297353CC}">
                  <c16:uniqueId val="{00000005-2ECE-4081-9139-8B8AED013D71}"/>
                </c:ext>
              </c:extLst>
            </c:dLbl>
            <c:spPr>
              <a:noFill/>
              <a:ln>
                <a:noFill/>
              </a:ln>
              <a:effectLst/>
            </c:spPr>
            <c:txPr>
              <a:bodyPr rot="0" spcFirstLastPara="1" vertOverflow="clip" horzOverflow="clip" vert="horz" wrap="square" lIns="36576" tIns="18288" rIns="36576" bIns="18288" anchor="b" anchorCtr="0">
                <a:spAutoFit/>
              </a:bodyPr>
              <a:lstStyle/>
              <a:p>
                <a:pPr algn="r">
                  <a:defRPr sz="1050" b="0" i="0" u="none" strike="noStrike" kern="1200" baseline="0">
                    <a:solidFill>
                      <a:srgbClr val="2F2B2B"/>
                    </a:solidFill>
                    <a:latin typeface="+mn-lt"/>
                    <a:ea typeface="+mn-ea"/>
                    <a:cs typeface="+mn-cs"/>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val>
            <c:numRef>
              <c:f>[3]Processing!$H$46:$H$49</c:f>
              <c:numCache>
                <c:formatCode>General</c:formatCode>
                <c:ptCount val="4"/>
                <c:pt idx="0">
                  <c:v>15.8</c:v>
                </c:pt>
                <c:pt idx="1">
                  <c:v>15.8</c:v>
                </c:pt>
                <c:pt idx="2">
                  <c:v>15.8</c:v>
                </c:pt>
                <c:pt idx="3">
                  <c:v>15.8</c:v>
                </c:pt>
              </c:numCache>
            </c:numRef>
          </c:val>
          <c:extLst>
            <c:ext xmlns:c15="http://schemas.microsoft.com/office/drawing/2012/chart" uri="{02D57815-91ED-43cb-92C2-25804820EDAC}">
              <c15:datalabelsRange>
                <c15:f>[3]Processing!$G$46:$G$49</c15:f>
                <c15:dlblRangeCache>
                  <c:ptCount val="4"/>
                  <c:pt idx="0">
                    <c:v>62</c:v>
                  </c:pt>
                  <c:pt idx="1">
                    <c:v>121</c:v>
                  </c:pt>
                  <c:pt idx="2">
                    <c:v>225</c:v>
                  </c:pt>
                  <c:pt idx="3">
                    <c:v>316</c:v>
                  </c:pt>
                </c15:dlblRangeCache>
              </c15:datalabelsRange>
            </c:ext>
            <c:ext xmlns:c16="http://schemas.microsoft.com/office/drawing/2014/chart" uri="{C3380CC4-5D6E-409C-BE32-E72D297353CC}">
              <c16:uniqueId val="{00000006-2ECE-4081-9139-8B8AED013D71}"/>
            </c:ext>
          </c:extLst>
        </c:ser>
        <c:dLbls>
          <c:showLegendKey val="0"/>
          <c:showVal val="0"/>
          <c:showCatName val="0"/>
          <c:showSerName val="0"/>
          <c:showPercent val="0"/>
          <c:showBubbleSize val="0"/>
        </c:dLbls>
        <c:gapWidth val="74"/>
        <c:overlap val="100"/>
        <c:axId val="1920802640"/>
        <c:axId val="1920790640"/>
      </c:barChart>
      <c:catAx>
        <c:axId val="1920802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790640"/>
        <c:crosses val="autoZero"/>
        <c:auto val="1"/>
        <c:lblAlgn val="ctr"/>
        <c:lblOffset val="100"/>
        <c:noMultiLvlLbl val="0"/>
      </c:catAx>
      <c:valAx>
        <c:axId val="1920790640"/>
        <c:scaling>
          <c:orientation val="minMax"/>
        </c:scaling>
        <c:delete val="1"/>
        <c:axPos val="b"/>
        <c:numFmt formatCode="General" sourceLinked="1"/>
        <c:majorTickMark val="none"/>
        <c:minorTickMark val="none"/>
        <c:tickLblPos val="nextTo"/>
        <c:crossAx val="1920802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bg1">
                <a:alpha val="20000"/>
              </a:schemeClr>
            </a:solidFill>
            <a:ln>
              <a:noFill/>
            </a:ln>
            <a:effectLst/>
          </c:spPr>
          <c:invertIfNegative val="0"/>
          <c:val>
            <c:numRef>
              <c:f>[1]Processing!$D$5</c:f>
              <c:numCache>
                <c:formatCode>0%</c:formatCode>
                <c:ptCount val="1"/>
                <c:pt idx="0">
                  <c:v>0.34615384615384615</c:v>
                </c:pt>
              </c:numCache>
            </c:numRef>
          </c:val>
          <c:extLst>
            <c:ext xmlns:c16="http://schemas.microsoft.com/office/drawing/2014/chart" uri="{C3380CC4-5D6E-409C-BE32-E72D297353CC}">
              <c16:uniqueId val="{00000000-93CB-4D14-8CB9-2CB7C06063AB}"/>
            </c:ext>
          </c:extLst>
        </c:ser>
        <c:ser>
          <c:idx val="1"/>
          <c:order val="1"/>
          <c:spPr>
            <a:noFill/>
            <a:ln>
              <a:noFill/>
            </a:ln>
            <a:effectLst/>
          </c:spPr>
          <c:invertIfNegative val="0"/>
          <c:val>
            <c:numRef>
              <c:f>[1]Processing!$E$5</c:f>
              <c:numCache>
                <c:formatCode>0%</c:formatCode>
                <c:ptCount val="1"/>
                <c:pt idx="0">
                  <c:v>0.65384615384615385</c:v>
                </c:pt>
              </c:numCache>
            </c:numRef>
          </c:val>
          <c:extLst>
            <c:ext xmlns:c16="http://schemas.microsoft.com/office/drawing/2014/chart" uri="{C3380CC4-5D6E-409C-BE32-E72D297353CC}">
              <c16:uniqueId val="{00000001-93CB-4D14-8CB9-2CB7C06063AB}"/>
            </c:ext>
          </c:extLst>
        </c:ser>
        <c:dLbls>
          <c:showLegendKey val="0"/>
          <c:showVal val="0"/>
          <c:showCatName val="0"/>
          <c:showSerName val="0"/>
          <c:showPercent val="0"/>
          <c:showBubbleSize val="0"/>
        </c:dLbls>
        <c:gapWidth val="0"/>
        <c:overlap val="100"/>
        <c:axId val="874492399"/>
        <c:axId val="874493359"/>
      </c:barChart>
      <c:catAx>
        <c:axId val="874492399"/>
        <c:scaling>
          <c:orientation val="minMax"/>
        </c:scaling>
        <c:delete val="1"/>
        <c:axPos val="l"/>
        <c:majorTickMark val="out"/>
        <c:minorTickMark val="none"/>
        <c:tickLblPos val="nextTo"/>
        <c:crossAx val="874493359"/>
        <c:crosses val="autoZero"/>
        <c:auto val="1"/>
        <c:lblAlgn val="ctr"/>
        <c:lblOffset val="100"/>
        <c:noMultiLvlLbl val="0"/>
      </c:catAx>
      <c:valAx>
        <c:axId val="874493359"/>
        <c:scaling>
          <c:orientation val="minMax"/>
          <c:max val="1"/>
          <c:min val="0"/>
        </c:scaling>
        <c:delete val="1"/>
        <c:axPos val="b"/>
        <c:numFmt formatCode="0%" sourceLinked="1"/>
        <c:majorTickMark val="out"/>
        <c:minorTickMark val="none"/>
        <c:tickLblPos val="nextTo"/>
        <c:crossAx val="874492399"/>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bg1">
                <a:alpha val="20000"/>
              </a:schemeClr>
            </a:solidFill>
            <a:ln>
              <a:noFill/>
            </a:ln>
            <a:effectLst/>
          </c:spPr>
          <c:invertIfNegative val="0"/>
          <c:val>
            <c:numRef>
              <c:f>[1]Processing!$D$4</c:f>
              <c:numCache>
                <c:formatCode>0%</c:formatCode>
                <c:ptCount val="1"/>
                <c:pt idx="0">
                  <c:v>0.61904761904761907</c:v>
                </c:pt>
              </c:numCache>
            </c:numRef>
          </c:val>
          <c:extLst>
            <c:ext xmlns:c16="http://schemas.microsoft.com/office/drawing/2014/chart" uri="{C3380CC4-5D6E-409C-BE32-E72D297353CC}">
              <c16:uniqueId val="{00000000-B221-4C79-9680-723ECB3EF211}"/>
            </c:ext>
          </c:extLst>
        </c:ser>
        <c:ser>
          <c:idx val="1"/>
          <c:order val="1"/>
          <c:spPr>
            <a:noFill/>
            <a:ln>
              <a:noFill/>
            </a:ln>
            <a:effectLst/>
          </c:spPr>
          <c:invertIfNegative val="0"/>
          <c:val>
            <c:numRef>
              <c:f>[1]Processing!$E$4</c:f>
              <c:numCache>
                <c:formatCode>0%</c:formatCode>
                <c:ptCount val="1"/>
                <c:pt idx="0">
                  <c:v>0.38095238095238093</c:v>
                </c:pt>
              </c:numCache>
            </c:numRef>
          </c:val>
          <c:extLst>
            <c:ext xmlns:c16="http://schemas.microsoft.com/office/drawing/2014/chart" uri="{C3380CC4-5D6E-409C-BE32-E72D297353CC}">
              <c16:uniqueId val="{00000001-B221-4C79-9680-723ECB3EF211}"/>
            </c:ext>
          </c:extLst>
        </c:ser>
        <c:dLbls>
          <c:showLegendKey val="0"/>
          <c:showVal val="0"/>
          <c:showCatName val="0"/>
          <c:showSerName val="0"/>
          <c:showPercent val="0"/>
          <c:showBubbleSize val="0"/>
        </c:dLbls>
        <c:gapWidth val="0"/>
        <c:overlap val="100"/>
        <c:axId val="874492399"/>
        <c:axId val="874493359"/>
      </c:barChart>
      <c:catAx>
        <c:axId val="874492399"/>
        <c:scaling>
          <c:orientation val="minMax"/>
        </c:scaling>
        <c:delete val="1"/>
        <c:axPos val="l"/>
        <c:majorTickMark val="out"/>
        <c:minorTickMark val="none"/>
        <c:tickLblPos val="nextTo"/>
        <c:crossAx val="874493359"/>
        <c:crosses val="autoZero"/>
        <c:auto val="1"/>
        <c:lblAlgn val="ctr"/>
        <c:lblOffset val="100"/>
        <c:noMultiLvlLbl val="0"/>
      </c:catAx>
      <c:valAx>
        <c:axId val="874493359"/>
        <c:scaling>
          <c:orientation val="minMax"/>
          <c:max val="1"/>
          <c:min val="0"/>
        </c:scaling>
        <c:delete val="1"/>
        <c:axPos val="b"/>
        <c:numFmt formatCode="0%" sourceLinked="1"/>
        <c:majorTickMark val="out"/>
        <c:minorTickMark val="none"/>
        <c:tickLblPos val="nextTo"/>
        <c:crossAx val="874492399"/>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bg1">
                <a:alpha val="20000"/>
              </a:schemeClr>
            </a:solidFill>
            <a:ln>
              <a:noFill/>
            </a:ln>
            <a:effectLst/>
          </c:spPr>
          <c:invertIfNegative val="0"/>
          <c:val>
            <c:numRef>
              <c:f>[1]Processing!$D$3</c:f>
              <c:numCache>
                <c:formatCode>0%</c:formatCode>
                <c:ptCount val="1"/>
                <c:pt idx="0">
                  <c:v>0.52085682074408113</c:v>
                </c:pt>
              </c:numCache>
            </c:numRef>
          </c:val>
          <c:extLst>
            <c:ext xmlns:c16="http://schemas.microsoft.com/office/drawing/2014/chart" uri="{C3380CC4-5D6E-409C-BE32-E72D297353CC}">
              <c16:uniqueId val="{00000000-1456-41FE-9CD1-511C69D72FA0}"/>
            </c:ext>
          </c:extLst>
        </c:ser>
        <c:ser>
          <c:idx val="1"/>
          <c:order val="1"/>
          <c:spPr>
            <a:noFill/>
            <a:ln>
              <a:noFill/>
            </a:ln>
            <a:effectLst/>
          </c:spPr>
          <c:invertIfNegative val="0"/>
          <c:val>
            <c:numRef>
              <c:f>[1]Processing!$E$3</c:f>
              <c:numCache>
                <c:formatCode>0%</c:formatCode>
                <c:ptCount val="1"/>
                <c:pt idx="0">
                  <c:v>0.47914317925591887</c:v>
                </c:pt>
              </c:numCache>
            </c:numRef>
          </c:val>
          <c:extLst>
            <c:ext xmlns:c16="http://schemas.microsoft.com/office/drawing/2014/chart" uri="{C3380CC4-5D6E-409C-BE32-E72D297353CC}">
              <c16:uniqueId val="{00000001-1456-41FE-9CD1-511C69D72FA0}"/>
            </c:ext>
          </c:extLst>
        </c:ser>
        <c:dLbls>
          <c:showLegendKey val="0"/>
          <c:showVal val="0"/>
          <c:showCatName val="0"/>
          <c:showSerName val="0"/>
          <c:showPercent val="0"/>
          <c:showBubbleSize val="0"/>
        </c:dLbls>
        <c:gapWidth val="0"/>
        <c:overlap val="100"/>
        <c:axId val="874492399"/>
        <c:axId val="874493359"/>
      </c:barChart>
      <c:catAx>
        <c:axId val="874492399"/>
        <c:scaling>
          <c:orientation val="minMax"/>
        </c:scaling>
        <c:delete val="1"/>
        <c:axPos val="l"/>
        <c:majorTickMark val="out"/>
        <c:minorTickMark val="none"/>
        <c:tickLblPos val="nextTo"/>
        <c:crossAx val="874493359"/>
        <c:crosses val="autoZero"/>
        <c:auto val="1"/>
        <c:lblAlgn val="ctr"/>
        <c:lblOffset val="100"/>
        <c:noMultiLvlLbl val="0"/>
      </c:catAx>
      <c:valAx>
        <c:axId val="874493359"/>
        <c:scaling>
          <c:orientation val="minMax"/>
          <c:max val="1"/>
          <c:min val="0"/>
        </c:scaling>
        <c:delete val="1"/>
        <c:axPos val="b"/>
        <c:numFmt formatCode="0%" sourceLinked="1"/>
        <c:majorTickMark val="out"/>
        <c:minorTickMark val="none"/>
        <c:tickLblPos val="nextTo"/>
        <c:crossAx val="874492399"/>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731214153786332"/>
          <c:y val="0.10185185185185185"/>
          <c:w val="0.7647584329736562"/>
          <c:h val="0.68409011373578299"/>
        </c:manualLayout>
      </c:layout>
      <c:barChart>
        <c:barDir val="col"/>
        <c:grouping val="clustered"/>
        <c:varyColors val="0"/>
        <c:ser>
          <c:idx val="0"/>
          <c:order val="0"/>
          <c:tx>
            <c:strRef>
              <c:f>[1]Processing!$G$16</c:f>
              <c:strCache>
                <c:ptCount val="1"/>
                <c:pt idx="0">
                  <c:v>Value</c:v>
                </c:pt>
              </c:strCache>
            </c:strRef>
          </c:tx>
          <c:spPr>
            <a:gradFill>
              <a:gsLst>
                <a:gs pos="0">
                  <a:srgbClr val="205695"/>
                </a:gs>
                <a:gs pos="90000">
                  <a:srgbClr val="33344F"/>
                </a:gs>
              </a:gsLst>
              <a:lin ang="5400000" scaled="1"/>
            </a:gradFill>
            <a:ln w="88900">
              <a:gradFill>
                <a:gsLst>
                  <a:gs pos="10000">
                    <a:srgbClr val="205695"/>
                  </a:gs>
                  <a:gs pos="100000">
                    <a:srgbClr val="33344F"/>
                  </a:gs>
                </a:gsLst>
                <a:lin ang="5400000" scaled="1"/>
              </a:gradFill>
            </a:ln>
            <a:effectLst/>
          </c:spPr>
          <c:invertIfNegative val="0"/>
          <c:cat>
            <c:strRef>
              <c:f>[1]Processing!$F$17:$F$20</c:f>
              <c:strCache>
                <c:ptCount val="4"/>
                <c:pt idx="0">
                  <c:v>Qualify</c:v>
                </c:pt>
                <c:pt idx="1">
                  <c:v>Proposal</c:v>
                </c:pt>
                <c:pt idx="2">
                  <c:v>Negotiation</c:v>
                </c:pt>
                <c:pt idx="3">
                  <c:v>Closed</c:v>
                </c:pt>
              </c:strCache>
            </c:strRef>
          </c:cat>
          <c:val>
            <c:numRef>
              <c:f>[1]Processing!$G$17:$G$20</c:f>
              <c:numCache>
                <c:formatCode>General</c:formatCode>
                <c:ptCount val="4"/>
                <c:pt idx="0">
                  <c:v>547776</c:v>
                </c:pt>
                <c:pt idx="1">
                  <c:v>404116</c:v>
                </c:pt>
                <c:pt idx="2">
                  <c:v>362188</c:v>
                </c:pt>
                <c:pt idx="3" formatCode="[&gt;=1000000]&quot;$&quot;0.0,,&quot;M&quot;;[&gt;=1000]&quot;$&quot;0.0,&quot;K&quot;;&quot;$&quot;0">
                  <c:v>194777</c:v>
                </c:pt>
              </c:numCache>
            </c:numRef>
          </c:val>
          <c:extLst>
            <c:ext xmlns:c16="http://schemas.microsoft.com/office/drawing/2014/chart" uri="{C3380CC4-5D6E-409C-BE32-E72D297353CC}">
              <c16:uniqueId val="{00000000-B613-41E2-84D8-1501998E0693}"/>
            </c:ext>
          </c:extLst>
        </c:ser>
        <c:ser>
          <c:idx val="2"/>
          <c:order val="2"/>
          <c:tx>
            <c:strRef>
              <c:f>[1]Processing!$I$16</c:f>
              <c:strCache>
                <c:ptCount val="1"/>
                <c:pt idx="0">
                  <c:v>Cursor</c:v>
                </c:pt>
              </c:strCache>
            </c:strRef>
          </c:tx>
          <c:spPr>
            <a:gradFill>
              <a:gsLst>
                <a:gs pos="0">
                  <a:srgbClr val="14CDC6"/>
                </a:gs>
                <a:gs pos="100000">
                  <a:srgbClr val="0D223D"/>
                </a:gs>
              </a:gsLst>
              <a:lin ang="5400000" scaled="1"/>
            </a:gradFill>
            <a:ln w="88900">
              <a:gradFill>
                <a:gsLst>
                  <a:gs pos="0">
                    <a:srgbClr val="14CDC6"/>
                  </a:gs>
                  <a:gs pos="100000">
                    <a:srgbClr val="0D223D"/>
                  </a:gs>
                </a:gsLst>
                <a:lin ang="5400000" scaled="1"/>
              </a:gradFill>
            </a:ln>
            <a:effectLst>
              <a:outerShdw blurRad="50800" dist="38100" dir="8100000" algn="tr" rotWithShape="0">
                <a:prstClr val="black">
                  <a:alpha val="40000"/>
                </a:prstClr>
              </a:outerShdw>
            </a:effectLst>
          </c:spPr>
          <c:invertIfNegative val="0"/>
          <c:dPt>
            <c:idx val="1"/>
            <c:invertIfNegative val="0"/>
            <c:bubble3D val="0"/>
            <c:spPr>
              <a:gradFill>
                <a:gsLst>
                  <a:gs pos="5000">
                    <a:srgbClr val="14CDC6"/>
                  </a:gs>
                  <a:gs pos="70000">
                    <a:schemeClr val="accent4">
                      <a:lumMod val="50000"/>
                    </a:schemeClr>
                  </a:gs>
                </a:gsLst>
                <a:lin ang="5400000" scaled="1"/>
              </a:gradFill>
              <a:ln w="88900">
                <a:gradFill>
                  <a:gsLst>
                    <a:gs pos="10000">
                      <a:srgbClr val="14CDC6"/>
                    </a:gs>
                    <a:gs pos="71000">
                      <a:schemeClr val="accent4">
                        <a:lumMod val="50000"/>
                      </a:schemeClr>
                    </a:gs>
                  </a:gsLst>
                  <a:lin ang="5400000" scaled="1"/>
                </a:gra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2-B613-41E2-84D8-1501998E0693}"/>
              </c:ext>
            </c:extLst>
          </c:dPt>
          <c:cat>
            <c:strRef>
              <c:f>[1]Processing!$F$17:$F$20</c:f>
              <c:strCache>
                <c:ptCount val="4"/>
                <c:pt idx="0">
                  <c:v>Qualify</c:v>
                </c:pt>
                <c:pt idx="1">
                  <c:v>Proposal</c:v>
                </c:pt>
                <c:pt idx="2">
                  <c:v>Negotiation</c:v>
                </c:pt>
                <c:pt idx="3">
                  <c:v>Closed</c:v>
                </c:pt>
              </c:strCache>
            </c:strRef>
          </c:cat>
          <c:val>
            <c:numRef>
              <c:f>[1]Processing!$I$17:$I$20</c:f>
              <c:numCache>
                <c:formatCode>General</c:formatCode>
                <c:ptCount val="4"/>
                <c:pt idx="0">
                  <c:v>#N/A</c:v>
                </c:pt>
                <c:pt idx="1">
                  <c:v>#N/A</c:v>
                </c:pt>
                <c:pt idx="2">
                  <c:v>#N/A</c:v>
                </c:pt>
                <c:pt idx="3">
                  <c:v>194777</c:v>
                </c:pt>
              </c:numCache>
            </c:numRef>
          </c:val>
          <c:extLst>
            <c:ext xmlns:c16="http://schemas.microsoft.com/office/drawing/2014/chart" uri="{C3380CC4-5D6E-409C-BE32-E72D297353CC}">
              <c16:uniqueId val="{00000003-B613-41E2-84D8-1501998E0693}"/>
            </c:ext>
          </c:extLst>
        </c:ser>
        <c:dLbls>
          <c:showLegendKey val="0"/>
          <c:showVal val="0"/>
          <c:showCatName val="0"/>
          <c:showSerName val="0"/>
          <c:showPercent val="0"/>
          <c:showBubbleSize val="0"/>
        </c:dLbls>
        <c:gapWidth val="50"/>
        <c:overlap val="100"/>
        <c:axId val="1937330336"/>
        <c:axId val="1937332256"/>
      </c:barChart>
      <c:barChart>
        <c:barDir val="col"/>
        <c:grouping val="clustered"/>
        <c:varyColors val="0"/>
        <c:ser>
          <c:idx val="1"/>
          <c:order val="1"/>
          <c:tx>
            <c:strRef>
              <c:f>[1]Processing!$H$16</c:f>
              <c:strCache>
                <c:ptCount val="1"/>
                <c:pt idx="0">
                  <c:v>Count</c:v>
                </c:pt>
              </c:strCache>
            </c:strRef>
          </c:tx>
          <c:spPr>
            <a:solidFill>
              <a:schemeClr val="accent2"/>
            </a:solidFill>
            <a:ln w="88900">
              <a:gradFill>
                <a:gsLst>
                  <a:gs pos="0">
                    <a:srgbClr val="009EE1"/>
                  </a:gs>
                  <a:gs pos="74000">
                    <a:srgbClr val="005B9B"/>
                  </a:gs>
                  <a:gs pos="100000">
                    <a:srgbClr val="C05BE9"/>
                  </a:gs>
                </a:gsLst>
                <a:lin ang="5400000" scaled="1"/>
              </a:gradFill>
            </a:ln>
            <a:effectLst/>
          </c:spPr>
          <c:invertIfNegative val="0"/>
          <c:dPt>
            <c:idx val="0"/>
            <c:invertIfNegative val="0"/>
            <c:bubble3D val="0"/>
            <c:spPr>
              <a:gradFill>
                <a:gsLst>
                  <a:gs pos="0">
                    <a:srgbClr val="44BFF0"/>
                  </a:gs>
                  <a:gs pos="90000">
                    <a:srgbClr val="0A5978"/>
                  </a:gs>
                </a:gsLst>
                <a:lin ang="5400000" scaled="1"/>
              </a:gradFill>
              <a:ln w="88900">
                <a:gradFill>
                  <a:gsLst>
                    <a:gs pos="10000">
                      <a:srgbClr val="44BFF0"/>
                    </a:gs>
                    <a:gs pos="85000">
                      <a:srgbClr val="0A5978"/>
                    </a:gs>
                  </a:gsLst>
                  <a:lin ang="5400000" scaled="1"/>
                </a:gradFill>
              </a:ln>
              <a:effectLst/>
            </c:spPr>
            <c:extLst>
              <c:ext xmlns:c16="http://schemas.microsoft.com/office/drawing/2014/chart" uri="{C3380CC4-5D6E-409C-BE32-E72D297353CC}">
                <c16:uniqueId val="{00000005-B613-41E2-84D8-1501998E0693}"/>
              </c:ext>
            </c:extLst>
          </c:dPt>
          <c:dPt>
            <c:idx val="1"/>
            <c:invertIfNegative val="0"/>
            <c:bubble3D val="0"/>
            <c:spPr>
              <a:gradFill>
                <a:gsLst>
                  <a:gs pos="0">
                    <a:srgbClr val="FE02CE"/>
                  </a:gs>
                  <a:gs pos="90000">
                    <a:srgbClr val="810169"/>
                  </a:gs>
                </a:gsLst>
                <a:lin ang="5400000" scaled="1"/>
              </a:gradFill>
              <a:ln w="88900">
                <a:gradFill>
                  <a:gsLst>
                    <a:gs pos="10000">
                      <a:srgbClr val="FE02CE"/>
                    </a:gs>
                    <a:gs pos="85000">
                      <a:srgbClr val="810169"/>
                    </a:gs>
                  </a:gsLst>
                  <a:lin ang="5400000" scaled="1"/>
                </a:gradFill>
              </a:ln>
              <a:effectLst/>
            </c:spPr>
            <c:extLst>
              <c:ext xmlns:c16="http://schemas.microsoft.com/office/drawing/2014/chart" uri="{C3380CC4-5D6E-409C-BE32-E72D297353CC}">
                <c16:uniqueId val="{00000007-B613-41E2-84D8-1501998E0693}"/>
              </c:ext>
            </c:extLst>
          </c:dPt>
          <c:dPt>
            <c:idx val="2"/>
            <c:invertIfNegative val="0"/>
            <c:bubble3D val="0"/>
            <c:spPr>
              <a:gradFill>
                <a:gsLst>
                  <a:gs pos="0">
                    <a:srgbClr val="E14856"/>
                  </a:gs>
                  <a:gs pos="90000">
                    <a:srgbClr val="601018"/>
                  </a:gs>
                </a:gsLst>
                <a:lin ang="5400000" scaled="1"/>
              </a:gradFill>
              <a:ln w="88900">
                <a:gradFill>
                  <a:gsLst>
                    <a:gs pos="10000">
                      <a:srgbClr val="E14856"/>
                    </a:gs>
                    <a:gs pos="85000">
                      <a:srgbClr val="601018"/>
                    </a:gs>
                  </a:gsLst>
                  <a:lin ang="5400000" scaled="1"/>
                </a:gradFill>
              </a:ln>
              <a:effectLst/>
            </c:spPr>
            <c:extLst>
              <c:ext xmlns:c16="http://schemas.microsoft.com/office/drawing/2014/chart" uri="{C3380CC4-5D6E-409C-BE32-E72D297353CC}">
                <c16:uniqueId val="{00000009-B613-41E2-84D8-1501998E0693}"/>
              </c:ext>
            </c:extLst>
          </c:dPt>
          <c:dPt>
            <c:idx val="3"/>
            <c:invertIfNegative val="0"/>
            <c:bubble3D val="0"/>
            <c:spPr>
              <a:gradFill>
                <a:gsLst>
                  <a:gs pos="0">
                    <a:srgbClr val="CE56F9"/>
                  </a:gs>
                  <a:gs pos="90000">
                    <a:srgbClr val="542879"/>
                  </a:gs>
                </a:gsLst>
                <a:lin ang="5400000" scaled="1"/>
              </a:gradFill>
              <a:ln w="88900">
                <a:gradFill>
                  <a:gsLst>
                    <a:gs pos="10000">
                      <a:srgbClr val="CE56F9"/>
                    </a:gs>
                    <a:gs pos="85000">
                      <a:srgbClr val="542879"/>
                    </a:gs>
                  </a:gsLst>
                  <a:lin ang="5400000" scaled="1"/>
                </a:gradFill>
              </a:ln>
              <a:effectLst/>
            </c:spPr>
            <c:extLst>
              <c:ext xmlns:c16="http://schemas.microsoft.com/office/drawing/2014/chart" uri="{C3380CC4-5D6E-409C-BE32-E72D297353CC}">
                <c16:uniqueId val="{0000000B-B613-41E2-84D8-1501998E0693}"/>
              </c:ext>
            </c:extLst>
          </c:dPt>
          <c:dPt>
            <c:idx val="4"/>
            <c:invertIfNegative val="0"/>
            <c:bubble3D val="0"/>
            <c:spPr>
              <a:noFill/>
              <a:ln w="88900">
                <a:noFill/>
              </a:ln>
              <a:effectLst/>
            </c:spPr>
            <c:extLst>
              <c:ext xmlns:c16="http://schemas.microsoft.com/office/drawing/2014/chart" uri="{C3380CC4-5D6E-409C-BE32-E72D297353CC}">
                <c16:uniqueId val="{0000000D-B613-41E2-84D8-1501998E0693}"/>
              </c:ext>
            </c:extLst>
          </c:dPt>
          <c:dLbls>
            <c:dLbl>
              <c:idx val="4"/>
              <c:delete val="1"/>
              <c:extLst>
                <c:ext xmlns:c15="http://schemas.microsoft.com/office/drawing/2012/chart" uri="{CE6537A1-D6FC-4f65-9D91-7224C49458BB}"/>
                <c:ext xmlns:c16="http://schemas.microsoft.com/office/drawing/2014/chart" uri="{C3380CC4-5D6E-409C-BE32-E72D297353CC}">
                  <c16:uniqueId val="{0000000D-B613-41E2-84D8-1501998E069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[1]Processing!$F$17:$F$20</c:f>
              <c:strCache>
                <c:ptCount val="4"/>
                <c:pt idx="0">
                  <c:v>Qualify</c:v>
                </c:pt>
                <c:pt idx="1">
                  <c:v>Proposal</c:v>
                </c:pt>
                <c:pt idx="2">
                  <c:v>Negotiation</c:v>
                </c:pt>
                <c:pt idx="3">
                  <c:v>Closed</c:v>
                </c:pt>
              </c:strCache>
            </c:strRef>
          </c:cat>
          <c:val>
            <c:numRef>
              <c:f>[1]Processing!$H$17:$H$21</c:f>
              <c:numCache>
                <c:formatCode>General</c:formatCode>
                <c:ptCount val="5"/>
                <c:pt idx="0">
                  <c:v>286</c:v>
                </c:pt>
                <c:pt idx="1">
                  <c:v>193</c:v>
                </c:pt>
                <c:pt idx="2">
                  <c:v>146</c:v>
                </c:pt>
                <c:pt idx="3">
                  <c:v>99</c:v>
                </c:pt>
                <c:pt idx="4">
                  <c:v>429</c:v>
                </c:pt>
              </c:numCache>
            </c:numRef>
          </c:val>
          <c:extLst>
            <c:ext xmlns:c16="http://schemas.microsoft.com/office/drawing/2014/chart" uri="{C3380CC4-5D6E-409C-BE32-E72D297353CC}">
              <c16:uniqueId val="{0000000E-B613-41E2-84D8-1501998E0693}"/>
            </c:ext>
          </c:extLst>
        </c:ser>
        <c:dLbls>
          <c:showLegendKey val="0"/>
          <c:showVal val="0"/>
          <c:showCatName val="0"/>
          <c:showSerName val="0"/>
          <c:showPercent val="0"/>
          <c:showBubbleSize val="0"/>
        </c:dLbls>
        <c:gapWidth val="120"/>
        <c:overlap val="-27"/>
        <c:axId val="2016555648"/>
        <c:axId val="2016571968"/>
      </c:barChart>
      <c:scatterChart>
        <c:scatterStyle val="lineMarker"/>
        <c:varyColors val="0"/>
        <c:ser>
          <c:idx val="3"/>
          <c:order val="3"/>
          <c:tx>
            <c:v>Label</c:v>
          </c:tx>
          <c:spPr>
            <a:ln w="25400" cap="rnd">
              <a:noFill/>
              <a:round/>
            </a:ln>
            <a:effectLst/>
          </c:spPr>
          <c:marker>
            <c:symbol val="none"/>
          </c:marker>
          <c:dLbls>
            <c:numFmt formatCode="[&gt;=1000]\ #,&quot;K&quot;;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yVal>
            <c:numRef>
              <c:f>[1]Processing!$G$17:$G$20</c:f>
              <c:numCache>
                <c:formatCode>General</c:formatCode>
                <c:ptCount val="4"/>
                <c:pt idx="0">
                  <c:v>547776</c:v>
                </c:pt>
                <c:pt idx="1">
                  <c:v>404116</c:v>
                </c:pt>
                <c:pt idx="2">
                  <c:v>362188</c:v>
                </c:pt>
                <c:pt idx="3" formatCode="[&gt;=1000000]&quot;$&quot;0.0,,&quot;M&quot;;[&gt;=1000]&quot;$&quot;0.0,&quot;K&quot;;&quot;$&quot;0">
                  <c:v>194777</c:v>
                </c:pt>
              </c:numCache>
            </c:numRef>
          </c:yVal>
          <c:smooth val="0"/>
          <c:extLst>
            <c:ext xmlns:c16="http://schemas.microsoft.com/office/drawing/2014/chart" uri="{C3380CC4-5D6E-409C-BE32-E72D297353CC}">
              <c16:uniqueId val="{0000000F-B613-41E2-84D8-1501998E0693}"/>
            </c:ext>
          </c:extLst>
        </c:ser>
        <c:dLbls>
          <c:showLegendKey val="0"/>
          <c:showVal val="0"/>
          <c:showCatName val="0"/>
          <c:showSerName val="0"/>
          <c:showPercent val="0"/>
          <c:showBubbleSize val="0"/>
        </c:dLbls>
        <c:axId val="1937330336"/>
        <c:axId val="1937332256"/>
      </c:scatterChart>
      <c:catAx>
        <c:axId val="1937330336"/>
        <c:scaling>
          <c:orientation val="minMax"/>
        </c:scaling>
        <c:delete val="0"/>
        <c:axPos val="b"/>
        <c:numFmt formatCode="General" sourceLinked="1"/>
        <c:majorTickMark val="none"/>
        <c:minorTickMark val="none"/>
        <c:tickLblPos val="nextTo"/>
        <c:spPr>
          <a:noFill/>
          <a:ln w="9525" cap="flat" cmpd="sng" algn="ctr">
            <a:gradFill>
              <a:gsLst>
                <a:gs pos="0">
                  <a:srgbClr val="8D8FB5"/>
                </a:gs>
                <a:gs pos="100000">
                  <a:srgbClr val="8D8FB5">
                    <a:alpha val="0"/>
                  </a:srgbClr>
                </a:gs>
              </a:gsLst>
              <a:lin ang="0" scaled="0"/>
            </a:gra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332256"/>
        <c:crosses val="autoZero"/>
        <c:auto val="1"/>
        <c:lblAlgn val="ctr"/>
        <c:lblOffset val="100"/>
        <c:noMultiLvlLbl val="0"/>
      </c:catAx>
      <c:valAx>
        <c:axId val="1937332256"/>
        <c:scaling>
          <c:orientation val="minMax"/>
        </c:scaling>
        <c:delete val="0"/>
        <c:axPos val="l"/>
        <c:majorGridlines>
          <c:spPr>
            <a:ln w="9525" cap="flat" cmpd="sng" algn="ctr">
              <a:gradFill>
                <a:gsLst>
                  <a:gs pos="0">
                    <a:srgbClr val="8D8FB5">
                      <a:alpha val="70000"/>
                    </a:srgbClr>
                  </a:gs>
                  <a:gs pos="100000">
                    <a:srgbClr val="8D8FB5">
                      <a:alpha val="0"/>
                    </a:srgbClr>
                  </a:gs>
                </a:gsLst>
                <a:lin ang="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D8FB5"/>
                </a:solidFill>
                <a:latin typeface="+mn-lt"/>
                <a:ea typeface="+mn-ea"/>
                <a:cs typeface="+mn-cs"/>
              </a:defRPr>
            </a:pPr>
            <a:endParaRPr lang="en-US"/>
          </a:p>
        </c:txPr>
        <c:crossAx val="1937330336"/>
        <c:crosses val="autoZero"/>
        <c:crossBetween val="between"/>
      </c:valAx>
      <c:valAx>
        <c:axId val="201657196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E2133"/>
                </a:solidFill>
                <a:latin typeface="+mn-lt"/>
                <a:ea typeface="+mn-ea"/>
                <a:cs typeface="+mn-cs"/>
              </a:defRPr>
            </a:pPr>
            <a:endParaRPr lang="en-US"/>
          </a:p>
        </c:txPr>
        <c:crossAx val="2016555648"/>
        <c:crosses val="max"/>
        <c:crossBetween val="between"/>
      </c:valAx>
      <c:catAx>
        <c:axId val="2016555648"/>
        <c:scaling>
          <c:orientation val="minMax"/>
        </c:scaling>
        <c:delete val="1"/>
        <c:axPos val="b"/>
        <c:numFmt formatCode="General" sourceLinked="1"/>
        <c:majorTickMark val="out"/>
        <c:minorTickMark val="none"/>
        <c:tickLblPos val="nextTo"/>
        <c:crossAx val="201657196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[4]Processing!$J$20</c:f>
              <c:strCache>
                <c:ptCount val="1"/>
                <c:pt idx="0">
                  <c:v>ROI</c:v>
                </c:pt>
              </c:strCache>
            </c:strRef>
          </c:tx>
          <c:spPr>
            <a:ln>
              <a:noFill/>
            </a:ln>
            <a:effectLst>
              <a:outerShdw blurRad="50800" dist="38100" dir="8100000" algn="tr" rotWithShape="0">
                <a:prstClr val="black">
                  <a:alpha val="40000"/>
                </a:prstClr>
              </a:outerShdw>
            </a:effectLst>
          </c:spPr>
          <c:dPt>
            <c:idx val="0"/>
            <c:bubble3D val="0"/>
            <c:spPr>
              <a:gradFill>
                <a:gsLst>
                  <a:gs pos="0">
                    <a:srgbClr val="EE0078"/>
                  </a:gs>
                  <a:gs pos="100000">
                    <a:srgbClr val="D758C9"/>
                  </a:gs>
                </a:gsLst>
                <a:lin ang="0" scaled="0"/>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EFE1-40DC-9697-C2ADA203C3F6}"/>
              </c:ext>
            </c:extLst>
          </c:dPt>
          <c:dPt>
            <c:idx val="1"/>
            <c:bubble3D val="0"/>
            <c:spPr>
              <a:gradFill>
                <a:gsLst>
                  <a:gs pos="0">
                    <a:srgbClr val="7A4FF0"/>
                  </a:gs>
                  <a:gs pos="100000">
                    <a:srgbClr val="60A8FF"/>
                  </a:gs>
                </a:gsLst>
                <a:lin ang="0" scaled="0"/>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EFE1-40DC-9697-C2ADA203C3F6}"/>
              </c:ext>
            </c:extLst>
          </c:dPt>
          <c:dPt>
            <c:idx val="2"/>
            <c:bubble3D val="0"/>
            <c:spPr>
              <a:solidFill>
                <a:srgbClr val="EE0078">
                  <a:alpha val="50000"/>
                </a:srgbClr>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EFE1-40DC-9697-C2ADA203C3F6}"/>
              </c:ext>
            </c:extLst>
          </c:dPt>
          <c:val>
            <c:numRef>
              <c:f>[4]Processing!$J$21:$J$23</c:f>
              <c:numCache>
                <c:formatCode>0%</c:formatCode>
                <c:ptCount val="3"/>
                <c:pt idx="0">
                  <c:v>0.43318640472506836</c:v>
                </c:pt>
                <c:pt idx="1">
                  <c:v>0.56681359527493158</c:v>
                </c:pt>
                <c:pt idx="2">
                  <c:v>0</c:v>
                </c:pt>
              </c:numCache>
            </c:numRef>
          </c:val>
          <c:extLst>
            <c:ext xmlns:c16="http://schemas.microsoft.com/office/drawing/2014/chart" uri="{C3380CC4-5D6E-409C-BE32-E72D297353CC}">
              <c16:uniqueId val="{00000006-EFE1-40DC-9697-C2ADA203C3F6}"/>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00" b="0" i="0" u="none" strike="noStrike" kern="1200" spc="0" baseline="0">
                <a:solidFill>
                  <a:schemeClr val="tx1">
                    <a:lumMod val="65000"/>
                    <a:lumOff val="35000"/>
                  </a:schemeClr>
                </a:solidFill>
                <a:latin typeface="+mn-lt"/>
                <a:ea typeface="+mn-ea"/>
                <a:cs typeface="+mn-cs"/>
              </a:defRPr>
            </a:pPr>
            <a:r>
              <a:rPr lang="en-US" sz="300"/>
              <a:t> </a:t>
            </a:r>
          </a:p>
        </c:rich>
      </c:tx>
      <c:overlay val="0"/>
      <c:spPr>
        <a:noFill/>
        <a:ln>
          <a:noFill/>
        </a:ln>
        <a:effectLst/>
      </c:spPr>
      <c:txPr>
        <a:bodyPr rot="0" spcFirstLastPara="1" vertOverflow="ellipsis" vert="horz" wrap="square" anchor="ctr" anchorCtr="1"/>
        <a:lstStyle/>
        <a:p>
          <a:pPr>
            <a:defRPr sz="3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2"/>
          <c:order val="2"/>
          <c:tx>
            <c:v>Fill</c:v>
          </c:tx>
          <c:spPr>
            <a:gradFill flip="none" rotWithShape="1">
              <a:gsLst>
                <a:gs pos="14000">
                  <a:srgbClr val="273645"/>
                </a:gs>
                <a:gs pos="100000">
                  <a:schemeClr val="bg1">
                    <a:alpha val="0"/>
                  </a:schemeClr>
                </a:gs>
              </a:gsLst>
              <a:lin ang="4800000" scaled="0"/>
              <a:tileRect/>
            </a:gradFill>
            <a:ln w="25400">
              <a:noFill/>
            </a:ln>
            <a:effectLst/>
          </c:spPr>
          <c:val>
            <c:numRef>
              <c:f>[6]Processing!$B$24:$B$35</c:f>
              <c:numCache>
                <c:formatCode>[&gt;=1000000]"$"0.00,,"M";[&gt;=1000]"$"0,"K";"$"0</c:formatCode>
                <c:ptCount val="12"/>
                <c:pt idx="0">
                  <c:v>9134.4460999999992</c:v>
                </c:pt>
                <c:pt idx="1">
                  <c:v>10294.610699999992</c:v>
                </c:pt>
                <c:pt idx="2">
                  <c:v>28594.687200000015</c:v>
                </c:pt>
                <c:pt idx="3">
                  <c:v>11587.436300000003</c:v>
                </c:pt>
                <c:pt idx="4">
                  <c:v>22411.307799999995</c:v>
                </c:pt>
                <c:pt idx="5">
                  <c:v>21285.795400000025</c:v>
                </c:pt>
                <c:pt idx="6">
                  <c:v>13832.664799999979</c:v>
                </c:pt>
                <c:pt idx="7">
                  <c:v>21776.938399999999</c:v>
                </c:pt>
                <c:pt idx="8">
                  <c:v>36857.475300000049</c:v>
                </c:pt>
                <c:pt idx="9">
                  <c:v>31784.041300000037</c:v>
                </c:pt>
                <c:pt idx="10">
                  <c:v>35468.426499999936</c:v>
                </c:pt>
                <c:pt idx="11">
                  <c:v>43369.191900000027</c:v>
                </c:pt>
              </c:numCache>
            </c:numRef>
          </c:val>
          <c:extLst>
            <c:ext xmlns:c16="http://schemas.microsoft.com/office/drawing/2014/chart" uri="{C3380CC4-5D6E-409C-BE32-E72D297353CC}">
              <c16:uniqueId val="{00000000-E9C7-4228-9D3F-4CB9DAE6D48A}"/>
            </c:ext>
          </c:extLst>
        </c:ser>
        <c:dLbls>
          <c:showLegendKey val="0"/>
          <c:showVal val="0"/>
          <c:showCatName val="0"/>
          <c:showSerName val="0"/>
          <c:showPercent val="0"/>
          <c:showBubbleSize val="0"/>
        </c:dLbls>
        <c:axId val="836879855"/>
        <c:axId val="836867375"/>
      </c:areaChart>
      <c:lineChart>
        <c:grouping val="standard"/>
        <c:varyColors val="0"/>
        <c:ser>
          <c:idx val="0"/>
          <c:order val="0"/>
          <c:tx>
            <c:strRef>
              <c:f>[6]Processing!$B$23</c:f>
              <c:strCache>
                <c:ptCount val="1"/>
                <c:pt idx="0">
                  <c:v>Profit</c:v>
                </c:pt>
              </c:strCache>
            </c:strRef>
          </c:tx>
          <c:spPr>
            <a:ln w="63500" cap="rnd">
              <a:solidFill>
                <a:srgbClr val="273645"/>
              </a:solidFill>
              <a:round/>
            </a:ln>
            <a:effectLst>
              <a:outerShdw blurRad="88900" dist="38100" dir="2700000" algn="tl" rotWithShape="0">
                <a:prstClr val="black">
                  <a:alpha val="40000"/>
                </a:prstClr>
              </a:outerShdw>
            </a:effectLst>
          </c:spPr>
          <c:marker>
            <c:symbol val="none"/>
          </c:marker>
          <c:cat>
            <c:strRef>
              <c:f>[6]Processing!$A$24:$A$35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[6]Processing!$B$24:$B$35</c:f>
              <c:numCache>
                <c:formatCode>[&gt;=1000000]"$"0.00,,"M";[&gt;=1000]"$"0,"K";"$"0</c:formatCode>
                <c:ptCount val="12"/>
                <c:pt idx="0">
                  <c:v>9134.4460999999992</c:v>
                </c:pt>
                <c:pt idx="1">
                  <c:v>10294.610699999992</c:v>
                </c:pt>
                <c:pt idx="2">
                  <c:v>28594.687200000015</c:v>
                </c:pt>
                <c:pt idx="3">
                  <c:v>11587.436300000003</c:v>
                </c:pt>
                <c:pt idx="4">
                  <c:v>22411.307799999995</c:v>
                </c:pt>
                <c:pt idx="5">
                  <c:v>21285.795400000025</c:v>
                </c:pt>
                <c:pt idx="6">
                  <c:v>13832.664799999979</c:v>
                </c:pt>
                <c:pt idx="7">
                  <c:v>21776.938399999999</c:v>
                </c:pt>
                <c:pt idx="8">
                  <c:v>36857.475300000049</c:v>
                </c:pt>
                <c:pt idx="9">
                  <c:v>31784.041300000037</c:v>
                </c:pt>
                <c:pt idx="10">
                  <c:v>35468.426499999936</c:v>
                </c:pt>
                <c:pt idx="11">
                  <c:v>43369.191900000027</c:v>
                </c:pt>
              </c:numCache>
            </c:numRef>
          </c:val>
          <c:smooth val="1"/>
          <c:extLst>
            <c:ext xmlns:c16="http://schemas.microsoft.com/office/drawing/2014/chart" uri="{C3380CC4-5D6E-409C-BE32-E72D297353CC}">
              <c16:uniqueId val="{00000001-E9C7-4228-9D3F-4CB9DAE6D48A}"/>
            </c:ext>
          </c:extLst>
        </c:ser>
        <c:dLbls>
          <c:showLegendKey val="0"/>
          <c:showVal val="0"/>
          <c:showCatName val="0"/>
          <c:showSerName val="0"/>
          <c:showPercent val="0"/>
          <c:showBubbleSize val="0"/>
        </c:dLbls>
        <c:marker val="1"/>
        <c:smooth val="0"/>
        <c:axId val="836851055"/>
        <c:axId val="836851535"/>
      </c:lineChart>
      <c:scatterChart>
        <c:scatterStyle val="lineMarker"/>
        <c:varyColors val="0"/>
        <c:ser>
          <c:idx val="1"/>
          <c:order val="1"/>
          <c:tx>
            <c:strRef>
              <c:f>[6]Processing!$C$23</c:f>
              <c:strCache>
                <c:ptCount val="1"/>
                <c:pt idx="0">
                  <c:v>Cursor</c:v>
                </c:pt>
              </c:strCache>
            </c:strRef>
          </c:tx>
          <c:spPr>
            <a:ln w="25400" cap="rnd">
              <a:noFill/>
              <a:round/>
            </a:ln>
            <a:effectLst>
              <a:outerShdw blurRad="50800" dist="38100" dir="2700000" algn="tl" rotWithShape="0">
                <a:prstClr val="black">
                  <a:alpha val="40000"/>
                </a:prstClr>
              </a:outerShdw>
            </a:effectLst>
          </c:spPr>
          <c:marker>
            <c:symbol val="circle"/>
            <c:size val="13"/>
            <c:spPr>
              <a:solidFill>
                <a:srgbClr val="273645"/>
              </a:solidFill>
              <a:ln w="25400">
                <a:solidFill>
                  <a:schemeClr val="bg1"/>
                </a:solidFill>
              </a:ln>
              <a:effectLst>
                <a:outerShdw blurRad="50800" dist="38100" dir="2700000" algn="tl" rotWithShape="0">
                  <a:prstClr val="black">
                    <a:alpha val="40000"/>
                  </a:prstClr>
                </a:outerShdw>
              </a:effectLst>
            </c:spPr>
          </c:marker>
          <c:dLbls>
            <c:spPr>
              <a:solidFill>
                <a:schemeClr val="bg1"/>
              </a:solidFill>
              <a:ln>
                <a:noFill/>
              </a:ln>
              <a:effectLst>
                <a:outerShdw blurRad="63500" sx="102000" sy="102000" algn="ctr"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[6]Processing!$A$24:$A$35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[6]Processing!$C$24:$C$35</c:f>
              <c:numCache>
                <c:formatCode>[&gt;=1000000]"$"0.00,,"M";[&gt;=1000]"$"0,"K";"$"0</c:formatCode>
                <c:ptCount val="12"/>
                <c:pt idx="0">
                  <c:v>9134.4460999999992</c:v>
                </c:pt>
                <c:pt idx="1">
                  <c:v>10294.610699999992</c:v>
                </c:pt>
                <c:pt idx="2">
                  <c:v>28594.687200000015</c:v>
                </c:pt>
                <c:pt idx="3">
                  <c:v>11587.436300000003</c:v>
                </c:pt>
                <c:pt idx="4">
                  <c:v>22411.307799999995</c:v>
                </c:pt>
                <c:pt idx="5">
                  <c:v>21285.795400000025</c:v>
                </c:pt>
                <c:pt idx="6">
                  <c:v>13832.664799999979</c:v>
                </c:pt>
                <c:pt idx="7">
                  <c:v>21776.938399999999</c:v>
                </c:pt>
                <c:pt idx="8">
                  <c:v>36857.475300000049</c:v>
                </c:pt>
                <c:pt idx="9">
                  <c:v>31784.041300000037</c:v>
                </c:pt>
                <c:pt idx="10">
                  <c:v>35468.426499999936</c:v>
                </c:pt>
                <c:pt idx="11">
                  <c:v>43369.191900000027</c:v>
                </c:pt>
              </c:numCache>
            </c:numRef>
          </c:yVal>
          <c:smooth val="0"/>
          <c:extLst>
            <c:ext xmlns:c16="http://schemas.microsoft.com/office/drawing/2014/chart" uri="{C3380CC4-5D6E-409C-BE32-E72D297353CC}">
              <c16:uniqueId val="{00000002-E9C7-4228-9D3F-4CB9DAE6D48A}"/>
            </c:ext>
          </c:extLst>
        </c:ser>
        <c:dLbls>
          <c:showLegendKey val="0"/>
          <c:showVal val="0"/>
          <c:showCatName val="0"/>
          <c:showSerName val="0"/>
          <c:showPercent val="0"/>
          <c:showBubbleSize val="0"/>
        </c:dLbls>
        <c:axId val="836879855"/>
        <c:axId val="836867375"/>
      </c:scatterChart>
      <c:catAx>
        <c:axId val="8368510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36851535"/>
        <c:crosses val="autoZero"/>
        <c:auto val="1"/>
        <c:lblAlgn val="ctr"/>
        <c:lblOffset val="100"/>
        <c:noMultiLvlLbl val="0"/>
      </c:catAx>
      <c:valAx>
        <c:axId val="836851535"/>
        <c:scaling>
          <c:orientation val="minMax"/>
        </c:scaling>
        <c:delete val="0"/>
        <c:axPos val="l"/>
        <c:majorGridlines>
          <c:spPr>
            <a:ln w="9525" cap="flat" cmpd="sng" algn="ctr">
              <a:solidFill>
                <a:srgbClr val="D9D9D9"/>
              </a:solidFill>
              <a:round/>
            </a:ln>
            <a:effectLst/>
          </c:spPr>
        </c:majorGridlines>
        <c:numFmt formatCode="[&gt;=1000000]&quot;$&quot;0.00,,&quot;M&quot;;[&gt;=1000]&quot;$&quot;0,&quot;K&quot;;&quot;$&quot;0" sourceLinked="1"/>
        <c:majorTickMark val="none"/>
        <c:minorTickMark val="none"/>
        <c:tickLblPos val="nextTo"/>
        <c:spPr>
          <a:noFill/>
          <a:ln>
            <a:noFill/>
          </a:ln>
          <a:effectLst/>
        </c:spPr>
        <c:txPr>
          <a:bodyPr rot="-60000000" spcFirstLastPara="1" vertOverflow="ellipsis" vert="horz" wrap="square" anchor="ctr" anchorCtr="1"/>
          <a:lstStyle/>
          <a:p>
            <a:pPr>
              <a:defRPr sz="750" b="0" i="0" u="none" strike="noStrike" kern="1200" baseline="0">
                <a:solidFill>
                  <a:srgbClr val="595959"/>
                </a:solidFill>
                <a:latin typeface="+mn-lt"/>
                <a:ea typeface="+mn-ea"/>
                <a:cs typeface="+mn-cs"/>
              </a:defRPr>
            </a:pPr>
            <a:endParaRPr lang="en-US"/>
          </a:p>
        </c:txPr>
        <c:crossAx val="836851055"/>
        <c:crosses val="autoZero"/>
        <c:crossBetween val="between"/>
      </c:valAx>
      <c:valAx>
        <c:axId val="836867375"/>
        <c:scaling>
          <c:orientation val="minMax"/>
        </c:scaling>
        <c:delete val="1"/>
        <c:axPos val="r"/>
        <c:numFmt formatCode="[&gt;=1000000]&quot;$&quot;0.00,,&quot;M&quot;;[&gt;=1000]&quot;$&quot;0,&quot;K&quot;;&quot;$&quot;0" sourceLinked="1"/>
        <c:majorTickMark val="out"/>
        <c:minorTickMark val="none"/>
        <c:tickLblPos val="nextTo"/>
        <c:crossAx val="836879855"/>
        <c:crosses val="max"/>
        <c:crossBetween val="between"/>
      </c:valAx>
      <c:catAx>
        <c:axId val="836879855"/>
        <c:scaling>
          <c:orientation val="minMax"/>
        </c:scaling>
        <c:delete val="1"/>
        <c:axPos val="t"/>
        <c:majorTickMark val="out"/>
        <c:minorTickMark val="none"/>
        <c:tickLblPos val="nextTo"/>
        <c:crossAx val="836867375"/>
        <c:crosses val="max"/>
        <c:auto val="1"/>
        <c:lblAlgn val="ctr"/>
        <c:lblOffset val="100"/>
        <c:noMultiLvlLbl val="0"/>
      </c:catAx>
      <c:spPr>
        <a:noFill/>
        <a:ln>
          <a:noFill/>
        </a:ln>
        <a:effectLst/>
      </c:spPr>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4"/>
          <c:order val="4"/>
          <c:tx>
            <c:v>Fill1</c:v>
          </c:tx>
          <c:spPr>
            <a:gradFill>
              <a:gsLst>
                <a:gs pos="0">
                  <a:srgbClr val="1AFFD5">
                    <a:alpha val="30000"/>
                  </a:srgbClr>
                </a:gs>
                <a:gs pos="100000">
                  <a:srgbClr val="1AFFD5">
                    <a:alpha val="0"/>
                  </a:srgbClr>
                </a:gs>
              </a:gsLst>
              <a:lin ang="5400000" scaled="0"/>
            </a:gradFill>
            <a:ln w="25400" cap="rnd">
              <a:noFill/>
              <a:round/>
            </a:ln>
            <a:effectLst>
              <a:outerShdw blurRad="50800" dist="38100" dir="5400000" algn="t" rotWithShape="0">
                <a:prstClr val="black">
                  <a:alpha val="40000"/>
                </a:prstClr>
              </a:outerShdw>
            </a:effectLst>
          </c:spPr>
          <c:errBars>
            <c:errDir val="y"/>
            <c:errBarType val="minus"/>
            <c:errValType val="cust"/>
            <c:noEndCap val="0"/>
            <c:plus>
              <c:numLit>
                <c:formatCode>General</c:formatCode>
                <c:ptCount val="1"/>
                <c:pt idx="0">
                  <c:v>1</c:v>
                </c:pt>
              </c:numLit>
            </c:plus>
            <c:minus>
              <c:numRef>
                <c:f>[7]Processing!$D$2:$D$13</c:f>
                <c:numCache>
                  <c:formatCode>General</c:formatCode>
                  <c:ptCount val="12"/>
                  <c:pt idx="0">
                    <c:v>6.3257210249812373E-2</c:v>
                  </c:pt>
                  <c:pt idx="1">
                    <c:v>8.6951860190843791E-2</c:v>
                  </c:pt>
                  <c:pt idx="2">
                    <c:v>9.0382759729816659E-2</c:v>
                  </c:pt>
                  <c:pt idx="3">
                    <c:v>7.8481826954004505E-2</c:v>
                  </c:pt>
                  <c:pt idx="4">
                    <c:v>6.1220113648547229E-2</c:v>
                  </c:pt>
                  <c:pt idx="5">
                    <c:v>4.8032593545620242E-2</c:v>
                  </c:pt>
                  <c:pt idx="6">
                    <c:v>5.5966548729495018E-2</c:v>
                  </c:pt>
                  <c:pt idx="7">
                    <c:v>0.10367749544333656</c:v>
                  </c:pt>
                  <c:pt idx="8">
                    <c:v>0.11900932775812158</c:v>
                  </c:pt>
                  <c:pt idx="9">
                    <c:v>0.11321968478610486</c:v>
                  </c:pt>
                  <c:pt idx="10">
                    <c:v>8.2556020156534793E-2</c:v>
                  </c:pt>
                  <c:pt idx="11">
                    <c:v>#N/A</c:v>
                  </c:pt>
                </c:numCache>
              </c:numRef>
            </c:minus>
            <c:spPr>
              <a:noFill/>
              <a:ln w="9525" cap="flat" cmpd="sng" algn="ctr">
                <a:solidFill>
                  <a:schemeClr val="bg1">
                    <a:lumMod val="50000"/>
                  </a:schemeClr>
                </a:solidFill>
                <a:round/>
              </a:ln>
              <a:effectLst/>
            </c:spPr>
          </c:errBars>
          <c:val>
            <c:numRef>
              <c:f>[7]Processing!$B$2:$B$13</c:f>
              <c:numCache>
                <c:formatCode>0%</c:formatCode>
                <c:ptCount val="12"/>
                <c:pt idx="0">
                  <c:v>6.3257210249812373E-2</c:v>
                </c:pt>
                <c:pt idx="1">
                  <c:v>8.6951860190843791E-2</c:v>
                </c:pt>
                <c:pt idx="2">
                  <c:v>9.0382759729816659E-2</c:v>
                </c:pt>
                <c:pt idx="3">
                  <c:v>7.8481826954004505E-2</c:v>
                </c:pt>
                <c:pt idx="4">
                  <c:v>6.1220113648547229E-2</c:v>
                </c:pt>
                <c:pt idx="5">
                  <c:v>4.8032593545620242E-2</c:v>
                </c:pt>
                <c:pt idx="6">
                  <c:v>5.5966548729495018E-2</c:v>
                </c:pt>
                <c:pt idx="7">
                  <c:v>0.10367749544333656</c:v>
                </c:pt>
                <c:pt idx="8">
                  <c:v>0.11900932775812158</c:v>
                </c:pt>
                <c:pt idx="9">
                  <c:v>0.11321968478610486</c:v>
                </c:pt>
                <c:pt idx="10">
                  <c:v>8.2556020156534793E-2</c:v>
                </c:pt>
                <c:pt idx="11">
                  <c:v>9.7244558807762407E-2</c:v>
                </c:pt>
              </c:numCache>
            </c:numRef>
          </c:val>
          <c:extLst>
            <c:ext xmlns:c16="http://schemas.microsoft.com/office/drawing/2014/chart" uri="{C3380CC4-5D6E-409C-BE32-E72D297353CC}">
              <c16:uniqueId val="{00000000-C7C5-4496-A423-B233943F02A4}"/>
            </c:ext>
          </c:extLst>
        </c:ser>
        <c:ser>
          <c:idx val="5"/>
          <c:order val="5"/>
          <c:tx>
            <c:v>Fill2</c:v>
          </c:tx>
          <c:spPr>
            <a:gradFill>
              <a:gsLst>
                <a:gs pos="0">
                  <a:srgbClr val="9980FF">
                    <a:alpha val="30000"/>
                  </a:srgbClr>
                </a:gs>
                <a:gs pos="100000">
                  <a:srgbClr val="9980FF">
                    <a:alpha val="0"/>
                  </a:srgbClr>
                </a:gs>
              </a:gsLst>
              <a:lin ang="5400000" scaled="0"/>
            </a:gradFill>
            <a:ln w="25400" cap="rnd">
              <a:noFill/>
              <a:round/>
            </a:ln>
            <a:effectLst>
              <a:outerShdw blurRad="50800" dist="38100" dir="5400000" algn="t" rotWithShape="0">
                <a:prstClr val="black">
                  <a:alpha val="40000"/>
                </a:prstClr>
              </a:outerShdw>
            </a:effectLst>
          </c:spPr>
          <c:errBars>
            <c:errDir val="y"/>
            <c:errBarType val="minus"/>
            <c:errValType val="cust"/>
            <c:noEndCap val="0"/>
            <c:plus>
              <c:numLit>
                <c:formatCode>General</c:formatCode>
                <c:ptCount val="1"/>
                <c:pt idx="0">
                  <c:v>1</c:v>
                </c:pt>
              </c:numLit>
            </c:plus>
            <c:minus>
              <c:numRef>
                <c:f>[7]Processing!$E$2:$E$13</c:f>
                <c:numCache>
                  <c:formatCode>General</c:formatCode>
                  <c:ptCount val="12"/>
                  <c:pt idx="0">
                    <c:v>7.7971583689499829E-2</c:v>
                  </c:pt>
                  <c:pt idx="1">
                    <c:v>7.2311424280928724E-2</c:v>
                  </c:pt>
                  <c:pt idx="2">
                    <c:v>7.9357745177313158E-2</c:v>
                  </c:pt>
                  <c:pt idx="3">
                    <c:v>9.0793577451773133E-2</c:v>
                  </c:pt>
                  <c:pt idx="4">
                    <c:v>8.4902391128566485E-2</c:v>
                  </c:pt>
                  <c:pt idx="5">
                    <c:v>7.0925262793115396E-2</c:v>
                  </c:pt>
                  <c:pt idx="6">
                    <c:v>6.6997805244310968E-2</c:v>
                  </c:pt>
                  <c:pt idx="7">
                    <c:v>7.589234145777983E-2</c:v>
                  </c:pt>
                  <c:pt idx="8">
                    <c:v>9.3450386970082011E-2</c:v>
                  </c:pt>
                  <c:pt idx="9">
                    <c:v>0.10373108467136422</c:v>
                  </c:pt>
                  <c:pt idx="10">
                    <c:v>9.8186438720110888E-2</c:v>
                  </c:pt>
                  <c:pt idx="11">
                    <c:v>#N/A</c:v>
                  </c:pt>
                </c:numCache>
              </c:numRef>
            </c:minus>
            <c:spPr>
              <a:noFill/>
              <a:ln w="9525" cap="flat" cmpd="sng" algn="ctr">
                <a:solidFill>
                  <a:schemeClr val="bg1">
                    <a:lumMod val="50000"/>
                  </a:schemeClr>
                </a:solidFill>
                <a:round/>
              </a:ln>
              <a:effectLst/>
            </c:spPr>
          </c:errBars>
          <c:val>
            <c:numRef>
              <c:f>[7]Processing!$C$2:$C$13</c:f>
              <c:numCache>
                <c:formatCode>0%</c:formatCode>
                <c:ptCount val="12"/>
                <c:pt idx="0">
                  <c:v>7.7971583689499829E-2</c:v>
                </c:pt>
                <c:pt idx="1">
                  <c:v>7.2311424280928724E-2</c:v>
                </c:pt>
                <c:pt idx="2">
                  <c:v>7.9357745177313158E-2</c:v>
                </c:pt>
                <c:pt idx="3">
                  <c:v>9.0793577451773133E-2</c:v>
                </c:pt>
                <c:pt idx="4">
                  <c:v>8.4902391128566485E-2</c:v>
                </c:pt>
                <c:pt idx="5">
                  <c:v>7.0925262793115396E-2</c:v>
                </c:pt>
                <c:pt idx="6">
                  <c:v>6.6997805244310968E-2</c:v>
                </c:pt>
                <c:pt idx="7">
                  <c:v>7.589234145777983E-2</c:v>
                </c:pt>
                <c:pt idx="8">
                  <c:v>9.3450386970082011E-2</c:v>
                </c:pt>
                <c:pt idx="9">
                  <c:v>0.10373108467136422</c:v>
                </c:pt>
                <c:pt idx="10">
                  <c:v>9.8186438720110888E-2</c:v>
                </c:pt>
                <c:pt idx="11">
                  <c:v>8.5479958415155363E-2</c:v>
                </c:pt>
              </c:numCache>
            </c:numRef>
          </c:val>
          <c:extLst>
            <c:ext xmlns:c16="http://schemas.microsoft.com/office/drawing/2014/chart" uri="{C3380CC4-5D6E-409C-BE32-E72D297353CC}">
              <c16:uniqueId val="{00000001-C7C5-4496-A423-B233943F02A4}"/>
            </c:ext>
          </c:extLst>
        </c:ser>
        <c:dLbls>
          <c:showLegendKey val="0"/>
          <c:showVal val="0"/>
          <c:showCatName val="0"/>
          <c:showSerName val="0"/>
          <c:showPercent val="0"/>
          <c:showBubbleSize val="0"/>
        </c:dLbls>
        <c:axId val="1639660207"/>
        <c:axId val="1639660687"/>
      </c:areaChart>
      <c:lineChart>
        <c:grouping val="standard"/>
        <c:varyColors val="0"/>
        <c:ser>
          <c:idx val="0"/>
          <c:order val="0"/>
          <c:tx>
            <c:strRef>
              <c:f>[7]Processing!$B$1</c:f>
              <c:strCache>
                <c:ptCount val="1"/>
                <c:pt idx="0">
                  <c:v>CTR</c:v>
                </c:pt>
              </c:strCache>
            </c:strRef>
          </c:tx>
          <c:spPr>
            <a:ln w="38100" cap="rnd">
              <a:solidFill>
                <a:srgbClr val="1AFFD5"/>
              </a:solidFill>
              <a:round/>
            </a:ln>
            <a:effectLst>
              <a:outerShdw blurRad="50800" dist="38100" dir="5400000" algn="t" rotWithShape="0">
                <a:prstClr val="black">
                  <a:alpha val="40000"/>
                </a:prstClr>
              </a:outerShdw>
            </a:effectLst>
          </c:spPr>
          <c:marker>
            <c:symbol val="none"/>
          </c:marker>
          <c:cat>
            <c:strRef>
              <c:f>[7]Processing!$A$2:$A$13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[7]Processing!$B$2:$B$13</c:f>
              <c:numCache>
                <c:formatCode>0%</c:formatCode>
                <c:ptCount val="12"/>
                <c:pt idx="0">
                  <c:v>6.3257210249812373E-2</c:v>
                </c:pt>
                <c:pt idx="1">
                  <c:v>8.6951860190843791E-2</c:v>
                </c:pt>
                <c:pt idx="2">
                  <c:v>9.0382759729816659E-2</c:v>
                </c:pt>
                <c:pt idx="3">
                  <c:v>7.8481826954004505E-2</c:v>
                </c:pt>
                <c:pt idx="4">
                  <c:v>6.1220113648547229E-2</c:v>
                </c:pt>
                <c:pt idx="5">
                  <c:v>4.8032593545620242E-2</c:v>
                </c:pt>
                <c:pt idx="6">
                  <c:v>5.5966548729495018E-2</c:v>
                </c:pt>
                <c:pt idx="7">
                  <c:v>0.10367749544333656</c:v>
                </c:pt>
                <c:pt idx="8">
                  <c:v>0.11900932775812158</c:v>
                </c:pt>
                <c:pt idx="9">
                  <c:v>0.11321968478610486</c:v>
                </c:pt>
                <c:pt idx="10">
                  <c:v>8.2556020156534793E-2</c:v>
                </c:pt>
                <c:pt idx="11">
                  <c:v>9.7244558807762407E-2</c:v>
                </c:pt>
              </c:numCache>
            </c:numRef>
          </c:val>
          <c:smooth val="1"/>
          <c:extLst>
            <c:ext xmlns:c16="http://schemas.microsoft.com/office/drawing/2014/chart" uri="{C3380CC4-5D6E-409C-BE32-E72D297353CC}">
              <c16:uniqueId val="{00000002-C7C5-4496-A423-B233943F02A4}"/>
            </c:ext>
          </c:extLst>
        </c:ser>
        <c:ser>
          <c:idx val="1"/>
          <c:order val="1"/>
          <c:tx>
            <c:strRef>
              <c:f>[7]Processing!$C$1</c:f>
              <c:strCache>
                <c:ptCount val="1"/>
                <c:pt idx="0">
                  <c:v>CR</c:v>
                </c:pt>
              </c:strCache>
            </c:strRef>
          </c:tx>
          <c:spPr>
            <a:ln w="38100" cap="rnd">
              <a:solidFill>
                <a:srgbClr val="9980FF"/>
              </a:solidFill>
              <a:round/>
            </a:ln>
            <a:effectLst>
              <a:outerShdw blurRad="50800" dist="38100" dir="5400000" algn="t" rotWithShape="0">
                <a:prstClr val="black">
                  <a:alpha val="40000"/>
                </a:prstClr>
              </a:outerShdw>
            </a:effectLst>
          </c:spPr>
          <c:marker>
            <c:symbol val="none"/>
          </c:marker>
          <c:cat>
            <c:strRef>
              <c:f>[7]Processing!$A$2:$A$13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[7]Processing!$C$2:$C$13</c:f>
              <c:numCache>
                <c:formatCode>0%</c:formatCode>
                <c:ptCount val="12"/>
                <c:pt idx="0">
                  <c:v>7.7971583689499829E-2</c:v>
                </c:pt>
                <c:pt idx="1">
                  <c:v>7.2311424280928724E-2</c:v>
                </c:pt>
                <c:pt idx="2">
                  <c:v>7.9357745177313158E-2</c:v>
                </c:pt>
                <c:pt idx="3">
                  <c:v>9.0793577451773133E-2</c:v>
                </c:pt>
                <c:pt idx="4">
                  <c:v>8.4902391128566485E-2</c:v>
                </c:pt>
                <c:pt idx="5">
                  <c:v>7.0925262793115396E-2</c:v>
                </c:pt>
                <c:pt idx="6">
                  <c:v>6.6997805244310968E-2</c:v>
                </c:pt>
                <c:pt idx="7">
                  <c:v>7.589234145777983E-2</c:v>
                </c:pt>
                <c:pt idx="8">
                  <c:v>9.3450386970082011E-2</c:v>
                </c:pt>
                <c:pt idx="9">
                  <c:v>0.10373108467136422</c:v>
                </c:pt>
                <c:pt idx="10">
                  <c:v>9.8186438720110888E-2</c:v>
                </c:pt>
                <c:pt idx="11">
                  <c:v>8.5479958415155363E-2</c:v>
                </c:pt>
              </c:numCache>
            </c:numRef>
          </c:val>
          <c:smooth val="1"/>
          <c:extLst>
            <c:ext xmlns:c16="http://schemas.microsoft.com/office/drawing/2014/chart" uri="{C3380CC4-5D6E-409C-BE32-E72D297353CC}">
              <c16:uniqueId val="{00000003-C7C5-4496-A423-B233943F02A4}"/>
            </c:ext>
          </c:extLst>
        </c:ser>
        <c:dLbls>
          <c:showLegendKey val="0"/>
          <c:showVal val="0"/>
          <c:showCatName val="0"/>
          <c:showSerName val="0"/>
          <c:showPercent val="0"/>
          <c:showBubbleSize val="0"/>
        </c:dLbls>
        <c:marker val="1"/>
        <c:smooth val="0"/>
        <c:axId val="1639660207"/>
        <c:axId val="1639660687"/>
      </c:lineChart>
      <c:scatterChart>
        <c:scatterStyle val="lineMarker"/>
        <c:varyColors val="0"/>
        <c:ser>
          <c:idx val="2"/>
          <c:order val="2"/>
          <c:tx>
            <c:strRef>
              <c:f>[7]Processing!$D$1</c:f>
              <c:strCache>
                <c:ptCount val="1"/>
                <c:pt idx="0">
                  <c:v>CTR Select</c:v>
                </c:pt>
              </c:strCache>
            </c:strRef>
          </c:tx>
          <c:spPr>
            <a:ln w="38100">
              <a:noFill/>
            </a:ln>
            <a:effectLst>
              <a:glow rad="139700">
                <a:srgbClr val="1AFFD5">
                  <a:alpha val="40000"/>
                </a:srgbClr>
              </a:glow>
            </a:effectLst>
          </c:spPr>
          <c:marker>
            <c:symbol val="circle"/>
            <c:size val="5"/>
            <c:spPr>
              <a:solidFill>
                <a:schemeClr val="bg1"/>
              </a:solidFill>
              <a:ln>
                <a:noFill/>
              </a:ln>
              <a:effectLst>
                <a:glow rad="139700">
                  <a:srgbClr val="1AFFD5">
                    <a:alpha val="40000"/>
                  </a:srgbClr>
                </a:glow>
              </a:effectLst>
            </c:spPr>
          </c:marker>
          <c:xVal>
            <c:strRef>
              <c:f>[7]Processing!$A$2:$A$13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[7]Processing!$D$2:$D$13</c:f>
              <c:numCache>
                <c:formatCode>0.0%</c:formatCode>
                <c:ptCount val="12"/>
                <c:pt idx="0">
                  <c:v>6.3257210249812373E-2</c:v>
                </c:pt>
                <c:pt idx="1">
                  <c:v>8.6951860190843791E-2</c:v>
                </c:pt>
                <c:pt idx="2">
                  <c:v>9.0382759729816659E-2</c:v>
                </c:pt>
                <c:pt idx="3">
                  <c:v>7.8481826954004505E-2</c:v>
                </c:pt>
                <c:pt idx="4">
                  <c:v>6.1220113648547229E-2</c:v>
                </c:pt>
                <c:pt idx="5">
                  <c:v>4.8032593545620242E-2</c:v>
                </c:pt>
                <c:pt idx="6">
                  <c:v>5.5966548729495018E-2</c:v>
                </c:pt>
                <c:pt idx="7">
                  <c:v>0.10367749544333656</c:v>
                </c:pt>
                <c:pt idx="8">
                  <c:v>0.11900932775812158</c:v>
                </c:pt>
                <c:pt idx="9">
                  <c:v>0.11321968478610486</c:v>
                </c:pt>
                <c:pt idx="10">
                  <c:v>8.2556020156534793E-2</c:v>
                </c:pt>
                <c:pt idx="11">
                  <c:v>#N/A</c:v>
                </c:pt>
              </c:numCache>
            </c:numRef>
          </c:yVal>
          <c:smooth val="0"/>
          <c:extLst>
            <c:ext xmlns:c16="http://schemas.microsoft.com/office/drawing/2014/chart" uri="{C3380CC4-5D6E-409C-BE32-E72D297353CC}">
              <c16:uniqueId val="{00000004-C7C5-4496-A423-B233943F02A4}"/>
            </c:ext>
          </c:extLst>
        </c:ser>
        <c:ser>
          <c:idx val="3"/>
          <c:order val="3"/>
          <c:tx>
            <c:strRef>
              <c:f>[7]Processing!$E$1</c:f>
              <c:strCache>
                <c:ptCount val="1"/>
                <c:pt idx="0">
                  <c:v>CR Select</c:v>
                </c:pt>
              </c:strCache>
            </c:strRef>
          </c:tx>
          <c:spPr>
            <a:ln w="38100">
              <a:noFill/>
            </a:ln>
            <a:effectLst>
              <a:glow rad="139700">
                <a:srgbClr val="9980FF">
                  <a:alpha val="40000"/>
                </a:srgbClr>
              </a:glow>
            </a:effectLst>
          </c:spPr>
          <c:marker>
            <c:symbol val="circle"/>
            <c:size val="5"/>
            <c:spPr>
              <a:solidFill>
                <a:schemeClr val="bg1"/>
              </a:solidFill>
              <a:ln>
                <a:noFill/>
              </a:ln>
              <a:effectLst>
                <a:glow rad="139700">
                  <a:srgbClr val="9980FF">
                    <a:alpha val="40000"/>
                  </a:srgbClr>
                </a:glow>
              </a:effectLst>
            </c:spPr>
          </c:marker>
          <c:xVal>
            <c:strRef>
              <c:f>[7]Processing!$A$2:$A$13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[7]Processing!$E$2:$E$13</c:f>
              <c:numCache>
                <c:formatCode>0.0%</c:formatCode>
                <c:ptCount val="12"/>
                <c:pt idx="0">
                  <c:v>7.7971583689499829E-2</c:v>
                </c:pt>
                <c:pt idx="1">
                  <c:v>7.2311424280928724E-2</c:v>
                </c:pt>
                <c:pt idx="2">
                  <c:v>7.9357745177313158E-2</c:v>
                </c:pt>
                <c:pt idx="3">
                  <c:v>9.0793577451773133E-2</c:v>
                </c:pt>
                <c:pt idx="4">
                  <c:v>8.4902391128566485E-2</c:v>
                </c:pt>
                <c:pt idx="5">
                  <c:v>7.0925262793115396E-2</c:v>
                </c:pt>
                <c:pt idx="6">
                  <c:v>6.6997805244310968E-2</c:v>
                </c:pt>
                <c:pt idx="7">
                  <c:v>7.589234145777983E-2</c:v>
                </c:pt>
                <c:pt idx="8">
                  <c:v>9.3450386970082011E-2</c:v>
                </c:pt>
                <c:pt idx="9">
                  <c:v>0.10373108467136422</c:v>
                </c:pt>
                <c:pt idx="10">
                  <c:v>9.8186438720110888E-2</c:v>
                </c:pt>
                <c:pt idx="11">
                  <c:v>#N/A</c:v>
                </c:pt>
              </c:numCache>
            </c:numRef>
          </c:yVal>
          <c:smooth val="0"/>
          <c:extLst>
            <c:ext xmlns:c16="http://schemas.microsoft.com/office/drawing/2014/chart" uri="{C3380CC4-5D6E-409C-BE32-E72D297353CC}">
              <c16:uniqueId val="{00000005-C7C5-4496-A423-B233943F02A4}"/>
            </c:ext>
          </c:extLst>
        </c:ser>
        <c:dLbls>
          <c:showLegendKey val="0"/>
          <c:showVal val="0"/>
          <c:showCatName val="0"/>
          <c:showSerName val="0"/>
          <c:showPercent val="0"/>
          <c:showBubbleSize val="0"/>
        </c:dLbls>
        <c:axId val="1639660207"/>
        <c:axId val="1639660687"/>
      </c:scatterChart>
      <c:catAx>
        <c:axId val="163966020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660687"/>
        <c:crosses val="autoZero"/>
        <c:auto val="1"/>
        <c:lblAlgn val="ctr"/>
        <c:lblOffset val="100"/>
        <c:noMultiLvlLbl val="0"/>
      </c:catAx>
      <c:valAx>
        <c:axId val="1639660687"/>
        <c:scaling>
          <c:orientation val="minMax"/>
        </c:scaling>
        <c:delete val="0"/>
        <c:axPos val="l"/>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crossAx val="1639660207"/>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 b="0" i="0" u="none" strike="noStrike" kern="1200" spc="0" baseline="0">
                <a:solidFill>
                  <a:schemeClr val="tx1">
                    <a:lumMod val="65000"/>
                    <a:lumOff val="35000"/>
                  </a:schemeClr>
                </a:solidFill>
                <a:latin typeface="+mn-lt"/>
                <a:ea typeface="+mn-ea"/>
                <a:cs typeface="+mn-cs"/>
              </a:defRPr>
            </a:pPr>
            <a:r>
              <a:rPr lang="en-US" sz="100"/>
              <a:t> </a:t>
            </a:r>
          </a:p>
        </c:rich>
      </c:tx>
      <c:overlay val="0"/>
      <c:spPr>
        <a:noFill/>
        <a:ln>
          <a:noFill/>
        </a:ln>
        <a:effectLst/>
      </c:spPr>
      <c:txPr>
        <a:bodyPr rot="0" spcFirstLastPara="1" vertOverflow="ellipsis" vert="horz" wrap="square" anchor="ctr" anchorCtr="1"/>
        <a:lstStyle/>
        <a:p>
          <a:pPr>
            <a:defRPr sz="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3"/>
          <c:order val="0"/>
          <c:tx>
            <c:strRef>
              <c:f>Processing!$E$5</c:f>
              <c:strCache>
                <c:ptCount val="1"/>
                <c:pt idx="0">
                  <c:v>Indent</c:v>
                </c:pt>
              </c:strCache>
            </c:strRef>
          </c:tx>
          <c:spPr>
            <a:noFill/>
            <a:ln>
              <a:noFill/>
            </a:ln>
            <a:effectLst/>
          </c:spPr>
          <c:invertIfNegative val="0"/>
          <c:cat>
            <c:strRef>
              <c:f>Processing!$A$6:$A$17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Processing!$E$6:$E$17</c:f>
              <c:numCache>
                <c:formatCode>[&gt;=1000000]0.0,,"M";[&gt;=1000]0,"K";0</c:formatCode>
                <c:ptCount val="12"/>
                <c:pt idx="0">
                  <c:v>97686</c:v>
                </c:pt>
                <c:pt idx="1">
                  <c:v>97686</c:v>
                </c:pt>
                <c:pt idx="2">
                  <c:v>97686</c:v>
                </c:pt>
                <c:pt idx="3">
                  <c:v>97686</c:v>
                </c:pt>
                <c:pt idx="4">
                  <c:v>97686</c:v>
                </c:pt>
                <c:pt idx="5">
                  <c:v>97686</c:v>
                </c:pt>
                <c:pt idx="6">
                  <c:v>97686</c:v>
                </c:pt>
                <c:pt idx="7">
                  <c:v>97686</c:v>
                </c:pt>
                <c:pt idx="8">
                  <c:v>97686</c:v>
                </c:pt>
                <c:pt idx="9">
                  <c:v>97686</c:v>
                </c:pt>
                <c:pt idx="10">
                  <c:v>97686</c:v>
                </c:pt>
                <c:pt idx="11">
                  <c:v>97686</c:v>
                </c:pt>
              </c:numCache>
            </c:numRef>
          </c:val>
          <c:extLst>
            <c:ext xmlns:c16="http://schemas.microsoft.com/office/drawing/2014/chart" uri="{C3380CC4-5D6E-409C-BE32-E72D297353CC}">
              <c16:uniqueId val="{00000000-D51F-407C-A50F-E08C750AC361}"/>
            </c:ext>
          </c:extLst>
        </c:ser>
        <c:ser>
          <c:idx val="0"/>
          <c:order val="1"/>
          <c:tx>
            <c:strRef>
              <c:f>Processing!$B$5</c:f>
              <c:strCache>
                <c:ptCount val="1"/>
                <c:pt idx="0">
                  <c:v>Revenue</c:v>
                </c:pt>
              </c:strCache>
            </c:strRef>
          </c:tx>
          <c:spPr>
            <a:gradFill>
              <a:gsLst>
                <a:gs pos="0">
                  <a:srgbClr val="58D3F3"/>
                </a:gs>
                <a:gs pos="90000">
                  <a:srgbClr val="254899"/>
                </a:gs>
              </a:gsLst>
              <a:lin ang="5700000" scaled="0"/>
            </a:gradFill>
            <a:ln w="127000">
              <a:gradFill>
                <a:gsLst>
                  <a:gs pos="0">
                    <a:srgbClr val="58D3F3"/>
                  </a:gs>
                  <a:gs pos="90000">
                    <a:srgbClr val="254899"/>
                  </a:gs>
                </a:gsLst>
                <a:lin ang="5400000" scaled="1"/>
              </a:gradFill>
            </a:ln>
            <a:effectLst/>
          </c:spPr>
          <c:invertIfNegative val="0"/>
          <c:cat>
            <c:strRef>
              <c:f>Processing!$A$6:$A$17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Processing!$B$6:$B$17</c:f>
              <c:numCache>
                <c:formatCode>[&gt;=1000000]0.0,,"M";[&gt;=1000]0,"K";0</c:formatCode>
                <c:ptCount val="12"/>
                <c:pt idx="0">
                  <c:v>1605289</c:v>
                </c:pt>
                <c:pt idx="1">
                  <c:v>958032</c:v>
                </c:pt>
                <c:pt idx="2">
                  <c:v>1452570</c:v>
                </c:pt>
                <c:pt idx="3">
                  <c:v>1432076</c:v>
                </c:pt>
                <c:pt idx="4">
                  <c:v>922420</c:v>
                </c:pt>
                <c:pt idx="5">
                  <c:v>646490</c:v>
                </c:pt>
                <c:pt idx="6">
                  <c:v>643343</c:v>
                </c:pt>
                <c:pt idx="7">
                  <c:v>913806</c:v>
                </c:pt>
                <c:pt idx="8">
                  <c:v>1953720</c:v>
                </c:pt>
                <c:pt idx="9">
                  <c:v>920215</c:v>
                </c:pt>
                <c:pt idx="10">
                  <c:v>1563188</c:v>
                </c:pt>
                <c:pt idx="11">
                  <c:v>1211502</c:v>
                </c:pt>
              </c:numCache>
            </c:numRef>
          </c:val>
          <c:extLst>
            <c:ext xmlns:c16="http://schemas.microsoft.com/office/drawing/2014/chart" uri="{C3380CC4-5D6E-409C-BE32-E72D297353CC}">
              <c16:uniqueId val="{00000001-D51F-407C-A50F-E08C750AC361}"/>
            </c:ext>
          </c:extLst>
        </c:ser>
        <c:ser>
          <c:idx val="5"/>
          <c:order val="5"/>
          <c:tx>
            <c:v>indent3</c:v>
          </c:tx>
          <c:spPr>
            <a:noFill/>
            <a:ln>
              <a:noFill/>
            </a:ln>
            <a:effectLst/>
          </c:spPr>
          <c:invertIfNegative val="0"/>
          <c:dLbls>
            <c:dLbl>
              <c:idx val="0"/>
              <c:tx>
                <c:rich>
                  <a:bodyPr/>
                  <a:lstStyle/>
                  <a:p>
                    <a:endParaRPr lang="en-US"/>
                  </a:p>
                </c:rich>
              </c:tx>
              <c:dLblPos val="inBase"/>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2-D51F-407C-A50F-E08C750AC361}"/>
                </c:ext>
              </c:extLst>
            </c:dLbl>
            <c:dLbl>
              <c:idx val="1"/>
              <c:tx>
                <c:rich>
                  <a:bodyPr/>
                  <a:lstStyle/>
                  <a:p>
                    <a:endParaRPr lang="en-US"/>
                  </a:p>
                </c:rich>
              </c:tx>
              <c:dLblPos val="inBase"/>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D51F-407C-A50F-E08C750AC361}"/>
                </c:ext>
              </c:extLst>
            </c:dLbl>
            <c:dLbl>
              <c:idx val="2"/>
              <c:tx>
                <c:rich>
                  <a:bodyPr/>
                  <a:lstStyle/>
                  <a:p>
                    <a:endParaRPr lang="en-US"/>
                  </a:p>
                </c:rich>
              </c:tx>
              <c:dLblPos val="inBase"/>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D51F-407C-A50F-E08C750AC361}"/>
                </c:ext>
              </c:extLst>
            </c:dLbl>
            <c:dLbl>
              <c:idx val="3"/>
              <c:tx>
                <c:rich>
                  <a:bodyPr/>
                  <a:lstStyle/>
                  <a:p>
                    <a:endParaRPr lang="en-US"/>
                  </a:p>
                </c:rich>
              </c:tx>
              <c:dLblPos val="inBase"/>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D51F-407C-A50F-E08C750AC361}"/>
                </c:ext>
              </c:extLst>
            </c:dLbl>
            <c:dLbl>
              <c:idx val="4"/>
              <c:tx>
                <c:rich>
                  <a:bodyPr/>
                  <a:lstStyle/>
                  <a:p>
                    <a:endParaRPr lang="en-US"/>
                  </a:p>
                </c:rich>
              </c:tx>
              <c:dLblPos val="inBase"/>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D51F-407C-A50F-E08C750AC361}"/>
                </c:ext>
              </c:extLst>
            </c:dLbl>
            <c:dLbl>
              <c:idx val="5"/>
              <c:tx>
                <c:rich>
                  <a:bodyPr/>
                  <a:lstStyle/>
                  <a:p>
                    <a:endParaRPr lang="en-US"/>
                  </a:p>
                </c:rich>
              </c:tx>
              <c:dLblPos val="inBase"/>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D51F-407C-A50F-E08C750AC361}"/>
                </c:ext>
              </c:extLst>
            </c:dLbl>
            <c:dLbl>
              <c:idx val="6"/>
              <c:tx>
                <c:rich>
                  <a:bodyPr/>
                  <a:lstStyle/>
                  <a:p>
                    <a:endParaRPr lang="en-US"/>
                  </a:p>
                </c:rich>
              </c:tx>
              <c:dLblPos val="inBase"/>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D51F-407C-A50F-E08C750AC361}"/>
                </c:ext>
              </c:extLst>
            </c:dLbl>
            <c:dLbl>
              <c:idx val="7"/>
              <c:tx>
                <c:rich>
                  <a:bodyPr/>
                  <a:lstStyle/>
                  <a:p>
                    <a:endParaRPr lang="en-US"/>
                  </a:p>
                </c:rich>
              </c:tx>
              <c:dLblPos val="inBase"/>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D51F-407C-A50F-E08C750AC361}"/>
                </c:ext>
              </c:extLst>
            </c:dLbl>
            <c:dLbl>
              <c:idx val="8"/>
              <c:tx>
                <c:rich>
                  <a:bodyPr/>
                  <a:lstStyle/>
                  <a:p>
                    <a:fld id="{7F0DAE14-4254-4359-A0BD-9339F5D98BDB}"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D51F-407C-A50F-E08C750AC361}"/>
                </c:ext>
              </c:extLst>
            </c:dLbl>
            <c:dLbl>
              <c:idx val="9"/>
              <c:tx>
                <c:rich>
                  <a:bodyPr/>
                  <a:lstStyle/>
                  <a:p>
                    <a:endParaRPr lang="en-US"/>
                  </a:p>
                </c:rich>
              </c:tx>
              <c:dLblPos val="inBase"/>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D51F-407C-A50F-E08C750AC361}"/>
                </c:ext>
              </c:extLst>
            </c:dLbl>
            <c:dLbl>
              <c:idx val="10"/>
              <c:tx>
                <c:rich>
                  <a:bodyPr/>
                  <a:lstStyle/>
                  <a:p>
                    <a:endParaRPr lang="en-US"/>
                  </a:p>
                </c:rich>
              </c:tx>
              <c:dLblPos val="inBase"/>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D51F-407C-A50F-E08C750AC361}"/>
                </c:ext>
              </c:extLst>
            </c:dLbl>
            <c:dLbl>
              <c:idx val="11"/>
              <c:tx>
                <c:rich>
                  <a:bodyPr/>
                  <a:lstStyle/>
                  <a:p>
                    <a:endParaRPr lang="en-US"/>
                  </a:p>
                </c:rich>
              </c:tx>
              <c:dLblPos val="inBase"/>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D51F-407C-A50F-E08C750AC361}"/>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val>
            <c:numRef>
              <c:f>Processing!$F$6:$F$17</c:f>
              <c:numCache>
                <c:formatCode>[&gt;=1000000]0.0,,"M";[&gt;=1000]0,"K";0</c:formatCode>
                <c:ptCount val="12"/>
                <c:pt idx="0">
                  <c:v>#N/A</c:v>
                </c:pt>
                <c:pt idx="1">
                  <c:v>#N/A</c:v>
                </c:pt>
                <c:pt idx="2">
                  <c:v>#N/A</c:v>
                </c:pt>
                <c:pt idx="3">
                  <c:v>#N/A</c:v>
                </c:pt>
                <c:pt idx="4">
                  <c:v>#N/A</c:v>
                </c:pt>
                <c:pt idx="5">
                  <c:v>#N/A</c:v>
                </c:pt>
                <c:pt idx="6">
                  <c:v>#N/A</c:v>
                </c:pt>
                <c:pt idx="7">
                  <c:v>#N/A</c:v>
                </c:pt>
                <c:pt idx="8">
                  <c:v>97686</c:v>
                </c:pt>
                <c:pt idx="9">
                  <c:v>#N/A</c:v>
                </c:pt>
                <c:pt idx="10">
                  <c:v>#N/A</c:v>
                </c:pt>
                <c:pt idx="11">
                  <c:v>#N/A</c:v>
                </c:pt>
              </c:numCache>
            </c:numRef>
          </c:val>
          <c:extLst>
            <c:ext xmlns:c15="http://schemas.microsoft.com/office/drawing/2012/chart" uri="{02D57815-91ED-43cb-92C2-25804820EDAC}">
              <c15:datalabelsRange>
                <c15:f>Processing!$D$6:$D$17</c15:f>
                <c15:dlblRangeCache>
                  <c:ptCount val="12"/>
                  <c:pt idx="0">
                    <c:v>#N/A</c:v>
                  </c:pt>
                  <c:pt idx="1">
                    <c:v>#N/A</c:v>
                  </c:pt>
                  <c:pt idx="2">
                    <c:v>#N/A</c:v>
                  </c:pt>
                  <c:pt idx="3">
                    <c:v>#N/A</c:v>
                  </c:pt>
                  <c:pt idx="4">
                    <c:v>#N/A</c:v>
                  </c:pt>
                  <c:pt idx="5">
                    <c:v>#N/A</c:v>
                  </c:pt>
                  <c:pt idx="6">
                    <c:v>#N/A</c:v>
                  </c:pt>
                  <c:pt idx="7">
                    <c:v>#N/A</c:v>
                  </c:pt>
                  <c:pt idx="8">
                    <c:v>2.0M</c:v>
                  </c:pt>
                  <c:pt idx="9">
                    <c:v>#N/A</c:v>
                  </c:pt>
                  <c:pt idx="10">
                    <c:v>#N/A</c:v>
                  </c:pt>
                  <c:pt idx="11">
                    <c:v>#N/A</c:v>
                  </c:pt>
                </c15:dlblRangeCache>
              </c15:datalabelsRange>
            </c:ext>
            <c:ext xmlns:c16="http://schemas.microsoft.com/office/drawing/2014/chart" uri="{C3380CC4-5D6E-409C-BE32-E72D297353CC}">
              <c16:uniqueId val="{0000000E-D51F-407C-A50F-E08C750AC361}"/>
            </c:ext>
          </c:extLst>
        </c:ser>
        <c:dLbls>
          <c:showLegendKey val="0"/>
          <c:showVal val="0"/>
          <c:showCatName val="0"/>
          <c:showSerName val="0"/>
          <c:showPercent val="0"/>
          <c:showBubbleSize val="0"/>
        </c:dLbls>
        <c:gapWidth val="219"/>
        <c:overlap val="100"/>
        <c:axId val="1346477423"/>
        <c:axId val="1346473583"/>
      </c:barChart>
      <c:barChart>
        <c:barDir val="col"/>
        <c:grouping val="stacked"/>
        <c:varyColors val="0"/>
        <c:ser>
          <c:idx val="4"/>
          <c:order val="2"/>
          <c:tx>
            <c:v>Cursor Indent</c:v>
          </c:tx>
          <c:spPr>
            <a:noFill/>
            <a:ln>
              <a:noFill/>
            </a:ln>
            <a:effectLst/>
          </c:spPr>
          <c:invertIfNegative val="0"/>
          <c:val>
            <c:numRef>
              <c:f>Processing!$E$6:$E$17</c:f>
              <c:numCache>
                <c:formatCode>[&gt;=1000000]0.0,,"M";[&gt;=1000]0,"K";0</c:formatCode>
                <c:ptCount val="12"/>
                <c:pt idx="0">
                  <c:v>97686</c:v>
                </c:pt>
                <c:pt idx="1">
                  <c:v>97686</c:v>
                </c:pt>
                <c:pt idx="2">
                  <c:v>97686</c:v>
                </c:pt>
                <c:pt idx="3">
                  <c:v>97686</c:v>
                </c:pt>
                <c:pt idx="4">
                  <c:v>97686</c:v>
                </c:pt>
                <c:pt idx="5">
                  <c:v>97686</c:v>
                </c:pt>
                <c:pt idx="6">
                  <c:v>97686</c:v>
                </c:pt>
                <c:pt idx="7">
                  <c:v>97686</c:v>
                </c:pt>
                <c:pt idx="8">
                  <c:v>97686</c:v>
                </c:pt>
                <c:pt idx="9">
                  <c:v>97686</c:v>
                </c:pt>
                <c:pt idx="10">
                  <c:v>97686</c:v>
                </c:pt>
                <c:pt idx="11">
                  <c:v>97686</c:v>
                </c:pt>
              </c:numCache>
            </c:numRef>
          </c:val>
          <c:extLst>
            <c:ext xmlns:c16="http://schemas.microsoft.com/office/drawing/2014/chart" uri="{C3380CC4-5D6E-409C-BE32-E72D297353CC}">
              <c16:uniqueId val="{0000000F-D51F-407C-A50F-E08C750AC361}"/>
            </c:ext>
          </c:extLst>
        </c:ser>
        <c:ser>
          <c:idx val="2"/>
          <c:order val="4"/>
          <c:tx>
            <c:strRef>
              <c:f>Processing!$D$5</c:f>
              <c:strCache>
                <c:ptCount val="1"/>
                <c:pt idx="0">
                  <c:v>Cursor R</c:v>
                </c:pt>
              </c:strCache>
            </c:strRef>
          </c:tx>
          <c:spPr>
            <a:gradFill>
              <a:gsLst>
                <a:gs pos="0">
                  <a:srgbClr val="B97CEF"/>
                </a:gs>
                <a:gs pos="100000">
                  <a:srgbClr val="254899"/>
                </a:gs>
              </a:gsLst>
              <a:lin ang="5400000" scaled="1"/>
            </a:gradFill>
            <a:ln w="127000">
              <a:gradFill>
                <a:gsLst>
                  <a:gs pos="0">
                    <a:srgbClr val="B97CEF"/>
                  </a:gs>
                  <a:gs pos="100000">
                    <a:srgbClr val="254899"/>
                  </a:gs>
                </a:gsLst>
                <a:lin ang="5400000" scaled="1"/>
              </a:gradFill>
            </a:ln>
            <a:effectLst>
              <a:outerShdw blurRad="50800" dist="38100" dir="2700000" algn="tl" rotWithShape="0">
                <a:prstClr val="black">
                  <a:alpha val="40000"/>
                </a:prstClr>
              </a:outerShdw>
            </a:effectLst>
          </c:spPr>
          <c:invertIfNegative val="0"/>
          <c:cat>
            <c:strRef>
              <c:f>Processing!$A$6:$A$17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Processing!$D$6:$D$17</c:f>
              <c:numCache>
                <c:formatCode>[&gt;=1000000]0.0,,"M";[&gt;=1000]0,"K";0</c:formatCode>
                <c:ptCount val="12"/>
                <c:pt idx="0">
                  <c:v>#N/A</c:v>
                </c:pt>
                <c:pt idx="1">
                  <c:v>#N/A</c:v>
                </c:pt>
                <c:pt idx="2">
                  <c:v>#N/A</c:v>
                </c:pt>
                <c:pt idx="3">
                  <c:v>#N/A</c:v>
                </c:pt>
                <c:pt idx="4">
                  <c:v>#N/A</c:v>
                </c:pt>
                <c:pt idx="5">
                  <c:v>#N/A</c:v>
                </c:pt>
                <c:pt idx="6">
                  <c:v>#N/A</c:v>
                </c:pt>
                <c:pt idx="7">
                  <c:v>#N/A</c:v>
                </c:pt>
                <c:pt idx="8">
                  <c:v>1953720</c:v>
                </c:pt>
                <c:pt idx="9">
                  <c:v>#N/A</c:v>
                </c:pt>
                <c:pt idx="10">
                  <c:v>#N/A</c:v>
                </c:pt>
                <c:pt idx="11">
                  <c:v>#N/A</c:v>
                </c:pt>
              </c:numCache>
            </c:numRef>
          </c:val>
          <c:extLst>
            <c:ext xmlns:c16="http://schemas.microsoft.com/office/drawing/2014/chart" uri="{C3380CC4-5D6E-409C-BE32-E72D297353CC}">
              <c16:uniqueId val="{00000010-D51F-407C-A50F-E08C750AC361}"/>
            </c:ext>
          </c:extLst>
        </c:ser>
        <c:dLbls>
          <c:showLegendKey val="0"/>
          <c:showVal val="0"/>
          <c:showCatName val="0"/>
          <c:showSerName val="0"/>
          <c:showPercent val="0"/>
          <c:showBubbleSize val="0"/>
        </c:dLbls>
        <c:gapWidth val="219"/>
        <c:overlap val="100"/>
        <c:axId val="1346503343"/>
        <c:axId val="1346502383"/>
      </c:barChart>
      <c:lineChart>
        <c:grouping val="standard"/>
        <c:varyColors val="0"/>
        <c:ser>
          <c:idx val="1"/>
          <c:order val="3"/>
          <c:tx>
            <c:strRef>
              <c:f>Processing!$C$5</c:f>
              <c:strCache>
                <c:ptCount val="1"/>
                <c:pt idx="0">
                  <c:v>Cost</c:v>
                </c:pt>
              </c:strCache>
            </c:strRef>
          </c:tx>
          <c:spPr>
            <a:ln w="19050" cap="rnd">
              <a:gradFill>
                <a:gsLst>
                  <a:gs pos="0">
                    <a:srgbClr val="C05BE9"/>
                  </a:gs>
                  <a:gs pos="100000">
                    <a:srgbClr val="FFE1FF"/>
                  </a:gs>
                </a:gsLst>
                <a:lin ang="5400000" scaled="1"/>
              </a:gradFill>
              <a:round/>
            </a:ln>
            <a:effectLst>
              <a:outerShdw blurRad="50800" dist="38100" dir="8100000" algn="tr" rotWithShape="0">
                <a:prstClr val="black">
                  <a:alpha val="40000"/>
                </a:prstClr>
              </a:outerShdw>
            </a:effectLst>
          </c:spPr>
          <c:marker>
            <c:symbol val="circle"/>
            <c:size val="5"/>
            <c:spPr>
              <a:solidFill>
                <a:srgbClr val="FFE1FF"/>
              </a:solidFill>
              <a:ln w="9525">
                <a:noFill/>
              </a:ln>
              <a:effectLst>
                <a:outerShdw blurRad="50800" dist="38100" dir="8100000" algn="tr" rotWithShape="0">
                  <a:prstClr val="black">
                    <a:alpha val="40000"/>
                  </a:prstClr>
                </a:outerShdw>
              </a:effectLst>
            </c:spPr>
          </c:marker>
          <c:cat>
            <c:strRef>
              <c:f>Processing!$A$6:$A$17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Processing!$C$6:$C$17</c:f>
              <c:numCache>
                <c:formatCode>[&gt;=1000000]0.0,,"M";[&gt;=1000]0,"K";0</c:formatCode>
                <c:ptCount val="12"/>
                <c:pt idx="0">
                  <c:v>1222900</c:v>
                </c:pt>
                <c:pt idx="1">
                  <c:v>732250</c:v>
                </c:pt>
                <c:pt idx="2">
                  <c:v>1109500</c:v>
                </c:pt>
                <c:pt idx="3">
                  <c:v>1098050</c:v>
                </c:pt>
                <c:pt idx="4">
                  <c:v>707300</c:v>
                </c:pt>
                <c:pt idx="5">
                  <c:v>494900</c:v>
                </c:pt>
                <c:pt idx="6">
                  <c:v>492150</c:v>
                </c:pt>
                <c:pt idx="7">
                  <c:v>699300</c:v>
                </c:pt>
                <c:pt idx="8">
                  <c:v>1496100</c:v>
                </c:pt>
                <c:pt idx="9">
                  <c:v>703900</c:v>
                </c:pt>
                <c:pt idx="10">
                  <c:v>1199100</c:v>
                </c:pt>
                <c:pt idx="11">
                  <c:v>928200</c:v>
                </c:pt>
              </c:numCache>
            </c:numRef>
          </c:val>
          <c:smooth val="0"/>
          <c:extLst>
            <c:ext xmlns:c16="http://schemas.microsoft.com/office/drawing/2014/chart" uri="{C3380CC4-5D6E-409C-BE32-E72D297353CC}">
              <c16:uniqueId val="{00000011-D51F-407C-A50F-E08C750AC361}"/>
            </c:ext>
          </c:extLst>
        </c:ser>
        <c:dLbls>
          <c:showLegendKey val="0"/>
          <c:showVal val="0"/>
          <c:showCatName val="0"/>
          <c:showSerName val="0"/>
          <c:showPercent val="0"/>
          <c:showBubbleSize val="0"/>
        </c:dLbls>
        <c:marker val="1"/>
        <c:smooth val="0"/>
        <c:axId val="1346477423"/>
        <c:axId val="1346473583"/>
      </c:lineChart>
      <c:catAx>
        <c:axId val="134647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473583"/>
        <c:crosses val="autoZero"/>
        <c:auto val="1"/>
        <c:lblAlgn val="ctr"/>
        <c:lblOffset val="100"/>
        <c:noMultiLvlLbl val="0"/>
      </c:catAx>
      <c:valAx>
        <c:axId val="1346473583"/>
        <c:scaling>
          <c:orientation val="minMax"/>
          <c:min val="0"/>
        </c:scaling>
        <c:delete val="0"/>
        <c:axPos val="l"/>
        <c:majorGridlines>
          <c:spPr>
            <a:ln w="9525" cap="flat" cmpd="sng" algn="ctr">
              <a:solidFill>
                <a:srgbClr val="3E4060"/>
              </a:solidFill>
              <a:round/>
            </a:ln>
            <a:effectLst/>
          </c:spPr>
        </c:majorGridlines>
        <c:numFmt formatCode="[&gt;=10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D8FB5"/>
                </a:solidFill>
                <a:latin typeface="+mn-lt"/>
                <a:ea typeface="+mn-ea"/>
                <a:cs typeface="+mn-cs"/>
              </a:defRPr>
            </a:pPr>
            <a:endParaRPr lang="en-US"/>
          </a:p>
        </c:txPr>
        <c:crossAx val="1346477423"/>
        <c:crosses val="autoZero"/>
        <c:crossBetween val="between"/>
      </c:valAx>
      <c:valAx>
        <c:axId val="1346502383"/>
        <c:scaling>
          <c:orientation val="minMax"/>
        </c:scaling>
        <c:delete val="1"/>
        <c:axPos val="r"/>
        <c:numFmt formatCode="[&gt;=1000000]0.0,,&quot;M&quot;;[&gt;=1000]0,&quot;K&quot;;0" sourceLinked="1"/>
        <c:majorTickMark val="out"/>
        <c:minorTickMark val="none"/>
        <c:tickLblPos val="nextTo"/>
        <c:crossAx val="1346503343"/>
        <c:crosses val="max"/>
        <c:crossBetween val="between"/>
      </c:valAx>
      <c:catAx>
        <c:axId val="1346503343"/>
        <c:scaling>
          <c:orientation val="minMax"/>
        </c:scaling>
        <c:delete val="1"/>
        <c:axPos val="b"/>
        <c:numFmt formatCode="General" sourceLinked="1"/>
        <c:majorTickMark val="out"/>
        <c:minorTickMark val="none"/>
        <c:tickLblPos val="nextTo"/>
        <c:crossAx val="1346502383"/>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 b="0" i="0" u="none" strike="noStrike" kern="1200" spc="0" baseline="0">
                <a:solidFill>
                  <a:schemeClr val="tx1">
                    <a:lumMod val="65000"/>
                    <a:lumOff val="35000"/>
                  </a:schemeClr>
                </a:solidFill>
                <a:latin typeface="+mn-lt"/>
                <a:ea typeface="+mn-ea"/>
                <a:cs typeface="+mn-cs"/>
              </a:defRPr>
            </a:pPr>
            <a:r>
              <a:rPr lang="en-US" sz="100"/>
              <a:t> </a:t>
            </a:r>
          </a:p>
        </c:rich>
      </c:tx>
      <c:overlay val="0"/>
      <c:spPr>
        <a:noFill/>
        <a:ln>
          <a:noFill/>
        </a:ln>
        <a:effectLst/>
      </c:spPr>
      <c:txPr>
        <a:bodyPr rot="0" spcFirstLastPara="1" vertOverflow="ellipsis" vert="horz" wrap="square" anchor="ctr" anchorCtr="1"/>
        <a:lstStyle/>
        <a:p>
          <a:pPr>
            <a:defRPr sz="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3"/>
          <c:order val="0"/>
          <c:tx>
            <c:strRef>
              <c:f>Processing!$E$5</c:f>
              <c:strCache>
                <c:ptCount val="1"/>
                <c:pt idx="0">
                  <c:v>Indent</c:v>
                </c:pt>
              </c:strCache>
            </c:strRef>
          </c:tx>
          <c:spPr>
            <a:noFill/>
            <a:ln>
              <a:noFill/>
            </a:ln>
            <a:effectLst/>
          </c:spPr>
          <c:invertIfNegative val="0"/>
          <c:cat>
            <c:strRef>
              <c:f>Processing!$A$6:$A$17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Processing!$E$6:$E$17</c:f>
              <c:numCache>
                <c:formatCode>[&gt;=1000000]0.0,,"M";[&gt;=1000]0,"K";0</c:formatCode>
                <c:ptCount val="12"/>
                <c:pt idx="0">
                  <c:v>97686</c:v>
                </c:pt>
                <c:pt idx="1">
                  <c:v>97686</c:v>
                </c:pt>
                <c:pt idx="2">
                  <c:v>97686</c:v>
                </c:pt>
                <c:pt idx="3">
                  <c:v>97686</c:v>
                </c:pt>
                <c:pt idx="4">
                  <c:v>97686</c:v>
                </c:pt>
                <c:pt idx="5">
                  <c:v>97686</c:v>
                </c:pt>
                <c:pt idx="6">
                  <c:v>97686</c:v>
                </c:pt>
                <c:pt idx="7">
                  <c:v>97686</c:v>
                </c:pt>
                <c:pt idx="8">
                  <c:v>97686</c:v>
                </c:pt>
                <c:pt idx="9">
                  <c:v>97686</c:v>
                </c:pt>
                <c:pt idx="10">
                  <c:v>97686</c:v>
                </c:pt>
                <c:pt idx="11">
                  <c:v>97686</c:v>
                </c:pt>
              </c:numCache>
            </c:numRef>
          </c:val>
          <c:extLst>
            <c:ext xmlns:c16="http://schemas.microsoft.com/office/drawing/2014/chart" uri="{C3380CC4-5D6E-409C-BE32-E72D297353CC}">
              <c16:uniqueId val="{00000000-F346-41D3-B30D-BD4FA6659F20}"/>
            </c:ext>
          </c:extLst>
        </c:ser>
        <c:ser>
          <c:idx val="0"/>
          <c:order val="1"/>
          <c:tx>
            <c:strRef>
              <c:f>Processing!$B$5</c:f>
              <c:strCache>
                <c:ptCount val="1"/>
                <c:pt idx="0">
                  <c:v>Revenue</c:v>
                </c:pt>
              </c:strCache>
            </c:strRef>
          </c:tx>
          <c:spPr>
            <a:gradFill>
              <a:gsLst>
                <a:gs pos="0">
                  <a:srgbClr val="58D3F3"/>
                </a:gs>
                <a:gs pos="90000">
                  <a:srgbClr val="254899"/>
                </a:gs>
              </a:gsLst>
              <a:lin ang="5700000" scaled="0"/>
            </a:gradFill>
            <a:ln w="127000">
              <a:gradFill>
                <a:gsLst>
                  <a:gs pos="0">
                    <a:srgbClr val="58D3F3"/>
                  </a:gs>
                  <a:gs pos="90000">
                    <a:srgbClr val="254899"/>
                  </a:gs>
                </a:gsLst>
                <a:lin ang="5400000" scaled="1"/>
              </a:gradFill>
            </a:ln>
            <a:effectLst/>
          </c:spPr>
          <c:invertIfNegative val="0"/>
          <c:cat>
            <c:strRef>
              <c:f>Processing!$A$6:$A$17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Processing!$B$6:$B$17</c:f>
              <c:numCache>
                <c:formatCode>[&gt;=1000000]0.0,,"M";[&gt;=1000]0,"K";0</c:formatCode>
                <c:ptCount val="12"/>
                <c:pt idx="0">
                  <c:v>1605289</c:v>
                </c:pt>
                <c:pt idx="1">
                  <c:v>958032</c:v>
                </c:pt>
                <c:pt idx="2">
                  <c:v>1452570</c:v>
                </c:pt>
                <c:pt idx="3">
                  <c:v>1432076</c:v>
                </c:pt>
                <c:pt idx="4">
                  <c:v>922420</c:v>
                </c:pt>
                <c:pt idx="5">
                  <c:v>646490</c:v>
                </c:pt>
                <c:pt idx="6">
                  <c:v>643343</c:v>
                </c:pt>
                <c:pt idx="7">
                  <c:v>913806</c:v>
                </c:pt>
                <c:pt idx="8">
                  <c:v>1953720</c:v>
                </c:pt>
                <c:pt idx="9">
                  <c:v>920215</c:v>
                </c:pt>
                <c:pt idx="10">
                  <c:v>1563188</c:v>
                </c:pt>
                <c:pt idx="11">
                  <c:v>1211502</c:v>
                </c:pt>
              </c:numCache>
            </c:numRef>
          </c:val>
          <c:extLst>
            <c:ext xmlns:c16="http://schemas.microsoft.com/office/drawing/2014/chart" uri="{C3380CC4-5D6E-409C-BE32-E72D297353CC}">
              <c16:uniqueId val="{00000001-F346-41D3-B30D-BD4FA6659F20}"/>
            </c:ext>
          </c:extLst>
        </c:ser>
        <c:ser>
          <c:idx val="5"/>
          <c:order val="5"/>
          <c:tx>
            <c:v>indent3</c:v>
          </c:tx>
          <c:spPr>
            <a:noFill/>
            <a:ln>
              <a:noFill/>
            </a:ln>
            <a:effectLst/>
          </c:spPr>
          <c:invertIfNegative val="0"/>
          <c:dLbls>
            <c:dLbl>
              <c:idx val="0"/>
              <c:tx>
                <c:rich>
                  <a:bodyPr/>
                  <a:lstStyle/>
                  <a:p>
                    <a:endParaRPr lang="en-US"/>
                  </a:p>
                </c:rich>
              </c:tx>
              <c:dLblPos val="inBase"/>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F346-41D3-B30D-BD4FA6659F20}"/>
                </c:ext>
              </c:extLst>
            </c:dLbl>
            <c:dLbl>
              <c:idx val="1"/>
              <c:tx>
                <c:rich>
                  <a:bodyPr/>
                  <a:lstStyle/>
                  <a:p>
                    <a:endParaRPr lang="en-US"/>
                  </a:p>
                </c:rich>
              </c:tx>
              <c:dLblPos val="inBase"/>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F346-41D3-B30D-BD4FA6659F20}"/>
                </c:ext>
              </c:extLst>
            </c:dLbl>
            <c:dLbl>
              <c:idx val="2"/>
              <c:tx>
                <c:rich>
                  <a:bodyPr/>
                  <a:lstStyle/>
                  <a:p>
                    <a:endParaRPr lang="en-US"/>
                  </a:p>
                </c:rich>
              </c:tx>
              <c:dLblPos val="inBase"/>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F346-41D3-B30D-BD4FA6659F20}"/>
                </c:ext>
              </c:extLst>
            </c:dLbl>
            <c:dLbl>
              <c:idx val="3"/>
              <c:tx>
                <c:rich>
                  <a:bodyPr/>
                  <a:lstStyle/>
                  <a:p>
                    <a:endParaRPr lang="en-US"/>
                  </a:p>
                </c:rich>
              </c:tx>
              <c:dLblPos val="inBase"/>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F346-41D3-B30D-BD4FA6659F20}"/>
                </c:ext>
              </c:extLst>
            </c:dLbl>
            <c:dLbl>
              <c:idx val="4"/>
              <c:tx>
                <c:rich>
                  <a:bodyPr/>
                  <a:lstStyle/>
                  <a:p>
                    <a:endParaRPr lang="en-US"/>
                  </a:p>
                </c:rich>
              </c:tx>
              <c:dLblPos val="inBase"/>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F346-41D3-B30D-BD4FA6659F20}"/>
                </c:ext>
              </c:extLst>
            </c:dLbl>
            <c:dLbl>
              <c:idx val="5"/>
              <c:tx>
                <c:rich>
                  <a:bodyPr/>
                  <a:lstStyle/>
                  <a:p>
                    <a:endParaRPr lang="en-US"/>
                  </a:p>
                </c:rich>
              </c:tx>
              <c:dLblPos val="inBase"/>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F346-41D3-B30D-BD4FA6659F20}"/>
                </c:ext>
              </c:extLst>
            </c:dLbl>
            <c:dLbl>
              <c:idx val="6"/>
              <c:tx>
                <c:rich>
                  <a:bodyPr/>
                  <a:lstStyle/>
                  <a:p>
                    <a:endParaRPr lang="en-US"/>
                  </a:p>
                </c:rich>
              </c:tx>
              <c:dLblPos val="inBase"/>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F346-41D3-B30D-BD4FA6659F20}"/>
                </c:ext>
              </c:extLst>
            </c:dLbl>
            <c:dLbl>
              <c:idx val="7"/>
              <c:tx>
                <c:rich>
                  <a:bodyPr/>
                  <a:lstStyle/>
                  <a:p>
                    <a:endParaRPr lang="en-US"/>
                  </a:p>
                </c:rich>
              </c:tx>
              <c:dLblPos val="inBase"/>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F346-41D3-B30D-BD4FA6659F20}"/>
                </c:ext>
              </c:extLst>
            </c:dLbl>
            <c:dLbl>
              <c:idx val="8"/>
              <c:tx>
                <c:rich>
                  <a:bodyPr/>
                  <a:lstStyle/>
                  <a:p>
                    <a:fld id="{6893D4E7-EBA3-4EA1-8DF5-25846F54C00C}"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346-41D3-B30D-BD4FA6659F20}"/>
                </c:ext>
              </c:extLst>
            </c:dLbl>
            <c:dLbl>
              <c:idx val="9"/>
              <c:tx>
                <c:rich>
                  <a:bodyPr/>
                  <a:lstStyle/>
                  <a:p>
                    <a:endParaRPr lang="en-US"/>
                  </a:p>
                </c:rich>
              </c:tx>
              <c:dLblPos val="inBase"/>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F346-41D3-B30D-BD4FA6659F20}"/>
                </c:ext>
              </c:extLst>
            </c:dLbl>
            <c:dLbl>
              <c:idx val="10"/>
              <c:tx>
                <c:rich>
                  <a:bodyPr/>
                  <a:lstStyle/>
                  <a:p>
                    <a:endParaRPr lang="en-US"/>
                  </a:p>
                </c:rich>
              </c:tx>
              <c:dLblPos val="inBase"/>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F346-41D3-B30D-BD4FA6659F20}"/>
                </c:ext>
              </c:extLst>
            </c:dLbl>
            <c:dLbl>
              <c:idx val="11"/>
              <c:tx>
                <c:rich>
                  <a:bodyPr/>
                  <a:lstStyle/>
                  <a:p>
                    <a:endParaRPr lang="en-US"/>
                  </a:p>
                </c:rich>
              </c:tx>
              <c:dLblPos val="inBase"/>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F346-41D3-B30D-BD4FA6659F20}"/>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val>
            <c:numRef>
              <c:f>Processing!$F$6:$F$17</c:f>
              <c:numCache>
                <c:formatCode>[&gt;=1000000]0.0,,"M";[&gt;=1000]0,"K";0</c:formatCode>
                <c:ptCount val="12"/>
                <c:pt idx="0">
                  <c:v>#N/A</c:v>
                </c:pt>
                <c:pt idx="1">
                  <c:v>#N/A</c:v>
                </c:pt>
                <c:pt idx="2">
                  <c:v>#N/A</c:v>
                </c:pt>
                <c:pt idx="3">
                  <c:v>#N/A</c:v>
                </c:pt>
                <c:pt idx="4">
                  <c:v>#N/A</c:v>
                </c:pt>
                <c:pt idx="5">
                  <c:v>#N/A</c:v>
                </c:pt>
                <c:pt idx="6">
                  <c:v>#N/A</c:v>
                </c:pt>
                <c:pt idx="7">
                  <c:v>#N/A</c:v>
                </c:pt>
                <c:pt idx="8">
                  <c:v>97686</c:v>
                </c:pt>
                <c:pt idx="9">
                  <c:v>#N/A</c:v>
                </c:pt>
                <c:pt idx="10">
                  <c:v>#N/A</c:v>
                </c:pt>
                <c:pt idx="11">
                  <c:v>#N/A</c:v>
                </c:pt>
              </c:numCache>
            </c:numRef>
          </c:val>
          <c:extLst>
            <c:ext xmlns:c15="http://schemas.microsoft.com/office/drawing/2012/chart" uri="{02D57815-91ED-43cb-92C2-25804820EDAC}">
              <c15:datalabelsRange>
                <c15:f>Processing!$D$6:$D$17</c15:f>
                <c15:dlblRangeCache>
                  <c:ptCount val="12"/>
                  <c:pt idx="0">
                    <c:v>#N/A</c:v>
                  </c:pt>
                  <c:pt idx="1">
                    <c:v>#N/A</c:v>
                  </c:pt>
                  <c:pt idx="2">
                    <c:v>#N/A</c:v>
                  </c:pt>
                  <c:pt idx="3">
                    <c:v>#N/A</c:v>
                  </c:pt>
                  <c:pt idx="4">
                    <c:v>#N/A</c:v>
                  </c:pt>
                  <c:pt idx="5">
                    <c:v>#N/A</c:v>
                  </c:pt>
                  <c:pt idx="6">
                    <c:v>#N/A</c:v>
                  </c:pt>
                  <c:pt idx="7">
                    <c:v>#N/A</c:v>
                  </c:pt>
                  <c:pt idx="8">
                    <c:v>2.0M</c:v>
                  </c:pt>
                  <c:pt idx="9">
                    <c:v>#N/A</c:v>
                  </c:pt>
                  <c:pt idx="10">
                    <c:v>#N/A</c:v>
                  </c:pt>
                  <c:pt idx="11">
                    <c:v>#N/A</c:v>
                  </c:pt>
                </c15:dlblRangeCache>
              </c15:datalabelsRange>
            </c:ext>
            <c:ext xmlns:c16="http://schemas.microsoft.com/office/drawing/2014/chart" uri="{C3380CC4-5D6E-409C-BE32-E72D297353CC}">
              <c16:uniqueId val="{0000000E-F346-41D3-B30D-BD4FA6659F20}"/>
            </c:ext>
          </c:extLst>
        </c:ser>
        <c:dLbls>
          <c:showLegendKey val="0"/>
          <c:showVal val="0"/>
          <c:showCatName val="0"/>
          <c:showSerName val="0"/>
          <c:showPercent val="0"/>
          <c:showBubbleSize val="0"/>
        </c:dLbls>
        <c:gapWidth val="219"/>
        <c:overlap val="100"/>
        <c:axId val="1346477423"/>
        <c:axId val="1346473583"/>
      </c:barChart>
      <c:barChart>
        <c:barDir val="col"/>
        <c:grouping val="stacked"/>
        <c:varyColors val="0"/>
        <c:ser>
          <c:idx val="4"/>
          <c:order val="2"/>
          <c:tx>
            <c:v>Cursor Indent</c:v>
          </c:tx>
          <c:spPr>
            <a:noFill/>
            <a:ln>
              <a:noFill/>
            </a:ln>
            <a:effectLst/>
          </c:spPr>
          <c:invertIfNegative val="0"/>
          <c:val>
            <c:numRef>
              <c:f>Processing!$E$6:$E$17</c:f>
              <c:numCache>
                <c:formatCode>[&gt;=1000000]0.0,,"M";[&gt;=1000]0,"K";0</c:formatCode>
                <c:ptCount val="12"/>
                <c:pt idx="0">
                  <c:v>97686</c:v>
                </c:pt>
                <c:pt idx="1">
                  <c:v>97686</c:v>
                </c:pt>
                <c:pt idx="2">
                  <c:v>97686</c:v>
                </c:pt>
                <c:pt idx="3">
                  <c:v>97686</c:v>
                </c:pt>
                <c:pt idx="4">
                  <c:v>97686</c:v>
                </c:pt>
                <c:pt idx="5">
                  <c:v>97686</c:v>
                </c:pt>
                <c:pt idx="6">
                  <c:v>97686</c:v>
                </c:pt>
                <c:pt idx="7">
                  <c:v>97686</c:v>
                </c:pt>
                <c:pt idx="8">
                  <c:v>97686</c:v>
                </c:pt>
                <c:pt idx="9">
                  <c:v>97686</c:v>
                </c:pt>
                <c:pt idx="10">
                  <c:v>97686</c:v>
                </c:pt>
                <c:pt idx="11">
                  <c:v>97686</c:v>
                </c:pt>
              </c:numCache>
            </c:numRef>
          </c:val>
          <c:extLst>
            <c:ext xmlns:c16="http://schemas.microsoft.com/office/drawing/2014/chart" uri="{C3380CC4-5D6E-409C-BE32-E72D297353CC}">
              <c16:uniqueId val="{0000000F-F346-41D3-B30D-BD4FA6659F20}"/>
            </c:ext>
          </c:extLst>
        </c:ser>
        <c:ser>
          <c:idx val="2"/>
          <c:order val="4"/>
          <c:tx>
            <c:strRef>
              <c:f>Processing!$D$5</c:f>
              <c:strCache>
                <c:ptCount val="1"/>
                <c:pt idx="0">
                  <c:v>Cursor R</c:v>
                </c:pt>
              </c:strCache>
            </c:strRef>
          </c:tx>
          <c:spPr>
            <a:gradFill>
              <a:gsLst>
                <a:gs pos="0">
                  <a:srgbClr val="B97CEF"/>
                </a:gs>
                <a:gs pos="100000">
                  <a:srgbClr val="254899"/>
                </a:gs>
              </a:gsLst>
              <a:lin ang="5400000" scaled="1"/>
            </a:gradFill>
            <a:ln w="127000">
              <a:gradFill>
                <a:gsLst>
                  <a:gs pos="0">
                    <a:srgbClr val="B97CEF"/>
                  </a:gs>
                  <a:gs pos="100000">
                    <a:srgbClr val="254899"/>
                  </a:gs>
                </a:gsLst>
                <a:lin ang="5400000" scaled="1"/>
              </a:gradFill>
            </a:ln>
            <a:effectLst>
              <a:outerShdw blurRad="50800" dist="38100" dir="2700000" algn="tl" rotWithShape="0">
                <a:prstClr val="black">
                  <a:alpha val="40000"/>
                </a:prstClr>
              </a:outerShdw>
            </a:effectLst>
          </c:spPr>
          <c:invertIfNegative val="0"/>
          <c:cat>
            <c:strRef>
              <c:f>Processing!$A$6:$A$17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Processing!$D$6:$D$17</c:f>
              <c:numCache>
                <c:formatCode>[&gt;=1000000]0.0,,"M";[&gt;=1000]0,"K";0</c:formatCode>
                <c:ptCount val="12"/>
                <c:pt idx="0">
                  <c:v>#N/A</c:v>
                </c:pt>
                <c:pt idx="1">
                  <c:v>#N/A</c:v>
                </c:pt>
                <c:pt idx="2">
                  <c:v>#N/A</c:v>
                </c:pt>
                <c:pt idx="3">
                  <c:v>#N/A</c:v>
                </c:pt>
                <c:pt idx="4">
                  <c:v>#N/A</c:v>
                </c:pt>
                <c:pt idx="5">
                  <c:v>#N/A</c:v>
                </c:pt>
                <c:pt idx="6">
                  <c:v>#N/A</c:v>
                </c:pt>
                <c:pt idx="7">
                  <c:v>#N/A</c:v>
                </c:pt>
                <c:pt idx="8">
                  <c:v>1953720</c:v>
                </c:pt>
                <c:pt idx="9">
                  <c:v>#N/A</c:v>
                </c:pt>
                <c:pt idx="10">
                  <c:v>#N/A</c:v>
                </c:pt>
                <c:pt idx="11">
                  <c:v>#N/A</c:v>
                </c:pt>
              </c:numCache>
            </c:numRef>
          </c:val>
          <c:extLst>
            <c:ext xmlns:c16="http://schemas.microsoft.com/office/drawing/2014/chart" uri="{C3380CC4-5D6E-409C-BE32-E72D297353CC}">
              <c16:uniqueId val="{00000010-F346-41D3-B30D-BD4FA6659F20}"/>
            </c:ext>
          </c:extLst>
        </c:ser>
        <c:dLbls>
          <c:showLegendKey val="0"/>
          <c:showVal val="0"/>
          <c:showCatName val="0"/>
          <c:showSerName val="0"/>
          <c:showPercent val="0"/>
          <c:showBubbleSize val="0"/>
        </c:dLbls>
        <c:gapWidth val="219"/>
        <c:overlap val="100"/>
        <c:axId val="1346503343"/>
        <c:axId val="1346502383"/>
      </c:barChart>
      <c:lineChart>
        <c:grouping val="standard"/>
        <c:varyColors val="0"/>
        <c:ser>
          <c:idx val="1"/>
          <c:order val="3"/>
          <c:tx>
            <c:strRef>
              <c:f>Processing!$C$5</c:f>
              <c:strCache>
                <c:ptCount val="1"/>
                <c:pt idx="0">
                  <c:v>Cost</c:v>
                </c:pt>
              </c:strCache>
            </c:strRef>
          </c:tx>
          <c:spPr>
            <a:ln w="19050" cap="rnd">
              <a:gradFill>
                <a:gsLst>
                  <a:gs pos="0">
                    <a:srgbClr val="C05BE9"/>
                  </a:gs>
                  <a:gs pos="100000">
                    <a:srgbClr val="FFE1FF"/>
                  </a:gs>
                </a:gsLst>
                <a:lin ang="5400000" scaled="1"/>
              </a:gradFill>
              <a:round/>
            </a:ln>
            <a:effectLst>
              <a:outerShdw blurRad="50800" dist="38100" dir="8100000" algn="tr" rotWithShape="0">
                <a:prstClr val="black">
                  <a:alpha val="40000"/>
                </a:prstClr>
              </a:outerShdw>
            </a:effectLst>
          </c:spPr>
          <c:marker>
            <c:symbol val="circle"/>
            <c:size val="5"/>
            <c:spPr>
              <a:solidFill>
                <a:srgbClr val="FFE1FF"/>
              </a:solidFill>
              <a:ln w="9525">
                <a:noFill/>
              </a:ln>
              <a:effectLst>
                <a:outerShdw blurRad="50800" dist="38100" dir="8100000" algn="tr" rotWithShape="0">
                  <a:prstClr val="black">
                    <a:alpha val="40000"/>
                  </a:prstClr>
                </a:outerShdw>
              </a:effectLst>
            </c:spPr>
          </c:marker>
          <c:cat>
            <c:strRef>
              <c:f>Processing!$A$6:$A$17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Processing!$C$6:$C$17</c:f>
              <c:numCache>
                <c:formatCode>[&gt;=1000000]0.0,,"M";[&gt;=1000]0,"K";0</c:formatCode>
                <c:ptCount val="12"/>
                <c:pt idx="0">
                  <c:v>1222900</c:v>
                </c:pt>
                <c:pt idx="1">
                  <c:v>732250</c:v>
                </c:pt>
                <c:pt idx="2">
                  <c:v>1109500</c:v>
                </c:pt>
                <c:pt idx="3">
                  <c:v>1098050</c:v>
                </c:pt>
                <c:pt idx="4">
                  <c:v>707300</c:v>
                </c:pt>
                <c:pt idx="5">
                  <c:v>494900</c:v>
                </c:pt>
                <c:pt idx="6">
                  <c:v>492150</c:v>
                </c:pt>
                <c:pt idx="7">
                  <c:v>699300</c:v>
                </c:pt>
                <c:pt idx="8">
                  <c:v>1496100</c:v>
                </c:pt>
                <c:pt idx="9">
                  <c:v>703900</c:v>
                </c:pt>
                <c:pt idx="10">
                  <c:v>1199100</c:v>
                </c:pt>
                <c:pt idx="11">
                  <c:v>928200</c:v>
                </c:pt>
              </c:numCache>
            </c:numRef>
          </c:val>
          <c:smooth val="0"/>
          <c:extLst>
            <c:ext xmlns:c16="http://schemas.microsoft.com/office/drawing/2014/chart" uri="{C3380CC4-5D6E-409C-BE32-E72D297353CC}">
              <c16:uniqueId val="{00000011-F346-41D3-B30D-BD4FA6659F20}"/>
            </c:ext>
          </c:extLst>
        </c:ser>
        <c:dLbls>
          <c:showLegendKey val="0"/>
          <c:showVal val="0"/>
          <c:showCatName val="0"/>
          <c:showSerName val="0"/>
          <c:showPercent val="0"/>
          <c:showBubbleSize val="0"/>
        </c:dLbls>
        <c:marker val="1"/>
        <c:smooth val="0"/>
        <c:axId val="1346477423"/>
        <c:axId val="1346473583"/>
      </c:lineChart>
      <c:catAx>
        <c:axId val="134647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473583"/>
        <c:crosses val="autoZero"/>
        <c:auto val="1"/>
        <c:lblAlgn val="ctr"/>
        <c:lblOffset val="100"/>
        <c:noMultiLvlLbl val="0"/>
      </c:catAx>
      <c:valAx>
        <c:axId val="1346473583"/>
        <c:scaling>
          <c:orientation val="minMax"/>
          <c:min val="0"/>
        </c:scaling>
        <c:delete val="0"/>
        <c:axPos val="l"/>
        <c:majorGridlines>
          <c:spPr>
            <a:ln w="9525" cap="flat" cmpd="sng" algn="ctr">
              <a:solidFill>
                <a:srgbClr val="3E4060"/>
              </a:solidFill>
              <a:round/>
            </a:ln>
            <a:effectLst/>
          </c:spPr>
        </c:majorGridlines>
        <c:numFmt formatCode="[&gt;=10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D8FB5"/>
                </a:solidFill>
                <a:latin typeface="+mn-lt"/>
                <a:ea typeface="+mn-ea"/>
                <a:cs typeface="+mn-cs"/>
              </a:defRPr>
            </a:pPr>
            <a:endParaRPr lang="en-US"/>
          </a:p>
        </c:txPr>
        <c:crossAx val="1346477423"/>
        <c:crosses val="autoZero"/>
        <c:crossBetween val="between"/>
      </c:valAx>
      <c:valAx>
        <c:axId val="1346502383"/>
        <c:scaling>
          <c:orientation val="minMax"/>
        </c:scaling>
        <c:delete val="1"/>
        <c:axPos val="r"/>
        <c:numFmt formatCode="[&gt;=1000000]0.0,,&quot;M&quot;;[&gt;=1000]0,&quot;K&quot;;0" sourceLinked="1"/>
        <c:majorTickMark val="out"/>
        <c:minorTickMark val="none"/>
        <c:tickLblPos val="nextTo"/>
        <c:crossAx val="1346503343"/>
        <c:crosses val="max"/>
        <c:crossBetween val="between"/>
      </c:valAx>
      <c:catAx>
        <c:axId val="1346503343"/>
        <c:scaling>
          <c:orientation val="minMax"/>
        </c:scaling>
        <c:delete val="1"/>
        <c:axPos val="b"/>
        <c:numFmt formatCode="General" sourceLinked="1"/>
        <c:majorTickMark val="out"/>
        <c:minorTickMark val="none"/>
        <c:tickLblPos val="nextTo"/>
        <c:crossAx val="1346502383"/>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400" b="0" i="0" u="none" strike="noStrike" kern="1200" spc="0" baseline="0">
                <a:solidFill>
                  <a:schemeClr val="tx1">
                    <a:lumMod val="65000"/>
                    <a:lumOff val="35000"/>
                  </a:schemeClr>
                </a:solidFill>
                <a:latin typeface="+mn-lt"/>
                <a:ea typeface="+mn-ea"/>
                <a:cs typeface="+mn-cs"/>
              </a:defRPr>
            </a:pPr>
            <a:r>
              <a:rPr lang="en-US" sz="400"/>
              <a:t> </a:t>
            </a:r>
          </a:p>
        </c:rich>
      </c:tx>
      <c:overlay val="0"/>
      <c:spPr>
        <a:noFill/>
        <a:ln>
          <a:noFill/>
        </a:ln>
        <a:effectLst/>
      </c:spPr>
      <c:txPr>
        <a:bodyPr rot="0" spcFirstLastPara="1" vertOverflow="ellipsis" vert="horz" wrap="square" anchor="ctr" anchorCtr="1"/>
        <a:lstStyle/>
        <a:p>
          <a:pPr>
            <a:defRPr sz="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spPr>
            <a:ln>
              <a:noFill/>
            </a:ln>
          </c:spPr>
          <c:dPt>
            <c:idx val="0"/>
            <c:bubble3D val="0"/>
            <c:spPr>
              <a:solidFill>
                <a:srgbClr val="96E0F3"/>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7D5E-47EC-B52B-9174F42860DC}"/>
              </c:ext>
            </c:extLst>
          </c:dPt>
          <c:dPt>
            <c:idx val="1"/>
            <c:bubble3D val="0"/>
            <c:spPr>
              <a:solidFill>
                <a:srgbClr val="8D8FB5">
                  <a:alpha val="22000"/>
                </a:srgbClr>
              </a:solidFill>
              <a:ln w="19050">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3-7D5E-47EC-B52B-9174F42860DC}"/>
              </c:ext>
            </c:extLst>
          </c:dPt>
          <c:dPt>
            <c:idx val="2"/>
            <c:bubble3D val="0"/>
            <c:spPr>
              <a:noFill/>
              <a:ln w="19050">
                <a:noFill/>
              </a:ln>
              <a:effectLst/>
            </c:spPr>
            <c:extLst>
              <c:ext xmlns:c16="http://schemas.microsoft.com/office/drawing/2014/chart" uri="{C3380CC4-5D6E-409C-BE32-E72D297353CC}">
                <c16:uniqueId val="{00000005-7D5E-47EC-B52B-9174F42860DC}"/>
              </c:ext>
            </c:extLst>
          </c:dPt>
          <c:val>
            <c:numRef>
              <c:f>Processing!$B$30:$B$32</c:f>
              <c:numCache>
                <c:formatCode>0%</c:formatCode>
                <c:ptCount val="3"/>
                <c:pt idx="0">
                  <c:v>6.3899253731343281E-2</c:v>
                </c:pt>
                <c:pt idx="1">
                  <c:v>0.68610074626865669</c:v>
                </c:pt>
                <c:pt idx="2" formatCode="0.00%">
                  <c:v>0.25</c:v>
                </c:pt>
              </c:numCache>
            </c:numRef>
          </c:val>
          <c:extLst>
            <c:ext xmlns:c16="http://schemas.microsoft.com/office/drawing/2014/chart" uri="{C3380CC4-5D6E-409C-BE32-E72D297353CC}">
              <c16:uniqueId val="{00000006-7D5E-47EC-B52B-9174F42860DC}"/>
            </c:ext>
          </c:extLst>
        </c:ser>
        <c:ser>
          <c:idx val="1"/>
          <c:order val="1"/>
          <c:spPr>
            <a:noFill/>
            <a:ln>
              <a:noFill/>
            </a:ln>
          </c:spPr>
          <c:dPt>
            <c:idx val="0"/>
            <c:bubble3D val="0"/>
            <c:spPr>
              <a:noFill/>
              <a:ln w="19050">
                <a:noFill/>
              </a:ln>
              <a:effectLst/>
            </c:spPr>
            <c:extLst>
              <c:ext xmlns:c16="http://schemas.microsoft.com/office/drawing/2014/chart" uri="{C3380CC4-5D6E-409C-BE32-E72D297353CC}">
                <c16:uniqueId val="{00000008-7D5E-47EC-B52B-9174F42860DC}"/>
              </c:ext>
            </c:extLst>
          </c:dPt>
          <c:dPt>
            <c:idx val="1"/>
            <c:bubble3D val="0"/>
            <c:spPr>
              <a:noFill/>
              <a:ln w="19050">
                <a:noFill/>
              </a:ln>
              <a:effectLst/>
            </c:spPr>
            <c:extLst>
              <c:ext xmlns:c16="http://schemas.microsoft.com/office/drawing/2014/chart" uri="{C3380CC4-5D6E-409C-BE32-E72D297353CC}">
                <c16:uniqueId val="{0000000A-7D5E-47EC-B52B-9174F42860DC}"/>
              </c:ext>
            </c:extLst>
          </c:dPt>
          <c:dPt>
            <c:idx val="2"/>
            <c:bubble3D val="0"/>
            <c:spPr>
              <a:noFill/>
              <a:ln w="19050">
                <a:noFill/>
              </a:ln>
              <a:effectLst/>
            </c:spPr>
            <c:extLst>
              <c:ext xmlns:c16="http://schemas.microsoft.com/office/drawing/2014/chart" uri="{C3380CC4-5D6E-409C-BE32-E72D297353CC}">
                <c16:uniqueId val="{0000000C-7D5E-47EC-B52B-9174F42860DC}"/>
              </c:ext>
            </c:extLst>
          </c:dPt>
          <c:val>
            <c:numRef>
              <c:f>Processing!$C$30:$C$32</c:f>
              <c:numCache>
                <c:formatCode>0%</c:formatCode>
                <c:ptCount val="3"/>
                <c:pt idx="0">
                  <c:v>6.3899253731343281E-2</c:v>
                </c:pt>
                <c:pt idx="1">
                  <c:v>0.68610074626865669</c:v>
                </c:pt>
                <c:pt idx="2" formatCode="0.00%">
                  <c:v>0.25</c:v>
                </c:pt>
              </c:numCache>
            </c:numRef>
          </c:val>
          <c:extLst>
            <c:ext xmlns:c16="http://schemas.microsoft.com/office/drawing/2014/chart" uri="{C3380CC4-5D6E-409C-BE32-E72D297353CC}">
              <c16:uniqueId val="{0000000D-7D5E-47EC-B52B-9174F42860DC}"/>
            </c:ext>
          </c:extLst>
        </c:ser>
        <c:ser>
          <c:idx val="2"/>
          <c:order val="2"/>
          <c:spPr>
            <a:ln>
              <a:noFill/>
            </a:ln>
          </c:spPr>
          <c:dPt>
            <c:idx val="0"/>
            <c:bubble3D val="0"/>
            <c:spPr>
              <a:solidFill>
                <a:srgbClr val="12C6EA"/>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F-7D5E-47EC-B52B-9174F42860DC}"/>
              </c:ext>
            </c:extLst>
          </c:dPt>
          <c:dPt>
            <c:idx val="1"/>
            <c:bubble3D val="0"/>
            <c:spPr>
              <a:solidFill>
                <a:srgbClr val="8D8FB5">
                  <a:alpha val="22000"/>
                </a:srgb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11-7D5E-47EC-B52B-9174F42860DC}"/>
              </c:ext>
            </c:extLst>
          </c:dPt>
          <c:dPt>
            <c:idx val="2"/>
            <c:bubble3D val="0"/>
            <c:spPr>
              <a:noFill/>
              <a:ln w="19050">
                <a:noFill/>
              </a:ln>
              <a:effectLst/>
            </c:spPr>
            <c:extLst>
              <c:ext xmlns:c16="http://schemas.microsoft.com/office/drawing/2014/chart" uri="{C3380CC4-5D6E-409C-BE32-E72D297353CC}">
                <c16:uniqueId val="{00000013-7D5E-47EC-B52B-9174F42860DC}"/>
              </c:ext>
            </c:extLst>
          </c:dPt>
          <c:val>
            <c:numRef>
              <c:f>Processing!$D$30:$D$32</c:f>
              <c:numCache>
                <c:formatCode>0%</c:formatCode>
                <c:ptCount val="3"/>
                <c:pt idx="0">
                  <c:v>3.0299889441680487E-2</c:v>
                </c:pt>
                <c:pt idx="1">
                  <c:v>0.71970011055831951</c:v>
                </c:pt>
                <c:pt idx="2" formatCode="0.00%">
                  <c:v>0.25</c:v>
                </c:pt>
              </c:numCache>
            </c:numRef>
          </c:val>
          <c:extLst>
            <c:ext xmlns:c16="http://schemas.microsoft.com/office/drawing/2014/chart" uri="{C3380CC4-5D6E-409C-BE32-E72D297353CC}">
              <c16:uniqueId val="{00000014-7D5E-47EC-B52B-9174F42860DC}"/>
            </c:ext>
          </c:extLst>
        </c:ser>
        <c:ser>
          <c:idx val="3"/>
          <c:order val="3"/>
          <c:spPr>
            <a:noFill/>
            <a:ln>
              <a:noFill/>
            </a:ln>
          </c:spPr>
          <c:dPt>
            <c:idx val="0"/>
            <c:bubble3D val="0"/>
            <c:spPr>
              <a:noFill/>
              <a:ln w="19050">
                <a:noFill/>
              </a:ln>
              <a:effectLst/>
            </c:spPr>
            <c:extLst>
              <c:ext xmlns:c16="http://schemas.microsoft.com/office/drawing/2014/chart" uri="{C3380CC4-5D6E-409C-BE32-E72D297353CC}">
                <c16:uniqueId val="{00000016-7D5E-47EC-B52B-9174F42860DC}"/>
              </c:ext>
            </c:extLst>
          </c:dPt>
          <c:dPt>
            <c:idx val="1"/>
            <c:bubble3D val="0"/>
            <c:spPr>
              <a:noFill/>
              <a:ln w="19050">
                <a:noFill/>
              </a:ln>
              <a:effectLst/>
            </c:spPr>
            <c:extLst>
              <c:ext xmlns:c16="http://schemas.microsoft.com/office/drawing/2014/chart" uri="{C3380CC4-5D6E-409C-BE32-E72D297353CC}">
                <c16:uniqueId val="{00000018-7D5E-47EC-B52B-9174F42860DC}"/>
              </c:ext>
            </c:extLst>
          </c:dPt>
          <c:dPt>
            <c:idx val="2"/>
            <c:bubble3D val="0"/>
            <c:spPr>
              <a:noFill/>
              <a:ln w="19050">
                <a:noFill/>
              </a:ln>
              <a:effectLst/>
            </c:spPr>
            <c:extLst>
              <c:ext xmlns:c16="http://schemas.microsoft.com/office/drawing/2014/chart" uri="{C3380CC4-5D6E-409C-BE32-E72D297353CC}">
                <c16:uniqueId val="{0000001A-7D5E-47EC-B52B-9174F42860DC}"/>
              </c:ext>
            </c:extLst>
          </c:dPt>
          <c:val>
            <c:numRef>
              <c:f>Processing!$E$30:$E$32</c:f>
              <c:numCache>
                <c:formatCode>0%</c:formatCode>
                <c:ptCount val="3"/>
                <c:pt idx="0">
                  <c:v>3.0299889441680487E-2</c:v>
                </c:pt>
                <c:pt idx="1">
                  <c:v>0.71970011055831951</c:v>
                </c:pt>
                <c:pt idx="2" formatCode="0.00%">
                  <c:v>0.25</c:v>
                </c:pt>
              </c:numCache>
            </c:numRef>
          </c:val>
          <c:extLst>
            <c:ext xmlns:c16="http://schemas.microsoft.com/office/drawing/2014/chart" uri="{C3380CC4-5D6E-409C-BE32-E72D297353CC}">
              <c16:uniqueId val="{0000001B-7D5E-47EC-B52B-9174F42860DC}"/>
            </c:ext>
          </c:extLst>
        </c:ser>
        <c:ser>
          <c:idx val="4"/>
          <c:order val="4"/>
          <c:spPr>
            <a:ln>
              <a:noFill/>
            </a:ln>
          </c:spPr>
          <c:dPt>
            <c:idx val="0"/>
            <c:bubble3D val="0"/>
            <c:spPr>
              <a:gradFill flip="none" rotWithShape="1">
                <a:gsLst>
                  <a:gs pos="100000">
                    <a:srgbClr val="057D99"/>
                  </a:gs>
                  <a:gs pos="8000">
                    <a:srgbClr val="0CAED6"/>
                  </a:gs>
                </a:gsLst>
                <a:lin ang="0" scaled="1"/>
                <a:tileRect/>
              </a:gra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1D-7D5E-47EC-B52B-9174F42860DC}"/>
              </c:ext>
            </c:extLst>
          </c:dPt>
          <c:dPt>
            <c:idx val="1"/>
            <c:bubble3D val="0"/>
            <c:spPr>
              <a:solidFill>
                <a:srgbClr val="8D8FB5">
                  <a:alpha val="22000"/>
                </a:srgb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1F-7D5E-47EC-B52B-9174F42860DC}"/>
              </c:ext>
            </c:extLst>
          </c:dPt>
          <c:dPt>
            <c:idx val="2"/>
            <c:bubble3D val="0"/>
            <c:spPr>
              <a:noFill/>
              <a:ln w="19050">
                <a:noFill/>
              </a:ln>
              <a:effectLst/>
            </c:spPr>
            <c:extLst>
              <c:ext xmlns:c16="http://schemas.microsoft.com/office/drawing/2014/chart" uri="{C3380CC4-5D6E-409C-BE32-E72D297353CC}">
                <c16:uniqueId val="{00000021-7D5E-47EC-B52B-9174F42860DC}"/>
              </c:ext>
            </c:extLst>
          </c:dPt>
          <c:val>
            <c:numRef>
              <c:f>Processing!$F$30:$F$32</c:f>
              <c:numCache>
                <c:formatCode>0%</c:formatCode>
                <c:ptCount val="3"/>
                <c:pt idx="0">
                  <c:v>6.2288864320373449E-2</c:v>
                </c:pt>
                <c:pt idx="1">
                  <c:v>0.68771113567962661</c:v>
                </c:pt>
                <c:pt idx="2" formatCode="0.00%">
                  <c:v>0.25</c:v>
                </c:pt>
              </c:numCache>
            </c:numRef>
          </c:val>
          <c:extLst>
            <c:ext xmlns:c16="http://schemas.microsoft.com/office/drawing/2014/chart" uri="{C3380CC4-5D6E-409C-BE32-E72D297353CC}">
              <c16:uniqueId val="{00000022-7D5E-47EC-B52B-9174F42860DC}"/>
            </c:ext>
          </c:extLst>
        </c:ser>
        <c:ser>
          <c:idx val="5"/>
          <c:order val="5"/>
          <c:spPr>
            <a:noFill/>
            <a:ln>
              <a:noFill/>
            </a:ln>
          </c:spPr>
          <c:dPt>
            <c:idx val="0"/>
            <c:bubble3D val="0"/>
            <c:spPr>
              <a:noFill/>
              <a:ln w="19050">
                <a:noFill/>
              </a:ln>
              <a:effectLst/>
            </c:spPr>
            <c:extLst>
              <c:ext xmlns:c16="http://schemas.microsoft.com/office/drawing/2014/chart" uri="{C3380CC4-5D6E-409C-BE32-E72D297353CC}">
                <c16:uniqueId val="{00000024-7D5E-47EC-B52B-9174F42860DC}"/>
              </c:ext>
            </c:extLst>
          </c:dPt>
          <c:dPt>
            <c:idx val="1"/>
            <c:bubble3D val="0"/>
            <c:spPr>
              <a:noFill/>
              <a:ln w="19050">
                <a:noFill/>
              </a:ln>
              <a:effectLst/>
            </c:spPr>
            <c:extLst>
              <c:ext xmlns:c16="http://schemas.microsoft.com/office/drawing/2014/chart" uri="{C3380CC4-5D6E-409C-BE32-E72D297353CC}">
                <c16:uniqueId val="{00000026-7D5E-47EC-B52B-9174F42860DC}"/>
              </c:ext>
            </c:extLst>
          </c:dPt>
          <c:dPt>
            <c:idx val="2"/>
            <c:bubble3D val="0"/>
            <c:spPr>
              <a:noFill/>
              <a:ln w="19050">
                <a:noFill/>
              </a:ln>
              <a:effectLst/>
            </c:spPr>
            <c:extLst>
              <c:ext xmlns:c16="http://schemas.microsoft.com/office/drawing/2014/chart" uri="{C3380CC4-5D6E-409C-BE32-E72D297353CC}">
                <c16:uniqueId val="{00000028-7D5E-47EC-B52B-9174F42860DC}"/>
              </c:ext>
            </c:extLst>
          </c:dPt>
          <c:val>
            <c:numRef>
              <c:f>Processing!$G$30:$G$32</c:f>
              <c:numCache>
                <c:formatCode>0%</c:formatCode>
                <c:ptCount val="3"/>
                <c:pt idx="0">
                  <c:v>6.2288864320373449E-2</c:v>
                </c:pt>
                <c:pt idx="1">
                  <c:v>0.68771113567962661</c:v>
                </c:pt>
                <c:pt idx="2" formatCode="0.00%">
                  <c:v>0.25</c:v>
                </c:pt>
              </c:numCache>
            </c:numRef>
          </c:val>
          <c:extLst>
            <c:ext xmlns:c16="http://schemas.microsoft.com/office/drawing/2014/chart" uri="{C3380CC4-5D6E-409C-BE32-E72D297353CC}">
              <c16:uniqueId val="{00000029-7D5E-47EC-B52B-9174F42860DC}"/>
            </c:ext>
          </c:extLst>
        </c:ser>
        <c:ser>
          <c:idx val="6"/>
          <c:order val="6"/>
          <c:spPr>
            <a:ln>
              <a:noFill/>
            </a:ln>
          </c:spPr>
          <c:dPt>
            <c:idx val="0"/>
            <c:bubble3D val="0"/>
            <c:spPr>
              <a:gradFill>
                <a:gsLst>
                  <a:gs pos="100000">
                    <a:srgbClr val="00809B"/>
                  </a:gs>
                  <a:gs pos="0">
                    <a:srgbClr val="0DB0DB"/>
                  </a:gs>
                </a:gsLst>
                <a:lin ang="0" scaled="1"/>
              </a:gra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2B-7D5E-47EC-B52B-9174F42860DC}"/>
              </c:ext>
            </c:extLst>
          </c:dPt>
          <c:dPt>
            <c:idx val="1"/>
            <c:bubble3D val="0"/>
            <c:spPr>
              <a:solidFill>
                <a:srgbClr val="8D8FB5">
                  <a:alpha val="22000"/>
                </a:srgb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2D-7D5E-47EC-B52B-9174F42860DC}"/>
              </c:ext>
            </c:extLst>
          </c:dPt>
          <c:dPt>
            <c:idx val="2"/>
            <c:bubble3D val="0"/>
            <c:spPr>
              <a:noFill/>
              <a:ln w="19050">
                <a:noFill/>
              </a:ln>
              <a:effectLst/>
            </c:spPr>
            <c:extLst>
              <c:ext xmlns:c16="http://schemas.microsoft.com/office/drawing/2014/chart" uri="{C3380CC4-5D6E-409C-BE32-E72D297353CC}">
                <c16:uniqueId val="{0000002F-7D5E-47EC-B52B-9174F42860DC}"/>
              </c:ext>
            </c:extLst>
          </c:dPt>
          <c:val>
            <c:numRef>
              <c:f>Processing!$H$30:$H$32</c:f>
              <c:numCache>
                <c:formatCode>0%</c:formatCode>
                <c:ptCount val="3"/>
                <c:pt idx="0">
                  <c:v>0.35108216632884959</c:v>
                </c:pt>
                <c:pt idx="1">
                  <c:v>0.39891783367115041</c:v>
                </c:pt>
                <c:pt idx="2" formatCode="0.00%">
                  <c:v>0.25</c:v>
                </c:pt>
              </c:numCache>
            </c:numRef>
          </c:val>
          <c:extLst>
            <c:ext xmlns:c16="http://schemas.microsoft.com/office/drawing/2014/chart" uri="{C3380CC4-5D6E-409C-BE32-E72D297353CC}">
              <c16:uniqueId val="{00000030-7D5E-47EC-B52B-9174F42860DC}"/>
            </c:ext>
          </c:extLst>
        </c:ser>
        <c:ser>
          <c:idx val="7"/>
          <c:order val="7"/>
          <c:spPr>
            <a:noFill/>
            <a:ln>
              <a:noFill/>
            </a:ln>
          </c:spPr>
          <c:dPt>
            <c:idx val="0"/>
            <c:bubble3D val="0"/>
            <c:spPr>
              <a:noFill/>
              <a:ln w="19050">
                <a:noFill/>
              </a:ln>
              <a:effectLst/>
            </c:spPr>
            <c:extLst>
              <c:ext xmlns:c16="http://schemas.microsoft.com/office/drawing/2014/chart" uri="{C3380CC4-5D6E-409C-BE32-E72D297353CC}">
                <c16:uniqueId val="{00000032-7D5E-47EC-B52B-9174F42860DC}"/>
              </c:ext>
            </c:extLst>
          </c:dPt>
          <c:dPt>
            <c:idx val="1"/>
            <c:bubble3D val="0"/>
            <c:spPr>
              <a:noFill/>
              <a:ln w="19050">
                <a:noFill/>
              </a:ln>
              <a:effectLst/>
            </c:spPr>
            <c:extLst>
              <c:ext xmlns:c16="http://schemas.microsoft.com/office/drawing/2014/chart" uri="{C3380CC4-5D6E-409C-BE32-E72D297353CC}">
                <c16:uniqueId val="{00000034-7D5E-47EC-B52B-9174F42860DC}"/>
              </c:ext>
            </c:extLst>
          </c:dPt>
          <c:dPt>
            <c:idx val="2"/>
            <c:bubble3D val="0"/>
            <c:spPr>
              <a:noFill/>
              <a:ln w="19050">
                <a:noFill/>
              </a:ln>
              <a:effectLst/>
            </c:spPr>
            <c:extLst>
              <c:ext xmlns:c16="http://schemas.microsoft.com/office/drawing/2014/chart" uri="{C3380CC4-5D6E-409C-BE32-E72D297353CC}">
                <c16:uniqueId val="{00000036-7D5E-47EC-B52B-9174F42860DC}"/>
              </c:ext>
            </c:extLst>
          </c:dPt>
          <c:val>
            <c:numRef>
              <c:f>Processing!$I$30:$I$32</c:f>
              <c:numCache>
                <c:formatCode>0%</c:formatCode>
                <c:ptCount val="3"/>
                <c:pt idx="0">
                  <c:v>0.35108216632884959</c:v>
                </c:pt>
                <c:pt idx="1">
                  <c:v>0.39891783367115041</c:v>
                </c:pt>
                <c:pt idx="2" formatCode="0.00%">
                  <c:v>0.25</c:v>
                </c:pt>
              </c:numCache>
            </c:numRef>
          </c:val>
          <c:extLst>
            <c:ext xmlns:c16="http://schemas.microsoft.com/office/drawing/2014/chart" uri="{C3380CC4-5D6E-409C-BE32-E72D297353CC}">
              <c16:uniqueId val="{00000037-7D5E-47EC-B52B-9174F42860DC}"/>
            </c:ext>
          </c:extLst>
        </c:ser>
        <c:ser>
          <c:idx val="8"/>
          <c:order val="8"/>
          <c:spPr>
            <a:ln>
              <a:noFill/>
            </a:ln>
          </c:spPr>
          <c:dPt>
            <c:idx val="0"/>
            <c:bubble3D val="0"/>
            <c:spPr>
              <a:gradFill>
                <a:gsLst>
                  <a:gs pos="100000">
                    <a:srgbClr val="006C83"/>
                  </a:gs>
                  <a:gs pos="0">
                    <a:srgbClr val="0695C7"/>
                  </a:gs>
                </a:gsLst>
                <a:lin ang="0" scaled="1"/>
              </a:gra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39-7D5E-47EC-B52B-9174F42860DC}"/>
              </c:ext>
            </c:extLst>
          </c:dPt>
          <c:dPt>
            <c:idx val="1"/>
            <c:bubble3D val="0"/>
            <c:spPr>
              <a:solidFill>
                <a:srgbClr val="8D8FB5">
                  <a:alpha val="22000"/>
                </a:srgb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3B-7D5E-47EC-B52B-9174F42860DC}"/>
              </c:ext>
            </c:extLst>
          </c:dPt>
          <c:dPt>
            <c:idx val="2"/>
            <c:bubble3D val="0"/>
            <c:spPr>
              <a:noFill/>
              <a:ln w="19050">
                <a:noFill/>
              </a:ln>
              <a:effectLst/>
            </c:spPr>
            <c:extLst>
              <c:ext xmlns:c16="http://schemas.microsoft.com/office/drawing/2014/chart" uri="{C3380CC4-5D6E-409C-BE32-E72D297353CC}">
                <c16:uniqueId val="{0000003D-7D5E-47EC-B52B-9174F42860DC}"/>
              </c:ext>
            </c:extLst>
          </c:dPt>
          <c:val>
            <c:numRef>
              <c:f>Processing!$J$30:$J$32</c:f>
              <c:numCache>
                <c:formatCode>0%</c:formatCode>
                <c:ptCount val="3"/>
                <c:pt idx="0">
                  <c:v>0.24242982617775322</c:v>
                </c:pt>
                <c:pt idx="1">
                  <c:v>0.50757017382224678</c:v>
                </c:pt>
                <c:pt idx="2" formatCode="0.00%">
                  <c:v>0.25</c:v>
                </c:pt>
              </c:numCache>
            </c:numRef>
          </c:val>
          <c:extLst>
            <c:ext xmlns:c16="http://schemas.microsoft.com/office/drawing/2014/chart" uri="{C3380CC4-5D6E-409C-BE32-E72D297353CC}">
              <c16:uniqueId val="{0000003E-7D5E-47EC-B52B-9174F42860DC}"/>
            </c:ext>
          </c:extLst>
        </c:ser>
        <c:dLbls>
          <c:showLegendKey val="0"/>
          <c:showVal val="0"/>
          <c:showCatName val="0"/>
          <c:showSerName val="0"/>
          <c:showPercent val="0"/>
          <c:showBubbleSize val="0"/>
          <c:showLeaderLines val="1"/>
        </c:dLbls>
        <c:firstSliceAng val="180"/>
        <c:holeSize val="21"/>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34000">
                    <a:srgbClr val="F311C5"/>
                  </a:gs>
                  <a:gs pos="73000">
                    <a:srgbClr val="BE45D1"/>
                  </a:gs>
                </a:gsLst>
                <a:lin ang="2700000" scaled="1"/>
              </a:gradFill>
              <a:ln w="19050">
                <a:noFill/>
              </a:ln>
              <a:effectLst/>
            </c:spPr>
            <c:extLst>
              <c:ext xmlns:c16="http://schemas.microsoft.com/office/drawing/2014/chart" uri="{C3380CC4-5D6E-409C-BE32-E72D297353CC}">
                <c16:uniqueId val="{00000001-63F5-4666-8ABB-57F01A2A7FAA}"/>
              </c:ext>
            </c:extLst>
          </c:dPt>
          <c:dPt>
            <c:idx val="1"/>
            <c:bubble3D val="0"/>
            <c:spPr>
              <a:gradFill>
                <a:gsLst>
                  <a:gs pos="58000">
                    <a:srgbClr val="02FEFA"/>
                  </a:gs>
                  <a:gs pos="0">
                    <a:srgbClr val="BE45D1"/>
                  </a:gs>
                </a:gsLst>
                <a:lin ang="4200000" scaled="0"/>
              </a:gradFill>
              <a:ln w="19050">
                <a:noFill/>
              </a:ln>
              <a:effectLst/>
            </c:spPr>
            <c:extLst>
              <c:ext xmlns:c16="http://schemas.microsoft.com/office/drawing/2014/chart" uri="{C3380CC4-5D6E-409C-BE32-E72D297353CC}">
                <c16:uniqueId val="{00000003-63F5-4666-8ABB-57F01A2A7FAA}"/>
              </c:ext>
            </c:extLst>
          </c:dPt>
          <c:dPt>
            <c:idx val="2"/>
            <c:bubble3D val="0"/>
            <c:spPr>
              <a:gradFill>
                <a:gsLst>
                  <a:gs pos="66000">
                    <a:srgbClr val="7464E2"/>
                  </a:gs>
                  <a:gs pos="9000">
                    <a:srgbClr val="BE45D1"/>
                  </a:gs>
                </a:gsLst>
                <a:lin ang="9000000" scaled="0"/>
              </a:gradFill>
              <a:ln w="19050">
                <a:noFill/>
              </a:ln>
              <a:effectLst/>
            </c:spPr>
            <c:extLst>
              <c:ext xmlns:c16="http://schemas.microsoft.com/office/drawing/2014/chart" uri="{C3380CC4-5D6E-409C-BE32-E72D297353CC}">
                <c16:uniqueId val="{00000005-63F5-4666-8ABB-57F01A2A7FAA}"/>
              </c:ext>
            </c:extLst>
          </c:dPt>
          <c:dPt>
            <c:idx val="3"/>
            <c:bubble3D val="0"/>
            <c:spPr>
              <a:gradFill>
                <a:gsLst>
                  <a:gs pos="56000">
                    <a:srgbClr val="3178D7"/>
                  </a:gs>
                  <a:gs pos="0">
                    <a:srgbClr val="BE45D1"/>
                  </a:gs>
                </a:gsLst>
                <a:lin ang="0" scaled="0"/>
              </a:gradFill>
              <a:ln w="19050">
                <a:noFill/>
              </a:ln>
              <a:effectLst/>
            </c:spPr>
            <c:extLst>
              <c:ext xmlns:c16="http://schemas.microsoft.com/office/drawing/2014/chart" uri="{C3380CC4-5D6E-409C-BE32-E72D297353CC}">
                <c16:uniqueId val="{00000007-63F5-4666-8ABB-57F01A2A7FAA}"/>
              </c:ext>
            </c:extLst>
          </c:dPt>
          <c:val>
            <c:numRef>
              <c:f>Processing!$F$37:$F$40</c:f>
              <c:numCache>
                <c:formatCode>[&gt;=1000000]"$"0.0,,"M";[&gt;=1000]"$"0,"K";"$"0</c:formatCode>
                <c:ptCount val="4"/>
                <c:pt idx="0">
                  <c:v>367970</c:v>
                </c:pt>
                <c:pt idx="1">
                  <c:v>1140290</c:v>
                </c:pt>
                <c:pt idx="2">
                  <c:v>171460</c:v>
                </c:pt>
                <c:pt idx="3">
                  <c:v>274000</c:v>
                </c:pt>
              </c:numCache>
            </c:numRef>
          </c:val>
          <c:extLst>
            <c:ext xmlns:c16="http://schemas.microsoft.com/office/drawing/2014/chart" uri="{C3380CC4-5D6E-409C-BE32-E72D297353CC}">
              <c16:uniqueId val="{00000008-63F5-4666-8ABB-57F01A2A7FAA}"/>
            </c:ext>
          </c:extLst>
        </c:ser>
        <c:ser>
          <c:idx val="1"/>
          <c:order val="1"/>
          <c:spPr>
            <a:noFill/>
            <a:ln>
              <a:noFill/>
            </a:ln>
          </c:spPr>
          <c:dPt>
            <c:idx val="0"/>
            <c:bubble3D val="0"/>
            <c:spPr>
              <a:noFill/>
              <a:ln w="19050">
                <a:noFill/>
              </a:ln>
              <a:effectLst/>
            </c:spPr>
            <c:extLst>
              <c:ext xmlns:c16="http://schemas.microsoft.com/office/drawing/2014/chart" uri="{C3380CC4-5D6E-409C-BE32-E72D297353CC}">
                <c16:uniqueId val="{0000000A-63F5-4666-8ABB-57F01A2A7FAA}"/>
              </c:ext>
            </c:extLst>
          </c:dPt>
          <c:dPt>
            <c:idx val="1"/>
            <c:bubble3D val="0"/>
            <c:spPr>
              <a:noFill/>
              <a:ln w="19050">
                <a:noFill/>
              </a:ln>
              <a:effectLst/>
            </c:spPr>
            <c:extLst>
              <c:ext xmlns:c16="http://schemas.microsoft.com/office/drawing/2014/chart" uri="{C3380CC4-5D6E-409C-BE32-E72D297353CC}">
                <c16:uniqueId val="{0000000C-63F5-4666-8ABB-57F01A2A7FAA}"/>
              </c:ext>
            </c:extLst>
          </c:dPt>
          <c:dPt>
            <c:idx val="2"/>
            <c:bubble3D val="0"/>
            <c:spPr>
              <a:noFill/>
              <a:ln w="19050">
                <a:noFill/>
              </a:ln>
              <a:effectLst/>
            </c:spPr>
            <c:extLst>
              <c:ext xmlns:c16="http://schemas.microsoft.com/office/drawing/2014/chart" uri="{C3380CC4-5D6E-409C-BE32-E72D297353CC}">
                <c16:uniqueId val="{0000000E-63F5-4666-8ABB-57F01A2A7FAA}"/>
              </c:ext>
            </c:extLst>
          </c:dPt>
          <c:dPt>
            <c:idx val="3"/>
            <c:bubble3D val="0"/>
            <c:spPr>
              <a:noFill/>
              <a:ln w="19050">
                <a:noFill/>
              </a:ln>
              <a:effectLst/>
            </c:spPr>
            <c:extLst>
              <c:ext xmlns:c16="http://schemas.microsoft.com/office/drawing/2014/chart" uri="{C3380CC4-5D6E-409C-BE32-E72D297353CC}">
                <c16:uniqueId val="{00000010-63F5-4666-8ABB-57F01A2A7FAA}"/>
              </c:ext>
            </c:extLst>
          </c:dPt>
          <c:val>
            <c:numRef>
              <c:f>Processing!$G$37:$G$40</c:f>
              <c:numCache>
                <c:formatCode>[&gt;=1000000]"$"0.0,,"M";[&gt;=1000]"$"0,"K";"$"0</c:formatCode>
                <c:ptCount val="4"/>
                <c:pt idx="0">
                  <c:v>367970</c:v>
                </c:pt>
                <c:pt idx="1">
                  <c:v>1140290</c:v>
                </c:pt>
                <c:pt idx="2">
                  <c:v>171460</c:v>
                </c:pt>
                <c:pt idx="3">
                  <c:v>274000</c:v>
                </c:pt>
              </c:numCache>
            </c:numRef>
          </c:val>
          <c:extLst>
            <c:ext xmlns:c16="http://schemas.microsoft.com/office/drawing/2014/chart" uri="{C3380CC4-5D6E-409C-BE32-E72D297353CC}">
              <c16:uniqueId val="{00000011-63F5-4666-8ABB-57F01A2A7FAA}"/>
            </c:ext>
          </c:extLst>
        </c:ser>
        <c:dLbls>
          <c:showLegendKey val="0"/>
          <c:showVal val="0"/>
          <c:showCatName val="0"/>
          <c:showSerName val="0"/>
          <c:showPercent val="0"/>
          <c:showBubbleSize val="0"/>
          <c:showLeaderLines val="1"/>
        </c:dLbls>
        <c:firstSliceAng val="270"/>
        <c:holeSize val="43"/>
      </c:doughnutChart>
      <c:doughnutChart>
        <c:varyColors val="1"/>
        <c:ser>
          <c:idx val="3"/>
          <c:order val="2"/>
          <c:spPr>
            <a:ln>
              <a:noFill/>
            </a:ln>
          </c:spPr>
          <c:dPt>
            <c:idx val="0"/>
            <c:bubble3D val="0"/>
            <c:spPr>
              <a:noFill/>
              <a:ln w="19050">
                <a:noFill/>
              </a:ln>
              <a:effectLst/>
            </c:spPr>
            <c:extLst>
              <c:ext xmlns:c16="http://schemas.microsoft.com/office/drawing/2014/chart" uri="{C3380CC4-5D6E-409C-BE32-E72D297353CC}">
                <c16:uniqueId val="{00000013-63F5-4666-8ABB-57F01A2A7FAA}"/>
              </c:ext>
            </c:extLst>
          </c:dPt>
          <c:dPt>
            <c:idx val="1"/>
            <c:bubble3D val="0"/>
            <c:spPr>
              <a:gradFill>
                <a:gsLst>
                  <a:gs pos="34000">
                    <a:srgbClr val="F311C5"/>
                  </a:gs>
                  <a:gs pos="73000">
                    <a:srgbClr val="BE45D1"/>
                  </a:gs>
                </a:gsLst>
                <a:lin ang="2700000" scaled="1"/>
              </a:gradFill>
              <a:ln w="19050">
                <a:solidFill>
                  <a:schemeClr val="bg1"/>
                </a:solidFill>
              </a:ln>
              <a:effectLst/>
            </c:spPr>
            <c:extLst>
              <c:ext xmlns:c16="http://schemas.microsoft.com/office/drawing/2014/chart" uri="{C3380CC4-5D6E-409C-BE32-E72D297353CC}">
                <c16:uniqueId val="{00000015-63F5-4666-8ABB-57F01A2A7FAA}"/>
              </c:ext>
            </c:extLst>
          </c:dPt>
          <c:dPt>
            <c:idx val="2"/>
            <c:bubble3D val="0"/>
            <c:spPr>
              <a:gradFill>
                <a:gsLst>
                  <a:gs pos="58000">
                    <a:srgbClr val="02FEFA"/>
                  </a:gs>
                  <a:gs pos="0">
                    <a:srgbClr val="BE45D1"/>
                  </a:gs>
                </a:gsLst>
                <a:lin ang="4200000" scaled="0"/>
              </a:gradFill>
              <a:ln w="19050">
                <a:solidFill>
                  <a:schemeClr val="bg1"/>
                </a:solidFill>
              </a:ln>
              <a:effectLst/>
            </c:spPr>
            <c:extLst>
              <c:ext xmlns:c16="http://schemas.microsoft.com/office/drawing/2014/chart" uri="{C3380CC4-5D6E-409C-BE32-E72D297353CC}">
                <c16:uniqueId val="{00000017-63F5-4666-8ABB-57F01A2A7FAA}"/>
              </c:ext>
            </c:extLst>
          </c:dPt>
          <c:dPt>
            <c:idx val="3"/>
            <c:bubble3D val="0"/>
            <c:spPr>
              <a:gradFill>
                <a:gsLst>
                  <a:gs pos="66000">
                    <a:srgbClr val="7464E2"/>
                  </a:gs>
                  <a:gs pos="9000">
                    <a:srgbClr val="BE45D1"/>
                  </a:gs>
                </a:gsLst>
                <a:lin ang="9000000" scaled="0"/>
              </a:gradFill>
              <a:ln w="19050">
                <a:solidFill>
                  <a:schemeClr val="bg1"/>
                </a:solidFill>
              </a:ln>
              <a:effectLst/>
            </c:spPr>
            <c:extLst>
              <c:ext xmlns:c16="http://schemas.microsoft.com/office/drawing/2014/chart" uri="{C3380CC4-5D6E-409C-BE32-E72D297353CC}">
                <c16:uniqueId val="{00000019-63F5-4666-8ABB-57F01A2A7FAA}"/>
              </c:ext>
            </c:extLst>
          </c:dPt>
          <c:dPt>
            <c:idx val="4"/>
            <c:bubble3D val="0"/>
            <c:spPr>
              <a:gradFill>
                <a:gsLst>
                  <a:gs pos="56000">
                    <a:srgbClr val="3178D7"/>
                  </a:gs>
                  <a:gs pos="0">
                    <a:srgbClr val="BE45D1"/>
                  </a:gs>
                </a:gsLst>
                <a:lin ang="0" scaled="0"/>
              </a:gradFill>
              <a:ln w="19050">
                <a:solidFill>
                  <a:schemeClr val="bg1"/>
                </a:solidFill>
              </a:ln>
              <a:effectLst/>
            </c:spPr>
            <c:extLst>
              <c:ext xmlns:c16="http://schemas.microsoft.com/office/drawing/2014/chart" uri="{C3380CC4-5D6E-409C-BE32-E72D297353CC}">
                <c16:uniqueId val="{0000001B-63F5-4666-8ABB-57F01A2A7FAA}"/>
              </c:ext>
            </c:extLst>
          </c:dPt>
          <c:dPt>
            <c:idx val="5"/>
            <c:bubble3D val="0"/>
            <c:spPr>
              <a:noFill/>
              <a:ln w="19050">
                <a:noFill/>
              </a:ln>
              <a:effectLst/>
            </c:spPr>
            <c:extLst>
              <c:ext xmlns:c16="http://schemas.microsoft.com/office/drawing/2014/chart" uri="{C3380CC4-5D6E-409C-BE32-E72D297353CC}">
                <c16:uniqueId val="{0000001D-63F5-4666-8ABB-57F01A2A7FAA}"/>
              </c:ext>
            </c:extLst>
          </c:dPt>
          <c:val>
            <c:numRef>
              <c:f>Processing!$H$36:$H$41</c:f>
              <c:numCache>
                <c:formatCode>[&gt;=1000000]"$"0.0,,"M";[&gt;=1000]"$"0,"K";"$"0</c:formatCode>
                <c:ptCount val="6"/>
                <c:pt idx="0">
                  <c:v>1508260</c:v>
                </c:pt>
                <c:pt idx="1">
                  <c:v>0</c:v>
                </c:pt>
                <c:pt idx="2">
                  <c:v>0</c:v>
                </c:pt>
                <c:pt idx="3">
                  <c:v>171460</c:v>
                </c:pt>
                <c:pt idx="4">
                  <c:v>0</c:v>
                </c:pt>
                <c:pt idx="5" formatCode="&quot;$&quot;#,##0.0">
                  <c:v>274000</c:v>
                </c:pt>
              </c:numCache>
            </c:numRef>
          </c:val>
          <c:extLst>
            <c:ext xmlns:c16="http://schemas.microsoft.com/office/drawing/2014/chart" uri="{C3380CC4-5D6E-409C-BE32-E72D297353CC}">
              <c16:uniqueId val="{0000001E-63F5-4666-8ABB-57F01A2A7FAA}"/>
            </c:ext>
          </c:extLst>
        </c:ser>
        <c:dLbls>
          <c:showLegendKey val="0"/>
          <c:showVal val="0"/>
          <c:showCatName val="0"/>
          <c:showSerName val="0"/>
          <c:showPercent val="0"/>
          <c:showBubbleSize val="0"/>
          <c:showLeaderLines val="1"/>
        </c:dLbls>
        <c:firstSliceAng val="270"/>
        <c:holeSize val="37"/>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a:effectLst>
              <a:outerShdw blurRad="50800" dist="38100" dir="8100000" algn="tr" rotWithShape="0">
                <a:prstClr val="black">
                  <a:alpha val="40000"/>
                </a:prstClr>
              </a:outerShdw>
            </a:effectLst>
          </c:spPr>
          <c:dPt>
            <c:idx val="0"/>
            <c:bubble3D val="0"/>
            <c:spPr>
              <a:gradFill>
                <a:gsLst>
                  <a:gs pos="0">
                    <a:srgbClr val="E053FB"/>
                  </a:gs>
                  <a:gs pos="100000">
                    <a:srgbClr val="7C74F5"/>
                  </a:gs>
                </a:gsLst>
                <a:lin ang="0" scaled="0"/>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C33E-4540-B585-29B2B366F127}"/>
              </c:ext>
            </c:extLst>
          </c:dPt>
          <c:dPt>
            <c:idx val="1"/>
            <c:bubble3D val="0"/>
            <c:spPr>
              <a:gradFill>
                <a:gsLst>
                  <a:gs pos="0">
                    <a:srgbClr val="6D8DF8"/>
                  </a:gs>
                  <a:gs pos="100000">
                    <a:srgbClr val="2AF2F7"/>
                  </a:gs>
                </a:gsLst>
                <a:lin ang="19800000" scaled="0"/>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C33E-4540-B585-29B2B366F127}"/>
              </c:ext>
            </c:extLst>
          </c:dPt>
          <c:dPt>
            <c:idx val="2"/>
            <c:bubble3D val="0"/>
            <c:spPr>
              <a:gradFill>
                <a:gsLst>
                  <a:gs pos="56000">
                    <a:srgbClr val="3178D7"/>
                  </a:gs>
                  <a:gs pos="0">
                    <a:srgbClr val="BE45D1"/>
                  </a:gs>
                </a:gsLst>
                <a:lin ang="0" scaled="0"/>
              </a:gra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C33E-4540-B585-29B2B366F127}"/>
              </c:ext>
            </c:extLst>
          </c:dPt>
          <c:cat>
            <c:strRef>
              <c:f>Processing!$A$46:$A$48</c:f>
              <c:strCache>
                <c:ptCount val="3"/>
                <c:pt idx="0">
                  <c:v>Card</c:v>
                </c:pt>
                <c:pt idx="1">
                  <c:v>Cash</c:v>
                </c:pt>
                <c:pt idx="2">
                  <c:v>Online</c:v>
                </c:pt>
              </c:strCache>
            </c:strRef>
          </c:cat>
          <c:val>
            <c:numRef>
              <c:f>Processing!$B$46:$B$48</c:f>
              <c:numCache>
                <c:formatCode>[&gt;=1000000]"$"0.0,,"M";[&gt;=1000]"$"0,"K";"$"0</c:formatCode>
                <c:ptCount val="3"/>
                <c:pt idx="0">
                  <c:v>981600</c:v>
                </c:pt>
                <c:pt idx="1">
                  <c:v>339110</c:v>
                </c:pt>
                <c:pt idx="2">
                  <c:v>633010</c:v>
                </c:pt>
              </c:numCache>
            </c:numRef>
          </c:val>
          <c:extLst>
            <c:ext xmlns:c16="http://schemas.microsoft.com/office/drawing/2014/chart" uri="{C3380CC4-5D6E-409C-BE32-E72D297353CC}">
              <c16:uniqueId val="{00000006-C33E-4540-B585-29B2B366F127}"/>
            </c:ext>
          </c:extLst>
        </c:ser>
        <c:dLbls>
          <c:showLegendKey val="0"/>
          <c:showVal val="0"/>
          <c:showCatName val="0"/>
          <c:showSerName val="0"/>
          <c:showPercent val="0"/>
          <c:showBubbleSize val="0"/>
          <c:showLeaderLines val="1"/>
        </c:dLbls>
        <c:firstSliceAng val="0"/>
        <c:holeSize val="75"/>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1"/>
          <c:order val="0"/>
          <c:tx>
            <c:strRef>
              <c:f>Processing!$F$45</c:f>
              <c:strCache>
                <c:ptCount val="1"/>
                <c:pt idx="0">
                  <c:v>Indent</c:v>
                </c:pt>
              </c:strCache>
            </c:strRef>
          </c:tx>
          <c:spPr>
            <a:noFill/>
            <a:ln>
              <a:noFill/>
            </a:ln>
            <a:effectLst/>
          </c:spPr>
          <c:invertIfNegative val="0"/>
          <c:cat>
            <c:strRef>
              <c:f>Processing!$D$46:$D$48</c:f>
              <c:strCache>
                <c:ptCount val="3"/>
                <c:pt idx="0">
                  <c:v>Cash</c:v>
                </c:pt>
                <c:pt idx="1">
                  <c:v>Online</c:v>
                </c:pt>
                <c:pt idx="2">
                  <c:v>Card</c:v>
                </c:pt>
              </c:strCache>
            </c:strRef>
          </c:cat>
          <c:val>
            <c:numRef>
              <c:f>Processing!$F$46:$F$48</c:f>
              <c:numCache>
                <c:formatCode>[&gt;=1000000]"$"0.0,,"M";[&gt;=1000]"$"0,"K";"$"0</c:formatCode>
                <c:ptCount val="3"/>
                <c:pt idx="0">
                  <c:v>29448</c:v>
                </c:pt>
                <c:pt idx="1">
                  <c:v>29448</c:v>
                </c:pt>
                <c:pt idx="2">
                  <c:v>29448</c:v>
                </c:pt>
              </c:numCache>
            </c:numRef>
          </c:val>
          <c:extLst>
            <c:ext xmlns:c16="http://schemas.microsoft.com/office/drawing/2014/chart" uri="{C3380CC4-5D6E-409C-BE32-E72D297353CC}">
              <c16:uniqueId val="{00000000-8623-4D1E-9C54-B68681809FCB}"/>
            </c:ext>
          </c:extLst>
        </c:ser>
        <c:ser>
          <c:idx val="0"/>
          <c:order val="1"/>
          <c:tx>
            <c:strRef>
              <c:f>Processing!$E$45</c:f>
              <c:strCache>
                <c:ptCount val="1"/>
                <c:pt idx="0">
                  <c:v>Sales</c:v>
                </c:pt>
              </c:strCache>
            </c:strRef>
          </c:tx>
          <c:spPr>
            <a:gradFill>
              <a:gsLst>
                <a:gs pos="100000">
                  <a:srgbClr val="33D1CD"/>
                </a:gs>
                <a:gs pos="0">
                  <a:srgbClr val="239D9A"/>
                </a:gs>
              </a:gsLst>
              <a:lin ang="0" scaled="0"/>
            </a:gradFill>
            <a:ln w="76200">
              <a:gradFill flip="none" rotWithShape="1">
                <a:gsLst>
                  <a:gs pos="0">
                    <a:srgbClr val="239D9A"/>
                  </a:gs>
                  <a:gs pos="100000">
                    <a:srgbClr val="33D1CD"/>
                  </a:gs>
                </a:gsLst>
                <a:lin ang="0" scaled="1"/>
                <a:tileRect/>
              </a:gradFill>
            </a:ln>
            <a:effectLst/>
          </c:spPr>
          <c:invertIfNegative val="0"/>
          <c:cat>
            <c:strRef>
              <c:f>Processing!$D$46:$D$48</c:f>
              <c:strCache>
                <c:ptCount val="3"/>
                <c:pt idx="0">
                  <c:v>Cash</c:v>
                </c:pt>
                <c:pt idx="1">
                  <c:v>Online</c:v>
                </c:pt>
                <c:pt idx="2">
                  <c:v>Card</c:v>
                </c:pt>
              </c:strCache>
            </c:strRef>
          </c:cat>
          <c:val>
            <c:numRef>
              <c:f>Processing!$E$46:$E$48</c:f>
              <c:numCache>
                <c:formatCode>[&gt;=1000000]"$"0.0,,"M";[&gt;=1000]"$"0,"K";"$"0</c:formatCode>
                <c:ptCount val="3"/>
                <c:pt idx="0">
                  <c:v>339110</c:v>
                </c:pt>
                <c:pt idx="1">
                  <c:v>633010</c:v>
                </c:pt>
                <c:pt idx="2">
                  <c:v>981600</c:v>
                </c:pt>
              </c:numCache>
            </c:numRef>
          </c:val>
          <c:extLst>
            <c:ext xmlns:c16="http://schemas.microsoft.com/office/drawing/2014/chart" uri="{C3380CC4-5D6E-409C-BE32-E72D297353CC}">
              <c16:uniqueId val="{00000001-8623-4D1E-9C54-B68681809FCB}"/>
            </c:ext>
          </c:extLst>
        </c:ser>
        <c:ser>
          <c:idx val="2"/>
          <c:order val="2"/>
          <c:tx>
            <c:v>Cursor Indent</c:v>
          </c:tx>
          <c:spPr>
            <a:noFill/>
            <a:ln>
              <a:noFill/>
            </a:ln>
            <a:effectLst/>
          </c:spPr>
          <c:invertIfNegative val="0"/>
          <c:dLbls>
            <c:dLbl>
              <c:idx val="0"/>
              <c:tx>
                <c:rich>
                  <a:bodyPr/>
                  <a:lstStyle/>
                  <a:p>
                    <a:fld id="{2E39DBE7-A3F3-41C8-AD7B-B131F2B247FA}"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623-4D1E-9C54-B68681809FCB}"/>
                </c:ext>
              </c:extLst>
            </c:dLbl>
            <c:dLbl>
              <c:idx val="1"/>
              <c:tx>
                <c:rich>
                  <a:bodyPr/>
                  <a:lstStyle/>
                  <a:p>
                    <a:fld id="{72986B25-18EE-4A2E-ACBD-5EB42BAE435A}"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623-4D1E-9C54-B68681809FCB}"/>
                </c:ext>
              </c:extLst>
            </c:dLbl>
            <c:dLbl>
              <c:idx val="2"/>
              <c:tx>
                <c:rich>
                  <a:bodyPr/>
                  <a:lstStyle/>
                  <a:p>
                    <a:fld id="{F99AB45A-A2FB-42AE-8666-9686CFD5B529}"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623-4D1E-9C54-B68681809FCB}"/>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val>
            <c:numRef>
              <c:f>Processing!$F$46:$F$48</c:f>
              <c:numCache>
                <c:formatCode>[&gt;=1000000]"$"0.0,,"M";[&gt;=1000]"$"0,"K";"$"0</c:formatCode>
                <c:ptCount val="3"/>
                <c:pt idx="0">
                  <c:v>29448</c:v>
                </c:pt>
                <c:pt idx="1">
                  <c:v>29448</c:v>
                </c:pt>
                <c:pt idx="2">
                  <c:v>29448</c:v>
                </c:pt>
              </c:numCache>
            </c:numRef>
          </c:val>
          <c:extLst>
            <c:ext xmlns:c15="http://schemas.microsoft.com/office/drawing/2012/chart" uri="{02D57815-91ED-43cb-92C2-25804820EDAC}">
              <c15:datalabelsRange>
                <c15:f>Processing!$E$46:$E$48</c15:f>
                <c15:dlblRangeCache>
                  <c:ptCount val="3"/>
                  <c:pt idx="0">
                    <c:v>$339K</c:v>
                  </c:pt>
                  <c:pt idx="1">
                    <c:v>$633K</c:v>
                  </c:pt>
                  <c:pt idx="2">
                    <c:v>$982K</c:v>
                  </c:pt>
                </c15:dlblRangeCache>
              </c15:datalabelsRange>
            </c:ext>
            <c:ext xmlns:c16="http://schemas.microsoft.com/office/drawing/2014/chart" uri="{C3380CC4-5D6E-409C-BE32-E72D297353CC}">
              <c16:uniqueId val="{00000005-8623-4D1E-9C54-B68681809FCB}"/>
            </c:ext>
          </c:extLst>
        </c:ser>
        <c:dLbls>
          <c:showLegendKey val="0"/>
          <c:showVal val="0"/>
          <c:showCatName val="0"/>
          <c:showSerName val="0"/>
          <c:showPercent val="0"/>
          <c:showBubbleSize val="0"/>
        </c:dLbls>
        <c:gapWidth val="500"/>
        <c:overlap val="100"/>
        <c:axId val="1177115856"/>
        <c:axId val="1177099536"/>
      </c:barChart>
      <c:catAx>
        <c:axId val="1177115856"/>
        <c:scaling>
          <c:orientation val="minMax"/>
        </c:scaling>
        <c:delete val="0"/>
        <c:axPos val="l"/>
        <c:numFmt formatCode="General" sourceLinked="1"/>
        <c:majorTickMark val="none"/>
        <c:minorTickMark val="none"/>
        <c:tickLblPos val="nextTo"/>
        <c:spPr>
          <a:noFill/>
          <a:ln w="6350" cap="flat" cmpd="sng" algn="ctr">
            <a:solidFill>
              <a:srgbClr val="12C6EA"/>
            </a:solidFill>
            <a:round/>
          </a:ln>
          <a:effectLst/>
        </c:spPr>
        <c:txPr>
          <a:bodyPr rot="-60000000" spcFirstLastPara="1" vertOverflow="ellipsis" vert="horz" wrap="square" anchor="ctr" anchorCtr="1"/>
          <a:lstStyle/>
          <a:p>
            <a:pPr>
              <a:defRPr sz="800" b="0" i="0" u="none" strike="noStrike" kern="1200" baseline="0">
                <a:solidFill>
                  <a:srgbClr val="E8E8E8"/>
                </a:solidFill>
                <a:latin typeface="+mn-lt"/>
                <a:ea typeface="+mn-ea"/>
                <a:cs typeface="+mn-cs"/>
              </a:defRPr>
            </a:pPr>
            <a:endParaRPr lang="en-US"/>
          </a:p>
        </c:txPr>
        <c:crossAx val="1177099536"/>
        <c:crosses val="autoZero"/>
        <c:auto val="1"/>
        <c:lblAlgn val="ctr"/>
        <c:lblOffset val="100"/>
        <c:noMultiLvlLbl val="0"/>
      </c:catAx>
      <c:valAx>
        <c:axId val="1177099536"/>
        <c:scaling>
          <c:orientation val="minMax"/>
        </c:scaling>
        <c:delete val="0"/>
        <c:axPos val="b"/>
        <c:majorGridlines>
          <c:spPr>
            <a:ln w="6350" cap="flat" cmpd="sng" algn="ctr">
              <a:solidFill>
                <a:srgbClr val="12C6EA">
                  <a:alpha val="20000"/>
                </a:srgbClr>
              </a:solidFill>
              <a:round/>
            </a:ln>
            <a:effectLst/>
          </c:spPr>
        </c:majorGridlines>
        <c:numFmt formatCode="[&gt;=1000000]&quot;$&quot;0.0,,&quot;M&quot;;[&gt;=1000]&quot;$&quot;0,&quot;K&quot;;&quot;$&quot;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177115856"/>
        <c:crosses val="autoZero"/>
        <c:crossBetween val="between"/>
      </c:valAx>
      <c:spPr>
        <a:solidFill>
          <a:srgbClr val="12C6EA">
            <a:alpha val="4000"/>
          </a:srgb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chemeClr val="bg1">
                  <a:alpha val="28000"/>
                </a:schemeClr>
              </a:solidFill>
              <a:ln>
                <a:noFill/>
              </a:ln>
              <a:effectLst/>
            </c:spPr>
            <c:extLst>
              <c:ext xmlns:c16="http://schemas.microsoft.com/office/drawing/2014/chart" uri="{C3380CC4-5D6E-409C-BE32-E72D297353CC}">
                <c16:uniqueId val="{00000002-D2D9-4FCC-B136-FBF693DED1BD}"/>
              </c:ext>
            </c:extLst>
          </c:dPt>
          <c:val>
            <c:numRef>
              <c:f>Processing!$F$52</c:f>
              <c:numCache>
                <c:formatCode>0%</c:formatCode>
                <c:ptCount val="1"/>
                <c:pt idx="0">
                  <c:v>0.49842096103842926</c:v>
                </c:pt>
              </c:numCache>
            </c:numRef>
          </c:val>
          <c:extLst>
            <c:ext xmlns:c16="http://schemas.microsoft.com/office/drawing/2014/chart" uri="{C3380CC4-5D6E-409C-BE32-E72D297353CC}">
              <c16:uniqueId val="{00000000-D2D9-4FCC-B136-FBF693DED1BD}"/>
            </c:ext>
          </c:extLst>
        </c:ser>
        <c:ser>
          <c:idx val="1"/>
          <c:order val="1"/>
          <c:spPr>
            <a:noFill/>
            <a:ln>
              <a:noFill/>
            </a:ln>
            <a:effectLst/>
          </c:spPr>
          <c:invertIfNegative val="0"/>
          <c:val>
            <c:numRef>
              <c:f>Processing!$G$52</c:f>
              <c:numCache>
                <c:formatCode>0%</c:formatCode>
                <c:ptCount val="1"/>
                <c:pt idx="0">
                  <c:v>0.50157903896157074</c:v>
                </c:pt>
              </c:numCache>
            </c:numRef>
          </c:val>
          <c:extLst>
            <c:ext xmlns:c16="http://schemas.microsoft.com/office/drawing/2014/chart" uri="{C3380CC4-5D6E-409C-BE32-E72D297353CC}">
              <c16:uniqueId val="{00000001-D2D9-4FCC-B136-FBF693DED1BD}"/>
            </c:ext>
          </c:extLst>
        </c:ser>
        <c:dLbls>
          <c:showLegendKey val="0"/>
          <c:showVal val="0"/>
          <c:showCatName val="0"/>
          <c:showSerName val="0"/>
          <c:showPercent val="0"/>
          <c:showBubbleSize val="0"/>
        </c:dLbls>
        <c:gapWidth val="0"/>
        <c:overlap val="100"/>
        <c:axId val="826898624"/>
        <c:axId val="1177064016"/>
      </c:barChart>
      <c:catAx>
        <c:axId val="826898624"/>
        <c:scaling>
          <c:orientation val="minMax"/>
        </c:scaling>
        <c:delete val="1"/>
        <c:axPos val="l"/>
        <c:majorTickMark val="none"/>
        <c:minorTickMark val="none"/>
        <c:tickLblPos val="nextTo"/>
        <c:crossAx val="1177064016"/>
        <c:crosses val="autoZero"/>
        <c:auto val="1"/>
        <c:lblAlgn val="ctr"/>
        <c:lblOffset val="100"/>
        <c:noMultiLvlLbl val="0"/>
      </c:catAx>
      <c:valAx>
        <c:axId val="1177064016"/>
        <c:scaling>
          <c:orientation val="minMax"/>
        </c:scaling>
        <c:delete val="1"/>
        <c:axPos val="b"/>
        <c:numFmt formatCode="0%" sourceLinked="1"/>
        <c:majorTickMark val="none"/>
        <c:minorTickMark val="none"/>
        <c:tickLblPos val="nextTo"/>
        <c:crossAx val="826898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chemeClr val="bg1">
                  <a:alpha val="28000"/>
                </a:schemeClr>
              </a:solidFill>
              <a:ln>
                <a:noFill/>
              </a:ln>
              <a:effectLst/>
            </c:spPr>
            <c:extLst>
              <c:ext xmlns:c16="http://schemas.microsoft.com/office/drawing/2014/chart" uri="{C3380CC4-5D6E-409C-BE32-E72D297353CC}">
                <c16:uniqueId val="{00000003-F283-4DC9-9D1A-77A2C644D1D2}"/>
              </c:ext>
            </c:extLst>
          </c:dPt>
          <c:val>
            <c:numRef>
              <c:f>Processing!$F$53</c:f>
              <c:numCache>
                <c:formatCode>0%</c:formatCode>
                <c:ptCount val="1"/>
                <c:pt idx="0">
                  <c:v>0.22873031959543844</c:v>
                </c:pt>
              </c:numCache>
            </c:numRef>
          </c:val>
          <c:extLst>
            <c:ext xmlns:c16="http://schemas.microsoft.com/office/drawing/2014/chart" uri="{C3380CC4-5D6E-409C-BE32-E72D297353CC}">
              <c16:uniqueId val="{00000000-F283-4DC9-9D1A-77A2C644D1D2}"/>
            </c:ext>
          </c:extLst>
        </c:ser>
        <c:ser>
          <c:idx val="1"/>
          <c:order val="1"/>
          <c:spPr>
            <a:solidFill>
              <a:schemeClr val="accent2"/>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2-F283-4DC9-9D1A-77A2C644D1D2}"/>
              </c:ext>
            </c:extLst>
          </c:dPt>
          <c:val>
            <c:numRef>
              <c:f>Processing!$G$53</c:f>
              <c:numCache>
                <c:formatCode>0%</c:formatCode>
                <c:ptCount val="1"/>
                <c:pt idx="0">
                  <c:v>0.77126968040456156</c:v>
                </c:pt>
              </c:numCache>
            </c:numRef>
          </c:val>
          <c:extLst>
            <c:ext xmlns:c16="http://schemas.microsoft.com/office/drawing/2014/chart" uri="{C3380CC4-5D6E-409C-BE32-E72D297353CC}">
              <c16:uniqueId val="{00000001-F283-4DC9-9D1A-77A2C644D1D2}"/>
            </c:ext>
          </c:extLst>
        </c:ser>
        <c:dLbls>
          <c:showLegendKey val="0"/>
          <c:showVal val="0"/>
          <c:showCatName val="0"/>
          <c:showSerName val="0"/>
          <c:showPercent val="0"/>
          <c:showBubbleSize val="0"/>
        </c:dLbls>
        <c:gapWidth val="0"/>
        <c:overlap val="100"/>
        <c:axId val="801144096"/>
        <c:axId val="801154656"/>
      </c:barChart>
      <c:catAx>
        <c:axId val="801144096"/>
        <c:scaling>
          <c:orientation val="minMax"/>
        </c:scaling>
        <c:delete val="1"/>
        <c:axPos val="l"/>
        <c:majorTickMark val="none"/>
        <c:minorTickMark val="none"/>
        <c:tickLblPos val="nextTo"/>
        <c:crossAx val="801154656"/>
        <c:crosses val="autoZero"/>
        <c:auto val="1"/>
        <c:lblAlgn val="ctr"/>
        <c:lblOffset val="100"/>
        <c:noMultiLvlLbl val="0"/>
      </c:catAx>
      <c:valAx>
        <c:axId val="801154656"/>
        <c:scaling>
          <c:orientation val="minMax"/>
        </c:scaling>
        <c:delete val="1"/>
        <c:axPos val="b"/>
        <c:numFmt formatCode="0%" sourceLinked="1"/>
        <c:majorTickMark val="none"/>
        <c:minorTickMark val="none"/>
        <c:tickLblPos val="nextTo"/>
        <c:crossAx val="801144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bg1"/>
            </a:solidFill>
            <a:ln>
              <a:noFill/>
            </a:ln>
            <a:effectLst/>
          </c:spPr>
          <c:invertIfNegative val="0"/>
          <c:dPt>
            <c:idx val="0"/>
            <c:invertIfNegative val="0"/>
            <c:bubble3D val="0"/>
            <c:spPr>
              <a:solidFill>
                <a:schemeClr val="bg1">
                  <a:alpha val="28000"/>
                </a:schemeClr>
              </a:solidFill>
              <a:ln>
                <a:noFill/>
              </a:ln>
              <a:effectLst/>
            </c:spPr>
            <c:extLst>
              <c:ext xmlns:c16="http://schemas.microsoft.com/office/drawing/2014/chart" uri="{C3380CC4-5D6E-409C-BE32-E72D297353CC}">
                <c16:uniqueId val="{00000003-3C6E-4512-ADBB-E1251F02B272}"/>
              </c:ext>
            </c:extLst>
          </c:dPt>
          <c:val>
            <c:numRef>
              <c:f>Processing!$F$54</c:f>
              <c:numCache>
                <c:formatCode>0%</c:formatCode>
                <c:ptCount val="1"/>
                <c:pt idx="0">
                  <c:v>0.18508793481153901</c:v>
                </c:pt>
              </c:numCache>
            </c:numRef>
          </c:val>
          <c:extLst>
            <c:ext xmlns:c16="http://schemas.microsoft.com/office/drawing/2014/chart" uri="{C3380CC4-5D6E-409C-BE32-E72D297353CC}">
              <c16:uniqueId val="{00000000-3C6E-4512-ADBB-E1251F02B272}"/>
            </c:ext>
          </c:extLst>
        </c:ser>
        <c:ser>
          <c:idx val="1"/>
          <c:order val="1"/>
          <c:spPr>
            <a:solidFill>
              <a:schemeClr val="accent2"/>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2-3C6E-4512-ADBB-E1251F02B272}"/>
              </c:ext>
            </c:extLst>
          </c:dPt>
          <c:val>
            <c:numRef>
              <c:f>Processing!$G$54</c:f>
              <c:numCache>
                <c:formatCode>0%</c:formatCode>
                <c:ptCount val="1"/>
                <c:pt idx="0">
                  <c:v>0.81491206518846093</c:v>
                </c:pt>
              </c:numCache>
            </c:numRef>
          </c:val>
          <c:extLst>
            <c:ext xmlns:c16="http://schemas.microsoft.com/office/drawing/2014/chart" uri="{C3380CC4-5D6E-409C-BE32-E72D297353CC}">
              <c16:uniqueId val="{00000001-3C6E-4512-ADBB-E1251F02B272}"/>
            </c:ext>
          </c:extLst>
        </c:ser>
        <c:dLbls>
          <c:showLegendKey val="0"/>
          <c:showVal val="0"/>
          <c:showCatName val="0"/>
          <c:showSerName val="0"/>
          <c:showPercent val="0"/>
          <c:showBubbleSize val="0"/>
        </c:dLbls>
        <c:gapWidth val="0"/>
        <c:overlap val="100"/>
        <c:axId val="1509513487"/>
        <c:axId val="1509517807"/>
      </c:barChart>
      <c:catAx>
        <c:axId val="1509513487"/>
        <c:scaling>
          <c:orientation val="minMax"/>
        </c:scaling>
        <c:delete val="1"/>
        <c:axPos val="l"/>
        <c:majorTickMark val="none"/>
        <c:minorTickMark val="none"/>
        <c:tickLblPos val="nextTo"/>
        <c:crossAx val="1509517807"/>
        <c:crosses val="autoZero"/>
        <c:auto val="1"/>
        <c:lblAlgn val="ctr"/>
        <c:lblOffset val="100"/>
        <c:noMultiLvlLbl val="0"/>
      </c:catAx>
      <c:valAx>
        <c:axId val="1509517807"/>
        <c:scaling>
          <c:orientation val="minMax"/>
        </c:scaling>
        <c:delete val="1"/>
        <c:axPos val="b"/>
        <c:numFmt formatCode="0%" sourceLinked="1"/>
        <c:majorTickMark val="none"/>
        <c:minorTickMark val="none"/>
        <c:tickLblPos val="nextTo"/>
        <c:crossAx val="1509513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chemeClr val="bg1">
                  <a:alpha val="28000"/>
                </a:schemeClr>
              </a:solidFill>
              <a:ln>
                <a:noFill/>
              </a:ln>
              <a:effectLst/>
            </c:spPr>
            <c:extLst>
              <c:ext xmlns:c16="http://schemas.microsoft.com/office/drawing/2014/chart" uri="{C3380CC4-5D6E-409C-BE32-E72D297353CC}">
                <c16:uniqueId val="{00000003-B2CA-4157-A085-9E3FFA8F3F4C}"/>
              </c:ext>
            </c:extLst>
          </c:dPt>
          <c:val>
            <c:numRef>
              <c:f>Processing!$F$55</c:f>
              <c:numCache>
                <c:formatCode>0%</c:formatCode>
                <c:ptCount val="1"/>
                <c:pt idx="0">
                  <c:v>8.7760784554593282E-2</c:v>
                </c:pt>
              </c:numCache>
            </c:numRef>
          </c:val>
          <c:extLst>
            <c:ext xmlns:c16="http://schemas.microsoft.com/office/drawing/2014/chart" uri="{C3380CC4-5D6E-409C-BE32-E72D297353CC}">
              <c16:uniqueId val="{00000000-B2CA-4157-A085-9E3FFA8F3F4C}"/>
            </c:ext>
          </c:extLst>
        </c:ser>
        <c:ser>
          <c:idx val="1"/>
          <c:order val="1"/>
          <c:spPr>
            <a:solidFill>
              <a:schemeClr val="accent2"/>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2-B2CA-4157-A085-9E3FFA8F3F4C}"/>
              </c:ext>
            </c:extLst>
          </c:dPt>
          <c:val>
            <c:numRef>
              <c:f>Processing!$G$55</c:f>
              <c:numCache>
                <c:formatCode>0%</c:formatCode>
                <c:ptCount val="1"/>
                <c:pt idx="0">
                  <c:v>0.91223921544540676</c:v>
                </c:pt>
              </c:numCache>
            </c:numRef>
          </c:val>
          <c:extLst>
            <c:ext xmlns:c16="http://schemas.microsoft.com/office/drawing/2014/chart" uri="{C3380CC4-5D6E-409C-BE32-E72D297353CC}">
              <c16:uniqueId val="{00000001-B2CA-4157-A085-9E3FFA8F3F4C}"/>
            </c:ext>
          </c:extLst>
        </c:ser>
        <c:dLbls>
          <c:showLegendKey val="0"/>
          <c:showVal val="0"/>
          <c:showCatName val="0"/>
          <c:showSerName val="0"/>
          <c:showPercent val="0"/>
          <c:showBubbleSize val="0"/>
        </c:dLbls>
        <c:gapWidth val="0"/>
        <c:overlap val="100"/>
        <c:axId val="801120096"/>
        <c:axId val="801121536"/>
      </c:barChart>
      <c:catAx>
        <c:axId val="801120096"/>
        <c:scaling>
          <c:orientation val="minMax"/>
        </c:scaling>
        <c:delete val="1"/>
        <c:axPos val="l"/>
        <c:majorTickMark val="none"/>
        <c:minorTickMark val="none"/>
        <c:tickLblPos val="nextTo"/>
        <c:crossAx val="801121536"/>
        <c:crosses val="autoZero"/>
        <c:auto val="1"/>
        <c:lblAlgn val="ctr"/>
        <c:lblOffset val="100"/>
        <c:noMultiLvlLbl val="0"/>
      </c:catAx>
      <c:valAx>
        <c:axId val="801121536"/>
        <c:scaling>
          <c:orientation val="minMax"/>
        </c:scaling>
        <c:delete val="1"/>
        <c:axPos val="b"/>
        <c:numFmt formatCode="0%" sourceLinked="1"/>
        <c:majorTickMark val="none"/>
        <c:minorTickMark val="none"/>
        <c:tickLblPos val="nextTo"/>
        <c:crossAx val="80112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 b="0" i="0" u="none" strike="noStrike" kern="1200" spc="0" baseline="0">
                <a:solidFill>
                  <a:schemeClr val="tx1">
                    <a:lumMod val="65000"/>
                    <a:lumOff val="35000"/>
                  </a:schemeClr>
                </a:solidFill>
                <a:latin typeface="+mn-lt"/>
                <a:ea typeface="+mn-ea"/>
                <a:cs typeface="+mn-cs"/>
              </a:defRPr>
            </a:pPr>
            <a:r>
              <a:rPr lang="en-US" sz="100"/>
              <a:t> </a:t>
            </a:r>
          </a:p>
        </c:rich>
      </c:tx>
      <c:overlay val="0"/>
      <c:spPr>
        <a:noFill/>
        <a:ln>
          <a:noFill/>
        </a:ln>
        <a:effectLst/>
      </c:spPr>
      <c:txPr>
        <a:bodyPr rot="0" spcFirstLastPara="1" vertOverflow="ellipsis" vert="horz" wrap="square" anchor="ctr" anchorCtr="1"/>
        <a:lstStyle/>
        <a:p>
          <a:pPr>
            <a:defRPr sz="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3"/>
          <c:order val="0"/>
          <c:tx>
            <c:strRef>
              <c:f>Processing!$E$5</c:f>
              <c:strCache>
                <c:ptCount val="1"/>
                <c:pt idx="0">
                  <c:v>Indent</c:v>
                </c:pt>
              </c:strCache>
            </c:strRef>
          </c:tx>
          <c:spPr>
            <a:noFill/>
            <a:ln>
              <a:noFill/>
            </a:ln>
            <a:effectLst/>
          </c:spPr>
          <c:invertIfNegative val="0"/>
          <c:cat>
            <c:strRef>
              <c:f>Processing!$A$6:$A$17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Processing!$E$6:$E$17</c:f>
              <c:numCache>
                <c:formatCode>[&gt;=1000000]0.0,,"M";[&gt;=1000]0,"K";0</c:formatCode>
                <c:ptCount val="12"/>
                <c:pt idx="0">
                  <c:v>97686</c:v>
                </c:pt>
                <c:pt idx="1">
                  <c:v>97686</c:v>
                </c:pt>
                <c:pt idx="2">
                  <c:v>97686</c:v>
                </c:pt>
                <c:pt idx="3">
                  <c:v>97686</c:v>
                </c:pt>
                <c:pt idx="4">
                  <c:v>97686</c:v>
                </c:pt>
                <c:pt idx="5">
                  <c:v>97686</c:v>
                </c:pt>
                <c:pt idx="6">
                  <c:v>97686</c:v>
                </c:pt>
                <c:pt idx="7">
                  <c:v>97686</c:v>
                </c:pt>
                <c:pt idx="8">
                  <c:v>97686</c:v>
                </c:pt>
                <c:pt idx="9">
                  <c:v>97686</c:v>
                </c:pt>
                <c:pt idx="10">
                  <c:v>97686</c:v>
                </c:pt>
                <c:pt idx="11">
                  <c:v>97686</c:v>
                </c:pt>
              </c:numCache>
            </c:numRef>
          </c:val>
          <c:extLst>
            <c:ext xmlns:c16="http://schemas.microsoft.com/office/drawing/2014/chart" uri="{C3380CC4-5D6E-409C-BE32-E72D297353CC}">
              <c16:uniqueId val="{00000000-84DC-40BD-85B5-58C89E8EB63B}"/>
            </c:ext>
          </c:extLst>
        </c:ser>
        <c:ser>
          <c:idx val="0"/>
          <c:order val="1"/>
          <c:tx>
            <c:strRef>
              <c:f>Processing!$B$5</c:f>
              <c:strCache>
                <c:ptCount val="1"/>
                <c:pt idx="0">
                  <c:v>Revenue</c:v>
                </c:pt>
              </c:strCache>
            </c:strRef>
          </c:tx>
          <c:spPr>
            <a:gradFill>
              <a:gsLst>
                <a:gs pos="0">
                  <a:srgbClr val="58D3F3"/>
                </a:gs>
                <a:gs pos="90000">
                  <a:srgbClr val="254899"/>
                </a:gs>
              </a:gsLst>
              <a:lin ang="5700000" scaled="0"/>
            </a:gradFill>
            <a:ln w="127000">
              <a:gradFill>
                <a:gsLst>
                  <a:gs pos="0">
                    <a:srgbClr val="58D3F3"/>
                  </a:gs>
                  <a:gs pos="90000">
                    <a:srgbClr val="254899"/>
                  </a:gs>
                </a:gsLst>
                <a:lin ang="5400000" scaled="1"/>
              </a:gradFill>
            </a:ln>
            <a:effectLst/>
          </c:spPr>
          <c:invertIfNegative val="0"/>
          <c:cat>
            <c:strRef>
              <c:f>Processing!$A$6:$A$17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Processing!$B$6:$B$17</c:f>
              <c:numCache>
                <c:formatCode>[&gt;=1000000]0.0,,"M";[&gt;=1000]0,"K";0</c:formatCode>
                <c:ptCount val="12"/>
                <c:pt idx="0">
                  <c:v>1605289</c:v>
                </c:pt>
                <c:pt idx="1">
                  <c:v>958032</c:v>
                </c:pt>
                <c:pt idx="2">
                  <c:v>1452570</c:v>
                </c:pt>
                <c:pt idx="3">
                  <c:v>1432076</c:v>
                </c:pt>
                <c:pt idx="4">
                  <c:v>922420</c:v>
                </c:pt>
                <c:pt idx="5">
                  <c:v>646490</c:v>
                </c:pt>
                <c:pt idx="6">
                  <c:v>643343</c:v>
                </c:pt>
                <c:pt idx="7">
                  <c:v>913806</c:v>
                </c:pt>
                <c:pt idx="8">
                  <c:v>1953720</c:v>
                </c:pt>
                <c:pt idx="9">
                  <c:v>920215</c:v>
                </c:pt>
                <c:pt idx="10">
                  <c:v>1563188</c:v>
                </c:pt>
                <c:pt idx="11">
                  <c:v>1211502</c:v>
                </c:pt>
              </c:numCache>
            </c:numRef>
          </c:val>
          <c:extLst>
            <c:ext xmlns:c16="http://schemas.microsoft.com/office/drawing/2014/chart" uri="{C3380CC4-5D6E-409C-BE32-E72D297353CC}">
              <c16:uniqueId val="{00000001-84DC-40BD-85B5-58C89E8EB63B}"/>
            </c:ext>
          </c:extLst>
        </c:ser>
        <c:ser>
          <c:idx val="5"/>
          <c:order val="5"/>
          <c:tx>
            <c:v>indent3</c:v>
          </c:tx>
          <c:spPr>
            <a:noFill/>
            <a:ln>
              <a:noFill/>
            </a:ln>
            <a:effectLst/>
          </c:spPr>
          <c:invertIfNegative val="0"/>
          <c:dLbls>
            <c:dLbl>
              <c:idx val="0"/>
              <c:tx>
                <c:rich>
                  <a:bodyPr/>
                  <a:lstStyle/>
                  <a:p>
                    <a:endParaRPr lang="en-US"/>
                  </a:p>
                </c:rich>
              </c:tx>
              <c:dLblPos val="inBase"/>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2-84DC-40BD-85B5-58C89E8EB63B}"/>
                </c:ext>
              </c:extLst>
            </c:dLbl>
            <c:dLbl>
              <c:idx val="1"/>
              <c:tx>
                <c:rich>
                  <a:bodyPr/>
                  <a:lstStyle/>
                  <a:p>
                    <a:endParaRPr lang="en-US"/>
                  </a:p>
                </c:rich>
              </c:tx>
              <c:dLblPos val="inBase"/>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84DC-40BD-85B5-58C89E8EB63B}"/>
                </c:ext>
              </c:extLst>
            </c:dLbl>
            <c:dLbl>
              <c:idx val="2"/>
              <c:tx>
                <c:rich>
                  <a:bodyPr/>
                  <a:lstStyle/>
                  <a:p>
                    <a:endParaRPr lang="en-US"/>
                  </a:p>
                </c:rich>
              </c:tx>
              <c:dLblPos val="inBase"/>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84DC-40BD-85B5-58C89E8EB63B}"/>
                </c:ext>
              </c:extLst>
            </c:dLbl>
            <c:dLbl>
              <c:idx val="3"/>
              <c:tx>
                <c:rich>
                  <a:bodyPr/>
                  <a:lstStyle/>
                  <a:p>
                    <a:endParaRPr lang="en-US"/>
                  </a:p>
                </c:rich>
              </c:tx>
              <c:dLblPos val="inBase"/>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84DC-40BD-85B5-58C89E8EB63B}"/>
                </c:ext>
              </c:extLst>
            </c:dLbl>
            <c:dLbl>
              <c:idx val="4"/>
              <c:tx>
                <c:rich>
                  <a:bodyPr/>
                  <a:lstStyle/>
                  <a:p>
                    <a:endParaRPr lang="en-US"/>
                  </a:p>
                </c:rich>
              </c:tx>
              <c:dLblPos val="inBase"/>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84DC-40BD-85B5-58C89E8EB63B}"/>
                </c:ext>
              </c:extLst>
            </c:dLbl>
            <c:dLbl>
              <c:idx val="5"/>
              <c:tx>
                <c:rich>
                  <a:bodyPr/>
                  <a:lstStyle/>
                  <a:p>
                    <a:endParaRPr lang="en-US"/>
                  </a:p>
                </c:rich>
              </c:tx>
              <c:dLblPos val="inBase"/>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84DC-40BD-85B5-58C89E8EB63B}"/>
                </c:ext>
              </c:extLst>
            </c:dLbl>
            <c:dLbl>
              <c:idx val="6"/>
              <c:tx>
                <c:rich>
                  <a:bodyPr/>
                  <a:lstStyle/>
                  <a:p>
                    <a:endParaRPr lang="en-US"/>
                  </a:p>
                </c:rich>
              </c:tx>
              <c:dLblPos val="inBase"/>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84DC-40BD-85B5-58C89E8EB63B}"/>
                </c:ext>
              </c:extLst>
            </c:dLbl>
            <c:dLbl>
              <c:idx val="7"/>
              <c:tx>
                <c:rich>
                  <a:bodyPr/>
                  <a:lstStyle/>
                  <a:p>
                    <a:endParaRPr lang="en-US"/>
                  </a:p>
                </c:rich>
              </c:tx>
              <c:dLblPos val="inBase"/>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84DC-40BD-85B5-58C89E8EB63B}"/>
                </c:ext>
              </c:extLst>
            </c:dLbl>
            <c:dLbl>
              <c:idx val="8"/>
              <c:tx>
                <c:rich>
                  <a:bodyPr/>
                  <a:lstStyle/>
                  <a:p>
                    <a:fld id="{6D94B7B0-40FE-4B8B-9050-49AD14BE28D7}"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84DC-40BD-85B5-58C89E8EB63B}"/>
                </c:ext>
              </c:extLst>
            </c:dLbl>
            <c:dLbl>
              <c:idx val="9"/>
              <c:tx>
                <c:rich>
                  <a:bodyPr/>
                  <a:lstStyle/>
                  <a:p>
                    <a:endParaRPr lang="en-US"/>
                  </a:p>
                </c:rich>
              </c:tx>
              <c:dLblPos val="inBase"/>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84DC-40BD-85B5-58C89E8EB63B}"/>
                </c:ext>
              </c:extLst>
            </c:dLbl>
            <c:dLbl>
              <c:idx val="10"/>
              <c:tx>
                <c:rich>
                  <a:bodyPr/>
                  <a:lstStyle/>
                  <a:p>
                    <a:endParaRPr lang="en-US"/>
                  </a:p>
                </c:rich>
              </c:tx>
              <c:dLblPos val="inBase"/>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84DC-40BD-85B5-58C89E8EB63B}"/>
                </c:ext>
              </c:extLst>
            </c:dLbl>
            <c:dLbl>
              <c:idx val="11"/>
              <c:tx>
                <c:rich>
                  <a:bodyPr/>
                  <a:lstStyle/>
                  <a:p>
                    <a:endParaRPr lang="en-US"/>
                  </a:p>
                </c:rich>
              </c:tx>
              <c:dLblPos val="inBase"/>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84DC-40BD-85B5-58C89E8EB63B}"/>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val>
            <c:numRef>
              <c:f>Processing!$F$6:$F$17</c:f>
              <c:numCache>
                <c:formatCode>[&gt;=1000000]0.0,,"M";[&gt;=1000]0,"K";0</c:formatCode>
                <c:ptCount val="12"/>
                <c:pt idx="0">
                  <c:v>#N/A</c:v>
                </c:pt>
                <c:pt idx="1">
                  <c:v>#N/A</c:v>
                </c:pt>
                <c:pt idx="2">
                  <c:v>#N/A</c:v>
                </c:pt>
                <c:pt idx="3">
                  <c:v>#N/A</c:v>
                </c:pt>
                <c:pt idx="4">
                  <c:v>#N/A</c:v>
                </c:pt>
                <c:pt idx="5">
                  <c:v>#N/A</c:v>
                </c:pt>
                <c:pt idx="6">
                  <c:v>#N/A</c:v>
                </c:pt>
                <c:pt idx="7">
                  <c:v>#N/A</c:v>
                </c:pt>
                <c:pt idx="8">
                  <c:v>97686</c:v>
                </c:pt>
                <c:pt idx="9">
                  <c:v>#N/A</c:v>
                </c:pt>
                <c:pt idx="10">
                  <c:v>#N/A</c:v>
                </c:pt>
                <c:pt idx="11">
                  <c:v>#N/A</c:v>
                </c:pt>
              </c:numCache>
            </c:numRef>
          </c:val>
          <c:extLst>
            <c:ext xmlns:c15="http://schemas.microsoft.com/office/drawing/2012/chart" uri="{02D57815-91ED-43cb-92C2-25804820EDAC}">
              <c15:datalabelsRange>
                <c15:f>Processing!$D$6:$D$17</c15:f>
                <c15:dlblRangeCache>
                  <c:ptCount val="12"/>
                  <c:pt idx="0">
                    <c:v>#N/A</c:v>
                  </c:pt>
                  <c:pt idx="1">
                    <c:v>#N/A</c:v>
                  </c:pt>
                  <c:pt idx="2">
                    <c:v>#N/A</c:v>
                  </c:pt>
                  <c:pt idx="3">
                    <c:v>#N/A</c:v>
                  </c:pt>
                  <c:pt idx="4">
                    <c:v>#N/A</c:v>
                  </c:pt>
                  <c:pt idx="5">
                    <c:v>#N/A</c:v>
                  </c:pt>
                  <c:pt idx="6">
                    <c:v>#N/A</c:v>
                  </c:pt>
                  <c:pt idx="7">
                    <c:v>#N/A</c:v>
                  </c:pt>
                  <c:pt idx="8">
                    <c:v>2.0M</c:v>
                  </c:pt>
                  <c:pt idx="9">
                    <c:v>#N/A</c:v>
                  </c:pt>
                  <c:pt idx="10">
                    <c:v>#N/A</c:v>
                  </c:pt>
                  <c:pt idx="11">
                    <c:v>#N/A</c:v>
                  </c:pt>
                </c15:dlblRangeCache>
              </c15:datalabelsRange>
            </c:ext>
            <c:ext xmlns:c16="http://schemas.microsoft.com/office/drawing/2014/chart" uri="{C3380CC4-5D6E-409C-BE32-E72D297353CC}">
              <c16:uniqueId val="{0000000E-84DC-40BD-85B5-58C89E8EB63B}"/>
            </c:ext>
          </c:extLst>
        </c:ser>
        <c:dLbls>
          <c:showLegendKey val="0"/>
          <c:showVal val="0"/>
          <c:showCatName val="0"/>
          <c:showSerName val="0"/>
          <c:showPercent val="0"/>
          <c:showBubbleSize val="0"/>
        </c:dLbls>
        <c:gapWidth val="219"/>
        <c:overlap val="100"/>
        <c:axId val="1346477423"/>
        <c:axId val="1346473583"/>
      </c:barChart>
      <c:barChart>
        <c:barDir val="col"/>
        <c:grouping val="stacked"/>
        <c:varyColors val="0"/>
        <c:ser>
          <c:idx val="4"/>
          <c:order val="2"/>
          <c:tx>
            <c:v>Cursor Indent</c:v>
          </c:tx>
          <c:spPr>
            <a:noFill/>
            <a:ln>
              <a:noFill/>
            </a:ln>
            <a:effectLst/>
          </c:spPr>
          <c:invertIfNegative val="0"/>
          <c:val>
            <c:numRef>
              <c:f>Processing!$E$6:$E$17</c:f>
              <c:numCache>
                <c:formatCode>[&gt;=1000000]0.0,,"M";[&gt;=1000]0,"K";0</c:formatCode>
                <c:ptCount val="12"/>
                <c:pt idx="0">
                  <c:v>97686</c:v>
                </c:pt>
                <c:pt idx="1">
                  <c:v>97686</c:v>
                </c:pt>
                <c:pt idx="2">
                  <c:v>97686</c:v>
                </c:pt>
                <c:pt idx="3">
                  <c:v>97686</c:v>
                </c:pt>
                <c:pt idx="4">
                  <c:v>97686</c:v>
                </c:pt>
                <c:pt idx="5">
                  <c:v>97686</c:v>
                </c:pt>
                <c:pt idx="6">
                  <c:v>97686</c:v>
                </c:pt>
                <c:pt idx="7">
                  <c:v>97686</c:v>
                </c:pt>
                <c:pt idx="8">
                  <c:v>97686</c:v>
                </c:pt>
                <c:pt idx="9">
                  <c:v>97686</c:v>
                </c:pt>
                <c:pt idx="10">
                  <c:v>97686</c:v>
                </c:pt>
                <c:pt idx="11">
                  <c:v>97686</c:v>
                </c:pt>
              </c:numCache>
            </c:numRef>
          </c:val>
          <c:extLst>
            <c:ext xmlns:c16="http://schemas.microsoft.com/office/drawing/2014/chart" uri="{C3380CC4-5D6E-409C-BE32-E72D297353CC}">
              <c16:uniqueId val="{0000000F-84DC-40BD-85B5-58C89E8EB63B}"/>
            </c:ext>
          </c:extLst>
        </c:ser>
        <c:ser>
          <c:idx val="2"/>
          <c:order val="4"/>
          <c:tx>
            <c:strRef>
              <c:f>Processing!$D$5</c:f>
              <c:strCache>
                <c:ptCount val="1"/>
                <c:pt idx="0">
                  <c:v>Cursor R</c:v>
                </c:pt>
              </c:strCache>
            </c:strRef>
          </c:tx>
          <c:spPr>
            <a:gradFill>
              <a:gsLst>
                <a:gs pos="0">
                  <a:srgbClr val="B97CEF"/>
                </a:gs>
                <a:gs pos="100000">
                  <a:srgbClr val="254899"/>
                </a:gs>
              </a:gsLst>
              <a:lin ang="5400000" scaled="1"/>
            </a:gradFill>
            <a:ln w="127000">
              <a:gradFill>
                <a:gsLst>
                  <a:gs pos="0">
                    <a:srgbClr val="B97CEF"/>
                  </a:gs>
                  <a:gs pos="100000">
                    <a:srgbClr val="254899"/>
                  </a:gs>
                </a:gsLst>
                <a:lin ang="5400000" scaled="1"/>
              </a:gradFill>
            </a:ln>
            <a:effectLst>
              <a:outerShdw blurRad="50800" dist="38100" dir="2700000" algn="tl" rotWithShape="0">
                <a:prstClr val="black">
                  <a:alpha val="40000"/>
                </a:prstClr>
              </a:outerShdw>
            </a:effectLst>
          </c:spPr>
          <c:invertIfNegative val="0"/>
          <c:cat>
            <c:strRef>
              <c:f>Processing!$A$6:$A$17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Processing!$D$6:$D$17</c:f>
              <c:numCache>
                <c:formatCode>[&gt;=1000000]0.0,,"M";[&gt;=1000]0,"K";0</c:formatCode>
                <c:ptCount val="12"/>
                <c:pt idx="0">
                  <c:v>#N/A</c:v>
                </c:pt>
                <c:pt idx="1">
                  <c:v>#N/A</c:v>
                </c:pt>
                <c:pt idx="2">
                  <c:v>#N/A</c:v>
                </c:pt>
                <c:pt idx="3">
                  <c:v>#N/A</c:v>
                </c:pt>
                <c:pt idx="4">
                  <c:v>#N/A</c:v>
                </c:pt>
                <c:pt idx="5">
                  <c:v>#N/A</c:v>
                </c:pt>
                <c:pt idx="6">
                  <c:v>#N/A</c:v>
                </c:pt>
                <c:pt idx="7">
                  <c:v>#N/A</c:v>
                </c:pt>
                <c:pt idx="8">
                  <c:v>1953720</c:v>
                </c:pt>
                <c:pt idx="9">
                  <c:v>#N/A</c:v>
                </c:pt>
                <c:pt idx="10">
                  <c:v>#N/A</c:v>
                </c:pt>
                <c:pt idx="11">
                  <c:v>#N/A</c:v>
                </c:pt>
              </c:numCache>
            </c:numRef>
          </c:val>
          <c:extLst>
            <c:ext xmlns:c16="http://schemas.microsoft.com/office/drawing/2014/chart" uri="{C3380CC4-5D6E-409C-BE32-E72D297353CC}">
              <c16:uniqueId val="{00000010-84DC-40BD-85B5-58C89E8EB63B}"/>
            </c:ext>
          </c:extLst>
        </c:ser>
        <c:dLbls>
          <c:showLegendKey val="0"/>
          <c:showVal val="0"/>
          <c:showCatName val="0"/>
          <c:showSerName val="0"/>
          <c:showPercent val="0"/>
          <c:showBubbleSize val="0"/>
        </c:dLbls>
        <c:gapWidth val="219"/>
        <c:overlap val="100"/>
        <c:axId val="1346503343"/>
        <c:axId val="1346502383"/>
      </c:barChart>
      <c:lineChart>
        <c:grouping val="standard"/>
        <c:varyColors val="0"/>
        <c:ser>
          <c:idx val="1"/>
          <c:order val="3"/>
          <c:tx>
            <c:strRef>
              <c:f>Processing!$C$5</c:f>
              <c:strCache>
                <c:ptCount val="1"/>
                <c:pt idx="0">
                  <c:v>Cost</c:v>
                </c:pt>
              </c:strCache>
            </c:strRef>
          </c:tx>
          <c:spPr>
            <a:ln w="19050" cap="rnd">
              <a:gradFill>
                <a:gsLst>
                  <a:gs pos="0">
                    <a:srgbClr val="C05BE9"/>
                  </a:gs>
                  <a:gs pos="100000">
                    <a:srgbClr val="FFE1FF"/>
                  </a:gs>
                </a:gsLst>
                <a:lin ang="5400000" scaled="1"/>
              </a:gradFill>
              <a:round/>
            </a:ln>
            <a:effectLst>
              <a:outerShdw blurRad="50800" dist="38100" dir="8100000" algn="tr" rotWithShape="0">
                <a:prstClr val="black">
                  <a:alpha val="40000"/>
                </a:prstClr>
              </a:outerShdw>
            </a:effectLst>
          </c:spPr>
          <c:marker>
            <c:symbol val="circle"/>
            <c:size val="5"/>
            <c:spPr>
              <a:solidFill>
                <a:srgbClr val="FFE1FF"/>
              </a:solidFill>
              <a:ln w="9525">
                <a:noFill/>
              </a:ln>
              <a:effectLst>
                <a:outerShdw blurRad="50800" dist="38100" dir="8100000" algn="tr" rotWithShape="0">
                  <a:prstClr val="black">
                    <a:alpha val="40000"/>
                  </a:prstClr>
                </a:outerShdw>
              </a:effectLst>
            </c:spPr>
          </c:marker>
          <c:cat>
            <c:strRef>
              <c:f>Processing!$A$6:$A$17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Processing!$C$6:$C$17</c:f>
              <c:numCache>
                <c:formatCode>[&gt;=1000000]0.0,,"M";[&gt;=1000]0,"K";0</c:formatCode>
                <c:ptCount val="12"/>
                <c:pt idx="0">
                  <c:v>1222900</c:v>
                </c:pt>
                <c:pt idx="1">
                  <c:v>732250</c:v>
                </c:pt>
                <c:pt idx="2">
                  <c:v>1109500</c:v>
                </c:pt>
                <c:pt idx="3">
                  <c:v>1098050</c:v>
                </c:pt>
                <c:pt idx="4">
                  <c:v>707300</c:v>
                </c:pt>
                <c:pt idx="5">
                  <c:v>494900</c:v>
                </c:pt>
                <c:pt idx="6">
                  <c:v>492150</c:v>
                </c:pt>
                <c:pt idx="7">
                  <c:v>699300</c:v>
                </c:pt>
                <c:pt idx="8">
                  <c:v>1496100</c:v>
                </c:pt>
                <c:pt idx="9">
                  <c:v>703900</c:v>
                </c:pt>
                <c:pt idx="10">
                  <c:v>1199100</c:v>
                </c:pt>
                <c:pt idx="11">
                  <c:v>928200</c:v>
                </c:pt>
              </c:numCache>
            </c:numRef>
          </c:val>
          <c:smooth val="0"/>
          <c:extLst>
            <c:ext xmlns:c16="http://schemas.microsoft.com/office/drawing/2014/chart" uri="{C3380CC4-5D6E-409C-BE32-E72D297353CC}">
              <c16:uniqueId val="{00000011-84DC-40BD-85B5-58C89E8EB63B}"/>
            </c:ext>
          </c:extLst>
        </c:ser>
        <c:dLbls>
          <c:showLegendKey val="0"/>
          <c:showVal val="0"/>
          <c:showCatName val="0"/>
          <c:showSerName val="0"/>
          <c:showPercent val="0"/>
          <c:showBubbleSize val="0"/>
        </c:dLbls>
        <c:marker val="1"/>
        <c:smooth val="0"/>
        <c:axId val="1346477423"/>
        <c:axId val="1346473583"/>
      </c:lineChart>
      <c:catAx>
        <c:axId val="134647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473583"/>
        <c:crosses val="autoZero"/>
        <c:auto val="1"/>
        <c:lblAlgn val="ctr"/>
        <c:lblOffset val="100"/>
        <c:noMultiLvlLbl val="0"/>
      </c:catAx>
      <c:valAx>
        <c:axId val="1346473583"/>
        <c:scaling>
          <c:orientation val="minMax"/>
          <c:min val="0"/>
        </c:scaling>
        <c:delete val="0"/>
        <c:axPos val="l"/>
        <c:majorGridlines>
          <c:spPr>
            <a:ln w="9525" cap="flat" cmpd="sng" algn="ctr">
              <a:solidFill>
                <a:srgbClr val="3E4060"/>
              </a:solidFill>
              <a:round/>
            </a:ln>
            <a:effectLst/>
          </c:spPr>
        </c:majorGridlines>
        <c:numFmt formatCode="[&gt;=10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D8FB5"/>
                </a:solidFill>
                <a:latin typeface="+mn-lt"/>
                <a:ea typeface="+mn-ea"/>
                <a:cs typeface="+mn-cs"/>
              </a:defRPr>
            </a:pPr>
            <a:endParaRPr lang="en-US"/>
          </a:p>
        </c:txPr>
        <c:crossAx val="1346477423"/>
        <c:crosses val="autoZero"/>
        <c:crossBetween val="between"/>
      </c:valAx>
      <c:valAx>
        <c:axId val="1346502383"/>
        <c:scaling>
          <c:orientation val="minMax"/>
        </c:scaling>
        <c:delete val="1"/>
        <c:axPos val="r"/>
        <c:numFmt formatCode="[&gt;=1000000]0.0,,&quot;M&quot;;[&gt;=1000]0,&quot;K&quot;;0" sourceLinked="1"/>
        <c:majorTickMark val="out"/>
        <c:minorTickMark val="none"/>
        <c:tickLblPos val="nextTo"/>
        <c:crossAx val="1346503343"/>
        <c:crosses val="max"/>
        <c:crossBetween val="between"/>
      </c:valAx>
      <c:catAx>
        <c:axId val="1346503343"/>
        <c:scaling>
          <c:orientation val="minMax"/>
        </c:scaling>
        <c:delete val="1"/>
        <c:axPos val="b"/>
        <c:numFmt formatCode="General" sourceLinked="1"/>
        <c:majorTickMark val="out"/>
        <c:minorTickMark val="none"/>
        <c:tickLblPos val="nextTo"/>
        <c:crossAx val="1346502383"/>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chemeClr val="bg1">
                  <a:alpha val="28000"/>
                </a:schemeClr>
              </a:solidFill>
              <a:ln>
                <a:noFill/>
              </a:ln>
              <a:effectLst/>
            </c:spPr>
            <c:extLst>
              <c:ext xmlns:c16="http://schemas.microsoft.com/office/drawing/2014/chart" uri="{C3380CC4-5D6E-409C-BE32-E72D297353CC}">
                <c16:uniqueId val="{00000001-3F01-43A0-BC3C-1618A4D9B207}"/>
              </c:ext>
            </c:extLst>
          </c:dPt>
          <c:val>
            <c:numRef>
              <c:f>Processing!$F$52</c:f>
              <c:numCache>
                <c:formatCode>0%</c:formatCode>
                <c:ptCount val="1"/>
                <c:pt idx="0">
                  <c:v>0.49842096103842926</c:v>
                </c:pt>
              </c:numCache>
            </c:numRef>
          </c:val>
          <c:extLst>
            <c:ext xmlns:c16="http://schemas.microsoft.com/office/drawing/2014/chart" uri="{C3380CC4-5D6E-409C-BE32-E72D297353CC}">
              <c16:uniqueId val="{00000002-3F01-43A0-BC3C-1618A4D9B207}"/>
            </c:ext>
          </c:extLst>
        </c:ser>
        <c:ser>
          <c:idx val="1"/>
          <c:order val="1"/>
          <c:spPr>
            <a:noFill/>
            <a:ln>
              <a:noFill/>
            </a:ln>
            <a:effectLst/>
          </c:spPr>
          <c:invertIfNegative val="0"/>
          <c:val>
            <c:numRef>
              <c:f>Processing!$G$52</c:f>
              <c:numCache>
                <c:formatCode>0%</c:formatCode>
                <c:ptCount val="1"/>
                <c:pt idx="0">
                  <c:v>0.50157903896157074</c:v>
                </c:pt>
              </c:numCache>
            </c:numRef>
          </c:val>
          <c:extLst>
            <c:ext xmlns:c16="http://schemas.microsoft.com/office/drawing/2014/chart" uri="{C3380CC4-5D6E-409C-BE32-E72D297353CC}">
              <c16:uniqueId val="{00000003-3F01-43A0-BC3C-1618A4D9B207}"/>
            </c:ext>
          </c:extLst>
        </c:ser>
        <c:dLbls>
          <c:showLegendKey val="0"/>
          <c:showVal val="0"/>
          <c:showCatName val="0"/>
          <c:showSerName val="0"/>
          <c:showPercent val="0"/>
          <c:showBubbleSize val="0"/>
        </c:dLbls>
        <c:gapWidth val="0"/>
        <c:overlap val="100"/>
        <c:axId val="826898624"/>
        <c:axId val="1177064016"/>
      </c:barChart>
      <c:catAx>
        <c:axId val="826898624"/>
        <c:scaling>
          <c:orientation val="minMax"/>
        </c:scaling>
        <c:delete val="1"/>
        <c:axPos val="l"/>
        <c:majorTickMark val="none"/>
        <c:minorTickMark val="none"/>
        <c:tickLblPos val="nextTo"/>
        <c:crossAx val="1177064016"/>
        <c:crosses val="autoZero"/>
        <c:auto val="1"/>
        <c:lblAlgn val="ctr"/>
        <c:lblOffset val="100"/>
        <c:noMultiLvlLbl val="0"/>
      </c:catAx>
      <c:valAx>
        <c:axId val="1177064016"/>
        <c:scaling>
          <c:orientation val="minMax"/>
        </c:scaling>
        <c:delete val="1"/>
        <c:axPos val="b"/>
        <c:numFmt formatCode="0%" sourceLinked="1"/>
        <c:majorTickMark val="none"/>
        <c:minorTickMark val="none"/>
        <c:tickLblPos val="nextTo"/>
        <c:crossAx val="826898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chemeClr val="bg1">
                  <a:alpha val="28000"/>
                </a:schemeClr>
              </a:solidFill>
              <a:ln>
                <a:noFill/>
              </a:ln>
              <a:effectLst/>
            </c:spPr>
            <c:extLst>
              <c:ext xmlns:c16="http://schemas.microsoft.com/office/drawing/2014/chart" uri="{C3380CC4-5D6E-409C-BE32-E72D297353CC}">
                <c16:uniqueId val="{00000001-AB38-4E8A-84A8-902657055AC4}"/>
              </c:ext>
            </c:extLst>
          </c:dPt>
          <c:val>
            <c:numRef>
              <c:f>Processing!$F$53</c:f>
              <c:numCache>
                <c:formatCode>0%</c:formatCode>
                <c:ptCount val="1"/>
                <c:pt idx="0">
                  <c:v>0.22873031959543844</c:v>
                </c:pt>
              </c:numCache>
            </c:numRef>
          </c:val>
          <c:extLst>
            <c:ext xmlns:c16="http://schemas.microsoft.com/office/drawing/2014/chart" uri="{C3380CC4-5D6E-409C-BE32-E72D297353CC}">
              <c16:uniqueId val="{00000002-AB38-4E8A-84A8-902657055AC4}"/>
            </c:ext>
          </c:extLst>
        </c:ser>
        <c:ser>
          <c:idx val="1"/>
          <c:order val="1"/>
          <c:spPr>
            <a:solidFill>
              <a:schemeClr val="accent2"/>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4-AB38-4E8A-84A8-902657055AC4}"/>
              </c:ext>
            </c:extLst>
          </c:dPt>
          <c:val>
            <c:numRef>
              <c:f>Processing!$G$53</c:f>
              <c:numCache>
                <c:formatCode>0%</c:formatCode>
                <c:ptCount val="1"/>
                <c:pt idx="0">
                  <c:v>0.77126968040456156</c:v>
                </c:pt>
              </c:numCache>
            </c:numRef>
          </c:val>
          <c:extLst>
            <c:ext xmlns:c16="http://schemas.microsoft.com/office/drawing/2014/chart" uri="{C3380CC4-5D6E-409C-BE32-E72D297353CC}">
              <c16:uniqueId val="{00000005-AB38-4E8A-84A8-902657055AC4}"/>
            </c:ext>
          </c:extLst>
        </c:ser>
        <c:dLbls>
          <c:showLegendKey val="0"/>
          <c:showVal val="0"/>
          <c:showCatName val="0"/>
          <c:showSerName val="0"/>
          <c:showPercent val="0"/>
          <c:showBubbleSize val="0"/>
        </c:dLbls>
        <c:gapWidth val="0"/>
        <c:overlap val="100"/>
        <c:axId val="801144096"/>
        <c:axId val="801154656"/>
      </c:barChart>
      <c:catAx>
        <c:axId val="801144096"/>
        <c:scaling>
          <c:orientation val="minMax"/>
        </c:scaling>
        <c:delete val="1"/>
        <c:axPos val="l"/>
        <c:majorTickMark val="none"/>
        <c:minorTickMark val="none"/>
        <c:tickLblPos val="nextTo"/>
        <c:crossAx val="801154656"/>
        <c:crosses val="autoZero"/>
        <c:auto val="1"/>
        <c:lblAlgn val="ctr"/>
        <c:lblOffset val="100"/>
        <c:noMultiLvlLbl val="0"/>
      </c:catAx>
      <c:valAx>
        <c:axId val="801154656"/>
        <c:scaling>
          <c:orientation val="minMax"/>
        </c:scaling>
        <c:delete val="1"/>
        <c:axPos val="b"/>
        <c:numFmt formatCode="0%" sourceLinked="1"/>
        <c:majorTickMark val="none"/>
        <c:minorTickMark val="none"/>
        <c:tickLblPos val="nextTo"/>
        <c:crossAx val="801144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bg1"/>
            </a:solidFill>
            <a:ln>
              <a:noFill/>
            </a:ln>
            <a:effectLst/>
          </c:spPr>
          <c:invertIfNegative val="0"/>
          <c:dPt>
            <c:idx val="0"/>
            <c:invertIfNegative val="0"/>
            <c:bubble3D val="0"/>
            <c:spPr>
              <a:solidFill>
                <a:schemeClr val="bg1">
                  <a:alpha val="28000"/>
                </a:schemeClr>
              </a:solidFill>
              <a:ln>
                <a:noFill/>
              </a:ln>
              <a:effectLst/>
            </c:spPr>
            <c:extLst>
              <c:ext xmlns:c16="http://schemas.microsoft.com/office/drawing/2014/chart" uri="{C3380CC4-5D6E-409C-BE32-E72D297353CC}">
                <c16:uniqueId val="{00000001-BEE9-4389-8F08-4194DBABB025}"/>
              </c:ext>
            </c:extLst>
          </c:dPt>
          <c:val>
            <c:numRef>
              <c:f>Processing!$F$54</c:f>
              <c:numCache>
                <c:formatCode>0%</c:formatCode>
                <c:ptCount val="1"/>
                <c:pt idx="0">
                  <c:v>0.18508793481153901</c:v>
                </c:pt>
              </c:numCache>
            </c:numRef>
          </c:val>
          <c:extLst>
            <c:ext xmlns:c16="http://schemas.microsoft.com/office/drawing/2014/chart" uri="{C3380CC4-5D6E-409C-BE32-E72D297353CC}">
              <c16:uniqueId val="{00000002-BEE9-4389-8F08-4194DBABB025}"/>
            </c:ext>
          </c:extLst>
        </c:ser>
        <c:ser>
          <c:idx val="1"/>
          <c:order val="1"/>
          <c:spPr>
            <a:solidFill>
              <a:schemeClr val="accent2"/>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4-BEE9-4389-8F08-4194DBABB025}"/>
              </c:ext>
            </c:extLst>
          </c:dPt>
          <c:val>
            <c:numRef>
              <c:f>Processing!$G$54</c:f>
              <c:numCache>
                <c:formatCode>0%</c:formatCode>
                <c:ptCount val="1"/>
                <c:pt idx="0">
                  <c:v>0.81491206518846093</c:v>
                </c:pt>
              </c:numCache>
            </c:numRef>
          </c:val>
          <c:extLst>
            <c:ext xmlns:c16="http://schemas.microsoft.com/office/drawing/2014/chart" uri="{C3380CC4-5D6E-409C-BE32-E72D297353CC}">
              <c16:uniqueId val="{00000005-BEE9-4389-8F08-4194DBABB025}"/>
            </c:ext>
          </c:extLst>
        </c:ser>
        <c:dLbls>
          <c:showLegendKey val="0"/>
          <c:showVal val="0"/>
          <c:showCatName val="0"/>
          <c:showSerName val="0"/>
          <c:showPercent val="0"/>
          <c:showBubbleSize val="0"/>
        </c:dLbls>
        <c:gapWidth val="0"/>
        <c:overlap val="100"/>
        <c:axId val="1509513487"/>
        <c:axId val="1509517807"/>
      </c:barChart>
      <c:catAx>
        <c:axId val="1509513487"/>
        <c:scaling>
          <c:orientation val="minMax"/>
        </c:scaling>
        <c:delete val="1"/>
        <c:axPos val="l"/>
        <c:majorTickMark val="none"/>
        <c:minorTickMark val="none"/>
        <c:tickLblPos val="nextTo"/>
        <c:crossAx val="1509517807"/>
        <c:crosses val="autoZero"/>
        <c:auto val="1"/>
        <c:lblAlgn val="ctr"/>
        <c:lblOffset val="100"/>
        <c:noMultiLvlLbl val="0"/>
      </c:catAx>
      <c:valAx>
        <c:axId val="1509517807"/>
        <c:scaling>
          <c:orientation val="minMax"/>
        </c:scaling>
        <c:delete val="1"/>
        <c:axPos val="b"/>
        <c:numFmt formatCode="0%" sourceLinked="1"/>
        <c:majorTickMark val="none"/>
        <c:minorTickMark val="none"/>
        <c:tickLblPos val="nextTo"/>
        <c:crossAx val="1509513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chemeClr val="bg1">
                  <a:alpha val="28000"/>
                </a:schemeClr>
              </a:solidFill>
              <a:ln>
                <a:noFill/>
              </a:ln>
              <a:effectLst/>
            </c:spPr>
            <c:extLst>
              <c:ext xmlns:c16="http://schemas.microsoft.com/office/drawing/2014/chart" uri="{C3380CC4-5D6E-409C-BE32-E72D297353CC}">
                <c16:uniqueId val="{00000001-4393-412F-A37E-6A114336E2DA}"/>
              </c:ext>
            </c:extLst>
          </c:dPt>
          <c:val>
            <c:numRef>
              <c:f>Processing!$F$55</c:f>
              <c:numCache>
                <c:formatCode>0%</c:formatCode>
                <c:ptCount val="1"/>
                <c:pt idx="0">
                  <c:v>8.7760784554593282E-2</c:v>
                </c:pt>
              </c:numCache>
            </c:numRef>
          </c:val>
          <c:extLst>
            <c:ext xmlns:c16="http://schemas.microsoft.com/office/drawing/2014/chart" uri="{C3380CC4-5D6E-409C-BE32-E72D297353CC}">
              <c16:uniqueId val="{00000002-4393-412F-A37E-6A114336E2DA}"/>
            </c:ext>
          </c:extLst>
        </c:ser>
        <c:ser>
          <c:idx val="1"/>
          <c:order val="1"/>
          <c:spPr>
            <a:solidFill>
              <a:schemeClr val="accent2"/>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4-4393-412F-A37E-6A114336E2DA}"/>
              </c:ext>
            </c:extLst>
          </c:dPt>
          <c:val>
            <c:numRef>
              <c:f>Processing!$G$55</c:f>
              <c:numCache>
                <c:formatCode>0%</c:formatCode>
                <c:ptCount val="1"/>
                <c:pt idx="0">
                  <c:v>0.91223921544540676</c:v>
                </c:pt>
              </c:numCache>
            </c:numRef>
          </c:val>
          <c:extLst>
            <c:ext xmlns:c16="http://schemas.microsoft.com/office/drawing/2014/chart" uri="{C3380CC4-5D6E-409C-BE32-E72D297353CC}">
              <c16:uniqueId val="{00000005-4393-412F-A37E-6A114336E2DA}"/>
            </c:ext>
          </c:extLst>
        </c:ser>
        <c:dLbls>
          <c:showLegendKey val="0"/>
          <c:showVal val="0"/>
          <c:showCatName val="0"/>
          <c:showSerName val="0"/>
          <c:showPercent val="0"/>
          <c:showBubbleSize val="0"/>
        </c:dLbls>
        <c:gapWidth val="0"/>
        <c:overlap val="100"/>
        <c:axId val="801120096"/>
        <c:axId val="801121536"/>
      </c:barChart>
      <c:catAx>
        <c:axId val="801120096"/>
        <c:scaling>
          <c:orientation val="minMax"/>
        </c:scaling>
        <c:delete val="1"/>
        <c:axPos val="l"/>
        <c:majorTickMark val="none"/>
        <c:minorTickMark val="none"/>
        <c:tickLblPos val="nextTo"/>
        <c:crossAx val="801121536"/>
        <c:crosses val="autoZero"/>
        <c:auto val="1"/>
        <c:lblAlgn val="ctr"/>
        <c:lblOffset val="100"/>
        <c:noMultiLvlLbl val="0"/>
      </c:catAx>
      <c:valAx>
        <c:axId val="801121536"/>
        <c:scaling>
          <c:orientation val="minMax"/>
        </c:scaling>
        <c:delete val="1"/>
        <c:axPos val="b"/>
        <c:numFmt formatCode="0%" sourceLinked="1"/>
        <c:majorTickMark val="none"/>
        <c:minorTickMark val="none"/>
        <c:tickLblPos val="nextTo"/>
        <c:crossAx val="80112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a:effectLst>
              <a:outerShdw blurRad="228600" dist="114300" dir="8100000" algn="tr" rotWithShape="0">
                <a:prstClr val="black">
                  <a:alpha val="80000"/>
                </a:prstClr>
              </a:outerShdw>
            </a:effectLst>
          </c:spPr>
          <c:dPt>
            <c:idx val="0"/>
            <c:bubble3D val="0"/>
            <c:spPr>
              <a:gradFill>
                <a:gsLst>
                  <a:gs pos="15000">
                    <a:srgbClr val="3128C3"/>
                  </a:gs>
                  <a:gs pos="100000">
                    <a:srgbClr val="30EDFD"/>
                  </a:gs>
                </a:gsLst>
                <a:lin ang="5400000" scaled="1"/>
              </a:gradFill>
              <a:ln w="19050">
                <a:noFill/>
              </a:ln>
              <a:effectLst>
                <a:outerShdw blurRad="228600" dist="114300" dir="8100000" algn="tr" rotWithShape="0">
                  <a:prstClr val="black">
                    <a:alpha val="80000"/>
                  </a:prstClr>
                </a:outerShdw>
              </a:effectLst>
            </c:spPr>
            <c:extLst>
              <c:ext xmlns:c16="http://schemas.microsoft.com/office/drawing/2014/chart" uri="{C3380CC4-5D6E-409C-BE32-E72D297353CC}">
                <c16:uniqueId val="{00000001-E26B-4076-9D15-CACBBE3FDC26}"/>
              </c:ext>
            </c:extLst>
          </c:dPt>
          <c:dPt>
            <c:idx val="1"/>
            <c:bubble3D val="0"/>
            <c:spPr>
              <a:gradFill>
                <a:gsLst>
                  <a:gs pos="15000">
                    <a:srgbClr val="4A1FC4"/>
                  </a:gs>
                  <a:gs pos="100000">
                    <a:srgbClr val="9B2EDC"/>
                  </a:gs>
                </a:gsLst>
                <a:lin ang="5400000" scaled="1"/>
              </a:gradFill>
              <a:ln w="19050">
                <a:noFill/>
              </a:ln>
              <a:effectLst>
                <a:outerShdw blurRad="228600" dist="114300" dir="8100000" algn="tr" rotWithShape="0">
                  <a:prstClr val="black">
                    <a:alpha val="80000"/>
                  </a:prstClr>
                </a:outerShdw>
              </a:effectLst>
            </c:spPr>
            <c:extLst>
              <c:ext xmlns:c16="http://schemas.microsoft.com/office/drawing/2014/chart" uri="{C3380CC4-5D6E-409C-BE32-E72D297353CC}">
                <c16:uniqueId val="{00000003-E26B-4076-9D15-CACBBE3FDC26}"/>
              </c:ext>
            </c:extLst>
          </c:dPt>
          <c:cat>
            <c:strRef>
              <c:f>Processing!$A$76:$A$77</c:f>
              <c:strCache>
                <c:ptCount val="2"/>
                <c:pt idx="0">
                  <c:v>Consumer</c:v>
                </c:pt>
                <c:pt idx="1">
                  <c:v>Corporate</c:v>
                </c:pt>
              </c:strCache>
            </c:strRef>
          </c:cat>
          <c:val>
            <c:numRef>
              <c:f>Processing!$B$76:$B$77</c:f>
              <c:numCache>
                <c:formatCode>[&gt;=1000000]"$"0.0,,"M";[&gt;=1000]"$"0,"K";"$"0</c:formatCode>
                <c:ptCount val="2"/>
                <c:pt idx="0">
                  <c:v>781085</c:v>
                </c:pt>
                <c:pt idx="1">
                  <c:v>1172635</c:v>
                </c:pt>
              </c:numCache>
            </c:numRef>
          </c:val>
          <c:extLst>
            <c:ext xmlns:c16="http://schemas.microsoft.com/office/drawing/2014/chart" uri="{C3380CC4-5D6E-409C-BE32-E72D297353CC}">
              <c16:uniqueId val="{00000004-E26B-4076-9D15-CACBBE3FDC26}"/>
            </c:ext>
          </c:extLst>
        </c:ser>
        <c:dLbls>
          <c:showLegendKey val="0"/>
          <c:showVal val="0"/>
          <c:showCatName val="0"/>
          <c:showSerName val="0"/>
          <c:showPercent val="0"/>
          <c:showBubbleSize val="0"/>
          <c:showLeaderLines val="1"/>
        </c:dLbls>
        <c:firstSliceAng val="0"/>
        <c:holeSize val="60"/>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36445237813235E-2"/>
          <c:y val="7.1767483627561177E-2"/>
          <c:w val="0.88840078848073634"/>
          <c:h val="0.77687967105114453"/>
        </c:manualLayout>
      </c:layout>
      <c:barChart>
        <c:barDir val="col"/>
        <c:grouping val="clustered"/>
        <c:varyColors val="0"/>
        <c:ser>
          <c:idx val="0"/>
          <c:order val="0"/>
          <c:tx>
            <c:strRef>
              <c:f>Processing!$B$66</c:f>
              <c:strCache>
                <c:ptCount val="1"/>
                <c:pt idx="0">
                  <c:v>Profit</c:v>
                </c:pt>
              </c:strCache>
            </c:strRef>
          </c:tx>
          <c:spPr>
            <a:gradFill>
              <a:gsLst>
                <a:gs pos="10000">
                  <a:srgbClr val="205695"/>
                </a:gs>
                <a:gs pos="100000">
                  <a:srgbClr val="33344F"/>
                </a:gs>
              </a:gsLst>
              <a:lin ang="5400000" scaled="1"/>
            </a:gradFill>
            <a:ln w="120650">
              <a:gradFill>
                <a:gsLst>
                  <a:gs pos="10000">
                    <a:srgbClr val="205695"/>
                  </a:gs>
                  <a:gs pos="100000">
                    <a:srgbClr val="33344F"/>
                  </a:gs>
                </a:gsLst>
                <a:lin ang="5400000" scaled="1"/>
              </a:gradFill>
            </a:ln>
            <a:effectLst/>
          </c:spPr>
          <c:invertIfNegative val="0"/>
          <c:val>
            <c:numRef>
              <c:f>Processing!$B$67:$B$72</c:f>
              <c:numCache>
                <c:formatCode>[&gt;=1000000]"$"0.0,,"M";[&gt;=1000]"$"0,"K";"$"0</c:formatCode>
                <c:ptCount val="6"/>
                <c:pt idx="0">
                  <c:v>39260</c:v>
                </c:pt>
                <c:pt idx="1">
                  <c:v>148120</c:v>
                </c:pt>
                <c:pt idx="2">
                  <c:v>210155</c:v>
                </c:pt>
                <c:pt idx="3">
                  <c:v>40455</c:v>
                </c:pt>
                <c:pt idx="4">
                  <c:v>19630</c:v>
                </c:pt>
              </c:numCache>
            </c:numRef>
          </c:val>
          <c:extLst>
            <c:ext xmlns:c16="http://schemas.microsoft.com/office/drawing/2014/chart" uri="{C3380CC4-5D6E-409C-BE32-E72D297353CC}">
              <c16:uniqueId val="{00000000-9695-49CB-9B24-23B596FD093A}"/>
            </c:ext>
          </c:extLst>
        </c:ser>
        <c:ser>
          <c:idx val="2"/>
          <c:order val="2"/>
          <c:tx>
            <c:strRef>
              <c:f>Processing!$D$66</c:f>
              <c:strCache>
                <c:ptCount val="1"/>
                <c:pt idx="0">
                  <c:v>Cursor P</c:v>
                </c:pt>
              </c:strCache>
            </c:strRef>
          </c:tx>
          <c:spPr>
            <a:gradFill>
              <a:gsLst>
                <a:gs pos="0">
                  <a:srgbClr val="14CDC6"/>
                </a:gs>
                <a:gs pos="100000">
                  <a:srgbClr val="0D223D"/>
                </a:gs>
              </a:gsLst>
              <a:lin ang="5400000" scaled="1"/>
            </a:gradFill>
            <a:ln w="120650">
              <a:gradFill>
                <a:gsLst>
                  <a:gs pos="0">
                    <a:srgbClr val="14CDC6"/>
                  </a:gs>
                  <a:gs pos="100000">
                    <a:srgbClr val="0D223D"/>
                  </a:gs>
                </a:gsLst>
                <a:lin ang="5400000" scaled="1"/>
              </a:gradFill>
            </a:ln>
            <a:effectLst/>
          </c:spPr>
          <c:invertIfNegative val="0"/>
          <c:dPt>
            <c:idx val="5"/>
            <c:invertIfNegative val="0"/>
            <c:bubble3D val="0"/>
            <c:spPr>
              <a:noFill/>
              <a:ln w="120650">
                <a:noFill/>
              </a:ln>
              <a:effectLst/>
            </c:spPr>
            <c:extLst>
              <c:ext xmlns:c16="http://schemas.microsoft.com/office/drawing/2014/chart" uri="{C3380CC4-5D6E-409C-BE32-E72D297353CC}">
                <c16:uniqueId val="{00000002-9695-49CB-9B24-23B596FD093A}"/>
              </c:ext>
            </c:extLst>
          </c:dPt>
          <c:dLbls>
            <c:dLbl>
              <c:idx val="5"/>
              <c:delete val="1"/>
              <c:extLst>
                <c:ext xmlns:c15="http://schemas.microsoft.com/office/drawing/2012/chart" uri="{CE6537A1-D6FC-4f65-9D91-7224C49458BB}"/>
                <c:ext xmlns:c16="http://schemas.microsoft.com/office/drawing/2014/chart" uri="{C3380CC4-5D6E-409C-BE32-E72D297353CC}">
                  <c16:uniqueId val="{00000002-9695-49CB-9B24-23B596FD093A}"/>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Processing!$D$67:$D$72</c:f>
              <c:numCache>
                <c:formatCode>[&gt;=1000000]"$"0.0,,"M";[&gt;=1000]"$"0,"K";"$"0</c:formatCode>
                <c:ptCount val="6"/>
                <c:pt idx="0">
                  <c:v>39260</c:v>
                </c:pt>
                <c:pt idx="1">
                  <c:v>#N/A</c:v>
                </c:pt>
                <c:pt idx="2">
                  <c:v>#N/A</c:v>
                </c:pt>
                <c:pt idx="3">
                  <c:v>#N/A</c:v>
                </c:pt>
                <c:pt idx="4">
                  <c:v>#N/A</c:v>
                </c:pt>
                <c:pt idx="5">
                  <c:v>39260</c:v>
                </c:pt>
              </c:numCache>
            </c:numRef>
          </c:val>
          <c:extLst>
            <c:ext xmlns:c16="http://schemas.microsoft.com/office/drawing/2014/chart" uri="{C3380CC4-5D6E-409C-BE32-E72D297353CC}">
              <c16:uniqueId val="{00000003-9695-49CB-9B24-23B596FD093A}"/>
            </c:ext>
          </c:extLst>
        </c:ser>
        <c:dLbls>
          <c:showLegendKey val="0"/>
          <c:showVal val="0"/>
          <c:showCatName val="0"/>
          <c:showSerName val="0"/>
          <c:showPercent val="0"/>
          <c:showBubbleSize val="0"/>
        </c:dLbls>
        <c:gapWidth val="50"/>
        <c:overlap val="100"/>
        <c:axId val="1346557040"/>
        <c:axId val="1346557520"/>
      </c:barChart>
      <c:barChart>
        <c:barDir val="col"/>
        <c:grouping val="clustered"/>
        <c:varyColors val="0"/>
        <c:ser>
          <c:idx val="1"/>
          <c:order val="1"/>
          <c:tx>
            <c:strRef>
              <c:f>Processing!$C$66</c:f>
              <c:strCache>
                <c:ptCount val="1"/>
                <c:pt idx="0">
                  <c:v>Count</c:v>
                </c:pt>
              </c:strCache>
            </c:strRef>
          </c:tx>
          <c:spPr>
            <a:solidFill>
              <a:schemeClr val="accent2"/>
            </a:solidFill>
            <a:ln>
              <a:noFill/>
            </a:ln>
            <a:effectLst/>
          </c:spPr>
          <c:invertIfNegative val="0"/>
          <c:dPt>
            <c:idx val="0"/>
            <c:invertIfNegative val="0"/>
            <c:bubble3D val="0"/>
            <c:spPr>
              <a:gradFill flip="none" rotWithShape="1">
                <a:gsLst>
                  <a:gs pos="10000">
                    <a:srgbClr val="BF5DF7"/>
                  </a:gs>
                  <a:gs pos="85000">
                    <a:srgbClr val="0D95D9"/>
                  </a:gs>
                </a:gsLst>
                <a:lin ang="16200000" scaled="1"/>
                <a:tileRect/>
              </a:gradFill>
              <a:ln w="88900">
                <a:gradFill>
                  <a:gsLst>
                    <a:gs pos="10000">
                      <a:srgbClr val="BF5DF7"/>
                    </a:gs>
                    <a:gs pos="85000">
                      <a:srgbClr val="0D95D9"/>
                    </a:gs>
                  </a:gsLst>
                  <a:lin ang="5400000" scaled="1"/>
                </a:gradFill>
              </a:ln>
              <a:effectLst/>
            </c:spPr>
            <c:extLst>
              <c:ext xmlns:c16="http://schemas.microsoft.com/office/drawing/2014/chart" uri="{C3380CC4-5D6E-409C-BE32-E72D297353CC}">
                <c16:uniqueId val="{00000005-9695-49CB-9B24-23B596FD093A}"/>
              </c:ext>
            </c:extLst>
          </c:dPt>
          <c:dPt>
            <c:idx val="1"/>
            <c:invertIfNegative val="0"/>
            <c:bubble3D val="0"/>
            <c:spPr>
              <a:gradFill>
                <a:gsLst>
                  <a:gs pos="10000">
                    <a:srgbClr val="CE56F9"/>
                  </a:gs>
                  <a:gs pos="85000">
                    <a:srgbClr val="542879"/>
                  </a:gs>
                </a:gsLst>
                <a:lin ang="5400000" scaled="1"/>
              </a:gradFill>
              <a:ln w="88900">
                <a:gradFill>
                  <a:gsLst>
                    <a:gs pos="10000">
                      <a:srgbClr val="CE56F9"/>
                    </a:gs>
                    <a:gs pos="85000">
                      <a:srgbClr val="542879"/>
                    </a:gs>
                  </a:gsLst>
                  <a:lin ang="5400000" scaled="1"/>
                </a:gradFill>
              </a:ln>
              <a:effectLst/>
            </c:spPr>
            <c:extLst>
              <c:ext xmlns:c16="http://schemas.microsoft.com/office/drawing/2014/chart" uri="{C3380CC4-5D6E-409C-BE32-E72D297353CC}">
                <c16:uniqueId val="{00000007-9695-49CB-9B24-23B596FD093A}"/>
              </c:ext>
            </c:extLst>
          </c:dPt>
          <c:dPt>
            <c:idx val="2"/>
            <c:invertIfNegative val="0"/>
            <c:bubble3D val="0"/>
            <c:spPr>
              <a:gradFill>
                <a:gsLst>
                  <a:gs pos="10000">
                    <a:srgbClr val="E14856"/>
                  </a:gs>
                  <a:gs pos="85000">
                    <a:srgbClr val="601018"/>
                  </a:gs>
                </a:gsLst>
                <a:lin ang="5400000" scaled="1"/>
              </a:gradFill>
              <a:ln w="88900">
                <a:gradFill>
                  <a:gsLst>
                    <a:gs pos="10000">
                      <a:srgbClr val="E14856"/>
                    </a:gs>
                    <a:gs pos="85000">
                      <a:srgbClr val="601018"/>
                    </a:gs>
                  </a:gsLst>
                  <a:lin ang="5400000" scaled="1"/>
                </a:gradFill>
              </a:ln>
              <a:effectLst/>
            </c:spPr>
            <c:extLst>
              <c:ext xmlns:c16="http://schemas.microsoft.com/office/drawing/2014/chart" uri="{C3380CC4-5D6E-409C-BE32-E72D297353CC}">
                <c16:uniqueId val="{00000009-9695-49CB-9B24-23B596FD093A}"/>
              </c:ext>
            </c:extLst>
          </c:dPt>
          <c:dPt>
            <c:idx val="3"/>
            <c:invertIfNegative val="0"/>
            <c:bubble3D val="0"/>
            <c:spPr>
              <a:gradFill>
                <a:gsLst>
                  <a:gs pos="10000">
                    <a:srgbClr val="FE02CE"/>
                  </a:gs>
                  <a:gs pos="85000">
                    <a:srgbClr val="810169"/>
                  </a:gs>
                </a:gsLst>
                <a:lin ang="5400000" scaled="1"/>
              </a:gradFill>
              <a:ln w="88900">
                <a:gradFill>
                  <a:gsLst>
                    <a:gs pos="10000">
                      <a:srgbClr val="FE02CE"/>
                    </a:gs>
                    <a:gs pos="85000">
                      <a:srgbClr val="810169"/>
                    </a:gs>
                  </a:gsLst>
                  <a:lin ang="5400000" scaled="1"/>
                </a:gradFill>
              </a:ln>
              <a:effectLst/>
            </c:spPr>
            <c:extLst>
              <c:ext xmlns:c16="http://schemas.microsoft.com/office/drawing/2014/chart" uri="{C3380CC4-5D6E-409C-BE32-E72D297353CC}">
                <c16:uniqueId val="{0000000B-9695-49CB-9B24-23B596FD093A}"/>
              </c:ext>
            </c:extLst>
          </c:dPt>
          <c:dPt>
            <c:idx val="4"/>
            <c:invertIfNegative val="0"/>
            <c:bubble3D val="0"/>
            <c:spPr>
              <a:gradFill>
                <a:gsLst>
                  <a:gs pos="10000">
                    <a:srgbClr val="44BFF0"/>
                  </a:gs>
                  <a:gs pos="85000">
                    <a:srgbClr val="0A5978"/>
                  </a:gs>
                </a:gsLst>
                <a:lin ang="5400000" scaled="1"/>
              </a:gradFill>
              <a:ln w="88900">
                <a:gradFill>
                  <a:gsLst>
                    <a:gs pos="10000">
                      <a:srgbClr val="44BFF0"/>
                    </a:gs>
                    <a:gs pos="85000">
                      <a:srgbClr val="0A5978"/>
                    </a:gs>
                  </a:gsLst>
                  <a:lin ang="5400000" scaled="1"/>
                </a:gradFill>
              </a:ln>
              <a:effectLst/>
            </c:spPr>
            <c:extLst>
              <c:ext xmlns:c16="http://schemas.microsoft.com/office/drawing/2014/chart" uri="{C3380CC4-5D6E-409C-BE32-E72D297353CC}">
                <c16:uniqueId val="{0000000D-9695-49CB-9B24-23B596FD093A}"/>
              </c:ext>
            </c:extLst>
          </c:dPt>
          <c:dPt>
            <c:idx val="5"/>
            <c:invertIfNegative val="0"/>
            <c:bubble3D val="0"/>
            <c:spPr>
              <a:noFill/>
              <a:ln>
                <a:noFill/>
              </a:ln>
              <a:effectLst/>
            </c:spPr>
            <c:extLst>
              <c:ext xmlns:c16="http://schemas.microsoft.com/office/drawing/2014/chart" uri="{C3380CC4-5D6E-409C-BE32-E72D297353CC}">
                <c16:uniqueId val="{0000000F-9695-49CB-9B24-23B596FD093A}"/>
              </c:ext>
            </c:extLst>
          </c:dPt>
          <c:dLbls>
            <c:dLbl>
              <c:idx val="5"/>
              <c:delete val="1"/>
              <c:extLst>
                <c:ext xmlns:c15="http://schemas.microsoft.com/office/drawing/2012/chart" uri="{CE6537A1-D6FC-4f65-9D91-7224C49458BB}"/>
                <c:ext xmlns:c16="http://schemas.microsoft.com/office/drawing/2014/chart" uri="{C3380CC4-5D6E-409C-BE32-E72D297353CC}">
                  <c16:uniqueId val="{0000000F-9695-49CB-9B24-23B596FD093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Processing!$C$67:$C$72</c:f>
              <c:numCache>
                <c:formatCode>General</c:formatCode>
                <c:ptCount val="6"/>
                <c:pt idx="0">
                  <c:v>6</c:v>
                </c:pt>
                <c:pt idx="1">
                  <c:v>15</c:v>
                </c:pt>
                <c:pt idx="2">
                  <c:v>26</c:v>
                </c:pt>
                <c:pt idx="3">
                  <c:v>7</c:v>
                </c:pt>
                <c:pt idx="4">
                  <c:v>6</c:v>
                </c:pt>
                <c:pt idx="5">
                  <c:v>71.5</c:v>
                </c:pt>
              </c:numCache>
            </c:numRef>
          </c:val>
          <c:extLst>
            <c:ext xmlns:c16="http://schemas.microsoft.com/office/drawing/2014/chart" uri="{C3380CC4-5D6E-409C-BE32-E72D297353CC}">
              <c16:uniqueId val="{00000010-9695-49CB-9B24-23B596FD093A}"/>
            </c:ext>
          </c:extLst>
        </c:ser>
        <c:dLbls>
          <c:showLegendKey val="0"/>
          <c:showVal val="0"/>
          <c:showCatName val="0"/>
          <c:showSerName val="0"/>
          <c:showPercent val="0"/>
          <c:showBubbleSize val="0"/>
        </c:dLbls>
        <c:gapWidth val="219"/>
        <c:overlap val="-27"/>
        <c:axId val="1940467711"/>
        <c:axId val="739279856"/>
      </c:barChart>
      <c:catAx>
        <c:axId val="1346557040"/>
        <c:scaling>
          <c:orientation val="minMax"/>
        </c:scaling>
        <c:delete val="0"/>
        <c:axPos val="b"/>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557520"/>
        <c:crosses val="autoZero"/>
        <c:auto val="1"/>
        <c:lblAlgn val="ctr"/>
        <c:lblOffset val="100"/>
        <c:noMultiLvlLbl val="0"/>
      </c:catAx>
      <c:valAx>
        <c:axId val="1346557520"/>
        <c:scaling>
          <c:orientation val="minMax"/>
        </c:scaling>
        <c:delete val="0"/>
        <c:axPos val="l"/>
        <c:majorGridlines>
          <c:spPr>
            <a:ln w="9525" cap="flat" cmpd="sng" algn="ctr">
              <a:gradFill flip="none" rotWithShape="1">
                <a:gsLst>
                  <a:gs pos="0">
                    <a:srgbClr val="3E4060"/>
                  </a:gs>
                  <a:gs pos="61000">
                    <a:srgbClr val="3E4060"/>
                  </a:gs>
                  <a:gs pos="100000">
                    <a:srgbClr val="3E4060">
                      <a:alpha val="0"/>
                    </a:srgbClr>
                  </a:gs>
                </a:gsLst>
                <a:lin ang="0" scaled="1"/>
                <a:tileRect/>
              </a:gradFill>
              <a:round/>
            </a:ln>
            <a:effectLst/>
          </c:spPr>
        </c:majorGridlines>
        <c:numFmt formatCode="[&gt;=1000000]&quot;$&quot;0.0,,&quot;M&quot;;[&gt;=1000]&quot;$&quot;0,&quot;K&quot;;&quot;$&quot;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8D8FB5"/>
                </a:solidFill>
                <a:latin typeface="+mn-lt"/>
                <a:ea typeface="+mn-ea"/>
                <a:cs typeface="+mn-cs"/>
              </a:defRPr>
            </a:pPr>
            <a:endParaRPr lang="en-US"/>
          </a:p>
        </c:txPr>
        <c:crossAx val="1346557040"/>
        <c:crosses val="autoZero"/>
        <c:crossBetween val="between"/>
      </c:valAx>
      <c:valAx>
        <c:axId val="73927985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 b="0" i="0" u="none" strike="noStrike" kern="1200" baseline="0">
                <a:solidFill>
                  <a:srgbClr val="161A28"/>
                </a:solidFill>
                <a:latin typeface="+mn-lt"/>
                <a:ea typeface="+mn-ea"/>
                <a:cs typeface="+mn-cs"/>
              </a:defRPr>
            </a:pPr>
            <a:endParaRPr lang="en-US"/>
          </a:p>
        </c:txPr>
        <c:crossAx val="1940467711"/>
        <c:crosses val="max"/>
        <c:crossBetween val="between"/>
      </c:valAx>
      <c:catAx>
        <c:axId val="1940467711"/>
        <c:scaling>
          <c:orientation val="minMax"/>
        </c:scaling>
        <c:delete val="1"/>
        <c:axPos val="b"/>
        <c:majorTickMark val="out"/>
        <c:minorTickMark val="none"/>
        <c:tickLblPos val="nextTo"/>
        <c:crossAx val="73927985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4636754855506545E-2"/>
          <c:y val="0.15437704322557211"/>
          <c:w val="0.87072649028898685"/>
          <c:h val="0.58869136318003834"/>
        </c:manualLayout>
      </c:layout>
      <c:areaChart>
        <c:grouping val="standard"/>
        <c:varyColors val="0"/>
        <c:ser>
          <c:idx val="2"/>
          <c:order val="2"/>
          <c:tx>
            <c:v>fill</c:v>
          </c:tx>
          <c:spPr>
            <a:gradFill flip="none" rotWithShape="1">
              <a:gsLst>
                <a:gs pos="0">
                  <a:srgbClr val="14CDC6">
                    <a:alpha val="33000"/>
                  </a:srgbClr>
                </a:gs>
                <a:gs pos="100000">
                  <a:srgbClr val="0D95D9">
                    <a:alpha val="0"/>
                  </a:srgbClr>
                </a:gs>
              </a:gsLst>
              <a:lin ang="5400000" scaled="1"/>
              <a:tileRect/>
            </a:gradFill>
            <a:ln>
              <a:noFill/>
            </a:ln>
            <a:effectLst/>
          </c:spPr>
          <c:val>
            <c:numRef>
              <c:f>Processing!$B$90:$B$101</c:f>
              <c:numCache>
                <c:formatCode>[&gt;=1000000]"$"0.0,,"M";[&gt;=1000]"$"0,"K";"$"0</c:formatCode>
                <c:ptCount val="12"/>
                <c:pt idx="0">
                  <c:v>382389</c:v>
                </c:pt>
                <c:pt idx="1">
                  <c:v>225782</c:v>
                </c:pt>
                <c:pt idx="2">
                  <c:v>343070</c:v>
                </c:pt>
                <c:pt idx="3">
                  <c:v>334026</c:v>
                </c:pt>
                <c:pt idx="4">
                  <c:v>215120</c:v>
                </c:pt>
                <c:pt idx="5">
                  <c:v>151590</c:v>
                </c:pt>
                <c:pt idx="6">
                  <c:v>151193</c:v>
                </c:pt>
                <c:pt idx="7">
                  <c:v>214506</c:v>
                </c:pt>
                <c:pt idx="8">
                  <c:v>457620</c:v>
                </c:pt>
                <c:pt idx="9">
                  <c:v>216315</c:v>
                </c:pt>
                <c:pt idx="10">
                  <c:v>364088</c:v>
                </c:pt>
                <c:pt idx="11">
                  <c:v>283302</c:v>
                </c:pt>
              </c:numCache>
            </c:numRef>
          </c:val>
          <c:extLst>
            <c:ext xmlns:c16="http://schemas.microsoft.com/office/drawing/2014/chart" uri="{C3380CC4-5D6E-409C-BE32-E72D297353CC}">
              <c16:uniqueId val="{00000000-625F-4AFE-A164-1E2BDECA27EB}"/>
            </c:ext>
          </c:extLst>
        </c:ser>
        <c:dLbls>
          <c:showLegendKey val="0"/>
          <c:showVal val="0"/>
          <c:showCatName val="0"/>
          <c:showSerName val="0"/>
          <c:showPercent val="0"/>
          <c:showBubbleSize val="0"/>
        </c:dLbls>
        <c:axId val="1503431136"/>
        <c:axId val="1503429216"/>
      </c:areaChart>
      <c:lineChart>
        <c:grouping val="standard"/>
        <c:varyColors val="0"/>
        <c:ser>
          <c:idx val="0"/>
          <c:order val="0"/>
          <c:tx>
            <c:strRef>
              <c:f>Processing!$B$89</c:f>
              <c:strCache>
                <c:ptCount val="1"/>
                <c:pt idx="0">
                  <c:v>Profit</c:v>
                </c:pt>
              </c:strCache>
            </c:strRef>
          </c:tx>
          <c:spPr>
            <a:ln w="19050" cap="rnd">
              <a:solidFill>
                <a:srgbClr val="1AFFD5"/>
              </a:solidFill>
              <a:round/>
            </a:ln>
            <a:effectLst>
              <a:outerShdw blurRad="50800" dist="38100" dir="8100000" algn="tr" rotWithShape="0">
                <a:prstClr val="black">
                  <a:alpha val="40000"/>
                </a:prstClr>
              </a:outerShdw>
            </a:effectLst>
          </c:spPr>
          <c:marker>
            <c:symbol val="none"/>
          </c:marker>
          <c:cat>
            <c:strRef>
              <c:f>Processing!$A$90:$A$101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Processing!$B$90:$B$101</c:f>
              <c:numCache>
                <c:formatCode>[&gt;=1000000]"$"0.0,,"M";[&gt;=1000]"$"0,"K";"$"0</c:formatCode>
                <c:ptCount val="12"/>
                <c:pt idx="0">
                  <c:v>382389</c:v>
                </c:pt>
                <c:pt idx="1">
                  <c:v>225782</c:v>
                </c:pt>
                <c:pt idx="2">
                  <c:v>343070</c:v>
                </c:pt>
                <c:pt idx="3">
                  <c:v>334026</c:v>
                </c:pt>
                <c:pt idx="4">
                  <c:v>215120</c:v>
                </c:pt>
                <c:pt idx="5">
                  <c:v>151590</c:v>
                </c:pt>
                <c:pt idx="6">
                  <c:v>151193</c:v>
                </c:pt>
                <c:pt idx="7">
                  <c:v>214506</c:v>
                </c:pt>
                <c:pt idx="8">
                  <c:v>457620</c:v>
                </c:pt>
                <c:pt idx="9">
                  <c:v>216315</c:v>
                </c:pt>
                <c:pt idx="10">
                  <c:v>364088</c:v>
                </c:pt>
                <c:pt idx="11">
                  <c:v>283302</c:v>
                </c:pt>
              </c:numCache>
            </c:numRef>
          </c:val>
          <c:smooth val="1"/>
          <c:extLst>
            <c:ext xmlns:c16="http://schemas.microsoft.com/office/drawing/2014/chart" uri="{C3380CC4-5D6E-409C-BE32-E72D297353CC}">
              <c16:uniqueId val="{00000001-625F-4AFE-A164-1E2BDECA27EB}"/>
            </c:ext>
          </c:extLst>
        </c:ser>
        <c:dLbls>
          <c:showLegendKey val="0"/>
          <c:showVal val="0"/>
          <c:showCatName val="0"/>
          <c:showSerName val="0"/>
          <c:showPercent val="0"/>
          <c:showBubbleSize val="0"/>
        </c:dLbls>
        <c:marker val="1"/>
        <c:smooth val="0"/>
        <c:axId val="1503431136"/>
        <c:axId val="1503429216"/>
      </c:lineChart>
      <c:scatterChart>
        <c:scatterStyle val="lineMarker"/>
        <c:varyColors val="0"/>
        <c:ser>
          <c:idx val="1"/>
          <c:order val="1"/>
          <c:tx>
            <c:strRef>
              <c:f>Processing!$C$89</c:f>
              <c:strCache>
                <c:ptCount val="1"/>
                <c:pt idx="0">
                  <c:v>Cursor P</c:v>
                </c:pt>
              </c:strCache>
            </c:strRef>
          </c:tx>
          <c:spPr>
            <a:ln w="25400" cap="rnd">
              <a:noFill/>
              <a:round/>
            </a:ln>
            <a:effectLst>
              <a:glow rad="127000">
                <a:srgbClr val="1AFFD5">
                  <a:alpha val="25000"/>
                </a:srgbClr>
              </a:glow>
            </a:effectLst>
          </c:spPr>
          <c:marker>
            <c:symbol val="circle"/>
            <c:size val="4"/>
            <c:spPr>
              <a:solidFill>
                <a:schemeClr val="bg1"/>
              </a:solidFill>
              <a:ln w="9525">
                <a:noFill/>
              </a:ln>
              <a:effectLst>
                <a:glow rad="127000">
                  <a:srgbClr val="1AFFD5">
                    <a:alpha val="25000"/>
                  </a:srgbClr>
                </a:glow>
              </a:effectLst>
            </c:spPr>
          </c:marker>
          <c:xVal>
            <c:strRef>
              <c:f>Processing!$A$90:$A$101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Processing!$C$90:$C$101</c:f>
              <c:numCache>
                <c:formatCode>[&gt;=1000000]"$"0.0,,"M";[&gt;=1000]"$"0,"K";"$"0</c:formatCode>
                <c:ptCount val="12"/>
                <c:pt idx="0">
                  <c:v>#N/A</c:v>
                </c:pt>
                <c:pt idx="1">
                  <c:v>#N/A</c:v>
                </c:pt>
                <c:pt idx="2">
                  <c:v>#N/A</c:v>
                </c:pt>
                <c:pt idx="3">
                  <c:v>#N/A</c:v>
                </c:pt>
                <c:pt idx="4">
                  <c:v>#N/A</c:v>
                </c:pt>
                <c:pt idx="5">
                  <c:v>#N/A</c:v>
                </c:pt>
                <c:pt idx="6">
                  <c:v>#N/A</c:v>
                </c:pt>
                <c:pt idx="7">
                  <c:v>#N/A</c:v>
                </c:pt>
                <c:pt idx="8">
                  <c:v>457620</c:v>
                </c:pt>
                <c:pt idx="9">
                  <c:v>#N/A</c:v>
                </c:pt>
                <c:pt idx="10">
                  <c:v>#N/A</c:v>
                </c:pt>
                <c:pt idx="11">
                  <c:v>#N/A</c:v>
                </c:pt>
              </c:numCache>
            </c:numRef>
          </c:yVal>
          <c:smooth val="0"/>
          <c:extLst>
            <c:ext xmlns:c16="http://schemas.microsoft.com/office/drawing/2014/chart" uri="{C3380CC4-5D6E-409C-BE32-E72D297353CC}">
              <c16:uniqueId val="{00000002-625F-4AFE-A164-1E2BDECA27EB}"/>
            </c:ext>
          </c:extLst>
        </c:ser>
        <c:dLbls>
          <c:showLegendKey val="0"/>
          <c:showVal val="0"/>
          <c:showCatName val="0"/>
          <c:showSerName val="0"/>
          <c:showPercent val="0"/>
          <c:showBubbleSize val="0"/>
        </c:dLbls>
        <c:axId val="1383771104"/>
        <c:axId val="1499456896"/>
      </c:scatterChart>
      <c:catAx>
        <c:axId val="1503431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8D8FB5"/>
                </a:solidFill>
                <a:latin typeface="+mn-lt"/>
                <a:ea typeface="+mn-ea"/>
                <a:cs typeface="+mn-cs"/>
              </a:defRPr>
            </a:pPr>
            <a:endParaRPr lang="en-US"/>
          </a:p>
        </c:txPr>
        <c:crossAx val="1503429216"/>
        <c:crosses val="autoZero"/>
        <c:auto val="1"/>
        <c:lblAlgn val="ctr"/>
        <c:lblOffset val="100"/>
        <c:noMultiLvlLbl val="0"/>
      </c:catAx>
      <c:valAx>
        <c:axId val="1503429216"/>
        <c:scaling>
          <c:orientation val="minMax"/>
        </c:scaling>
        <c:delete val="1"/>
        <c:axPos val="l"/>
        <c:majorGridlines>
          <c:spPr>
            <a:ln w="9525" cap="flat" cmpd="sng" algn="ctr">
              <a:solidFill>
                <a:srgbClr val="8D8FB5">
                  <a:alpha val="19000"/>
                </a:srgbClr>
              </a:solidFill>
              <a:round/>
            </a:ln>
            <a:effectLst/>
          </c:spPr>
        </c:majorGridlines>
        <c:numFmt formatCode="[&gt;=1000000]&quot;$&quot;0.0,,&quot;M&quot;;[&gt;=1000]&quot;$&quot;0,&quot;K&quot;;&quot;$&quot;0" sourceLinked="1"/>
        <c:majorTickMark val="none"/>
        <c:minorTickMark val="none"/>
        <c:tickLblPos val="nextTo"/>
        <c:crossAx val="1503431136"/>
        <c:crosses val="autoZero"/>
        <c:crossBetween val="between"/>
      </c:valAx>
      <c:valAx>
        <c:axId val="1499456896"/>
        <c:scaling>
          <c:orientation val="minMax"/>
        </c:scaling>
        <c:delete val="1"/>
        <c:axPos val="r"/>
        <c:numFmt formatCode="[&gt;=1000000]&quot;$&quot;0.0,,&quot;M&quot;;[&gt;=1000]&quot;$&quot;0,&quot;K&quot;;&quot;$&quot;0" sourceLinked="1"/>
        <c:majorTickMark val="out"/>
        <c:minorTickMark val="none"/>
        <c:tickLblPos val="nextTo"/>
        <c:crossAx val="1383771104"/>
        <c:crosses val="max"/>
        <c:crossBetween val="midCat"/>
      </c:valAx>
      <c:valAx>
        <c:axId val="1383771104"/>
        <c:scaling>
          <c:orientation val="minMax"/>
        </c:scaling>
        <c:delete val="1"/>
        <c:axPos val="t"/>
        <c:majorTickMark val="out"/>
        <c:minorTickMark val="none"/>
        <c:tickLblPos val="nextTo"/>
        <c:crossAx val="1499456896"/>
        <c:crosses val="max"/>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2"/>
          <c:order val="0"/>
          <c:tx>
            <c:strRef>
              <c:f>Processing!$D$105</c:f>
              <c:strCache>
                <c:ptCount val="1"/>
                <c:pt idx="0">
                  <c:v>Indent</c:v>
                </c:pt>
              </c:strCache>
            </c:strRef>
          </c:tx>
          <c:spPr>
            <a:noFill/>
            <a:ln>
              <a:noFill/>
            </a:ln>
            <a:effectLst/>
          </c:spPr>
          <c:invertIfNegative val="0"/>
          <c:cat>
            <c:numRef>
              <c:f>Processing!$A$106:$A$107</c:f>
              <c:numCache>
                <c:formatCode>General</c:formatCode>
                <c:ptCount val="2"/>
                <c:pt idx="0">
                  <c:v>2025</c:v>
                </c:pt>
                <c:pt idx="1">
                  <c:v>2024</c:v>
                </c:pt>
              </c:numCache>
            </c:numRef>
          </c:cat>
          <c:val>
            <c:numRef>
              <c:f>Processing!$D$106:$D$107</c:f>
              <c:numCache>
                <c:formatCode>[&gt;=1000000]"$"0.0,,"M";[&gt;=1000]"$"0,"K";"$"0</c:formatCode>
                <c:ptCount val="2"/>
                <c:pt idx="0">
                  <c:v>588900.05999999994</c:v>
                </c:pt>
                <c:pt idx="1">
                  <c:v>588900.05999999994</c:v>
                </c:pt>
              </c:numCache>
            </c:numRef>
          </c:val>
          <c:extLst>
            <c:ext xmlns:c16="http://schemas.microsoft.com/office/drawing/2014/chart" uri="{C3380CC4-5D6E-409C-BE32-E72D297353CC}">
              <c16:uniqueId val="{00000000-1920-46F8-9BC3-4D4595D00BB2}"/>
            </c:ext>
          </c:extLst>
        </c:ser>
        <c:ser>
          <c:idx val="0"/>
          <c:order val="1"/>
          <c:tx>
            <c:strRef>
              <c:f>Processing!$B$105</c:f>
              <c:strCache>
                <c:ptCount val="1"/>
                <c:pt idx="0">
                  <c:v>Revenue</c:v>
                </c:pt>
              </c:strCache>
            </c:strRef>
          </c:tx>
          <c:spPr>
            <a:gradFill flip="none" rotWithShape="1">
              <a:gsLst>
                <a:gs pos="99000">
                  <a:srgbClr val="2B5AA5"/>
                </a:gs>
                <a:gs pos="6000">
                  <a:srgbClr val="4383C9"/>
                </a:gs>
              </a:gsLst>
              <a:lin ang="10800000" scaled="1"/>
              <a:tileRect/>
            </a:gradFill>
            <a:ln w="88900">
              <a:gradFill flip="none" rotWithShape="1">
                <a:gsLst>
                  <a:gs pos="0">
                    <a:srgbClr val="4383C9"/>
                  </a:gs>
                  <a:gs pos="100000">
                    <a:srgbClr val="2B5AA5"/>
                  </a:gs>
                </a:gsLst>
                <a:lin ang="10800000" scaled="1"/>
                <a:tileRect/>
              </a:gradFill>
            </a:ln>
            <a:effectLst/>
          </c:spPr>
          <c:invertIfNegative val="0"/>
          <c:cat>
            <c:numRef>
              <c:f>Processing!$A$106:$A$107</c:f>
              <c:numCache>
                <c:formatCode>General</c:formatCode>
                <c:ptCount val="2"/>
                <c:pt idx="0">
                  <c:v>2025</c:v>
                </c:pt>
                <c:pt idx="1">
                  <c:v>2024</c:v>
                </c:pt>
              </c:numCache>
            </c:numRef>
          </c:cat>
          <c:val>
            <c:numRef>
              <c:f>Processing!$B$106:$B$107</c:f>
              <c:numCache>
                <c:formatCode>[&gt;=1000000]"$"0.0,,"M";[&gt;=1000]"$"0,"K";"$"0</c:formatCode>
                <c:ptCount val="2"/>
                <c:pt idx="0">
                  <c:v>14222651</c:v>
                </c:pt>
                <c:pt idx="1">
                  <c:v>19630002</c:v>
                </c:pt>
              </c:numCache>
            </c:numRef>
          </c:val>
          <c:extLst>
            <c:ext xmlns:c16="http://schemas.microsoft.com/office/drawing/2014/chart" uri="{C3380CC4-5D6E-409C-BE32-E72D297353CC}">
              <c16:uniqueId val="{00000001-1920-46F8-9BC3-4D4595D00BB2}"/>
            </c:ext>
          </c:extLst>
        </c:ser>
        <c:dLbls>
          <c:showLegendKey val="0"/>
          <c:showVal val="0"/>
          <c:showCatName val="0"/>
          <c:showSerName val="0"/>
          <c:showPercent val="0"/>
          <c:showBubbleSize val="0"/>
        </c:dLbls>
        <c:gapWidth val="500"/>
        <c:overlap val="100"/>
        <c:axId val="1757274880"/>
        <c:axId val="1757249440"/>
      </c:barChart>
      <c:barChart>
        <c:barDir val="bar"/>
        <c:grouping val="stacked"/>
        <c:varyColors val="0"/>
        <c:ser>
          <c:idx val="3"/>
          <c:order val="2"/>
          <c:tx>
            <c:v>Cursor Indent</c:v>
          </c:tx>
          <c:spPr>
            <a:noFill/>
            <a:ln>
              <a:noFill/>
            </a:ln>
            <a:effectLst/>
          </c:spPr>
          <c:invertIfNegative val="0"/>
          <c:val>
            <c:numRef>
              <c:f>Processing!$D$106:$D$107</c:f>
              <c:numCache>
                <c:formatCode>[&gt;=1000000]"$"0.0,,"M";[&gt;=1000]"$"0,"K";"$"0</c:formatCode>
                <c:ptCount val="2"/>
                <c:pt idx="0">
                  <c:v>588900.05999999994</c:v>
                </c:pt>
                <c:pt idx="1">
                  <c:v>588900.05999999994</c:v>
                </c:pt>
              </c:numCache>
            </c:numRef>
          </c:val>
          <c:extLst>
            <c:ext xmlns:c16="http://schemas.microsoft.com/office/drawing/2014/chart" uri="{C3380CC4-5D6E-409C-BE32-E72D297353CC}">
              <c16:uniqueId val="{00000002-1920-46F8-9BC3-4D4595D00BB2}"/>
            </c:ext>
          </c:extLst>
        </c:ser>
        <c:ser>
          <c:idx val="1"/>
          <c:order val="3"/>
          <c:tx>
            <c:strRef>
              <c:f>Processing!$C$105</c:f>
              <c:strCache>
                <c:ptCount val="1"/>
                <c:pt idx="0">
                  <c:v>Cursor R</c:v>
                </c:pt>
              </c:strCache>
            </c:strRef>
          </c:tx>
          <c:spPr>
            <a:gradFill flip="none" rotWithShape="1">
              <a:gsLst>
                <a:gs pos="0">
                  <a:srgbClr val="B97CEF"/>
                </a:gs>
                <a:gs pos="100000">
                  <a:srgbClr val="254899"/>
                </a:gs>
              </a:gsLst>
              <a:lin ang="10800000" scaled="1"/>
              <a:tileRect/>
            </a:gradFill>
            <a:ln w="88900">
              <a:gradFill flip="none" rotWithShape="1">
                <a:gsLst>
                  <a:gs pos="0">
                    <a:srgbClr val="B97CEF"/>
                  </a:gs>
                  <a:gs pos="100000">
                    <a:srgbClr val="254899"/>
                  </a:gs>
                </a:gsLst>
                <a:lin ang="10800000" scaled="1"/>
                <a:tileRect/>
              </a:gradFill>
            </a:ln>
            <a:effectLst/>
          </c:spPr>
          <c:invertIfNegative val="0"/>
          <c:cat>
            <c:numRef>
              <c:f>Processing!$A$106:$A$107</c:f>
              <c:numCache>
                <c:formatCode>General</c:formatCode>
                <c:ptCount val="2"/>
                <c:pt idx="0">
                  <c:v>2025</c:v>
                </c:pt>
                <c:pt idx="1">
                  <c:v>2024</c:v>
                </c:pt>
              </c:numCache>
            </c:numRef>
          </c:cat>
          <c:val>
            <c:numRef>
              <c:f>Processing!$C$106:$C$107</c:f>
              <c:numCache>
                <c:formatCode>[&gt;=1000000]"$"0.0,,"M";[&gt;=1000]"$"0,"K";"$"0</c:formatCode>
                <c:ptCount val="2"/>
                <c:pt idx="0">
                  <c:v>14222651</c:v>
                </c:pt>
                <c:pt idx="1">
                  <c:v>0</c:v>
                </c:pt>
              </c:numCache>
            </c:numRef>
          </c:val>
          <c:extLst>
            <c:ext xmlns:c16="http://schemas.microsoft.com/office/drawing/2014/chart" uri="{C3380CC4-5D6E-409C-BE32-E72D297353CC}">
              <c16:uniqueId val="{00000003-1920-46F8-9BC3-4D4595D00BB2}"/>
            </c:ext>
          </c:extLst>
        </c:ser>
        <c:ser>
          <c:idx val="4"/>
          <c:order val="4"/>
          <c:tx>
            <c:v>indent2</c:v>
          </c:tx>
          <c:spPr>
            <a:noFill/>
            <a:ln>
              <a:noFill/>
            </a:ln>
            <a:effectLst/>
          </c:spPr>
          <c:invertIfNegative val="0"/>
          <c:dLbls>
            <c:dLbl>
              <c:idx val="0"/>
              <c:tx>
                <c:rich>
                  <a:bodyPr/>
                  <a:lstStyle/>
                  <a:p>
                    <a:fld id="{477E0F69-FEA1-4C27-8E3F-AA4FAB888ABC}"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920-46F8-9BC3-4D4595D00BB2}"/>
                </c:ext>
              </c:extLst>
            </c:dLbl>
            <c:dLbl>
              <c:idx val="1"/>
              <c:tx>
                <c:rich>
                  <a:bodyPr/>
                  <a:lstStyle/>
                  <a:p>
                    <a:endParaRPr lang="en-US"/>
                  </a:p>
                </c:rich>
              </c:tx>
              <c:dLblPos val="inBase"/>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1920-46F8-9BC3-4D4595D00BB2}"/>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val>
            <c:numRef>
              <c:f>Processing!$E$106:$E$107</c:f>
              <c:numCache>
                <c:formatCode>[&gt;=1000000]"$"0.0,,"M";[&gt;=1000]"$"0,"K";"$"0</c:formatCode>
                <c:ptCount val="2"/>
                <c:pt idx="0">
                  <c:v>588900.05999999994</c:v>
                </c:pt>
                <c:pt idx="1">
                  <c:v>#N/A</c:v>
                </c:pt>
              </c:numCache>
            </c:numRef>
          </c:val>
          <c:extLst>
            <c:ext xmlns:c15="http://schemas.microsoft.com/office/drawing/2012/chart" uri="{02D57815-91ED-43cb-92C2-25804820EDAC}">
              <c15:datalabelsRange>
                <c15:f>Processing!$C$106:$C$107</c15:f>
                <c15:dlblRangeCache>
                  <c:ptCount val="2"/>
                  <c:pt idx="0">
                    <c:v>$14.2M</c:v>
                  </c:pt>
                  <c:pt idx="1">
                    <c:v>#REF!</c:v>
                  </c:pt>
                </c15:dlblRangeCache>
              </c15:datalabelsRange>
            </c:ext>
            <c:ext xmlns:c16="http://schemas.microsoft.com/office/drawing/2014/chart" uri="{C3380CC4-5D6E-409C-BE32-E72D297353CC}">
              <c16:uniqueId val="{00000006-1920-46F8-9BC3-4D4595D00BB2}"/>
            </c:ext>
          </c:extLst>
        </c:ser>
        <c:dLbls>
          <c:showLegendKey val="0"/>
          <c:showVal val="0"/>
          <c:showCatName val="0"/>
          <c:showSerName val="0"/>
          <c:showPercent val="0"/>
          <c:showBubbleSize val="0"/>
        </c:dLbls>
        <c:gapWidth val="500"/>
        <c:overlap val="100"/>
        <c:axId val="1757192800"/>
        <c:axId val="1757202880"/>
      </c:barChart>
      <c:catAx>
        <c:axId val="1757274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8D8FB5"/>
                </a:solidFill>
                <a:latin typeface="+mn-lt"/>
                <a:ea typeface="+mn-ea"/>
                <a:cs typeface="+mn-cs"/>
              </a:defRPr>
            </a:pPr>
            <a:endParaRPr lang="en-US"/>
          </a:p>
        </c:txPr>
        <c:crossAx val="1757249440"/>
        <c:crosses val="autoZero"/>
        <c:auto val="1"/>
        <c:lblAlgn val="ctr"/>
        <c:lblOffset val="100"/>
        <c:noMultiLvlLbl val="0"/>
      </c:catAx>
      <c:valAx>
        <c:axId val="1757249440"/>
        <c:scaling>
          <c:orientation val="minMax"/>
        </c:scaling>
        <c:delete val="0"/>
        <c:axPos val="b"/>
        <c:majorGridlines>
          <c:spPr>
            <a:ln w="9525" cap="flat" cmpd="sng" algn="ctr">
              <a:solidFill>
                <a:srgbClr val="14CDC6">
                  <a:alpha val="5000"/>
                </a:srgbClr>
              </a:solidFill>
              <a:round/>
            </a:ln>
            <a:effectLst/>
          </c:spPr>
        </c:majorGridlines>
        <c:numFmt formatCode="[&gt;=1000000]&quot;$&quot;0.0,,&quot;M&quot;;[&gt;=1000]&quot;$&quot;0,&quot;K&quot;;&quot;$&quot;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rgbClr val="457ACF"/>
                </a:solidFill>
                <a:latin typeface="+mn-lt"/>
                <a:ea typeface="+mn-ea"/>
                <a:cs typeface="+mn-cs"/>
              </a:defRPr>
            </a:pPr>
            <a:endParaRPr lang="en-US"/>
          </a:p>
        </c:txPr>
        <c:crossAx val="1757274880"/>
        <c:crosses val="autoZero"/>
        <c:crossBetween val="between"/>
      </c:valAx>
      <c:valAx>
        <c:axId val="1757202880"/>
        <c:scaling>
          <c:orientation val="minMax"/>
        </c:scaling>
        <c:delete val="1"/>
        <c:axPos val="t"/>
        <c:numFmt formatCode="[&gt;=1000000]&quot;$&quot;0.0,,&quot;M&quot;;[&gt;=1000]&quot;$&quot;0,&quot;K&quot;;&quot;$&quot;0" sourceLinked="1"/>
        <c:majorTickMark val="out"/>
        <c:minorTickMark val="none"/>
        <c:tickLblPos val="nextTo"/>
        <c:crossAx val="1757192800"/>
        <c:crosses val="max"/>
        <c:crossBetween val="between"/>
      </c:valAx>
      <c:catAx>
        <c:axId val="1757192800"/>
        <c:scaling>
          <c:orientation val="minMax"/>
        </c:scaling>
        <c:delete val="1"/>
        <c:axPos val="l"/>
        <c:numFmt formatCode="General" sourceLinked="1"/>
        <c:majorTickMark val="out"/>
        <c:minorTickMark val="none"/>
        <c:tickLblPos val="nextTo"/>
        <c:crossAx val="1757202880"/>
        <c:crosses val="autoZero"/>
        <c:auto val="1"/>
        <c:lblAlgn val="ctr"/>
        <c:lblOffset val="100"/>
        <c:noMultiLvlLbl val="0"/>
      </c:catAx>
      <c:spPr>
        <a:gradFill>
          <a:gsLst>
            <a:gs pos="0">
              <a:srgbClr val="1AFFD5">
                <a:alpha val="3000"/>
              </a:srgbClr>
            </a:gs>
            <a:gs pos="100000">
              <a:srgbClr val="14CDC6">
                <a:alpha val="4000"/>
              </a:srgbClr>
            </a:gs>
          </a:gsLst>
          <a:lin ang="10800000" scaled="1"/>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6.xml"/><Relationship Id="rId18" Type="http://schemas.openxmlformats.org/officeDocument/2006/relationships/chart" Target="../charts/chart11.xml"/><Relationship Id="rId3" Type="http://schemas.openxmlformats.org/officeDocument/2006/relationships/image" Target="../media/image3.png"/><Relationship Id="rId7" Type="http://schemas.openxmlformats.org/officeDocument/2006/relationships/chart" Target="../charts/chart4.xml"/><Relationship Id="rId12" Type="http://schemas.openxmlformats.org/officeDocument/2006/relationships/chart" Target="../charts/chart5.xml"/><Relationship Id="rId17" Type="http://schemas.openxmlformats.org/officeDocument/2006/relationships/chart" Target="../charts/chart10.xml"/><Relationship Id="rId2" Type="http://schemas.openxmlformats.org/officeDocument/2006/relationships/image" Target="../media/image2.png"/><Relationship Id="rId16"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image" Target="../media/image9.svg"/><Relationship Id="rId5" Type="http://schemas.openxmlformats.org/officeDocument/2006/relationships/chart" Target="../charts/chart2.xml"/><Relationship Id="rId15" Type="http://schemas.openxmlformats.org/officeDocument/2006/relationships/chart" Target="../charts/chart8.xml"/><Relationship Id="rId10" Type="http://schemas.openxmlformats.org/officeDocument/2006/relationships/image" Target="../media/image8.png"/><Relationship Id="rId19" Type="http://schemas.openxmlformats.org/officeDocument/2006/relationships/chart" Target="../charts/chart12.xml"/><Relationship Id="rId4" Type="http://schemas.openxmlformats.org/officeDocument/2006/relationships/chart" Target="../charts/chart1.xml"/><Relationship Id="rId9" Type="http://schemas.openxmlformats.org/officeDocument/2006/relationships/image" Target="../media/image7.svg"/><Relationship Id="rId1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0.xml"/><Relationship Id="rId13" Type="http://schemas.openxmlformats.org/officeDocument/2006/relationships/image" Target="../media/image13.svg"/><Relationship Id="rId18" Type="http://schemas.openxmlformats.org/officeDocument/2006/relationships/hyperlink" Target="#Insights!A1"/><Relationship Id="rId3" Type="http://schemas.openxmlformats.org/officeDocument/2006/relationships/chart" Target="../charts/chart15.xml"/><Relationship Id="rId7" Type="http://schemas.openxmlformats.org/officeDocument/2006/relationships/chart" Target="../charts/chart19.xml"/><Relationship Id="rId12" Type="http://schemas.openxmlformats.org/officeDocument/2006/relationships/image" Target="../media/image12.png"/><Relationship Id="rId17" Type="http://schemas.openxmlformats.org/officeDocument/2006/relationships/hyperlink" Target="#Pivot!A1"/><Relationship Id="rId2" Type="http://schemas.openxmlformats.org/officeDocument/2006/relationships/chart" Target="../charts/chart14.xml"/><Relationship Id="rId16" Type="http://schemas.openxmlformats.org/officeDocument/2006/relationships/hyperlink" Target="#Dataset!A1"/><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image" Target="../media/image11.svg"/><Relationship Id="rId5" Type="http://schemas.openxmlformats.org/officeDocument/2006/relationships/chart" Target="../charts/chart17.xml"/><Relationship Id="rId15" Type="http://schemas.openxmlformats.org/officeDocument/2006/relationships/hyperlink" Target="#Profit!A1"/><Relationship Id="rId10" Type="http://schemas.openxmlformats.org/officeDocument/2006/relationships/image" Target="../media/image10.png"/><Relationship Id="rId4" Type="http://schemas.openxmlformats.org/officeDocument/2006/relationships/chart" Target="../charts/chart16.xml"/><Relationship Id="rId9" Type="http://schemas.openxmlformats.org/officeDocument/2006/relationships/chart" Target="../charts/chart21.xml"/><Relationship Id="rId14" Type="http://schemas.openxmlformats.org/officeDocument/2006/relationships/hyperlink" Target="#Dashboard!A1"/></Relationships>
</file>

<file path=xl/drawings/_rels/drawing5.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chart" Target="../charts/chart30.xml"/><Relationship Id="rId18" Type="http://schemas.openxmlformats.org/officeDocument/2006/relationships/hyperlink" Target="#Insights!A1"/><Relationship Id="rId3" Type="http://schemas.openxmlformats.org/officeDocument/2006/relationships/chart" Target="../charts/chart24.xml"/><Relationship Id="rId7" Type="http://schemas.openxmlformats.org/officeDocument/2006/relationships/image" Target="../media/image11.svg"/><Relationship Id="rId12" Type="http://schemas.openxmlformats.org/officeDocument/2006/relationships/chart" Target="../charts/chart29.xml"/><Relationship Id="rId17" Type="http://schemas.openxmlformats.org/officeDocument/2006/relationships/hyperlink" Target="#Pivot!A1"/><Relationship Id="rId2" Type="http://schemas.openxmlformats.org/officeDocument/2006/relationships/chart" Target="../charts/chart23.xml"/><Relationship Id="rId16" Type="http://schemas.openxmlformats.org/officeDocument/2006/relationships/hyperlink" Target="#Dataset!A1"/><Relationship Id="rId1" Type="http://schemas.openxmlformats.org/officeDocument/2006/relationships/chart" Target="../charts/chart22.xml"/><Relationship Id="rId6" Type="http://schemas.openxmlformats.org/officeDocument/2006/relationships/image" Target="../media/image10.png"/><Relationship Id="rId11" Type="http://schemas.openxmlformats.org/officeDocument/2006/relationships/chart" Target="../charts/chart28.xml"/><Relationship Id="rId5" Type="http://schemas.openxmlformats.org/officeDocument/2006/relationships/chart" Target="../charts/chart26.xml"/><Relationship Id="rId15" Type="http://schemas.openxmlformats.org/officeDocument/2006/relationships/hyperlink" Target="#Profit!A1"/><Relationship Id="rId10" Type="http://schemas.openxmlformats.org/officeDocument/2006/relationships/chart" Target="../charts/chart27.xml"/><Relationship Id="rId4" Type="http://schemas.openxmlformats.org/officeDocument/2006/relationships/chart" Target="../charts/chart25.xml"/><Relationship Id="rId9" Type="http://schemas.openxmlformats.org/officeDocument/2006/relationships/image" Target="../media/image13.svg"/><Relationship Id="rId14" Type="http://schemas.openxmlformats.org/officeDocument/2006/relationships/hyperlink" Target="#Dashboard!A1"/></Relationships>
</file>

<file path=xl/drawings/_rels/drawing6.xml.rels><?xml version="1.0" encoding="UTF-8" standalone="yes"?>
<Relationships xmlns="http://schemas.openxmlformats.org/package/2006/relationships"><Relationship Id="rId3" Type="http://schemas.openxmlformats.org/officeDocument/2006/relationships/hyperlink" Target="#Dataset!A1"/><Relationship Id="rId2" Type="http://schemas.openxmlformats.org/officeDocument/2006/relationships/hyperlink" Target="#Profit!A1"/><Relationship Id="rId1" Type="http://schemas.openxmlformats.org/officeDocument/2006/relationships/hyperlink" Target="#Dashboard!A1"/><Relationship Id="rId5" Type="http://schemas.openxmlformats.org/officeDocument/2006/relationships/hyperlink" Target="#Insights!A1"/><Relationship Id="rId4" Type="http://schemas.openxmlformats.org/officeDocument/2006/relationships/hyperlink" Target="#Pivot!A1"/></Relationships>
</file>

<file path=xl/drawings/_rels/drawing7.xml.rels><?xml version="1.0" encoding="UTF-8" standalone="yes"?>
<Relationships xmlns="http://schemas.openxmlformats.org/package/2006/relationships"><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0</xdr:colOff>
      <xdr:row>43</xdr:row>
      <xdr:rowOff>68580</xdr:rowOff>
    </xdr:to>
    <xdr:grpSp>
      <xdr:nvGrpSpPr>
        <xdr:cNvPr id="2" name="Group 1">
          <a:extLst>
            <a:ext uri="{FF2B5EF4-FFF2-40B4-BE49-F238E27FC236}">
              <a16:creationId xmlns:a16="http://schemas.microsoft.com/office/drawing/2014/main" id="{D77C8920-04A2-9F18-AE09-913320A7FCA8}"/>
            </a:ext>
          </a:extLst>
        </xdr:cNvPr>
        <xdr:cNvGrpSpPr/>
      </xdr:nvGrpSpPr>
      <xdr:grpSpPr>
        <a:xfrm>
          <a:off x="0" y="0"/>
          <a:ext cx="14630400" cy="7813271"/>
          <a:chOff x="0" y="0"/>
          <a:chExt cx="12192000" cy="6858000"/>
        </a:xfrm>
      </xdr:grpSpPr>
      <xdr:sp macro="" textlink="">
        <xdr:nvSpPr>
          <xdr:cNvPr id="27" name="Rectangle 26">
            <a:extLst>
              <a:ext uri="{FF2B5EF4-FFF2-40B4-BE49-F238E27FC236}">
                <a16:creationId xmlns:a16="http://schemas.microsoft.com/office/drawing/2014/main" id="{92BC44FF-7CCC-E75E-257C-BE04A336E63C}"/>
              </a:ext>
            </a:extLst>
          </xdr:cNvPr>
          <xdr:cNvSpPr/>
        </xdr:nvSpPr>
        <xdr:spPr>
          <a:xfrm>
            <a:off x="0" y="0"/>
            <a:ext cx="12192000" cy="6858000"/>
          </a:xfrm>
          <a:prstGeom prst="rect">
            <a:avLst/>
          </a:prstGeom>
          <a:gradFill flip="none" rotWithShape="1">
            <a:gsLst>
              <a:gs pos="35000">
                <a:srgbClr val="754CB9"/>
              </a:gs>
              <a:gs pos="65000">
                <a:srgbClr val="519FFB"/>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100"/>
          </a:p>
        </xdr:txBody>
      </xdr:sp>
      <xdr:sp macro="" textlink="">
        <xdr:nvSpPr>
          <xdr:cNvPr id="28" name="Rectangle 27">
            <a:extLst>
              <a:ext uri="{FF2B5EF4-FFF2-40B4-BE49-F238E27FC236}">
                <a16:creationId xmlns:a16="http://schemas.microsoft.com/office/drawing/2014/main" id="{0BB8B6C6-1B60-2DEF-003D-9496862C2F07}"/>
              </a:ext>
            </a:extLst>
          </xdr:cNvPr>
          <xdr:cNvSpPr/>
        </xdr:nvSpPr>
        <xdr:spPr>
          <a:xfrm>
            <a:off x="0" y="0"/>
            <a:ext cx="12192000" cy="6858000"/>
          </a:xfrm>
          <a:prstGeom prst="rect">
            <a:avLst/>
          </a:prstGeom>
          <a:gradFill flip="none" rotWithShape="1">
            <a:gsLst>
              <a:gs pos="6000">
                <a:srgbClr val="EE0078"/>
              </a:gs>
              <a:gs pos="100000">
                <a:srgbClr val="562BFF">
                  <a:alpha val="0"/>
                </a:srgb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100"/>
          </a:p>
        </xdr:txBody>
      </xdr:sp>
    </xdr:grpSp>
    <xdr:clientData/>
  </xdr:twoCellAnchor>
  <xdr:twoCellAnchor>
    <xdr:from>
      <xdr:col>0</xdr:col>
      <xdr:colOff>332509</xdr:colOff>
      <xdr:row>0</xdr:row>
      <xdr:rowOff>93691</xdr:rowOff>
    </xdr:from>
    <xdr:to>
      <xdr:col>18</xdr:col>
      <xdr:colOff>332508</xdr:colOff>
      <xdr:row>36</xdr:row>
      <xdr:rowOff>177511</xdr:rowOff>
    </xdr:to>
    <xdr:sp macro="" textlink="">
      <xdr:nvSpPr>
        <xdr:cNvPr id="25" name="Rectangle: Rounded Corners 24">
          <a:extLst>
            <a:ext uri="{FF2B5EF4-FFF2-40B4-BE49-F238E27FC236}">
              <a16:creationId xmlns:a16="http://schemas.microsoft.com/office/drawing/2014/main" id="{459F8C72-7D01-52B8-7DD3-DE857D522A0B}"/>
            </a:ext>
          </a:extLst>
        </xdr:cNvPr>
        <xdr:cNvSpPr/>
      </xdr:nvSpPr>
      <xdr:spPr>
        <a:xfrm>
          <a:off x="332509" y="93691"/>
          <a:ext cx="10972799" cy="6567747"/>
        </a:xfrm>
        <a:prstGeom prst="roundRect">
          <a:avLst>
            <a:gd name="adj" fmla="val 1381"/>
          </a:avLst>
        </a:prstGeom>
        <a:gradFill flip="none" rotWithShape="1">
          <a:gsLst>
            <a:gs pos="52000">
              <a:srgbClr val="1E2255"/>
            </a:gs>
            <a:gs pos="100000">
              <a:srgbClr val="2F4495"/>
            </a:gs>
          </a:gsLst>
          <a:lin ang="16200000" scaled="1"/>
          <a:tileRect/>
        </a:gradFill>
        <a:ln>
          <a:noFill/>
        </a:ln>
        <a:effectLst>
          <a:outerShdw blurRad="571500" dist="3810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100"/>
        </a:p>
      </xdr:txBody>
    </xdr:sp>
    <xdr:clientData/>
  </xdr:twoCellAnchor>
  <xdr:twoCellAnchor>
    <xdr:from>
      <xdr:col>0</xdr:col>
      <xdr:colOff>332509</xdr:colOff>
      <xdr:row>0</xdr:row>
      <xdr:rowOff>93691</xdr:rowOff>
    </xdr:from>
    <xdr:to>
      <xdr:col>18</xdr:col>
      <xdr:colOff>327500</xdr:colOff>
      <xdr:row>36</xdr:row>
      <xdr:rowOff>177511</xdr:rowOff>
    </xdr:to>
    <xdr:sp macro="" textlink="">
      <xdr:nvSpPr>
        <xdr:cNvPr id="26" name="Rectangle: Rounded Corners 25">
          <a:extLst>
            <a:ext uri="{FF2B5EF4-FFF2-40B4-BE49-F238E27FC236}">
              <a16:creationId xmlns:a16="http://schemas.microsoft.com/office/drawing/2014/main" id="{F3E1C2C3-DAE2-0732-3796-F6A714886031}"/>
            </a:ext>
          </a:extLst>
        </xdr:cNvPr>
        <xdr:cNvSpPr/>
      </xdr:nvSpPr>
      <xdr:spPr>
        <a:xfrm>
          <a:off x="332509" y="93691"/>
          <a:ext cx="10967791" cy="6567747"/>
        </a:xfrm>
        <a:prstGeom prst="roundRect">
          <a:avLst>
            <a:gd name="adj" fmla="val 1381"/>
          </a:avLst>
        </a:prstGeom>
        <a:gradFill>
          <a:gsLst>
            <a:gs pos="0">
              <a:srgbClr val="4E7AE2"/>
            </a:gs>
            <a:gs pos="77000">
              <a:srgbClr val="3A2058">
                <a:alpha val="0"/>
              </a:srgbClr>
            </a:gs>
          </a:gsLst>
          <a:path path="circle">
            <a:fillToRect l="100000" b="100000"/>
          </a:path>
        </a:gradFill>
        <a:ln>
          <a:gradFill flip="none" rotWithShape="1">
            <a:gsLst>
              <a:gs pos="51000">
                <a:srgbClr val="5584ED"/>
              </a:gs>
              <a:gs pos="0">
                <a:srgbClr val="B7D6FF"/>
              </a:gs>
              <a:gs pos="100000">
                <a:srgbClr val="B459A0"/>
              </a:gs>
            </a:gsLst>
            <a:lin ang="8100000" scaled="1"/>
            <a:tileRect/>
          </a:gradFill>
        </a:ln>
        <a:effectLst>
          <a:outerShdw blurRad="508000" dist="1270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100"/>
        </a:p>
      </xdr:txBody>
    </xdr:sp>
    <xdr:clientData/>
  </xdr:twoCellAnchor>
  <xdr:twoCellAnchor>
    <xdr:from>
      <xdr:col>0</xdr:col>
      <xdr:colOff>340395</xdr:colOff>
      <xdr:row>0</xdr:row>
      <xdr:rowOff>94522</xdr:rowOff>
    </xdr:from>
    <xdr:to>
      <xdr:col>18</xdr:col>
      <xdr:colOff>319613</xdr:colOff>
      <xdr:row>5</xdr:row>
      <xdr:rowOff>21613</xdr:rowOff>
    </xdr:to>
    <xdr:sp macro="" textlink="">
      <xdr:nvSpPr>
        <xdr:cNvPr id="24" name="Freeform: Shape 23">
          <a:extLst>
            <a:ext uri="{FF2B5EF4-FFF2-40B4-BE49-F238E27FC236}">
              <a16:creationId xmlns:a16="http://schemas.microsoft.com/office/drawing/2014/main" id="{A66CDAE9-E00A-1016-C5C2-F284F600D21E}"/>
            </a:ext>
          </a:extLst>
        </xdr:cNvPr>
        <xdr:cNvSpPr/>
      </xdr:nvSpPr>
      <xdr:spPr>
        <a:xfrm>
          <a:off x="340395" y="94522"/>
          <a:ext cx="10952018" cy="827636"/>
        </a:xfrm>
        <a:custGeom>
          <a:avLst/>
          <a:gdLst>
            <a:gd name="connsiteX0" fmla="*/ 92078 w 8162925"/>
            <a:gd name="connsiteY0" fmla="*/ 0 h 723900"/>
            <a:gd name="connsiteX1" fmla="*/ 8070847 w 8162925"/>
            <a:gd name="connsiteY1" fmla="*/ 0 h 723900"/>
            <a:gd name="connsiteX2" fmla="*/ 8162925 w 8162925"/>
            <a:gd name="connsiteY2" fmla="*/ 92078 h 723900"/>
            <a:gd name="connsiteX3" fmla="*/ 8162925 w 8162925"/>
            <a:gd name="connsiteY3" fmla="*/ 723900 h 723900"/>
            <a:gd name="connsiteX4" fmla="*/ 0 w 8162925"/>
            <a:gd name="connsiteY4" fmla="*/ 723900 h 723900"/>
            <a:gd name="connsiteX5" fmla="*/ 0 w 8162925"/>
            <a:gd name="connsiteY5" fmla="*/ 92078 h 723900"/>
            <a:gd name="connsiteX6" fmla="*/ 92078 w 8162925"/>
            <a:gd name="connsiteY6" fmla="*/ 0 h 7239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8162925" h="723900">
              <a:moveTo>
                <a:pt x="92078" y="0"/>
              </a:moveTo>
              <a:lnTo>
                <a:pt x="8070847" y="0"/>
              </a:lnTo>
              <a:cubicBezTo>
                <a:pt x="8121700" y="0"/>
                <a:pt x="8162925" y="41225"/>
                <a:pt x="8162925" y="92078"/>
              </a:cubicBezTo>
              <a:lnTo>
                <a:pt x="8162925" y="723900"/>
              </a:lnTo>
              <a:lnTo>
                <a:pt x="0" y="723900"/>
              </a:lnTo>
              <a:lnTo>
                <a:pt x="0" y="92078"/>
              </a:lnTo>
              <a:cubicBezTo>
                <a:pt x="0" y="41225"/>
                <a:pt x="41225" y="0"/>
                <a:pt x="92078" y="0"/>
              </a:cubicBezTo>
              <a:close/>
            </a:path>
          </a:pathLst>
        </a:custGeom>
        <a:gradFill flip="none" rotWithShape="1">
          <a:gsLst>
            <a:gs pos="7000">
              <a:srgbClr val="1C265C"/>
            </a:gs>
            <a:gs pos="0">
              <a:srgbClr val="232C68"/>
            </a:gs>
            <a:gs pos="100000">
              <a:srgbClr val="1E2255"/>
            </a:gs>
          </a:gsLst>
          <a:lin ang="8100000" scaled="1"/>
          <a:tileRect/>
        </a:gradFill>
        <a:ln w="9525">
          <a:gradFill flip="none" rotWithShape="1">
            <a:gsLst>
              <a:gs pos="0">
                <a:srgbClr val="6476CE"/>
              </a:gs>
              <a:gs pos="72000">
                <a:srgbClr val="222964"/>
              </a:gs>
            </a:gsLst>
            <a:lin ang="8100000" scaled="1"/>
            <a:tileRect/>
          </a:gra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a:solidFill>
              <a:srgbClr val="A2ADBE"/>
            </a:solidFill>
            <a:latin typeface="Aptos Narrow"/>
          </a:endParaRPr>
        </a:p>
      </xdr:txBody>
    </xdr:sp>
    <xdr:clientData/>
  </xdr:twoCellAnchor>
  <xdr:twoCellAnchor>
    <xdr:from>
      <xdr:col>0</xdr:col>
      <xdr:colOff>535130</xdr:colOff>
      <xdr:row>21</xdr:row>
      <xdr:rowOff>19627</xdr:rowOff>
    </xdr:from>
    <xdr:to>
      <xdr:col>9</xdr:col>
      <xdr:colOff>159327</xdr:colOff>
      <xdr:row>36</xdr:row>
      <xdr:rowOff>52717</xdr:rowOff>
    </xdr:to>
    <xdr:sp macro="" textlink="">
      <xdr:nvSpPr>
        <xdr:cNvPr id="4" name="Rectangle: Rounded Corners 3">
          <a:extLst>
            <a:ext uri="{FF2B5EF4-FFF2-40B4-BE49-F238E27FC236}">
              <a16:creationId xmlns:a16="http://schemas.microsoft.com/office/drawing/2014/main" id="{08C09047-5194-8268-EC1E-1D3E21752F5D}"/>
            </a:ext>
          </a:extLst>
        </xdr:cNvPr>
        <xdr:cNvSpPr/>
      </xdr:nvSpPr>
      <xdr:spPr>
        <a:xfrm>
          <a:off x="535130" y="3801918"/>
          <a:ext cx="5110597" cy="2734726"/>
        </a:xfrm>
        <a:prstGeom prst="roundRect">
          <a:avLst>
            <a:gd name="adj" fmla="val 5951"/>
          </a:avLst>
        </a:prstGeom>
        <a:gradFill flip="none" rotWithShape="1">
          <a:gsLst>
            <a:gs pos="50000">
              <a:srgbClr val="253274"/>
            </a:gs>
            <a:gs pos="20000">
              <a:srgbClr val="2F4495"/>
            </a:gs>
            <a:gs pos="0">
              <a:srgbClr val="3C56B2"/>
            </a:gs>
            <a:gs pos="100000">
              <a:srgbClr val="1E2255"/>
            </a:gs>
          </a:gsLst>
          <a:lin ang="8100000" scaled="1"/>
          <a:tileRect/>
        </a:gradFill>
        <a:ln w="9525">
          <a:gradFill flip="none" rotWithShape="1">
            <a:gsLst>
              <a:gs pos="0">
                <a:srgbClr val="5080DB"/>
              </a:gs>
              <a:gs pos="20000">
                <a:srgbClr val="6476CE"/>
              </a:gs>
              <a:gs pos="100000">
                <a:srgbClr val="222964"/>
              </a:gs>
            </a:gsLst>
            <a:lin ang="8100000" scaled="1"/>
            <a:tileRect/>
          </a:gradFill>
        </a:ln>
        <a:effectLst>
          <a:outerShdw blurRad="190500" dist="381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7</xdr:col>
      <xdr:colOff>443346</xdr:colOff>
      <xdr:row>5</xdr:row>
      <xdr:rowOff>110837</xdr:rowOff>
    </xdr:from>
    <xdr:to>
      <xdr:col>13</xdr:col>
      <xdr:colOff>131620</xdr:colOff>
      <xdr:row>20</xdr:row>
      <xdr:rowOff>69272</xdr:rowOff>
    </xdr:to>
    <xdr:sp macro="" textlink="">
      <xdr:nvSpPr>
        <xdr:cNvPr id="6" name="Rectangle: Rounded Corners 5">
          <a:extLst>
            <a:ext uri="{FF2B5EF4-FFF2-40B4-BE49-F238E27FC236}">
              <a16:creationId xmlns:a16="http://schemas.microsoft.com/office/drawing/2014/main" id="{E7946879-7E63-1058-0140-6AC98F98306D}"/>
            </a:ext>
          </a:extLst>
        </xdr:cNvPr>
        <xdr:cNvSpPr/>
      </xdr:nvSpPr>
      <xdr:spPr>
        <a:xfrm>
          <a:off x="4710546" y="1011382"/>
          <a:ext cx="3345874" cy="2660072"/>
        </a:xfrm>
        <a:prstGeom prst="roundRect">
          <a:avLst>
            <a:gd name="adj" fmla="val 6470"/>
          </a:avLst>
        </a:prstGeom>
        <a:gradFill flip="none" rotWithShape="1">
          <a:gsLst>
            <a:gs pos="10000">
              <a:srgbClr val="1C265C"/>
            </a:gs>
            <a:gs pos="0">
              <a:srgbClr val="232C68"/>
            </a:gs>
            <a:gs pos="100000">
              <a:srgbClr val="1E2255"/>
            </a:gs>
          </a:gsLst>
          <a:lin ang="8100000" scaled="1"/>
          <a:tileRect/>
        </a:gradFill>
        <a:ln w="9525">
          <a:gradFill flip="none" rotWithShape="1">
            <a:gsLst>
              <a:gs pos="0">
                <a:srgbClr val="6476CE"/>
              </a:gs>
              <a:gs pos="70000">
                <a:srgbClr val="222964"/>
              </a:gs>
            </a:gsLst>
            <a:lin ang="8100000" scaled="1"/>
            <a:tileRect/>
          </a:gradFill>
        </a:ln>
        <a:effectLst>
          <a:outerShdw blurRad="190500" dist="381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r>
            <a:rPr lang="en-US" sz="1200" kern="1200">
              <a:solidFill>
                <a:srgbClr val="A2ADBE"/>
              </a:solidFill>
              <a:latin typeface="Aptos Narrow"/>
              <a:ea typeface="+mn-ea"/>
              <a:cs typeface="+mn-cs"/>
            </a:rPr>
            <a:t>Revenue vs Expenses</a:t>
          </a:r>
          <a:endParaRPr lang="ru-RU" sz="1200" kern="1200">
            <a:solidFill>
              <a:srgbClr val="A2ADBE"/>
            </a:solidFill>
            <a:latin typeface="Aptos Narrow"/>
            <a:ea typeface="+mn-ea"/>
            <a:cs typeface="+mn-cs"/>
          </a:endParaRPr>
        </a:p>
      </xdr:txBody>
    </xdr:sp>
    <xdr:clientData/>
  </xdr:twoCellAnchor>
  <xdr:twoCellAnchor>
    <xdr:from>
      <xdr:col>0</xdr:col>
      <xdr:colOff>535130</xdr:colOff>
      <xdr:row>5</xdr:row>
      <xdr:rowOff>123342</xdr:rowOff>
    </xdr:from>
    <xdr:to>
      <xdr:col>7</xdr:col>
      <xdr:colOff>260755</xdr:colOff>
      <xdr:row>20</xdr:row>
      <xdr:rowOff>15929</xdr:rowOff>
    </xdr:to>
    <xdr:grpSp>
      <xdr:nvGrpSpPr>
        <xdr:cNvPr id="7" name="Group 6">
          <a:extLst>
            <a:ext uri="{FF2B5EF4-FFF2-40B4-BE49-F238E27FC236}">
              <a16:creationId xmlns:a16="http://schemas.microsoft.com/office/drawing/2014/main" id="{9490B6C4-F4E0-B114-3AB8-802347A183DA}"/>
            </a:ext>
          </a:extLst>
        </xdr:cNvPr>
        <xdr:cNvGrpSpPr/>
      </xdr:nvGrpSpPr>
      <xdr:grpSpPr>
        <a:xfrm>
          <a:off x="535130" y="1023887"/>
          <a:ext cx="3992825" cy="2594224"/>
          <a:chOff x="613410" y="1025272"/>
          <a:chExt cx="4031116" cy="2658267"/>
        </a:xfrm>
      </xdr:grpSpPr>
      <xdr:grpSp>
        <xdr:nvGrpSpPr>
          <xdr:cNvPr id="11" name="Group 10">
            <a:extLst>
              <a:ext uri="{FF2B5EF4-FFF2-40B4-BE49-F238E27FC236}">
                <a16:creationId xmlns:a16="http://schemas.microsoft.com/office/drawing/2014/main" id="{A2CDD89F-7826-8FC0-4948-E2AC2D756C93}"/>
              </a:ext>
            </a:extLst>
          </xdr:cNvPr>
          <xdr:cNvGrpSpPr/>
        </xdr:nvGrpSpPr>
        <xdr:grpSpPr>
          <a:xfrm>
            <a:off x="613410" y="1025272"/>
            <a:ext cx="1941918" cy="1267959"/>
            <a:chOff x="2139580" y="1246645"/>
            <a:chExt cx="2498125" cy="1631129"/>
          </a:xfrm>
        </xdr:grpSpPr>
        <xdr:sp macro="" textlink="">
          <xdr:nvSpPr>
            <xdr:cNvPr id="21" name="Rectangle: Rounded Corners 20">
              <a:extLst>
                <a:ext uri="{FF2B5EF4-FFF2-40B4-BE49-F238E27FC236}">
                  <a16:creationId xmlns:a16="http://schemas.microsoft.com/office/drawing/2014/main" id="{D20CDEB9-8735-BBC3-E3B4-9FD33C5F23D4}"/>
                </a:ext>
              </a:extLst>
            </xdr:cNvPr>
            <xdr:cNvSpPr/>
          </xdr:nvSpPr>
          <xdr:spPr>
            <a:xfrm>
              <a:off x="2139580" y="1246645"/>
              <a:ext cx="2498125" cy="1631129"/>
            </a:xfrm>
            <a:prstGeom prst="roundRect">
              <a:avLst>
                <a:gd name="adj" fmla="val 16725"/>
              </a:avLst>
            </a:prstGeom>
            <a:gradFill>
              <a:gsLst>
                <a:gs pos="30000">
                  <a:srgbClr val="3832F8"/>
                </a:gs>
                <a:gs pos="86000">
                  <a:srgbClr val="6F14CA"/>
                </a:gs>
              </a:gsLst>
              <a:lin ang="0" scaled="0"/>
            </a:gradFill>
            <a:ln w="15875">
              <a:solidFill>
                <a:schemeClr val="bg1"/>
              </a:solidFill>
            </a:ln>
            <a:effectLst>
              <a:glow rad="127000">
                <a:srgbClr val="3832F8">
                  <a:alpha val="29000"/>
                </a:srgbClr>
              </a:glow>
              <a:outerShdw blurRad="254000" dist="101600" dir="5400000" algn="t" rotWithShape="0">
                <a:prstClr val="black">
                  <a:alpha val="7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400" b="0" i="0" u="none" strike="noStrike" kern="1200">
                <a:solidFill>
                  <a:schemeClr val="bg1"/>
                </a:solidFill>
                <a:latin typeface="Aptos Narrow"/>
                <a:ea typeface="+mn-ea"/>
                <a:cs typeface="+mn-cs"/>
              </a:endParaRPr>
            </a:p>
          </xdr:txBody>
        </xdr:sp>
        <xdr:sp macro="" textlink="">
          <xdr:nvSpPr>
            <xdr:cNvPr id="22" name="Rectangle: Rounded Corners 21">
              <a:extLst>
                <a:ext uri="{FF2B5EF4-FFF2-40B4-BE49-F238E27FC236}">
                  <a16:creationId xmlns:a16="http://schemas.microsoft.com/office/drawing/2014/main" id="{6D43385C-2B2D-415B-CB83-9622E4906165}"/>
                </a:ext>
              </a:extLst>
            </xdr:cNvPr>
            <xdr:cNvSpPr/>
          </xdr:nvSpPr>
          <xdr:spPr>
            <a:xfrm>
              <a:off x="2289241" y="1389242"/>
              <a:ext cx="2198802" cy="1345935"/>
            </a:xfrm>
            <a:prstGeom prst="roundRect">
              <a:avLst>
                <a:gd name="adj" fmla="val 16725"/>
              </a:avLst>
            </a:prstGeom>
            <a:gradFill>
              <a:gsLst>
                <a:gs pos="30000">
                  <a:srgbClr val="3832F8"/>
                </a:gs>
                <a:gs pos="86000">
                  <a:srgbClr val="6F14CA"/>
                </a:gs>
              </a:gsLst>
              <a:lin ang="0" scaled="0"/>
            </a:gradFill>
            <a:ln w="15875">
              <a:solidFill>
                <a:schemeClr val="bg1"/>
              </a:solidFill>
            </a:ln>
            <a:effectLst>
              <a:glow rad="127000">
                <a:srgbClr val="3832F8">
                  <a:alpha val="29000"/>
                </a:srgbClr>
              </a:glow>
              <a:outerShdw blurRad="254000" dist="101600" dir="5400000" algn="t" rotWithShape="0">
                <a:prstClr val="black">
                  <a:alpha val="7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400" b="0" i="0" u="none" strike="noStrike" kern="1200">
                <a:solidFill>
                  <a:schemeClr val="bg1"/>
                </a:solidFill>
                <a:latin typeface="Aptos Narrow"/>
                <a:ea typeface="+mn-ea"/>
                <a:cs typeface="+mn-cs"/>
              </a:endParaRPr>
            </a:p>
          </xdr:txBody>
        </xdr:sp>
      </xdr:grpSp>
      <xdr:grpSp>
        <xdr:nvGrpSpPr>
          <xdr:cNvPr id="12" name="Group 11">
            <a:extLst>
              <a:ext uri="{FF2B5EF4-FFF2-40B4-BE49-F238E27FC236}">
                <a16:creationId xmlns:a16="http://schemas.microsoft.com/office/drawing/2014/main" id="{0D5CF0E8-CCB0-7F86-3A98-9A8A89947C11}"/>
              </a:ext>
            </a:extLst>
          </xdr:cNvPr>
          <xdr:cNvGrpSpPr/>
        </xdr:nvGrpSpPr>
        <xdr:grpSpPr>
          <a:xfrm>
            <a:off x="2702608" y="1025272"/>
            <a:ext cx="1941918" cy="1267959"/>
            <a:chOff x="2139580" y="1246645"/>
            <a:chExt cx="2498125" cy="1631129"/>
          </a:xfrm>
        </xdr:grpSpPr>
        <xdr:sp macro="" textlink="">
          <xdr:nvSpPr>
            <xdr:cNvPr id="19" name="Rectangle: Rounded Corners 18">
              <a:extLst>
                <a:ext uri="{FF2B5EF4-FFF2-40B4-BE49-F238E27FC236}">
                  <a16:creationId xmlns:a16="http://schemas.microsoft.com/office/drawing/2014/main" id="{680B8947-D19B-768F-FC72-B55FB3B54413}"/>
                </a:ext>
              </a:extLst>
            </xdr:cNvPr>
            <xdr:cNvSpPr/>
          </xdr:nvSpPr>
          <xdr:spPr>
            <a:xfrm>
              <a:off x="2139580" y="1246645"/>
              <a:ext cx="2498125" cy="1631129"/>
            </a:xfrm>
            <a:prstGeom prst="roundRect">
              <a:avLst>
                <a:gd name="adj" fmla="val 16725"/>
              </a:avLst>
            </a:prstGeom>
            <a:gradFill flip="none" rotWithShape="1">
              <a:gsLst>
                <a:gs pos="0">
                  <a:srgbClr val="6F14CA"/>
                </a:gs>
                <a:gs pos="100000">
                  <a:srgbClr val="DA21B6"/>
                </a:gs>
              </a:gsLst>
              <a:lin ang="18600000" scaled="0"/>
              <a:tileRect/>
            </a:gradFill>
            <a:ln w="15875">
              <a:solidFill>
                <a:schemeClr val="bg1"/>
              </a:solidFill>
            </a:ln>
            <a:effectLst>
              <a:glow rad="127000">
                <a:srgbClr val="E658CB">
                  <a:alpha val="44000"/>
                </a:srgbClr>
              </a:glow>
              <a:outerShdw blurRad="254000" dist="101600" dir="5400000" algn="t" rotWithShape="0">
                <a:prstClr val="black">
                  <a:alpha val="7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1400">
                <a:solidFill>
                  <a:schemeClr val="bg1"/>
                </a:solidFill>
                <a:latin typeface="Aptos Narrow"/>
              </a:endParaRPr>
            </a:p>
          </xdr:txBody>
        </xdr:sp>
        <xdr:sp macro="" textlink="">
          <xdr:nvSpPr>
            <xdr:cNvPr id="20" name="Rectangle: Rounded Corners 19">
              <a:extLst>
                <a:ext uri="{FF2B5EF4-FFF2-40B4-BE49-F238E27FC236}">
                  <a16:creationId xmlns:a16="http://schemas.microsoft.com/office/drawing/2014/main" id="{7176E60D-1801-173C-8FA9-7AD2852DF03D}"/>
                </a:ext>
              </a:extLst>
            </xdr:cNvPr>
            <xdr:cNvSpPr/>
          </xdr:nvSpPr>
          <xdr:spPr>
            <a:xfrm>
              <a:off x="2289241" y="1389242"/>
              <a:ext cx="2198802" cy="1345935"/>
            </a:xfrm>
            <a:prstGeom prst="roundRect">
              <a:avLst>
                <a:gd name="adj" fmla="val 16725"/>
              </a:avLst>
            </a:prstGeom>
            <a:gradFill flip="none" rotWithShape="1">
              <a:gsLst>
                <a:gs pos="0">
                  <a:srgbClr val="6F14CA"/>
                </a:gs>
                <a:gs pos="100000">
                  <a:srgbClr val="DA21B6"/>
                </a:gs>
              </a:gsLst>
              <a:lin ang="18600000" scaled="0"/>
              <a:tileRect/>
            </a:gradFill>
            <a:ln w="15875">
              <a:solidFill>
                <a:schemeClr val="bg1"/>
              </a:solidFill>
            </a:ln>
            <a:effectLst>
              <a:glow rad="127000">
                <a:srgbClr val="E658CB">
                  <a:alpha val="44000"/>
                </a:srgbClr>
              </a:glow>
              <a:outerShdw blurRad="254000" dist="101600" dir="5400000" algn="t" rotWithShape="0">
                <a:prstClr val="black">
                  <a:alpha val="7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1400">
                <a:solidFill>
                  <a:schemeClr val="bg1"/>
                </a:solidFill>
                <a:latin typeface="Aptos Narrow"/>
              </a:endParaRPr>
            </a:p>
          </xdr:txBody>
        </xdr:sp>
      </xdr:grpSp>
      <xdr:grpSp>
        <xdr:nvGrpSpPr>
          <xdr:cNvPr id="13" name="Group 12">
            <a:extLst>
              <a:ext uri="{FF2B5EF4-FFF2-40B4-BE49-F238E27FC236}">
                <a16:creationId xmlns:a16="http://schemas.microsoft.com/office/drawing/2014/main" id="{22B95522-2C1E-51B0-662A-B568CD5A7642}"/>
              </a:ext>
            </a:extLst>
          </xdr:cNvPr>
          <xdr:cNvGrpSpPr/>
        </xdr:nvGrpSpPr>
        <xdr:grpSpPr>
          <a:xfrm>
            <a:off x="613410" y="2415580"/>
            <a:ext cx="1941918" cy="1267959"/>
            <a:chOff x="613410" y="2415580"/>
            <a:chExt cx="1941918" cy="1267959"/>
          </a:xfrm>
        </xdr:grpSpPr>
        <xdr:sp macro="" textlink="">
          <xdr:nvSpPr>
            <xdr:cNvPr id="17" name="Rectangle: Rounded Corners 16">
              <a:extLst>
                <a:ext uri="{FF2B5EF4-FFF2-40B4-BE49-F238E27FC236}">
                  <a16:creationId xmlns:a16="http://schemas.microsoft.com/office/drawing/2014/main" id="{18764F2A-7264-5669-F320-C6BB8F250F40}"/>
                </a:ext>
              </a:extLst>
            </xdr:cNvPr>
            <xdr:cNvSpPr/>
          </xdr:nvSpPr>
          <xdr:spPr>
            <a:xfrm>
              <a:off x="613410" y="2415580"/>
              <a:ext cx="1941918" cy="1267959"/>
            </a:xfrm>
            <a:prstGeom prst="roundRect">
              <a:avLst>
                <a:gd name="adj" fmla="val 16725"/>
              </a:avLst>
            </a:prstGeom>
            <a:gradFill flip="none" rotWithShape="1">
              <a:gsLst>
                <a:gs pos="0">
                  <a:srgbClr val="DA21B6"/>
                </a:gs>
                <a:gs pos="100000">
                  <a:srgbClr val="FB563E"/>
                </a:gs>
              </a:gsLst>
              <a:lin ang="18900000" scaled="1"/>
              <a:tileRect/>
            </a:gradFill>
            <a:ln w="19050">
              <a:solidFill>
                <a:schemeClr val="bg1"/>
              </a:solidFill>
            </a:ln>
            <a:effectLst>
              <a:glow rad="76200">
                <a:srgbClr val="FB563E">
                  <a:alpha val="43000"/>
                </a:srgbClr>
              </a:glow>
              <a:outerShdw blurRad="254000" dist="101600" dir="5400000" algn="t" rotWithShape="0">
                <a:prstClr val="black">
                  <a:alpha val="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1400">
                <a:solidFill>
                  <a:schemeClr val="bg1"/>
                </a:solidFill>
                <a:latin typeface="Aptos Narrow"/>
              </a:endParaRPr>
            </a:p>
          </xdr:txBody>
        </xdr:sp>
        <xdr:sp macro="" textlink="">
          <xdr:nvSpPr>
            <xdr:cNvPr id="18" name="Rectangle: Rounded Corners 17">
              <a:extLst>
                <a:ext uri="{FF2B5EF4-FFF2-40B4-BE49-F238E27FC236}">
                  <a16:creationId xmlns:a16="http://schemas.microsoft.com/office/drawing/2014/main" id="{5FC69630-C468-4817-BF76-7EF6C32B4207}"/>
                </a:ext>
              </a:extLst>
            </xdr:cNvPr>
            <xdr:cNvSpPr/>
          </xdr:nvSpPr>
          <xdr:spPr>
            <a:xfrm>
              <a:off x="729749" y="2526428"/>
              <a:ext cx="1709239" cy="1046263"/>
            </a:xfrm>
            <a:prstGeom prst="roundRect">
              <a:avLst>
                <a:gd name="adj" fmla="val 16725"/>
              </a:avLst>
            </a:prstGeom>
            <a:gradFill flip="none" rotWithShape="1">
              <a:gsLst>
                <a:gs pos="0">
                  <a:srgbClr val="DA21B6"/>
                </a:gs>
                <a:gs pos="100000">
                  <a:srgbClr val="FB563E"/>
                </a:gs>
              </a:gsLst>
              <a:lin ang="18900000" scaled="1"/>
              <a:tileRect/>
            </a:gradFill>
            <a:ln w="15875">
              <a:solidFill>
                <a:schemeClr val="bg1"/>
              </a:solidFill>
            </a:ln>
            <a:effectLst>
              <a:glow rad="127000">
                <a:srgbClr val="FB563E">
                  <a:alpha val="36000"/>
                </a:srgbClr>
              </a:glow>
              <a:outerShdw blurRad="254000" dist="101600" dir="5400000" algn="t" rotWithShape="0">
                <a:prstClr val="black">
                  <a:alpha val="8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1400">
                <a:solidFill>
                  <a:schemeClr val="bg1"/>
                </a:solidFill>
                <a:latin typeface="Aptos Narrow"/>
              </a:endParaRPr>
            </a:p>
          </xdr:txBody>
        </xdr:sp>
      </xdr:grpSp>
      <xdr:grpSp>
        <xdr:nvGrpSpPr>
          <xdr:cNvPr id="14" name="Group 13">
            <a:extLst>
              <a:ext uri="{FF2B5EF4-FFF2-40B4-BE49-F238E27FC236}">
                <a16:creationId xmlns:a16="http://schemas.microsoft.com/office/drawing/2014/main" id="{321B26A5-A9B1-E3F7-A5E6-84ECD9763211}"/>
              </a:ext>
            </a:extLst>
          </xdr:cNvPr>
          <xdr:cNvGrpSpPr/>
        </xdr:nvGrpSpPr>
        <xdr:grpSpPr>
          <a:xfrm>
            <a:off x="2702608" y="2415580"/>
            <a:ext cx="1941918" cy="1267959"/>
            <a:chOff x="2139580" y="1246645"/>
            <a:chExt cx="2498125" cy="1631129"/>
          </a:xfrm>
        </xdr:grpSpPr>
        <xdr:sp macro="" textlink="">
          <xdr:nvSpPr>
            <xdr:cNvPr id="15" name="Rectangle: Rounded Corners 14">
              <a:extLst>
                <a:ext uri="{FF2B5EF4-FFF2-40B4-BE49-F238E27FC236}">
                  <a16:creationId xmlns:a16="http://schemas.microsoft.com/office/drawing/2014/main" id="{E2576407-66DE-C656-C918-C983836627BB}"/>
                </a:ext>
              </a:extLst>
            </xdr:cNvPr>
            <xdr:cNvSpPr/>
          </xdr:nvSpPr>
          <xdr:spPr>
            <a:xfrm>
              <a:off x="2139580" y="1246645"/>
              <a:ext cx="2498125" cy="1631129"/>
            </a:xfrm>
            <a:prstGeom prst="roundRect">
              <a:avLst>
                <a:gd name="adj" fmla="val 16725"/>
              </a:avLst>
            </a:prstGeom>
            <a:gradFill flip="none" rotWithShape="1">
              <a:gsLst>
                <a:gs pos="0">
                  <a:srgbClr val="EE0078"/>
                </a:gs>
                <a:gs pos="73000">
                  <a:srgbClr val="6459F9"/>
                </a:gs>
              </a:gsLst>
              <a:lin ang="2700000" scaled="1"/>
              <a:tileRect/>
            </a:gradFill>
            <a:ln w="15875">
              <a:solidFill>
                <a:schemeClr val="bg1"/>
              </a:solidFill>
            </a:ln>
            <a:effectLst>
              <a:outerShdw blurRad="190500" dist="381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1200">
                <a:solidFill>
                  <a:schemeClr val="bg1"/>
                </a:solidFill>
                <a:latin typeface="Aptos Narrow"/>
              </a:endParaRPr>
            </a:p>
          </xdr:txBody>
        </xdr:sp>
        <xdr:sp macro="" textlink="">
          <xdr:nvSpPr>
            <xdr:cNvPr id="16" name="Rectangle: Rounded Corners 15">
              <a:extLst>
                <a:ext uri="{FF2B5EF4-FFF2-40B4-BE49-F238E27FC236}">
                  <a16:creationId xmlns:a16="http://schemas.microsoft.com/office/drawing/2014/main" id="{FBE58430-064A-0E3F-4C45-5F984F2BDEF0}"/>
                </a:ext>
              </a:extLst>
            </xdr:cNvPr>
            <xdr:cNvSpPr/>
          </xdr:nvSpPr>
          <xdr:spPr>
            <a:xfrm>
              <a:off x="2289241" y="1389242"/>
              <a:ext cx="2198802" cy="1345935"/>
            </a:xfrm>
            <a:prstGeom prst="roundRect">
              <a:avLst>
                <a:gd name="adj" fmla="val 16725"/>
              </a:avLst>
            </a:prstGeom>
            <a:gradFill flip="none" rotWithShape="1">
              <a:gsLst>
                <a:gs pos="0">
                  <a:srgbClr val="EE0078"/>
                </a:gs>
                <a:gs pos="73000">
                  <a:srgbClr val="6459F9"/>
                </a:gs>
              </a:gsLst>
              <a:lin ang="2700000" scaled="1"/>
              <a:tileRect/>
            </a:gradFill>
            <a:ln w="15875">
              <a:solidFill>
                <a:schemeClr val="bg1"/>
              </a:solidFill>
            </a:ln>
            <a:effectLst>
              <a:outerShdw blurRad="190500" dist="381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1200">
                <a:solidFill>
                  <a:schemeClr val="bg1"/>
                </a:solidFill>
                <a:latin typeface="Aptos Narrow"/>
              </a:endParaRPr>
            </a:p>
          </xdr:txBody>
        </xdr:sp>
      </xdr:grpSp>
    </xdr:grpSp>
    <xdr:clientData/>
  </xdr:twoCellAnchor>
  <xdr:twoCellAnchor>
    <xdr:from>
      <xdr:col>13</xdr:col>
      <xdr:colOff>319628</xdr:colOff>
      <xdr:row>5</xdr:row>
      <xdr:rowOff>102561</xdr:rowOff>
    </xdr:from>
    <xdr:to>
      <xdr:col>18</xdr:col>
      <xdr:colOff>234284</xdr:colOff>
      <xdr:row>15</xdr:row>
      <xdr:rowOff>55430</xdr:rowOff>
    </xdr:to>
    <xdr:sp macro="" textlink="">
      <xdr:nvSpPr>
        <xdr:cNvPr id="5" name="Rectangle: Rounded Corners 4">
          <a:extLst>
            <a:ext uri="{FF2B5EF4-FFF2-40B4-BE49-F238E27FC236}">
              <a16:creationId xmlns:a16="http://schemas.microsoft.com/office/drawing/2014/main" id="{FB221769-86AA-82C8-AB0C-DF4B0617032F}"/>
            </a:ext>
          </a:extLst>
        </xdr:cNvPr>
        <xdr:cNvSpPr/>
      </xdr:nvSpPr>
      <xdr:spPr>
        <a:xfrm>
          <a:off x="8244428" y="1003106"/>
          <a:ext cx="2962656" cy="1753960"/>
        </a:xfrm>
        <a:prstGeom prst="roundRect">
          <a:avLst>
            <a:gd name="adj" fmla="val 4530"/>
          </a:avLst>
        </a:prstGeom>
        <a:gradFill flip="none" rotWithShape="1">
          <a:gsLst>
            <a:gs pos="10000">
              <a:srgbClr val="1C265C"/>
            </a:gs>
            <a:gs pos="0">
              <a:srgbClr val="232C68"/>
            </a:gs>
            <a:gs pos="100000">
              <a:srgbClr val="1E2255"/>
            </a:gs>
          </a:gsLst>
          <a:lin ang="8100000" scaled="1"/>
          <a:tileRect/>
        </a:gradFill>
        <a:ln w="9525">
          <a:gradFill flip="none" rotWithShape="1">
            <a:gsLst>
              <a:gs pos="0">
                <a:srgbClr val="6476CE"/>
              </a:gs>
              <a:gs pos="70000">
                <a:srgbClr val="222964"/>
              </a:gs>
            </a:gsLst>
            <a:lin ang="8100000" scaled="1"/>
            <a:tileRect/>
          </a:gradFill>
        </a:ln>
        <a:effectLst>
          <a:outerShdw blurRad="190500" dist="381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US" sz="1200">
              <a:solidFill>
                <a:srgbClr val="A2ADBE"/>
              </a:solidFill>
              <a:latin typeface="Aptos Narrow"/>
            </a:rPr>
            <a:t>Sales Closed</a:t>
          </a:r>
          <a:endParaRPr lang="ru-RU" sz="1200">
            <a:solidFill>
              <a:srgbClr val="A2ADBE"/>
            </a:solidFill>
            <a:latin typeface="Aptos Narrow"/>
          </a:endParaRPr>
        </a:p>
      </xdr:txBody>
    </xdr:sp>
    <xdr:clientData/>
  </xdr:twoCellAnchor>
  <xdr:twoCellAnchor>
    <xdr:from>
      <xdr:col>13</xdr:col>
      <xdr:colOff>288829</xdr:colOff>
      <xdr:row>15</xdr:row>
      <xdr:rowOff>175374</xdr:rowOff>
    </xdr:from>
    <xdr:to>
      <xdr:col>18</xdr:col>
      <xdr:colOff>203485</xdr:colOff>
      <xdr:row>25</xdr:row>
      <xdr:rowOff>128244</xdr:rowOff>
    </xdr:to>
    <xdr:sp macro="" textlink="">
      <xdr:nvSpPr>
        <xdr:cNvPr id="8" name="Rectangle: Rounded Corners 7">
          <a:extLst>
            <a:ext uri="{FF2B5EF4-FFF2-40B4-BE49-F238E27FC236}">
              <a16:creationId xmlns:a16="http://schemas.microsoft.com/office/drawing/2014/main" id="{76D757EB-D23C-3785-E070-A81BD4915E5E}"/>
            </a:ext>
          </a:extLst>
        </xdr:cNvPr>
        <xdr:cNvSpPr/>
      </xdr:nvSpPr>
      <xdr:spPr>
        <a:xfrm>
          <a:off x="8213629" y="2877010"/>
          <a:ext cx="2962656" cy="1753961"/>
        </a:xfrm>
        <a:prstGeom prst="roundRect">
          <a:avLst>
            <a:gd name="adj" fmla="val 4530"/>
          </a:avLst>
        </a:prstGeom>
        <a:gradFill flip="none" rotWithShape="1">
          <a:gsLst>
            <a:gs pos="10000">
              <a:srgbClr val="1C265C"/>
            </a:gs>
            <a:gs pos="0">
              <a:srgbClr val="232C68"/>
            </a:gs>
            <a:gs pos="100000">
              <a:srgbClr val="1E2255"/>
            </a:gs>
          </a:gsLst>
          <a:lin ang="8100000" scaled="1"/>
          <a:tileRect/>
        </a:gradFill>
        <a:ln w="9525">
          <a:gradFill flip="none" rotWithShape="1">
            <a:gsLst>
              <a:gs pos="0">
                <a:srgbClr val="6476CE"/>
              </a:gs>
              <a:gs pos="70000">
                <a:srgbClr val="222964"/>
              </a:gs>
            </a:gsLst>
            <a:lin ang="8100000" scaled="1"/>
            <a:tileRect/>
          </a:gradFill>
        </a:ln>
        <a:effectLst>
          <a:outerShdw blurRad="190500" dist="381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US" sz="1200">
              <a:solidFill>
                <a:srgbClr val="A2ADBE"/>
              </a:solidFill>
              <a:latin typeface="Aptos Narrow"/>
            </a:rPr>
            <a:t>Sales Closed</a:t>
          </a:r>
          <a:endParaRPr lang="ru-RU" sz="1200">
            <a:solidFill>
              <a:srgbClr val="A2ADBE"/>
            </a:solidFill>
            <a:latin typeface="Aptos Narrow"/>
          </a:endParaRPr>
        </a:p>
      </xdr:txBody>
    </xdr:sp>
    <xdr:clientData/>
  </xdr:twoCellAnchor>
  <xdr:twoCellAnchor>
    <xdr:from>
      <xdr:col>13</xdr:col>
      <xdr:colOff>297874</xdr:colOff>
      <xdr:row>26</xdr:row>
      <xdr:rowOff>68080</xdr:rowOff>
    </xdr:from>
    <xdr:to>
      <xdr:col>18</xdr:col>
      <xdr:colOff>212530</xdr:colOff>
      <xdr:row>36</xdr:row>
      <xdr:rowOff>41564</xdr:rowOff>
    </xdr:to>
    <xdr:sp macro="" textlink="">
      <xdr:nvSpPr>
        <xdr:cNvPr id="9" name="Rectangle: Rounded Corners 8">
          <a:extLst>
            <a:ext uri="{FF2B5EF4-FFF2-40B4-BE49-F238E27FC236}">
              <a16:creationId xmlns:a16="http://schemas.microsoft.com/office/drawing/2014/main" id="{90A3208C-36F8-3B9E-5751-50D946E4CA2E}"/>
            </a:ext>
          </a:extLst>
        </xdr:cNvPr>
        <xdr:cNvSpPr/>
      </xdr:nvSpPr>
      <xdr:spPr>
        <a:xfrm>
          <a:off x="8222674" y="4750916"/>
          <a:ext cx="2962656" cy="1774575"/>
        </a:xfrm>
        <a:prstGeom prst="roundRect">
          <a:avLst>
            <a:gd name="adj" fmla="val 4530"/>
          </a:avLst>
        </a:prstGeom>
        <a:gradFill flip="none" rotWithShape="1">
          <a:gsLst>
            <a:gs pos="10000">
              <a:srgbClr val="1C265C"/>
            </a:gs>
            <a:gs pos="0">
              <a:srgbClr val="232C68"/>
            </a:gs>
            <a:gs pos="100000">
              <a:srgbClr val="1E2255"/>
            </a:gs>
          </a:gsLst>
          <a:lin ang="8100000" scaled="1"/>
          <a:tileRect/>
        </a:gradFill>
        <a:ln w="9525">
          <a:gradFill flip="none" rotWithShape="1">
            <a:gsLst>
              <a:gs pos="0">
                <a:srgbClr val="6476CE"/>
              </a:gs>
              <a:gs pos="70000">
                <a:srgbClr val="222964"/>
              </a:gs>
            </a:gsLst>
            <a:lin ang="8100000" scaled="1"/>
            <a:tileRect/>
          </a:gradFill>
        </a:ln>
        <a:effectLst>
          <a:outerShdw blurRad="190500" dist="381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US" sz="1200">
              <a:solidFill>
                <a:srgbClr val="A2ADBE"/>
              </a:solidFill>
              <a:latin typeface="Aptos Narrow"/>
            </a:rPr>
            <a:t>Sales Closed</a:t>
          </a:r>
          <a:endParaRPr lang="ru-RU" sz="1200">
            <a:solidFill>
              <a:srgbClr val="A2ADBE"/>
            </a:solidFill>
            <a:latin typeface="Aptos Narrow"/>
          </a:endParaRPr>
        </a:p>
      </xdr:txBody>
    </xdr:sp>
    <xdr:clientData/>
  </xdr:twoCellAnchor>
  <xdr:twoCellAnchor>
    <xdr:from>
      <xdr:col>9</xdr:col>
      <xdr:colOff>311727</xdr:colOff>
      <xdr:row>21</xdr:row>
      <xdr:rowOff>27709</xdr:rowOff>
    </xdr:from>
    <xdr:to>
      <xdr:col>13</xdr:col>
      <xdr:colOff>131619</xdr:colOff>
      <xdr:row>36</xdr:row>
      <xdr:rowOff>52451</xdr:rowOff>
    </xdr:to>
    <xdr:sp macro="" textlink="">
      <xdr:nvSpPr>
        <xdr:cNvPr id="10" name="Rectangle: Rounded Corners 9">
          <a:extLst>
            <a:ext uri="{FF2B5EF4-FFF2-40B4-BE49-F238E27FC236}">
              <a16:creationId xmlns:a16="http://schemas.microsoft.com/office/drawing/2014/main" id="{E8DD6B3F-DAF3-1CBB-3E61-5088F6825227}"/>
            </a:ext>
          </a:extLst>
        </xdr:cNvPr>
        <xdr:cNvSpPr/>
      </xdr:nvSpPr>
      <xdr:spPr>
        <a:xfrm>
          <a:off x="5798127" y="3810000"/>
          <a:ext cx="2258292" cy="2726378"/>
        </a:xfrm>
        <a:prstGeom prst="roundRect">
          <a:avLst>
            <a:gd name="adj" fmla="val 4530"/>
          </a:avLst>
        </a:prstGeom>
        <a:gradFill flip="none" rotWithShape="1">
          <a:gsLst>
            <a:gs pos="10000">
              <a:srgbClr val="1C265C"/>
            </a:gs>
            <a:gs pos="0">
              <a:srgbClr val="232C68"/>
            </a:gs>
            <a:gs pos="100000">
              <a:srgbClr val="1E2255"/>
            </a:gs>
          </a:gsLst>
          <a:lin ang="8100000" scaled="1"/>
          <a:tileRect/>
        </a:gradFill>
        <a:ln w="9525">
          <a:gradFill flip="none" rotWithShape="1">
            <a:gsLst>
              <a:gs pos="0">
                <a:srgbClr val="6476CE"/>
              </a:gs>
              <a:gs pos="70000">
                <a:srgbClr val="222964"/>
              </a:gs>
            </a:gsLst>
            <a:lin ang="8100000" scaled="1"/>
            <a:tileRect/>
          </a:gradFill>
        </a:ln>
        <a:effectLst>
          <a:outerShdw blurRad="190500" dist="381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US" sz="1200">
              <a:solidFill>
                <a:srgbClr val="A2ADBE"/>
              </a:solidFill>
              <a:latin typeface="Aptos Narrow"/>
            </a:rPr>
            <a:t>Sales Closed</a:t>
          </a:r>
          <a:endParaRPr lang="ru-RU" sz="1200">
            <a:solidFill>
              <a:srgbClr val="A2ADBE"/>
            </a:solidFill>
            <a:latin typeface="Aptos Narrow"/>
          </a:endParaRPr>
        </a:p>
      </xdr:txBody>
    </xdr:sp>
    <xdr:clientData/>
  </xdr:twoCellAnchor>
  <xdr:twoCellAnchor>
    <xdr:from>
      <xdr:col>2</xdr:col>
      <xdr:colOff>505690</xdr:colOff>
      <xdr:row>0</xdr:row>
      <xdr:rowOff>90054</xdr:rowOff>
    </xdr:from>
    <xdr:to>
      <xdr:col>2</xdr:col>
      <xdr:colOff>505690</xdr:colOff>
      <xdr:row>5</xdr:row>
      <xdr:rowOff>21613</xdr:rowOff>
    </xdr:to>
    <xdr:cxnSp macro="">
      <xdr:nvCxnSpPr>
        <xdr:cNvPr id="32" name="Straight Connector 31">
          <a:extLst>
            <a:ext uri="{FF2B5EF4-FFF2-40B4-BE49-F238E27FC236}">
              <a16:creationId xmlns:a16="http://schemas.microsoft.com/office/drawing/2014/main" id="{73C67BEF-85CE-35FC-BA89-87DA40992C00}"/>
            </a:ext>
          </a:extLst>
        </xdr:cNvPr>
        <xdr:cNvCxnSpPr/>
      </xdr:nvCxnSpPr>
      <xdr:spPr>
        <a:xfrm>
          <a:off x="1724890" y="90054"/>
          <a:ext cx="0" cy="832104"/>
        </a:xfrm>
        <a:prstGeom prst="line">
          <a:avLst/>
        </a:prstGeom>
        <a:gradFill>
          <a:gsLst>
            <a:gs pos="0">
              <a:srgbClr val="4E7AE2"/>
            </a:gs>
            <a:gs pos="77000">
              <a:srgbClr val="3A2058">
                <a:alpha val="0"/>
              </a:srgbClr>
            </a:gs>
          </a:gsLst>
          <a:path path="circle">
            <a:fillToRect l="100000" b="100000"/>
          </a:path>
        </a:gradFill>
        <a:ln>
          <a:solidFill>
            <a:schemeClr val="bg1">
              <a:alpha val="56000"/>
            </a:schemeClr>
          </a:solidFill>
        </a:ln>
        <a:effectLst>
          <a:outerShdw blurRad="508000" dist="1270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cxnSp>
    <xdr:clientData/>
  </xdr:twoCellAnchor>
  <xdr:twoCellAnchor>
    <xdr:from>
      <xdr:col>0</xdr:col>
      <xdr:colOff>408710</xdr:colOff>
      <xdr:row>1</xdr:row>
      <xdr:rowOff>20781</xdr:rowOff>
    </xdr:from>
    <xdr:to>
      <xdr:col>2</xdr:col>
      <xdr:colOff>581891</xdr:colOff>
      <xdr:row>4</xdr:row>
      <xdr:rowOff>159327</xdr:rowOff>
    </xdr:to>
    <xdr:sp macro="" textlink="">
      <xdr:nvSpPr>
        <xdr:cNvPr id="33" name="TextBox 32">
          <a:extLst>
            <a:ext uri="{FF2B5EF4-FFF2-40B4-BE49-F238E27FC236}">
              <a16:creationId xmlns:a16="http://schemas.microsoft.com/office/drawing/2014/main" id="{5E6D2108-F92C-BD0F-D208-CBC1D7769E6A}"/>
            </a:ext>
          </a:extLst>
        </xdr:cNvPr>
        <xdr:cNvSpPr txBox="1"/>
      </xdr:nvSpPr>
      <xdr:spPr>
        <a:xfrm>
          <a:off x="408710" y="200890"/>
          <a:ext cx="1392381" cy="678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2000" b="0" i="0" u="none" strike="noStrike">
              <a:solidFill>
                <a:schemeClr val="bg1"/>
              </a:solidFill>
              <a:latin typeface="Aptos Narrow"/>
              <a:ea typeface="+mn-ea"/>
              <a:cs typeface="+mn-cs"/>
            </a:rPr>
            <a:t>Retail Store   </a:t>
          </a:r>
          <a:r>
            <a:rPr lang="en-US" sz="1600" b="1" i="0" u="sng" strike="noStrike">
              <a:solidFill>
                <a:schemeClr val="bg1"/>
              </a:solidFill>
              <a:latin typeface="Aptos Narrow"/>
              <a:ea typeface="+mn-ea"/>
              <a:cs typeface="+mn-cs"/>
            </a:rPr>
            <a:t>Dashboard</a:t>
          </a:r>
          <a:endParaRPr lang="en-US" sz="2000" b="1" i="0" u="sng" strike="noStrike">
            <a:solidFill>
              <a:schemeClr val="bg1"/>
            </a:solidFill>
            <a:latin typeface="Aptos Narrow"/>
            <a:ea typeface="+mn-ea"/>
            <a:cs typeface="+mn-cs"/>
          </a:endParaRPr>
        </a:p>
      </xdr:txBody>
    </xdr:sp>
    <xdr:clientData/>
  </xdr:twoCellAnchor>
  <xdr:twoCellAnchor>
    <xdr:from>
      <xdr:col>2</xdr:col>
      <xdr:colOff>526473</xdr:colOff>
      <xdr:row>0</xdr:row>
      <xdr:rowOff>94522</xdr:rowOff>
    </xdr:from>
    <xdr:to>
      <xdr:col>5</xdr:col>
      <xdr:colOff>339437</xdr:colOff>
      <xdr:row>5</xdr:row>
      <xdr:rowOff>26081</xdr:rowOff>
    </xdr:to>
    <xdr:sp macro="" textlink="">
      <xdr:nvSpPr>
        <xdr:cNvPr id="35" name="Rectangle 34">
          <a:extLst>
            <a:ext uri="{FF2B5EF4-FFF2-40B4-BE49-F238E27FC236}">
              <a16:creationId xmlns:a16="http://schemas.microsoft.com/office/drawing/2014/main" id="{43CC6079-B5EC-2F58-5431-18F92744B4F8}"/>
            </a:ext>
          </a:extLst>
        </xdr:cNvPr>
        <xdr:cNvSpPr/>
      </xdr:nvSpPr>
      <xdr:spPr>
        <a:xfrm>
          <a:off x="1745673" y="94522"/>
          <a:ext cx="1641764" cy="832104"/>
        </a:xfrm>
        <a:prstGeom prst="rect">
          <a:avLst/>
        </a:prstGeom>
        <a:solidFill>
          <a:srgbClr val="2F4495">
            <a:alpha val="53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1</xdr:row>
      <xdr:rowOff>0</xdr:rowOff>
    </xdr:from>
    <xdr:to>
      <xdr:col>7</xdr:col>
      <xdr:colOff>715988</xdr:colOff>
      <xdr:row>4</xdr:row>
      <xdr:rowOff>15240</xdr:rowOff>
    </xdr:to>
    <xdr:grpSp>
      <xdr:nvGrpSpPr>
        <xdr:cNvPr id="16" name="Graphic 4">
          <a:hlinkClick xmlns:r="http://schemas.openxmlformats.org/officeDocument/2006/relationships" r:id="rId1"/>
          <a:extLst>
            <a:ext uri="{FF2B5EF4-FFF2-40B4-BE49-F238E27FC236}">
              <a16:creationId xmlns:a16="http://schemas.microsoft.com/office/drawing/2014/main" id="{0BB2B837-C7B7-46F3-8B09-C340A828FFA2}"/>
            </a:ext>
          </a:extLst>
        </xdr:cNvPr>
        <xdr:cNvGrpSpPr/>
      </xdr:nvGrpSpPr>
      <xdr:grpSpPr>
        <a:xfrm flipH="1">
          <a:off x="5311140" y="182880"/>
          <a:ext cx="715988" cy="579120"/>
          <a:chOff x="12988652" y="613473"/>
          <a:chExt cx="758543" cy="613199"/>
        </a:xfrm>
        <a:solidFill>
          <a:schemeClr val="bg1"/>
        </a:solidFill>
        <a:effectLst>
          <a:glow rad="63500">
            <a:schemeClr val="accent1">
              <a:satMod val="175000"/>
              <a:alpha val="40000"/>
            </a:schemeClr>
          </a:glow>
        </a:effectLst>
      </xdr:grpSpPr>
      <xdr:sp macro="" textlink="">
        <xdr:nvSpPr>
          <xdr:cNvPr id="17" name="Freeform: Shape 16">
            <a:extLst>
              <a:ext uri="{FF2B5EF4-FFF2-40B4-BE49-F238E27FC236}">
                <a16:creationId xmlns:a16="http://schemas.microsoft.com/office/drawing/2014/main" id="{AF852FED-7A17-BC5D-4E81-5E88E74674A4}"/>
              </a:ext>
            </a:extLst>
          </xdr:cNvPr>
          <xdr:cNvSpPr/>
        </xdr:nvSpPr>
        <xdr:spPr>
          <a:xfrm>
            <a:off x="13078748" y="710706"/>
            <a:ext cx="668447" cy="515967"/>
          </a:xfrm>
          <a:custGeom>
            <a:avLst/>
            <a:gdLst>
              <a:gd name="connsiteX0" fmla="*/ 675 w 668447"/>
              <a:gd name="connsiteY0" fmla="*/ 260893 h 515967"/>
              <a:gd name="connsiteX1" fmla="*/ 675 w 668447"/>
              <a:gd name="connsiteY1" fmla="*/ 439258 h 515967"/>
              <a:gd name="connsiteX2" fmla="*/ 77767 w 668447"/>
              <a:gd name="connsiteY2" fmla="*/ 515789 h 515967"/>
              <a:gd name="connsiteX3" fmla="*/ 597360 w 668447"/>
              <a:gd name="connsiteY3" fmla="*/ 515789 h 515967"/>
              <a:gd name="connsiteX4" fmla="*/ 668462 w 668447"/>
              <a:gd name="connsiteY4" fmla="*/ 437761 h 515967"/>
              <a:gd name="connsiteX5" fmla="*/ 668462 w 668447"/>
              <a:gd name="connsiteY5" fmla="*/ 76731 h 515967"/>
              <a:gd name="connsiteX6" fmla="*/ 609478 w 668447"/>
              <a:gd name="connsiteY6" fmla="*/ 6 h 515967"/>
              <a:gd name="connsiteX7" fmla="*/ 356687 w 668447"/>
              <a:gd name="connsiteY7" fmla="*/ 6 h 515967"/>
              <a:gd name="connsiteX8" fmla="*/ 442004 w 668447"/>
              <a:gd name="connsiteY8" fmla="*/ 82327 h 515967"/>
              <a:gd name="connsiteX9" fmla="*/ 582651 w 668447"/>
              <a:gd name="connsiteY9" fmla="*/ 82327 h 515967"/>
              <a:gd name="connsiteX10" fmla="*/ 582651 w 668447"/>
              <a:gd name="connsiteY10" fmla="*/ 431196 h 515967"/>
              <a:gd name="connsiteX11" fmla="*/ 84049 w 668447"/>
              <a:gd name="connsiteY11" fmla="*/ 431196 h 515967"/>
              <a:gd name="connsiteX12" fmla="*/ 84049 w 668447"/>
              <a:gd name="connsiteY12" fmla="*/ 328303 h 51596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668447" h="515967">
                <a:moveTo>
                  <a:pt x="675" y="260893"/>
                </a:moveTo>
                <a:lnTo>
                  <a:pt x="675" y="439258"/>
                </a:lnTo>
                <a:cubicBezTo>
                  <a:pt x="-5296" y="502439"/>
                  <a:pt x="44978" y="517896"/>
                  <a:pt x="77767" y="515789"/>
                </a:cubicBezTo>
                <a:lnTo>
                  <a:pt x="597360" y="515789"/>
                </a:lnTo>
                <a:cubicBezTo>
                  <a:pt x="658001" y="511838"/>
                  <a:pt x="668462" y="475781"/>
                  <a:pt x="668462" y="437761"/>
                </a:cubicBezTo>
                <a:lnTo>
                  <a:pt x="668462" y="76731"/>
                </a:lnTo>
                <a:cubicBezTo>
                  <a:pt x="671308" y="26516"/>
                  <a:pt x="638485" y="2112"/>
                  <a:pt x="609478" y="6"/>
                </a:cubicBezTo>
                <a:lnTo>
                  <a:pt x="356687" y="6"/>
                </a:lnTo>
                <a:lnTo>
                  <a:pt x="442004" y="82327"/>
                </a:lnTo>
                <a:lnTo>
                  <a:pt x="582651" y="82327"/>
                </a:lnTo>
                <a:lnTo>
                  <a:pt x="582651" y="431196"/>
                </a:lnTo>
                <a:lnTo>
                  <a:pt x="84049" y="431196"/>
                </a:lnTo>
                <a:lnTo>
                  <a:pt x="84049" y="328303"/>
                </a:lnTo>
                <a:close/>
              </a:path>
            </a:pathLst>
          </a:custGeom>
          <a:grpFill/>
          <a:ln w="14865" cap="flat">
            <a:solidFill>
              <a:srgbClr val="206DF5"/>
            </a:solidFill>
            <a:prstDash val="solid"/>
            <a:miter/>
          </a:ln>
        </xdr:spPr>
        <xdr:txBody>
          <a:bodyPr rtlCol="0" anchor="ctr"/>
          <a:lstStyle/>
          <a:p>
            <a:endParaRPr lang="ru-RU"/>
          </a:p>
        </xdr:txBody>
      </xdr:sp>
      <xdr:sp macro="" textlink="">
        <xdr:nvSpPr>
          <xdr:cNvPr id="18" name="Freeform: Shape 17">
            <a:extLst>
              <a:ext uri="{FF2B5EF4-FFF2-40B4-BE49-F238E27FC236}">
                <a16:creationId xmlns:a16="http://schemas.microsoft.com/office/drawing/2014/main" id="{F0BDAC71-581F-CD8E-E74F-396EC9EA43F7}"/>
              </a:ext>
            </a:extLst>
          </xdr:cNvPr>
          <xdr:cNvSpPr/>
        </xdr:nvSpPr>
        <xdr:spPr>
          <a:xfrm>
            <a:off x="12988652" y="613473"/>
            <a:ext cx="570884" cy="421316"/>
          </a:xfrm>
          <a:custGeom>
            <a:avLst/>
            <a:gdLst>
              <a:gd name="connsiteX0" fmla="*/ 229737 w 570884"/>
              <a:gd name="connsiteY0" fmla="*/ -65 h 421316"/>
              <a:gd name="connsiteX1" fmla="*/ 119 w 570884"/>
              <a:gd name="connsiteY1" fmla="*/ 187421 h 421316"/>
              <a:gd name="connsiteX2" fmla="*/ 231844 w 570884"/>
              <a:gd name="connsiteY2" fmla="*/ 379120 h 421316"/>
              <a:gd name="connsiteX3" fmla="*/ 231844 w 570884"/>
              <a:gd name="connsiteY3" fmla="*/ 284324 h 421316"/>
              <a:gd name="connsiteX4" fmla="*/ 571004 w 570884"/>
              <a:gd name="connsiteY4" fmla="*/ 421252 h 421316"/>
              <a:gd name="connsiteX5" fmla="*/ 231844 w 570884"/>
              <a:gd name="connsiteY5" fmla="*/ 94731 h 4213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570884" h="421316">
                <a:moveTo>
                  <a:pt x="229737" y="-65"/>
                </a:moveTo>
                <a:lnTo>
                  <a:pt x="119" y="187421"/>
                </a:lnTo>
                <a:lnTo>
                  <a:pt x="231844" y="379120"/>
                </a:lnTo>
                <a:lnTo>
                  <a:pt x="231844" y="284324"/>
                </a:lnTo>
                <a:cubicBezTo>
                  <a:pt x="348285" y="257264"/>
                  <a:pt x="485223" y="337279"/>
                  <a:pt x="571004" y="421252"/>
                </a:cubicBezTo>
                <a:cubicBezTo>
                  <a:pt x="527699" y="285344"/>
                  <a:pt x="496117" y="132256"/>
                  <a:pt x="231844" y="94731"/>
                </a:cubicBezTo>
                <a:close/>
              </a:path>
            </a:pathLst>
          </a:custGeom>
          <a:grpFill/>
          <a:ln w="14865" cap="flat">
            <a:solidFill>
              <a:srgbClr val="206DF5"/>
            </a:solidFill>
            <a:prstDash val="solid"/>
            <a:miter/>
          </a:ln>
        </xdr:spPr>
        <xdr:txBody>
          <a:bodyPr rtlCol="0" anchor="ctr"/>
          <a:lstStyle/>
          <a:p>
            <a:endParaRPr lang="ru-RU"/>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243840</xdr:colOff>
      <xdr:row>16</xdr:row>
      <xdr:rowOff>45720</xdr:rowOff>
    </xdr:from>
    <xdr:to>
      <xdr:col>23</xdr:col>
      <xdr:colOff>274320</xdr:colOff>
      <xdr:row>39</xdr:row>
      <xdr:rowOff>91440</xdr:rowOff>
    </xdr:to>
    <xdr:sp macro="" textlink="">
      <xdr:nvSpPr>
        <xdr:cNvPr id="22" name="Rectangle: Rounded Corners 21">
          <a:extLst>
            <a:ext uri="{FF2B5EF4-FFF2-40B4-BE49-F238E27FC236}">
              <a16:creationId xmlns:a16="http://schemas.microsoft.com/office/drawing/2014/main" id="{5DD04B6B-D7A1-4B79-A51D-ABD6B87E719B}"/>
            </a:ext>
          </a:extLst>
        </xdr:cNvPr>
        <xdr:cNvSpPr/>
      </xdr:nvSpPr>
      <xdr:spPr>
        <a:xfrm>
          <a:off x="11315700" y="2971800"/>
          <a:ext cx="4297680" cy="4251960"/>
        </a:xfrm>
        <a:prstGeom prst="roundRect">
          <a:avLst>
            <a:gd name="adj" fmla="val 6470"/>
          </a:avLst>
        </a:prstGeom>
        <a:gradFill>
          <a:gsLst>
            <a:gs pos="44000">
              <a:srgbClr val="161A28"/>
            </a:gs>
            <a:gs pos="100000">
              <a:srgbClr val="1E2133"/>
            </a:gs>
          </a:gsLst>
          <a:lin ang="0" scaled="0"/>
        </a:gradFill>
        <a:ln w="9525">
          <a:gradFill flip="none" rotWithShape="1">
            <a:gsLst>
              <a:gs pos="0">
                <a:srgbClr val="5F6193"/>
              </a:gs>
              <a:gs pos="100000">
                <a:srgbClr val="3E4060"/>
              </a:gs>
            </a:gsLst>
            <a:lin ang="8100000" scaled="1"/>
            <a:tileRect/>
          </a:gradFill>
        </a:ln>
        <a:effectLst>
          <a:outerShdw blurRad="1270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ru-RU" sz="1200"/>
        </a:p>
      </xdr:txBody>
    </xdr:sp>
    <xdr:clientData/>
  </xdr:twoCellAnchor>
  <xdr:twoCellAnchor editAs="oneCell">
    <xdr:from>
      <xdr:col>5</xdr:col>
      <xdr:colOff>502920</xdr:colOff>
      <xdr:row>1</xdr:row>
      <xdr:rowOff>68580</xdr:rowOff>
    </xdr:from>
    <xdr:to>
      <xdr:col>16</xdr:col>
      <xdr:colOff>157186</xdr:colOff>
      <xdr:row>11</xdr:row>
      <xdr:rowOff>2151</xdr:rowOff>
    </xdr:to>
    <xdr:pic>
      <xdr:nvPicPr>
        <xdr:cNvPr id="7" name="Picture 6">
          <a:extLst>
            <a:ext uri="{FF2B5EF4-FFF2-40B4-BE49-F238E27FC236}">
              <a16:creationId xmlns:a16="http://schemas.microsoft.com/office/drawing/2014/main" id="{5873DE85-E4E1-64DB-52B4-0B1550BC43E5}"/>
            </a:ext>
          </a:extLst>
        </xdr:cNvPr>
        <xdr:cNvPicPr>
          <a:picLocks noChangeAspect="1"/>
        </xdr:cNvPicPr>
      </xdr:nvPicPr>
      <xdr:blipFill>
        <a:blip xmlns:r="http://schemas.openxmlformats.org/officeDocument/2006/relationships" r:embed="rId1"/>
        <a:stretch>
          <a:fillRect/>
        </a:stretch>
      </xdr:blipFill>
      <xdr:spPr>
        <a:xfrm>
          <a:off x="4267200" y="251460"/>
          <a:ext cx="6992326" cy="1762371"/>
        </a:xfrm>
        <a:prstGeom prst="rect">
          <a:avLst/>
        </a:prstGeom>
      </xdr:spPr>
    </xdr:pic>
    <xdr:clientData/>
  </xdr:twoCellAnchor>
  <xdr:twoCellAnchor editAs="oneCell">
    <xdr:from>
      <xdr:col>8</xdr:col>
      <xdr:colOff>335280</xdr:colOff>
      <xdr:row>3</xdr:row>
      <xdr:rowOff>117954</xdr:rowOff>
    </xdr:from>
    <xdr:to>
      <xdr:col>20</xdr:col>
      <xdr:colOff>416851</xdr:colOff>
      <xdr:row>15</xdr:row>
      <xdr:rowOff>116653</xdr:rowOff>
    </xdr:to>
    <xdr:pic>
      <xdr:nvPicPr>
        <xdr:cNvPr id="8" name="Picture 7">
          <a:extLst>
            <a:ext uri="{FF2B5EF4-FFF2-40B4-BE49-F238E27FC236}">
              <a16:creationId xmlns:a16="http://schemas.microsoft.com/office/drawing/2014/main" id="{11AF38AA-1EA5-06C5-05E0-A58D1ECC7CF7}"/>
            </a:ext>
          </a:extLst>
        </xdr:cNvPr>
        <xdr:cNvPicPr>
          <a:picLocks noChangeAspect="1"/>
        </xdr:cNvPicPr>
      </xdr:nvPicPr>
      <xdr:blipFill>
        <a:blip xmlns:r="http://schemas.openxmlformats.org/officeDocument/2006/relationships" r:embed="rId2"/>
        <a:stretch>
          <a:fillRect/>
        </a:stretch>
      </xdr:blipFill>
      <xdr:spPr>
        <a:xfrm>
          <a:off x="5928360" y="666594"/>
          <a:ext cx="7640611" cy="2193259"/>
        </a:xfrm>
        <a:prstGeom prst="rect">
          <a:avLst/>
        </a:prstGeom>
      </xdr:spPr>
    </xdr:pic>
    <xdr:clientData/>
  </xdr:twoCellAnchor>
  <xdr:twoCellAnchor editAs="oneCell">
    <xdr:from>
      <xdr:col>10</xdr:col>
      <xdr:colOff>220980</xdr:colOff>
      <xdr:row>10</xdr:row>
      <xdr:rowOff>114300</xdr:rowOff>
    </xdr:from>
    <xdr:to>
      <xdr:col>16</xdr:col>
      <xdr:colOff>335806</xdr:colOff>
      <xdr:row>32</xdr:row>
      <xdr:rowOff>72946</xdr:rowOff>
    </xdr:to>
    <xdr:pic>
      <xdr:nvPicPr>
        <xdr:cNvPr id="10" name="Picture 9">
          <a:extLst>
            <a:ext uri="{FF2B5EF4-FFF2-40B4-BE49-F238E27FC236}">
              <a16:creationId xmlns:a16="http://schemas.microsoft.com/office/drawing/2014/main" id="{8E3413CB-712A-ECFD-975A-CD4A69D167B7}"/>
            </a:ext>
          </a:extLst>
        </xdr:cNvPr>
        <xdr:cNvPicPr>
          <a:picLocks noChangeAspect="1"/>
        </xdr:cNvPicPr>
      </xdr:nvPicPr>
      <xdr:blipFill>
        <a:blip xmlns:r="http://schemas.openxmlformats.org/officeDocument/2006/relationships" r:embed="rId3"/>
        <a:stretch>
          <a:fillRect/>
        </a:stretch>
      </xdr:blipFill>
      <xdr:spPr>
        <a:xfrm>
          <a:off x="7635240" y="1943100"/>
          <a:ext cx="3772426" cy="3982006"/>
        </a:xfrm>
        <a:prstGeom prst="rect">
          <a:avLst/>
        </a:prstGeom>
      </xdr:spPr>
    </xdr:pic>
    <xdr:clientData/>
  </xdr:twoCellAnchor>
  <xdr:twoCellAnchor>
    <xdr:from>
      <xdr:col>26</xdr:col>
      <xdr:colOff>381000</xdr:colOff>
      <xdr:row>20</xdr:row>
      <xdr:rowOff>129540</xdr:rowOff>
    </xdr:from>
    <xdr:to>
      <xdr:col>27</xdr:col>
      <xdr:colOff>47625</xdr:colOff>
      <xdr:row>22</xdr:row>
      <xdr:rowOff>40005</xdr:rowOff>
    </xdr:to>
    <xdr:sp macro="" textlink="">
      <xdr:nvSpPr>
        <xdr:cNvPr id="12" name="Oval 11">
          <a:extLst>
            <a:ext uri="{FF2B5EF4-FFF2-40B4-BE49-F238E27FC236}">
              <a16:creationId xmlns:a16="http://schemas.microsoft.com/office/drawing/2014/main" id="{BE590762-D278-46CB-98AC-CEC26934FCC4}"/>
            </a:ext>
          </a:extLst>
        </xdr:cNvPr>
        <xdr:cNvSpPr/>
      </xdr:nvSpPr>
      <xdr:spPr>
        <a:xfrm>
          <a:off x="17548860" y="3787140"/>
          <a:ext cx="276225" cy="276225"/>
        </a:xfrm>
        <a:prstGeom prst="ellipse">
          <a:avLst/>
        </a:prstGeom>
        <a:solidFill>
          <a:srgbClr val="96E0F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26</xdr:col>
      <xdr:colOff>381000</xdr:colOff>
      <xdr:row>22</xdr:row>
      <xdr:rowOff>154304</xdr:rowOff>
    </xdr:from>
    <xdr:to>
      <xdr:col>27</xdr:col>
      <xdr:colOff>47625</xdr:colOff>
      <xdr:row>24</xdr:row>
      <xdr:rowOff>64769</xdr:rowOff>
    </xdr:to>
    <xdr:sp macro="" textlink="">
      <xdr:nvSpPr>
        <xdr:cNvPr id="14" name="Oval 13">
          <a:extLst>
            <a:ext uri="{FF2B5EF4-FFF2-40B4-BE49-F238E27FC236}">
              <a16:creationId xmlns:a16="http://schemas.microsoft.com/office/drawing/2014/main" id="{5C25BF16-40B4-A427-99B5-3F4B2945D58F}"/>
            </a:ext>
          </a:extLst>
        </xdr:cNvPr>
        <xdr:cNvSpPr/>
      </xdr:nvSpPr>
      <xdr:spPr>
        <a:xfrm>
          <a:off x="17548860" y="4177664"/>
          <a:ext cx="276225" cy="276225"/>
        </a:xfrm>
        <a:prstGeom prst="ellipse">
          <a:avLst/>
        </a:prstGeom>
        <a:solidFill>
          <a:srgbClr val="279FC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26</xdr:col>
      <xdr:colOff>381000</xdr:colOff>
      <xdr:row>24</xdr:row>
      <xdr:rowOff>178792</xdr:rowOff>
    </xdr:from>
    <xdr:to>
      <xdr:col>27</xdr:col>
      <xdr:colOff>47625</xdr:colOff>
      <xdr:row>26</xdr:row>
      <xdr:rowOff>89257</xdr:rowOff>
    </xdr:to>
    <xdr:sp macro="" textlink="">
      <xdr:nvSpPr>
        <xdr:cNvPr id="16" name="Oval 15">
          <a:extLst>
            <a:ext uri="{FF2B5EF4-FFF2-40B4-BE49-F238E27FC236}">
              <a16:creationId xmlns:a16="http://schemas.microsoft.com/office/drawing/2014/main" id="{5D19B2D8-5527-2CCD-EE4A-7993953DEC7F}"/>
            </a:ext>
          </a:extLst>
        </xdr:cNvPr>
        <xdr:cNvSpPr/>
      </xdr:nvSpPr>
      <xdr:spPr>
        <a:xfrm>
          <a:off x="17548860" y="4567912"/>
          <a:ext cx="276225" cy="276225"/>
        </a:xfrm>
        <a:prstGeom prst="ellipse">
          <a:avLst/>
        </a:prstGeom>
        <a:solidFill>
          <a:srgbClr val="29BAE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26</xdr:col>
      <xdr:colOff>381000</xdr:colOff>
      <xdr:row>26</xdr:row>
      <xdr:rowOff>168116</xdr:rowOff>
    </xdr:from>
    <xdr:to>
      <xdr:col>27</xdr:col>
      <xdr:colOff>47625</xdr:colOff>
      <xdr:row>28</xdr:row>
      <xdr:rowOff>78581</xdr:rowOff>
    </xdr:to>
    <xdr:sp macro="" textlink="">
      <xdr:nvSpPr>
        <xdr:cNvPr id="18" name="Oval 17">
          <a:extLst>
            <a:ext uri="{FF2B5EF4-FFF2-40B4-BE49-F238E27FC236}">
              <a16:creationId xmlns:a16="http://schemas.microsoft.com/office/drawing/2014/main" id="{FB54BCCC-127D-0765-A9FC-D3FC2D7A0287}"/>
            </a:ext>
          </a:extLst>
        </xdr:cNvPr>
        <xdr:cNvSpPr/>
      </xdr:nvSpPr>
      <xdr:spPr>
        <a:xfrm>
          <a:off x="17548860" y="4922996"/>
          <a:ext cx="276225" cy="276225"/>
        </a:xfrm>
        <a:prstGeom prst="ellipse">
          <a:avLst/>
        </a:prstGeom>
        <a:solidFill>
          <a:srgbClr val="00809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26</xdr:col>
      <xdr:colOff>381000</xdr:colOff>
      <xdr:row>29</xdr:row>
      <xdr:rowOff>476</xdr:rowOff>
    </xdr:from>
    <xdr:to>
      <xdr:col>27</xdr:col>
      <xdr:colOff>47625</xdr:colOff>
      <xdr:row>30</xdr:row>
      <xdr:rowOff>93821</xdr:rowOff>
    </xdr:to>
    <xdr:sp macro="" textlink="">
      <xdr:nvSpPr>
        <xdr:cNvPr id="20" name="Oval 19">
          <a:extLst>
            <a:ext uri="{FF2B5EF4-FFF2-40B4-BE49-F238E27FC236}">
              <a16:creationId xmlns:a16="http://schemas.microsoft.com/office/drawing/2014/main" id="{1D7194B9-24D5-C77E-6F6F-C9B8AEB603AD}"/>
            </a:ext>
          </a:extLst>
        </xdr:cNvPr>
        <xdr:cNvSpPr/>
      </xdr:nvSpPr>
      <xdr:spPr>
        <a:xfrm>
          <a:off x="17548860" y="5303996"/>
          <a:ext cx="276225" cy="276225"/>
        </a:xfrm>
        <a:prstGeom prst="ellipse">
          <a:avLst/>
        </a:prstGeom>
        <a:solidFill>
          <a:srgbClr val="0695C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27</xdr:col>
      <xdr:colOff>253630</xdr:colOff>
      <xdr:row>20</xdr:row>
      <xdr:rowOff>129540</xdr:rowOff>
    </xdr:from>
    <xdr:to>
      <xdr:col>27</xdr:col>
      <xdr:colOff>529855</xdr:colOff>
      <xdr:row>30</xdr:row>
      <xdr:rowOff>93821</xdr:rowOff>
    </xdr:to>
    <xdr:grpSp>
      <xdr:nvGrpSpPr>
        <xdr:cNvPr id="24" name="Group 23">
          <a:extLst>
            <a:ext uri="{FF2B5EF4-FFF2-40B4-BE49-F238E27FC236}">
              <a16:creationId xmlns:a16="http://schemas.microsoft.com/office/drawing/2014/main" id="{4D0E8375-6042-4E61-2D71-4C8CC78FDC9F}"/>
            </a:ext>
          </a:extLst>
        </xdr:cNvPr>
        <xdr:cNvGrpSpPr/>
      </xdr:nvGrpSpPr>
      <xdr:grpSpPr>
        <a:xfrm>
          <a:off x="19659230" y="3812540"/>
          <a:ext cx="276225" cy="1805781"/>
          <a:chOff x="18031090" y="3787140"/>
          <a:chExt cx="276225" cy="1793081"/>
        </a:xfrm>
      </xdr:grpSpPr>
      <xdr:sp macro="" textlink="">
        <xdr:nvSpPr>
          <xdr:cNvPr id="13" name="Oval 12">
            <a:extLst>
              <a:ext uri="{FF2B5EF4-FFF2-40B4-BE49-F238E27FC236}">
                <a16:creationId xmlns:a16="http://schemas.microsoft.com/office/drawing/2014/main" id="{279E7DE8-557C-E7A5-BA35-BE67CDBCB992}"/>
              </a:ext>
            </a:extLst>
          </xdr:cNvPr>
          <xdr:cNvSpPr/>
        </xdr:nvSpPr>
        <xdr:spPr>
          <a:xfrm>
            <a:off x="18031090" y="3787140"/>
            <a:ext cx="276225" cy="276225"/>
          </a:xfrm>
          <a:prstGeom prst="ellipse">
            <a:avLst/>
          </a:prstGeom>
          <a:solidFill>
            <a:srgbClr val="4BD2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5" name="Oval 14">
            <a:extLst>
              <a:ext uri="{FF2B5EF4-FFF2-40B4-BE49-F238E27FC236}">
                <a16:creationId xmlns:a16="http://schemas.microsoft.com/office/drawing/2014/main" id="{8D54D965-2F58-FE6C-792C-0672667D990C}"/>
              </a:ext>
            </a:extLst>
          </xdr:cNvPr>
          <xdr:cNvSpPr/>
        </xdr:nvSpPr>
        <xdr:spPr>
          <a:xfrm>
            <a:off x="18031090" y="4177664"/>
            <a:ext cx="276225" cy="276225"/>
          </a:xfrm>
          <a:prstGeom prst="ellipse">
            <a:avLst/>
          </a:prstGeom>
          <a:solidFill>
            <a:srgbClr val="12C6E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7" name="Oval 16">
            <a:extLst>
              <a:ext uri="{FF2B5EF4-FFF2-40B4-BE49-F238E27FC236}">
                <a16:creationId xmlns:a16="http://schemas.microsoft.com/office/drawing/2014/main" id="{9E29CA74-E317-6216-0109-40620D2E2D15}"/>
              </a:ext>
            </a:extLst>
          </xdr:cNvPr>
          <xdr:cNvSpPr/>
        </xdr:nvSpPr>
        <xdr:spPr>
          <a:xfrm>
            <a:off x="18031090" y="4567912"/>
            <a:ext cx="276225" cy="276225"/>
          </a:xfrm>
          <a:prstGeom prst="ellipse">
            <a:avLst/>
          </a:prstGeom>
          <a:solidFill>
            <a:srgbClr val="01A9D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9" name="Oval 18">
            <a:extLst>
              <a:ext uri="{FF2B5EF4-FFF2-40B4-BE49-F238E27FC236}">
                <a16:creationId xmlns:a16="http://schemas.microsoft.com/office/drawing/2014/main" id="{37B46783-D7BB-E2CF-66B6-CE0F9E882336}"/>
              </a:ext>
            </a:extLst>
          </xdr:cNvPr>
          <xdr:cNvSpPr/>
        </xdr:nvSpPr>
        <xdr:spPr>
          <a:xfrm>
            <a:off x="18031090" y="4922996"/>
            <a:ext cx="276225" cy="276225"/>
          </a:xfrm>
          <a:prstGeom prst="ellipse">
            <a:avLst/>
          </a:prstGeom>
          <a:solidFill>
            <a:srgbClr val="0DB0D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1" name="Oval 20">
            <a:extLst>
              <a:ext uri="{FF2B5EF4-FFF2-40B4-BE49-F238E27FC236}">
                <a16:creationId xmlns:a16="http://schemas.microsoft.com/office/drawing/2014/main" id="{7E29DBEB-4FB0-9AF1-297B-6EEDC092CF8C}"/>
              </a:ext>
            </a:extLst>
          </xdr:cNvPr>
          <xdr:cNvSpPr/>
        </xdr:nvSpPr>
        <xdr:spPr>
          <a:xfrm>
            <a:off x="18031090" y="5303996"/>
            <a:ext cx="276225" cy="276225"/>
          </a:xfrm>
          <a:prstGeom prst="ellipse">
            <a:avLst/>
          </a:prstGeom>
          <a:solidFill>
            <a:srgbClr val="006C8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clientData/>
  </xdr:twoCellAnchor>
  <xdr:twoCellAnchor>
    <xdr:from>
      <xdr:col>28</xdr:col>
      <xdr:colOff>185050</xdr:colOff>
      <xdr:row>20</xdr:row>
      <xdr:rowOff>114300</xdr:rowOff>
    </xdr:from>
    <xdr:to>
      <xdr:col>28</xdr:col>
      <xdr:colOff>461275</xdr:colOff>
      <xdr:row>30</xdr:row>
      <xdr:rowOff>78581</xdr:rowOff>
    </xdr:to>
    <xdr:grpSp>
      <xdr:nvGrpSpPr>
        <xdr:cNvPr id="25" name="Group 24">
          <a:extLst>
            <a:ext uri="{FF2B5EF4-FFF2-40B4-BE49-F238E27FC236}">
              <a16:creationId xmlns:a16="http://schemas.microsoft.com/office/drawing/2014/main" id="{38BAF544-D6DF-6563-CDBA-6D66212B6BFC}"/>
            </a:ext>
          </a:extLst>
        </xdr:cNvPr>
        <xdr:cNvGrpSpPr/>
      </xdr:nvGrpSpPr>
      <xdr:grpSpPr>
        <a:xfrm>
          <a:off x="20200250" y="3797300"/>
          <a:ext cx="276225" cy="1805781"/>
          <a:chOff x="18031090" y="3787140"/>
          <a:chExt cx="276225" cy="1793081"/>
        </a:xfrm>
      </xdr:grpSpPr>
      <xdr:sp macro="" textlink="">
        <xdr:nvSpPr>
          <xdr:cNvPr id="26" name="Oval 25">
            <a:extLst>
              <a:ext uri="{FF2B5EF4-FFF2-40B4-BE49-F238E27FC236}">
                <a16:creationId xmlns:a16="http://schemas.microsoft.com/office/drawing/2014/main" id="{890B5AF5-CBF0-653C-C139-79126C5D6C70}"/>
              </a:ext>
            </a:extLst>
          </xdr:cNvPr>
          <xdr:cNvSpPr/>
        </xdr:nvSpPr>
        <xdr:spPr>
          <a:xfrm>
            <a:off x="18031090" y="3787140"/>
            <a:ext cx="276225" cy="276225"/>
          </a:xfrm>
          <a:prstGeom prst="ellipse">
            <a:avLst/>
          </a:prstGeom>
          <a:solidFill>
            <a:srgbClr val="4BD2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7" name="Oval 26">
            <a:extLst>
              <a:ext uri="{FF2B5EF4-FFF2-40B4-BE49-F238E27FC236}">
                <a16:creationId xmlns:a16="http://schemas.microsoft.com/office/drawing/2014/main" id="{E01D0E9E-8CBC-D94F-4B4E-65F47301D461}"/>
              </a:ext>
            </a:extLst>
          </xdr:cNvPr>
          <xdr:cNvSpPr/>
        </xdr:nvSpPr>
        <xdr:spPr>
          <a:xfrm>
            <a:off x="18031090" y="4177664"/>
            <a:ext cx="276225" cy="276225"/>
          </a:xfrm>
          <a:prstGeom prst="ellipse">
            <a:avLst/>
          </a:prstGeom>
          <a:solidFill>
            <a:srgbClr val="12C6E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8" name="Oval 27">
            <a:extLst>
              <a:ext uri="{FF2B5EF4-FFF2-40B4-BE49-F238E27FC236}">
                <a16:creationId xmlns:a16="http://schemas.microsoft.com/office/drawing/2014/main" id="{64CB1CFB-00D8-C45C-BC46-7613DA7A8A79}"/>
              </a:ext>
            </a:extLst>
          </xdr:cNvPr>
          <xdr:cNvSpPr/>
        </xdr:nvSpPr>
        <xdr:spPr>
          <a:xfrm>
            <a:off x="18031090" y="4567912"/>
            <a:ext cx="276225" cy="276225"/>
          </a:xfrm>
          <a:prstGeom prst="ellipse">
            <a:avLst/>
          </a:prstGeom>
          <a:solidFill>
            <a:srgbClr val="01A9D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9" name="Oval 28">
            <a:extLst>
              <a:ext uri="{FF2B5EF4-FFF2-40B4-BE49-F238E27FC236}">
                <a16:creationId xmlns:a16="http://schemas.microsoft.com/office/drawing/2014/main" id="{93BA15B9-F0B7-1A8A-D14F-059E6CCF011E}"/>
              </a:ext>
            </a:extLst>
          </xdr:cNvPr>
          <xdr:cNvSpPr/>
        </xdr:nvSpPr>
        <xdr:spPr>
          <a:xfrm>
            <a:off x="18031090" y="4922996"/>
            <a:ext cx="276225" cy="276225"/>
          </a:xfrm>
          <a:prstGeom prst="ellipse">
            <a:avLst/>
          </a:prstGeom>
          <a:solidFill>
            <a:srgbClr val="0DB0D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0" name="Oval 29">
            <a:extLst>
              <a:ext uri="{FF2B5EF4-FFF2-40B4-BE49-F238E27FC236}">
                <a16:creationId xmlns:a16="http://schemas.microsoft.com/office/drawing/2014/main" id="{081DC1E9-3C1B-2A68-C6D9-43A1918766E1}"/>
              </a:ext>
            </a:extLst>
          </xdr:cNvPr>
          <xdr:cNvSpPr/>
        </xdr:nvSpPr>
        <xdr:spPr>
          <a:xfrm>
            <a:off x="18031090" y="5303996"/>
            <a:ext cx="276225" cy="276225"/>
          </a:xfrm>
          <a:prstGeom prst="ellipse">
            <a:avLst/>
          </a:prstGeom>
          <a:solidFill>
            <a:srgbClr val="006C8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clientData/>
  </xdr:twoCellAnchor>
  <xdr:twoCellAnchor>
    <xdr:from>
      <xdr:col>12</xdr:col>
      <xdr:colOff>434340</xdr:colOff>
      <xdr:row>38</xdr:row>
      <xdr:rowOff>121920</xdr:rowOff>
    </xdr:from>
    <xdr:to>
      <xdr:col>19</xdr:col>
      <xdr:colOff>177733</xdr:colOff>
      <xdr:row>60</xdr:row>
      <xdr:rowOff>106195</xdr:rowOff>
    </xdr:to>
    <xdr:graphicFrame macro="">
      <xdr:nvGraphicFramePr>
        <xdr:cNvPr id="31" name="Chart 30">
          <a:extLst>
            <a:ext uri="{FF2B5EF4-FFF2-40B4-BE49-F238E27FC236}">
              <a16:creationId xmlns:a16="http://schemas.microsoft.com/office/drawing/2014/main" id="{49938C00-ACEB-476F-919C-D76055BCA7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414020</xdr:colOff>
      <xdr:row>37</xdr:row>
      <xdr:rowOff>27940</xdr:rowOff>
    </xdr:from>
    <xdr:to>
      <xdr:col>18</xdr:col>
      <xdr:colOff>121929</xdr:colOff>
      <xdr:row>55</xdr:row>
      <xdr:rowOff>12823</xdr:rowOff>
    </xdr:to>
    <xdr:graphicFrame macro="">
      <xdr:nvGraphicFramePr>
        <xdr:cNvPr id="34" name="Chart 33">
          <a:extLst>
            <a:ext uri="{FF2B5EF4-FFF2-40B4-BE49-F238E27FC236}">
              <a16:creationId xmlns:a16="http://schemas.microsoft.com/office/drawing/2014/main" id="{E8E7A83E-4A95-4C90-9485-994652CDA6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406400</xdr:colOff>
      <xdr:row>59</xdr:row>
      <xdr:rowOff>152400</xdr:rowOff>
    </xdr:from>
    <xdr:to>
      <xdr:col>14</xdr:col>
      <xdr:colOff>212090</xdr:colOff>
      <xdr:row>61</xdr:row>
      <xdr:rowOff>152400</xdr:rowOff>
    </xdr:to>
    <mc:AlternateContent xmlns:mc="http://schemas.openxmlformats.org/markup-compatibility/2006">
      <mc:Choice xmlns:a14="http://schemas.microsoft.com/office/drawing/2010/main" Requires="a14">
        <xdr:graphicFrame macro="">
          <xdr:nvGraphicFramePr>
            <xdr:cNvPr id="36" name="Store_City 2">
              <a:extLst>
                <a:ext uri="{FF2B5EF4-FFF2-40B4-BE49-F238E27FC236}">
                  <a16:creationId xmlns:a16="http://schemas.microsoft.com/office/drawing/2014/main" id="{2A976738-2BF1-4DD8-8FA4-4BA95B21A7D9}"/>
                </a:ext>
              </a:extLst>
            </xdr:cNvPr>
            <xdr:cNvGraphicFramePr/>
          </xdr:nvGraphicFramePr>
          <xdr:xfrm>
            <a:off x="0" y="0"/>
            <a:ext cx="0" cy="0"/>
          </xdr:xfrm>
          <a:graphic>
            <a:graphicData uri="http://schemas.microsoft.com/office/drawing/2010/slicer">
              <sle:slicer xmlns:sle="http://schemas.microsoft.com/office/drawing/2010/slicer" name="Store_City 2"/>
            </a:graphicData>
          </a:graphic>
        </xdr:graphicFrame>
      </mc:Choice>
      <mc:Fallback>
        <xdr:sp macro="" textlink="">
          <xdr:nvSpPr>
            <xdr:cNvPr id="0" name=""/>
            <xdr:cNvSpPr>
              <a:spLocks noTextEdit="1"/>
            </xdr:cNvSpPr>
          </xdr:nvSpPr>
          <xdr:spPr>
            <a:xfrm>
              <a:off x="8839200" y="11017250"/>
              <a:ext cx="2853690" cy="368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543560</xdr:colOff>
      <xdr:row>54</xdr:row>
      <xdr:rowOff>135890</xdr:rowOff>
    </xdr:from>
    <xdr:to>
      <xdr:col>14</xdr:col>
      <xdr:colOff>447040</xdr:colOff>
      <xdr:row>64</xdr:row>
      <xdr:rowOff>44450</xdr:rowOff>
    </xdr:to>
    <xdr:graphicFrame macro="">
      <xdr:nvGraphicFramePr>
        <xdr:cNvPr id="39" name="Chart 38">
          <a:extLst>
            <a:ext uri="{FF2B5EF4-FFF2-40B4-BE49-F238E27FC236}">
              <a16:creationId xmlns:a16="http://schemas.microsoft.com/office/drawing/2014/main" id="{7E152242-6094-FC0E-05F4-C944CF2D43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71120</xdr:colOff>
      <xdr:row>37</xdr:row>
      <xdr:rowOff>55880</xdr:rowOff>
    </xdr:from>
    <xdr:to>
      <xdr:col>12</xdr:col>
      <xdr:colOff>428451</xdr:colOff>
      <xdr:row>46</xdr:row>
      <xdr:rowOff>179131</xdr:rowOff>
    </xdr:to>
    <xdr:graphicFrame macro="">
      <xdr:nvGraphicFramePr>
        <xdr:cNvPr id="45" name="Chart 44">
          <a:extLst>
            <a:ext uri="{FF2B5EF4-FFF2-40B4-BE49-F238E27FC236}">
              <a16:creationId xmlns:a16="http://schemas.microsoft.com/office/drawing/2014/main" id="{6983DC2B-C808-42A6-8E20-72337B7AF2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153346</xdr:colOff>
      <xdr:row>72</xdr:row>
      <xdr:rowOff>135566</xdr:rowOff>
    </xdr:from>
    <xdr:to>
      <xdr:col>13</xdr:col>
      <xdr:colOff>153346</xdr:colOff>
      <xdr:row>85</xdr:row>
      <xdr:rowOff>25969</xdr:rowOff>
    </xdr:to>
    <xdr:grpSp>
      <xdr:nvGrpSpPr>
        <xdr:cNvPr id="52" name="Group 51">
          <a:extLst>
            <a:ext uri="{FF2B5EF4-FFF2-40B4-BE49-F238E27FC236}">
              <a16:creationId xmlns:a16="http://schemas.microsoft.com/office/drawing/2014/main" id="{A063F0DD-6945-20B4-078C-110B287BFE91}"/>
            </a:ext>
          </a:extLst>
        </xdr:cNvPr>
        <xdr:cNvGrpSpPr/>
      </xdr:nvGrpSpPr>
      <xdr:grpSpPr>
        <a:xfrm>
          <a:off x="11024546" y="13394366"/>
          <a:ext cx="0" cy="2284353"/>
          <a:chOff x="4370695" y="1758528"/>
          <a:chExt cx="2377440" cy="2284353"/>
        </a:xfrm>
      </xdr:grpSpPr>
      <xdr:sp macro="" textlink="">
        <xdr:nvSpPr>
          <xdr:cNvPr id="100" name="Trapezoid 99">
            <a:extLst>
              <a:ext uri="{FF2B5EF4-FFF2-40B4-BE49-F238E27FC236}">
                <a16:creationId xmlns:a16="http://schemas.microsoft.com/office/drawing/2014/main" id="{8AED8EBD-34E6-B24C-B28B-6649D082D2C2}"/>
              </a:ext>
            </a:extLst>
          </xdr:cNvPr>
          <xdr:cNvSpPr/>
        </xdr:nvSpPr>
        <xdr:spPr>
          <a:xfrm rot="10800000">
            <a:off x="4370695" y="1758528"/>
            <a:ext cx="2377440" cy="457200"/>
          </a:xfrm>
          <a:prstGeom prst="trapezoid">
            <a:avLst>
              <a:gd name="adj" fmla="val 38333"/>
            </a:avLst>
          </a:prstGeom>
          <a:gradFill>
            <a:gsLst>
              <a:gs pos="100000">
                <a:srgbClr val="34DEE9"/>
              </a:gs>
              <a:gs pos="0">
                <a:srgbClr val="BF5DF7"/>
              </a:gs>
              <a:gs pos="80000">
                <a:srgbClr val="0D95D9"/>
              </a:gs>
              <a:gs pos="32000">
                <a:srgbClr val="362DA6"/>
              </a:gs>
            </a:gsLst>
            <a:lin ang="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01" name="Trapezoid 100">
            <a:extLst>
              <a:ext uri="{FF2B5EF4-FFF2-40B4-BE49-F238E27FC236}">
                <a16:creationId xmlns:a16="http://schemas.microsoft.com/office/drawing/2014/main" id="{BCC62F02-0AA7-F2D2-9D33-92672048C5E2}"/>
              </a:ext>
            </a:extLst>
          </xdr:cNvPr>
          <xdr:cNvSpPr/>
        </xdr:nvSpPr>
        <xdr:spPr>
          <a:xfrm rot="10800000">
            <a:off x="4560759" y="2258792"/>
            <a:ext cx="1993392" cy="429768"/>
          </a:xfrm>
          <a:prstGeom prst="trapezoid">
            <a:avLst>
              <a:gd name="adj" fmla="val 38333"/>
            </a:avLst>
          </a:prstGeom>
          <a:gradFill>
            <a:gsLst>
              <a:gs pos="100000">
                <a:srgbClr val="34DEE9"/>
              </a:gs>
              <a:gs pos="11000">
                <a:srgbClr val="BF5DF7"/>
              </a:gs>
              <a:gs pos="80000">
                <a:srgbClr val="0D95D9"/>
              </a:gs>
              <a:gs pos="32000">
                <a:srgbClr val="362DA6"/>
              </a:gs>
            </a:gsLst>
            <a:lin ang="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02" name="Trapezoid 101">
            <a:extLst>
              <a:ext uri="{FF2B5EF4-FFF2-40B4-BE49-F238E27FC236}">
                <a16:creationId xmlns:a16="http://schemas.microsoft.com/office/drawing/2014/main" id="{D3EDB68A-32F3-E3A4-575B-A912BC965FAA}"/>
              </a:ext>
            </a:extLst>
          </xdr:cNvPr>
          <xdr:cNvSpPr/>
        </xdr:nvSpPr>
        <xdr:spPr>
          <a:xfrm rot="10800000">
            <a:off x="4737734" y="2737688"/>
            <a:ext cx="1645931" cy="411480"/>
          </a:xfrm>
          <a:prstGeom prst="trapezoid">
            <a:avLst>
              <a:gd name="adj" fmla="val 38333"/>
            </a:avLst>
          </a:prstGeom>
          <a:gradFill>
            <a:gsLst>
              <a:gs pos="14000">
                <a:srgbClr val="BF5DF7"/>
              </a:gs>
              <a:gs pos="80000">
                <a:srgbClr val="0D95D9"/>
              </a:gs>
              <a:gs pos="35000">
                <a:srgbClr val="362DA6"/>
              </a:gs>
            </a:gsLst>
            <a:lin ang="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03" name="Trapezoid 102">
            <a:extLst>
              <a:ext uri="{FF2B5EF4-FFF2-40B4-BE49-F238E27FC236}">
                <a16:creationId xmlns:a16="http://schemas.microsoft.com/office/drawing/2014/main" id="{F9828E1B-F932-942C-DA5E-45ADC9225EBC}"/>
              </a:ext>
            </a:extLst>
          </xdr:cNvPr>
          <xdr:cNvSpPr/>
        </xdr:nvSpPr>
        <xdr:spPr>
          <a:xfrm rot="10800000">
            <a:off x="4909183" y="3195264"/>
            <a:ext cx="1299211" cy="393192"/>
          </a:xfrm>
          <a:prstGeom prst="trapezoid">
            <a:avLst>
              <a:gd name="adj" fmla="val 38333"/>
            </a:avLst>
          </a:prstGeom>
          <a:gradFill>
            <a:gsLst>
              <a:gs pos="14000">
                <a:srgbClr val="BF5DF7"/>
              </a:gs>
              <a:gs pos="80000">
                <a:srgbClr val="0D95D9"/>
              </a:gs>
              <a:gs pos="38000">
                <a:srgbClr val="362DA6"/>
              </a:gs>
            </a:gsLst>
            <a:lin ang="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04" name="Rectangle 21">
            <a:extLst>
              <a:ext uri="{FF2B5EF4-FFF2-40B4-BE49-F238E27FC236}">
                <a16:creationId xmlns:a16="http://schemas.microsoft.com/office/drawing/2014/main" id="{2FA482ED-FD6F-0347-3230-2C4BDBC48D60}"/>
              </a:ext>
            </a:extLst>
          </xdr:cNvPr>
          <xdr:cNvSpPr/>
        </xdr:nvSpPr>
        <xdr:spPr>
          <a:xfrm rot="10800000">
            <a:off x="5057774" y="3631401"/>
            <a:ext cx="996316" cy="411480"/>
          </a:xfrm>
          <a:custGeom>
            <a:avLst/>
            <a:gdLst>
              <a:gd name="csX0" fmla="*/ 0 w 996316"/>
              <a:gd name="csY0" fmla="*/ 0 h 393193"/>
              <a:gd name="csX1" fmla="*/ 996316 w 996316"/>
              <a:gd name="csY1" fmla="*/ 0 h 393193"/>
              <a:gd name="csX2" fmla="*/ 996316 w 996316"/>
              <a:gd name="csY2" fmla="*/ 393193 h 393193"/>
              <a:gd name="csX3" fmla="*/ 0 w 996316"/>
              <a:gd name="csY3" fmla="*/ 393193 h 393193"/>
              <a:gd name="csX4" fmla="*/ 0 w 996316"/>
              <a:gd name="csY4" fmla="*/ 0 h 393193"/>
              <a:gd name="csX0" fmla="*/ 0 w 996316"/>
              <a:gd name="csY0" fmla="*/ 49149 h 442342"/>
              <a:gd name="csX1" fmla="*/ 996316 w 996316"/>
              <a:gd name="csY1" fmla="*/ 49149 h 442342"/>
              <a:gd name="csX2" fmla="*/ 996316 w 996316"/>
              <a:gd name="csY2" fmla="*/ 442342 h 442342"/>
              <a:gd name="csX3" fmla="*/ 0 w 996316"/>
              <a:gd name="csY3" fmla="*/ 442342 h 442342"/>
              <a:gd name="csX4" fmla="*/ 0 w 996316"/>
              <a:gd name="csY4" fmla="*/ 49149 h 442342"/>
            </a:gdLst>
            <a:ahLst/>
            <a:cxnLst>
              <a:cxn ang="0">
                <a:pos x="csX0" y="csY0"/>
              </a:cxn>
              <a:cxn ang="0">
                <a:pos x="csX1" y="csY1"/>
              </a:cxn>
              <a:cxn ang="0">
                <a:pos x="csX2" y="csY2"/>
              </a:cxn>
              <a:cxn ang="0">
                <a:pos x="csX3" y="csY3"/>
              </a:cxn>
              <a:cxn ang="0">
                <a:pos x="csX4" y="csY4"/>
              </a:cxn>
            </a:cxnLst>
            <a:rect l="l" t="t" r="r" b="b"/>
            <a:pathLst>
              <a:path w="996316" h="442342">
                <a:moveTo>
                  <a:pt x="0" y="49149"/>
                </a:moveTo>
                <a:cubicBezTo>
                  <a:pt x="166053" y="-16383"/>
                  <a:pt x="830263" y="-16383"/>
                  <a:pt x="996316" y="49149"/>
                </a:cubicBezTo>
                <a:lnTo>
                  <a:pt x="996316" y="442342"/>
                </a:lnTo>
                <a:lnTo>
                  <a:pt x="0" y="442342"/>
                </a:lnTo>
                <a:lnTo>
                  <a:pt x="0" y="49149"/>
                </a:lnTo>
                <a:close/>
              </a:path>
            </a:pathLst>
          </a:custGeom>
          <a:gradFill>
            <a:gsLst>
              <a:gs pos="14000">
                <a:srgbClr val="BF5DF7"/>
              </a:gs>
              <a:gs pos="80000">
                <a:srgbClr val="0D95D9"/>
              </a:gs>
              <a:gs pos="39000">
                <a:srgbClr val="362DA6"/>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11</xdr:col>
      <xdr:colOff>464821</xdr:colOff>
      <xdr:row>72</xdr:row>
      <xdr:rowOff>149860</xdr:rowOff>
    </xdr:from>
    <xdr:to>
      <xdr:col>16</xdr:col>
      <xdr:colOff>562277</xdr:colOff>
      <xdr:row>75</xdr:row>
      <xdr:rowOff>16605</xdr:rowOff>
    </xdr:to>
    <xdr:sp macro="" textlink="">
      <xdr:nvSpPr>
        <xdr:cNvPr id="53" name="Rectangle: Rounded Corners 52">
          <a:extLst>
            <a:ext uri="{FF2B5EF4-FFF2-40B4-BE49-F238E27FC236}">
              <a16:creationId xmlns:a16="http://schemas.microsoft.com/office/drawing/2014/main" id="{EB4E36A4-3B14-7C0E-4432-DD21A8421BDD}"/>
            </a:ext>
          </a:extLst>
        </xdr:cNvPr>
        <xdr:cNvSpPr/>
      </xdr:nvSpPr>
      <xdr:spPr>
        <a:xfrm>
          <a:off x="9119871" y="13408660"/>
          <a:ext cx="3145456" cy="419195"/>
        </a:xfrm>
        <a:prstGeom prst="roundRect">
          <a:avLst>
            <a:gd name="adj" fmla="val 21213"/>
          </a:avLst>
        </a:prstGeom>
        <a:gradFill flip="none" rotWithShape="1">
          <a:gsLst>
            <a:gs pos="84000">
              <a:srgbClr val="944247"/>
            </a:gs>
            <a:gs pos="35000">
              <a:srgbClr val="161A28"/>
            </a:gs>
            <a:gs pos="54000">
              <a:srgbClr val="232539"/>
            </a:gs>
            <a:gs pos="100000">
              <a:srgbClr val="E14856"/>
            </a:gs>
          </a:gsLst>
          <a:lin ang="2700000" scaled="0"/>
          <a:tileRect/>
        </a:gradFill>
        <a:ln w="12700">
          <a:gradFill flip="none" rotWithShape="1">
            <a:gsLst>
              <a:gs pos="0">
                <a:schemeClr val="bg1"/>
              </a:gs>
              <a:gs pos="13000">
                <a:srgbClr val="F9B7B1"/>
              </a:gs>
              <a:gs pos="48000">
                <a:srgbClr val="1C1F31"/>
              </a:gs>
            </a:gsLst>
            <a:lin ang="15000000" scaled="0"/>
            <a:tileRect/>
          </a:gra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11</xdr:col>
      <xdr:colOff>464821</xdr:colOff>
      <xdr:row>75</xdr:row>
      <xdr:rowOff>78568</xdr:rowOff>
    </xdr:from>
    <xdr:to>
      <xdr:col>16</xdr:col>
      <xdr:colOff>562277</xdr:colOff>
      <xdr:row>77</xdr:row>
      <xdr:rowOff>129463</xdr:rowOff>
    </xdr:to>
    <xdr:sp macro="" textlink="">
      <xdr:nvSpPr>
        <xdr:cNvPr id="54" name="Rectangle: Rounded Corners 53">
          <a:extLst>
            <a:ext uri="{FF2B5EF4-FFF2-40B4-BE49-F238E27FC236}">
              <a16:creationId xmlns:a16="http://schemas.microsoft.com/office/drawing/2014/main" id="{4B6F2ECE-DCC0-8517-9C96-7FEA1C8A244A}"/>
            </a:ext>
          </a:extLst>
        </xdr:cNvPr>
        <xdr:cNvSpPr/>
      </xdr:nvSpPr>
      <xdr:spPr>
        <a:xfrm>
          <a:off x="9119871" y="13889818"/>
          <a:ext cx="3145456" cy="419195"/>
        </a:xfrm>
        <a:prstGeom prst="roundRect">
          <a:avLst>
            <a:gd name="adj" fmla="val 21213"/>
          </a:avLst>
        </a:prstGeom>
        <a:gradFill flip="none" rotWithShape="1">
          <a:gsLst>
            <a:gs pos="84000">
              <a:srgbClr val="B335B9"/>
            </a:gs>
            <a:gs pos="35000">
              <a:srgbClr val="161A28"/>
            </a:gs>
            <a:gs pos="54000">
              <a:srgbClr val="232539"/>
            </a:gs>
            <a:gs pos="100000">
              <a:srgbClr val="FE02CE"/>
            </a:gs>
          </a:gsLst>
          <a:lin ang="2700000" scaled="0"/>
          <a:tileRect/>
        </a:gradFill>
        <a:ln w="12700">
          <a:gradFill flip="none" rotWithShape="1">
            <a:gsLst>
              <a:gs pos="12576">
                <a:srgbClr val="FDC6F4"/>
              </a:gs>
              <a:gs pos="0">
                <a:schemeClr val="bg1"/>
              </a:gs>
              <a:gs pos="48000">
                <a:srgbClr val="1C1F31"/>
              </a:gs>
            </a:gsLst>
            <a:lin ang="15000000" scaled="0"/>
            <a:tileRect/>
          </a:gra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11</xdr:col>
      <xdr:colOff>464821</xdr:colOff>
      <xdr:row>78</xdr:row>
      <xdr:rowOff>7276</xdr:rowOff>
    </xdr:from>
    <xdr:to>
      <xdr:col>16</xdr:col>
      <xdr:colOff>562277</xdr:colOff>
      <xdr:row>80</xdr:row>
      <xdr:rowOff>58171</xdr:rowOff>
    </xdr:to>
    <xdr:sp macro="" textlink="">
      <xdr:nvSpPr>
        <xdr:cNvPr id="55" name="Rectangle: Rounded Corners 54">
          <a:extLst>
            <a:ext uri="{FF2B5EF4-FFF2-40B4-BE49-F238E27FC236}">
              <a16:creationId xmlns:a16="http://schemas.microsoft.com/office/drawing/2014/main" id="{1E63BD76-AB56-6B8E-7FAC-F10D34D41C2A}"/>
            </a:ext>
          </a:extLst>
        </xdr:cNvPr>
        <xdr:cNvSpPr/>
      </xdr:nvSpPr>
      <xdr:spPr>
        <a:xfrm>
          <a:off x="9119871" y="14370976"/>
          <a:ext cx="3145456" cy="419195"/>
        </a:xfrm>
        <a:prstGeom prst="roundRect">
          <a:avLst>
            <a:gd name="adj" fmla="val 21213"/>
          </a:avLst>
        </a:prstGeom>
        <a:gradFill flip="none" rotWithShape="1">
          <a:gsLst>
            <a:gs pos="84000">
              <a:srgbClr val="6A26A8"/>
            </a:gs>
            <a:gs pos="35000">
              <a:srgbClr val="161A28"/>
            </a:gs>
            <a:gs pos="54000">
              <a:srgbClr val="232539"/>
            </a:gs>
            <a:gs pos="100000">
              <a:srgbClr val="CE56F9"/>
            </a:gs>
          </a:gsLst>
          <a:lin ang="2700000" scaled="0"/>
          <a:tileRect/>
        </a:gradFill>
        <a:ln w="12700">
          <a:gradFill flip="none" rotWithShape="1">
            <a:gsLst>
              <a:gs pos="0">
                <a:schemeClr val="bg1"/>
              </a:gs>
              <a:gs pos="11000">
                <a:srgbClr val="F8CEFD"/>
              </a:gs>
              <a:gs pos="48000">
                <a:srgbClr val="1C1F31"/>
              </a:gs>
            </a:gsLst>
            <a:lin ang="15000000" scaled="0"/>
            <a:tileRect/>
          </a:gra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11</xdr:col>
      <xdr:colOff>464821</xdr:colOff>
      <xdr:row>80</xdr:row>
      <xdr:rowOff>120135</xdr:rowOff>
    </xdr:from>
    <xdr:to>
      <xdr:col>16</xdr:col>
      <xdr:colOff>562277</xdr:colOff>
      <xdr:row>82</xdr:row>
      <xdr:rowOff>145027</xdr:rowOff>
    </xdr:to>
    <xdr:sp macro="" textlink="">
      <xdr:nvSpPr>
        <xdr:cNvPr id="56" name="Rectangle: Rounded Corners 55">
          <a:extLst>
            <a:ext uri="{FF2B5EF4-FFF2-40B4-BE49-F238E27FC236}">
              <a16:creationId xmlns:a16="http://schemas.microsoft.com/office/drawing/2014/main" id="{D2174CB5-E9A0-C72F-E49A-69678F8D49EB}"/>
            </a:ext>
          </a:extLst>
        </xdr:cNvPr>
        <xdr:cNvSpPr/>
      </xdr:nvSpPr>
      <xdr:spPr>
        <a:xfrm>
          <a:off x="9119871" y="14852135"/>
          <a:ext cx="3145456" cy="393192"/>
        </a:xfrm>
        <a:prstGeom prst="roundRect">
          <a:avLst>
            <a:gd name="adj" fmla="val 21213"/>
          </a:avLst>
        </a:prstGeom>
        <a:gradFill flip="none" rotWithShape="1">
          <a:gsLst>
            <a:gs pos="73000">
              <a:srgbClr val="20437E"/>
            </a:gs>
            <a:gs pos="35000">
              <a:srgbClr val="161A28"/>
            </a:gs>
            <a:gs pos="54000">
              <a:srgbClr val="232539"/>
            </a:gs>
            <a:gs pos="100000">
              <a:srgbClr val="288AB6"/>
            </a:gs>
          </a:gsLst>
          <a:lin ang="2700000" scaled="0"/>
          <a:tileRect/>
        </a:gradFill>
        <a:ln w="12700">
          <a:gradFill flip="none" rotWithShape="1">
            <a:gsLst>
              <a:gs pos="0">
                <a:schemeClr val="bg1"/>
              </a:gs>
              <a:gs pos="6000">
                <a:srgbClr val="D5F7FF"/>
              </a:gs>
              <a:gs pos="48000">
                <a:srgbClr val="1C1F31"/>
              </a:gs>
            </a:gsLst>
            <a:lin ang="15000000" scaled="0"/>
            <a:tileRect/>
          </a:gra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13</xdr:col>
      <xdr:colOff>187697</xdr:colOff>
      <xdr:row>73</xdr:row>
      <xdr:rowOff>45767</xdr:rowOff>
    </xdr:from>
    <xdr:to>
      <xdr:col>14</xdr:col>
      <xdr:colOff>487680</xdr:colOff>
      <xdr:row>74</xdr:row>
      <xdr:rowOff>120697</xdr:rowOff>
    </xdr:to>
    <xdr:sp macro="" textlink="[1]Processing!B2">
      <xdr:nvSpPr>
        <xdr:cNvPr id="58" name="TextBox 57">
          <a:extLst>
            <a:ext uri="{FF2B5EF4-FFF2-40B4-BE49-F238E27FC236}">
              <a16:creationId xmlns:a16="http://schemas.microsoft.com/office/drawing/2014/main" id="{0ED00193-3132-43D1-6DF7-86AF01DEF6AF}"/>
            </a:ext>
          </a:extLst>
        </xdr:cNvPr>
        <xdr:cNvSpPr txBox="1"/>
      </xdr:nvSpPr>
      <xdr:spPr>
        <a:xfrm>
          <a:off x="10061947" y="13488717"/>
          <a:ext cx="90958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802F11B-E591-46AC-94FA-BB95EAE82237}" type="TxLink">
            <a:rPr lang="en-US"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rPr>
            <a:pPr marL="0" indent="0" algn="l"/>
            <a:t>Leads</a:t>
          </a:fld>
          <a:endParaRPr lang="ru-RU"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13</xdr:col>
      <xdr:colOff>35297</xdr:colOff>
      <xdr:row>75</xdr:row>
      <xdr:rowOff>158625</xdr:rowOff>
    </xdr:from>
    <xdr:to>
      <xdr:col>14</xdr:col>
      <xdr:colOff>532121</xdr:colOff>
      <xdr:row>77</xdr:row>
      <xdr:rowOff>49405</xdr:rowOff>
    </xdr:to>
    <xdr:sp macro="" textlink="[1]Processing!B3">
      <xdr:nvSpPr>
        <xdr:cNvPr id="59" name="TextBox 58">
          <a:extLst>
            <a:ext uri="{FF2B5EF4-FFF2-40B4-BE49-F238E27FC236}">
              <a16:creationId xmlns:a16="http://schemas.microsoft.com/office/drawing/2014/main" id="{348F6E24-8A39-C542-95B0-247EC745000E}"/>
            </a:ext>
          </a:extLst>
        </xdr:cNvPr>
        <xdr:cNvSpPr txBox="1"/>
      </xdr:nvSpPr>
      <xdr:spPr>
        <a:xfrm>
          <a:off x="9909547" y="13969875"/>
          <a:ext cx="110642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12C5D4E-1B0F-44A4-82FD-51D42D552326}" type="TxLink">
            <a:rPr lang="en-US"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rPr>
            <a:pPr marL="0" indent="0" algn="l"/>
            <a:t>MQL</a:t>
          </a:fld>
          <a:endParaRPr lang="ru-RU"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12</xdr:col>
      <xdr:colOff>500117</xdr:colOff>
      <xdr:row>78</xdr:row>
      <xdr:rowOff>87333</xdr:rowOff>
    </xdr:from>
    <xdr:to>
      <xdr:col>14</xdr:col>
      <xdr:colOff>387341</xdr:colOff>
      <xdr:row>79</xdr:row>
      <xdr:rowOff>162263</xdr:rowOff>
    </xdr:to>
    <xdr:sp macro="" textlink="[1]Processing!B4">
      <xdr:nvSpPr>
        <xdr:cNvPr id="60" name="TextBox 59">
          <a:extLst>
            <a:ext uri="{FF2B5EF4-FFF2-40B4-BE49-F238E27FC236}">
              <a16:creationId xmlns:a16="http://schemas.microsoft.com/office/drawing/2014/main" id="{DC0C3DB2-13C4-B6E8-9419-88360F75E046}"/>
            </a:ext>
          </a:extLst>
        </xdr:cNvPr>
        <xdr:cNvSpPr txBox="1"/>
      </xdr:nvSpPr>
      <xdr:spPr>
        <a:xfrm>
          <a:off x="9764767" y="14451033"/>
          <a:ext cx="110642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60D7FCD-E383-4389-A643-F9C20A222512}" type="TxLink">
            <a:rPr lang="en-US"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rPr>
            <a:pPr marL="0" indent="0" algn="l"/>
            <a:t>SQL</a:t>
          </a:fld>
          <a:endParaRPr lang="ru-RU"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12</xdr:col>
      <xdr:colOff>340097</xdr:colOff>
      <xdr:row>81</xdr:row>
      <xdr:rowOff>16510</xdr:rowOff>
    </xdr:from>
    <xdr:to>
      <xdr:col>15</xdr:col>
      <xdr:colOff>65777</xdr:colOff>
      <xdr:row>82</xdr:row>
      <xdr:rowOff>91440</xdr:rowOff>
    </xdr:to>
    <xdr:sp macro="" textlink="[1]Processing!B5">
      <xdr:nvSpPr>
        <xdr:cNvPr id="61" name="TextBox 60">
          <a:extLst>
            <a:ext uri="{FF2B5EF4-FFF2-40B4-BE49-F238E27FC236}">
              <a16:creationId xmlns:a16="http://schemas.microsoft.com/office/drawing/2014/main" id="{52B39F02-5DF8-B37D-46E3-CD02E5EEE031}"/>
            </a:ext>
          </a:extLst>
        </xdr:cNvPr>
        <xdr:cNvSpPr txBox="1"/>
      </xdr:nvSpPr>
      <xdr:spPr>
        <a:xfrm>
          <a:off x="9604747" y="14932660"/>
          <a:ext cx="15544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561D8EA-BDEA-4E87-B1DB-7DA720699DC7}" type="TxLink">
            <a:rPr lang="en-US"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rPr>
            <a:pPr marL="0" indent="0" algn="l"/>
            <a:t>Opportunity</a:t>
          </a:fld>
          <a:endParaRPr lang="ru-RU"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9</xdr:col>
      <xdr:colOff>512896</xdr:colOff>
      <xdr:row>70</xdr:row>
      <xdr:rowOff>121920</xdr:rowOff>
    </xdr:from>
    <xdr:to>
      <xdr:col>12</xdr:col>
      <xdr:colOff>466003</xdr:colOff>
      <xdr:row>72</xdr:row>
      <xdr:rowOff>12700</xdr:rowOff>
    </xdr:to>
    <xdr:sp macro="" textlink="[1]Processing!D1">
      <xdr:nvSpPr>
        <xdr:cNvPr id="62" name="TextBox 61">
          <a:extLst>
            <a:ext uri="{FF2B5EF4-FFF2-40B4-BE49-F238E27FC236}">
              <a16:creationId xmlns:a16="http://schemas.microsoft.com/office/drawing/2014/main" id="{9E1A72D8-BE28-0395-97C8-55B76DEE8A92}"/>
            </a:ext>
          </a:extLst>
        </xdr:cNvPr>
        <xdr:cNvSpPr txBox="1"/>
      </xdr:nvSpPr>
      <xdr:spPr>
        <a:xfrm>
          <a:off x="7948746" y="13012420"/>
          <a:ext cx="1781907"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2E2AB96-DD45-43DE-8519-E801C1805D5A}" type="TxLink">
            <a:rPr lang="en-US" sz="1800" b="0" i="0" u="none" strike="noStrike">
              <a:solidFill>
                <a:schemeClr val="bg1"/>
              </a:solidFill>
              <a:latin typeface="Mangal Pro" panose="00000500000000000000" pitchFamily="2" charset="0"/>
              <a:ea typeface="+mn-ea"/>
              <a:cs typeface="Mangal Pro" panose="00000500000000000000" pitchFamily="2" charset="0"/>
            </a:rPr>
            <a:pPr marL="0" indent="0" algn="ctr"/>
            <a:t>Conversion</a:t>
          </a:fld>
          <a:endParaRPr lang="ru-RU" sz="1800" b="0" i="0" u="none" strike="noStrike">
            <a:solidFill>
              <a:schemeClr val="bg1"/>
            </a:solidFill>
            <a:latin typeface="Mangal Pro" panose="00000500000000000000" pitchFamily="2" charset="0"/>
            <a:ea typeface="+mn-ea"/>
            <a:cs typeface="Mangal Pro" panose="00000500000000000000" pitchFamily="2" charset="0"/>
          </a:endParaRPr>
        </a:p>
      </xdr:txBody>
    </xdr:sp>
    <xdr:clientData/>
  </xdr:twoCellAnchor>
  <xdr:twoCellAnchor>
    <xdr:from>
      <xdr:col>15</xdr:col>
      <xdr:colOff>218177</xdr:colOff>
      <xdr:row>72</xdr:row>
      <xdr:rowOff>176577</xdr:rowOff>
    </xdr:from>
    <xdr:to>
      <xdr:col>16</xdr:col>
      <xdr:colOff>518160</xdr:colOff>
      <xdr:row>74</xdr:row>
      <xdr:rowOff>67357</xdr:rowOff>
    </xdr:to>
    <xdr:sp macro="" textlink="[1]Processing!C2">
      <xdr:nvSpPr>
        <xdr:cNvPr id="63" name="TextBox 62">
          <a:extLst>
            <a:ext uri="{FF2B5EF4-FFF2-40B4-BE49-F238E27FC236}">
              <a16:creationId xmlns:a16="http://schemas.microsoft.com/office/drawing/2014/main" id="{48108331-268A-2ADC-5C8E-E0823AE168C7}"/>
            </a:ext>
          </a:extLst>
        </xdr:cNvPr>
        <xdr:cNvSpPr txBox="1"/>
      </xdr:nvSpPr>
      <xdr:spPr>
        <a:xfrm>
          <a:off x="11311627" y="13435377"/>
          <a:ext cx="90958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3A3B563-E15F-447C-9AA1-599A9803502E}" type="TxLink">
            <a:rPr lang="en-US" sz="1400" b="0" i="0" u="none" strike="noStrike">
              <a:solidFill>
                <a:schemeClr val="bg1"/>
              </a:solidFill>
              <a:latin typeface="Mangal Pro" panose="00000500000000000000" pitchFamily="2" charset="0"/>
              <a:ea typeface="+mn-ea"/>
              <a:cs typeface="Mangal Pro" panose="00000500000000000000" pitchFamily="2" charset="0"/>
            </a:rPr>
            <a:pPr marL="0" indent="0" algn="r"/>
            <a:t>1798</a:t>
          </a:fld>
          <a:endParaRPr lang="ru-RU" sz="1400" b="0" i="0" u="none" strike="noStrike">
            <a:solidFill>
              <a:schemeClr val="bg1"/>
            </a:solidFill>
            <a:latin typeface="Mangal Pro" panose="00000500000000000000" pitchFamily="2" charset="0"/>
            <a:ea typeface="+mn-ea"/>
            <a:cs typeface="Mangal Pro" panose="00000500000000000000" pitchFamily="2" charset="0"/>
          </a:endParaRPr>
        </a:p>
      </xdr:txBody>
    </xdr:sp>
    <xdr:clientData/>
  </xdr:twoCellAnchor>
  <xdr:twoCellAnchor>
    <xdr:from>
      <xdr:col>16</xdr:col>
      <xdr:colOff>22860</xdr:colOff>
      <xdr:row>73</xdr:row>
      <xdr:rowOff>167687</xdr:rowOff>
    </xdr:from>
    <xdr:to>
      <xdr:col>16</xdr:col>
      <xdr:colOff>541020</xdr:colOff>
      <xdr:row>75</xdr:row>
      <xdr:rowOff>58467</xdr:rowOff>
    </xdr:to>
    <xdr:sp macro="" textlink="[1]Processing!F2">
      <xdr:nvSpPr>
        <xdr:cNvPr id="64" name="TextBox 63">
          <a:extLst>
            <a:ext uri="{FF2B5EF4-FFF2-40B4-BE49-F238E27FC236}">
              <a16:creationId xmlns:a16="http://schemas.microsoft.com/office/drawing/2014/main" id="{F09F6D7B-23CD-7606-368D-0A61B68643B8}"/>
            </a:ext>
          </a:extLst>
        </xdr:cNvPr>
        <xdr:cNvSpPr txBox="1"/>
      </xdr:nvSpPr>
      <xdr:spPr>
        <a:xfrm>
          <a:off x="11725910" y="13610637"/>
          <a:ext cx="5181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F9B06C4-38CA-40F3-9510-2DBE437125A9}" type="TxLink">
            <a:rPr lang="en-US" sz="1100" b="0" i="0" u="none" strike="noStrike">
              <a:solidFill>
                <a:schemeClr val="accent2">
                  <a:lumMod val="60000"/>
                  <a:lumOff val="40000"/>
                </a:schemeClr>
              </a:solidFill>
              <a:latin typeface="Aptos Narrow"/>
              <a:ea typeface="+mn-ea"/>
              <a:cs typeface="Mangal Pro" panose="00000500000000000000" pitchFamily="2" charset="0"/>
            </a:rPr>
            <a:pPr marL="0" indent="0" algn="r"/>
            <a:t>123%</a:t>
          </a:fld>
          <a:endParaRPr lang="ru-RU" sz="1600" b="0" i="0" u="none" strike="noStrike">
            <a:solidFill>
              <a:schemeClr val="accent2">
                <a:lumMod val="60000"/>
                <a:lumOff val="4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15</xdr:col>
      <xdr:colOff>388620</xdr:colOff>
      <xdr:row>73</xdr:row>
      <xdr:rowOff>167687</xdr:rowOff>
    </xdr:from>
    <xdr:to>
      <xdr:col>16</xdr:col>
      <xdr:colOff>182880</xdr:colOff>
      <xdr:row>75</xdr:row>
      <xdr:rowOff>58467</xdr:rowOff>
    </xdr:to>
    <xdr:sp macro="" textlink="[1]Processing!F1">
      <xdr:nvSpPr>
        <xdr:cNvPr id="65" name="TextBox 64">
          <a:extLst>
            <a:ext uri="{FF2B5EF4-FFF2-40B4-BE49-F238E27FC236}">
              <a16:creationId xmlns:a16="http://schemas.microsoft.com/office/drawing/2014/main" id="{5417F894-3FBA-0F5C-98B7-AD5E112AE47C}"/>
            </a:ext>
          </a:extLst>
        </xdr:cNvPr>
        <xdr:cNvSpPr txBox="1"/>
      </xdr:nvSpPr>
      <xdr:spPr>
        <a:xfrm>
          <a:off x="11482070" y="13610637"/>
          <a:ext cx="403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CB8BDD6-7AA6-4F4F-A0A1-5418AEACEC6C}" type="TxLink">
            <a:rPr lang="en-US" sz="1000" b="0" i="0" u="none" strike="noStrike">
              <a:solidFill>
                <a:schemeClr val="accent2">
                  <a:lumMod val="60000"/>
                  <a:lumOff val="40000"/>
                </a:schemeClr>
              </a:solidFill>
              <a:latin typeface="Aptos Narrow"/>
              <a:ea typeface="+mn-ea"/>
              <a:cs typeface="Mangal Pro" panose="00000500000000000000" pitchFamily="2" charset="0"/>
            </a:rPr>
            <a:pPr marL="0" indent="0" algn="r"/>
            <a:t>KPI</a:t>
          </a:fld>
          <a:endParaRPr lang="ru-RU" sz="1200" b="0" i="0" u="none" strike="noStrike">
            <a:solidFill>
              <a:schemeClr val="accent2">
                <a:lumMod val="60000"/>
                <a:lumOff val="4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15</xdr:col>
      <xdr:colOff>218177</xdr:colOff>
      <xdr:row>75</xdr:row>
      <xdr:rowOff>99107</xdr:rowOff>
    </xdr:from>
    <xdr:to>
      <xdr:col>16</xdr:col>
      <xdr:colOff>518160</xdr:colOff>
      <xdr:row>76</xdr:row>
      <xdr:rowOff>174037</xdr:rowOff>
    </xdr:to>
    <xdr:sp macro="" textlink="[1]Processing!C3">
      <xdr:nvSpPr>
        <xdr:cNvPr id="66" name="TextBox 65">
          <a:extLst>
            <a:ext uri="{FF2B5EF4-FFF2-40B4-BE49-F238E27FC236}">
              <a16:creationId xmlns:a16="http://schemas.microsoft.com/office/drawing/2014/main" id="{AF6A0E21-E7F1-9C49-2AB4-029CABE0493F}"/>
            </a:ext>
          </a:extLst>
        </xdr:cNvPr>
        <xdr:cNvSpPr txBox="1"/>
      </xdr:nvSpPr>
      <xdr:spPr>
        <a:xfrm>
          <a:off x="11311627" y="13910357"/>
          <a:ext cx="90958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E03A200-56AD-456B-8E07-C7FE45F29CDF}" type="TxLink">
            <a:rPr lang="en-US" sz="1400" b="0" i="0" u="none" strike="noStrike">
              <a:solidFill>
                <a:schemeClr val="bg1"/>
              </a:solidFill>
              <a:latin typeface="Mangal Pro" panose="00000500000000000000" pitchFamily="2" charset="0"/>
              <a:ea typeface="+mn-ea"/>
              <a:cs typeface="Mangal Pro" panose="00000500000000000000" pitchFamily="2" charset="0"/>
            </a:rPr>
            <a:pPr marL="0" indent="0" algn="r"/>
            <a:t>887</a:t>
          </a:fld>
          <a:endParaRPr lang="ru-RU" sz="1400" b="0" i="0" u="none" strike="noStrike">
            <a:solidFill>
              <a:schemeClr val="bg1"/>
            </a:solidFill>
            <a:latin typeface="Mangal Pro" panose="00000500000000000000" pitchFamily="2" charset="0"/>
            <a:ea typeface="+mn-ea"/>
            <a:cs typeface="Mangal Pro" panose="00000500000000000000" pitchFamily="2" charset="0"/>
          </a:endParaRPr>
        </a:p>
      </xdr:txBody>
    </xdr:sp>
    <xdr:clientData/>
  </xdr:twoCellAnchor>
  <xdr:twoCellAnchor>
    <xdr:from>
      <xdr:col>16</xdr:col>
      <xdr:colOff>22860</xdr:colOff>
      <xdr:row>76</xdr:row>
      <xdr:rowOff>77517</xdr:rowOff>
    </xdr:from>
    <xdr:to>
      <xdr:col>16</xdr:col>
      <xdr:colOff>541020</xdr:colOff>
      <xdr:row>77</xdr:row>
      <xdr:rowOff>152447</xdr:rowOff>
    </xdr:to>
    <xdr:sp macro="" textlink="[1]Processing!F3">
      <xdr:nvSpPr>
        <xdr:cNvPr id="67" name="TextBox 66">
          <a:extLst>
            <a:ext uri="{FF2B5EF4-FFF2-40B4-BE49-F238E27FC236}">
              <a16:creationId xmlns:a16="http://schemas.microsoft.com/office/drawing/2014/main" id="{DBDC7AF1-AF80-C645-422E-23E616CC1502}"/>
            </a:ext>
          </a:extLst>
        </xdr:cNvPr>
        <xdr:cNvSpPr txBox="1"/>
      </xdr:nvSpPr>
      <xdr:spPr>
        <a:xfrm>
          <a:off x="11725910" y="14072917"/>
          <a:ext cx="5181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645EE70-5B89-4EA7-9DA8-76DCC620CCFB}" type="TxLink">
            <a:rPr lang="en-US" sz="1100" b="0" i="0" u="none" strike="noStrike">
              <a:solidFill>
                <a:schemeClr val="accent5">
                  <a:lumMod val="20000"/>
                  <a:lumOff val="80000"/>
                </a:schemeClr>
              </a:solidFill>
              <a:latin typeface="Aptos Narrow"/>
              <a:ea typeface="+mn-ea"/>
              <a:cs typeface="Mangal Pro" panose="00000500000000000000" pitchFamily="2" charset="0"/>
            </a:rPr>
            <a:pPr marL="0" indent="0" algn="r"/>
            <a:t>104%</a:t>
          </a:fld>
          <a:endParaRPr lang="ru-RU" sz="1100" b="0" i="0" u="none" strike="noStrike">
            <a:solidFill>
              <a:schemeClr val="accent5">
                <a:lumMod val="20000"/>
                <a:lumOff val="80000"/>
              </a:schemeClr>
            </a:solidFill>
            <a:latin typeface="Aptos Narrow"/>
            <a:ea typeface="+mn-ea"/>
            <a:cs typeface="Mangal Pro" panose="00000500000000000000" pitchFamily="2" charset="0"/>
          </a:endParaRPr>
        </a:p>
      </xdr:txBody>
    </xdr:sp>
    <xdr:clientData/>
  </xdr:twoCellAnchor>
  <xdr:twoCellAnchor>
    <xdr:from>
      <xdr:col>15</xdr:col>
      <xdr:colOff>388620</xdr:colOff>
      <xdr:row>76</xdr:row>
      <xdr:rowOff>87677</xdr:rowOff>
    </xdr:from>
    <xdr:to>
      <xdr:col>16</xdr:col>
      <xdr:colOff>182880</xdr:colOff>
      <xdr:row>77</xdr:row>
      <xdr:rowOff>162607</xdr:rowOff>
    </xdr:to>
    <xdr:sp macro="" textlink="[1]Processing!F1">
      <xdr:nvSpPr>
        <xdr:cNvPr id="68" name="TextBox 67">
          <a:extLst>
            <a:ext uri="{FF2B5EF4-FFF2-40B4-BE49-F238E27FC236}">
              <a16:creationId xmlns:a16="http://schemas.microsoft.com/office/drawing/2014/main" id="{DE1ACFEE-E0B3-5A72-3FD1-3779754A46D2}"/>
            </a:ext>
          </a:extLst>
        </xdr:cNvPr>
        <xdr:cNvSpPr txBox="1"/>
      </xdr:nvSpPr>
      <xdr:spPr>
        <a:xfrm>
          <a:off x="11482070" y="14083077"/>
          <a:ext cx="403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CB8BDD6-7AA6-4F4F-A0A1-5418AEACEC6C}" type="TxLink">
            <a:rPr lang="en-US" sz="1000" b="0" i="0" u="none" strike="noStrike">
              <a:solidFill>
                <a:schemeClr val="accent5">
                  <a:lumMod val="20000"/>
                  <a:lumOff val="80000"/>
                </a:schemeClr>
              </a:solidFill>
              <a:latin typeface="Aptos Narrow"/>
              <a:ea typeface="+mn-ea"/>
              <a:cs typeface="Mangal Pro" panose="00000500000000000000" pitchFamily="2" charset="0"/>
            </a:rPr>
            <a:pPr marL="0" indent="0" algn="r"/>
            <a:t>KPI</a:t>
          </a:fld>
          <a:endParaRPr lang="ru-RU" sz="1200" b="0" i="0" u="none" strike="noStrike">
            <a:solidFill>
              <a:schemeClr val="accent5">
                <a:lumMod val="20000"/>
                <a:lumOff val="8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15</xdr:col>
      <xdr:colOff>218177</xdr:colOff>
      <xdr:row>78</xdr:row>
      <xdr:rowOff>21637</xdr:rowOff>
    </xdr:from>
    <xdr:to>
      <xdr:col>16</xdr:col>
      <xdr:colOff>518160</xdr:colOff>
      <xdr:row>79</xdr:row>
      <xdr:rowOff>96567</xdr:rowOff>
    </xdr:to>
    <xdr:sp macro="" textlink="[1]Processing!C4">
      <xdr:nvSpPr>
        <xdr:cNvPr id="69" name="TextBox 68">
          <a:extLst>
            <a:ext uri="{FF2B5EF4-FFF2-40B4-BE49-F238E27FC236}">
              <a16:creationId xmlns:a16="http://schemas.microsoft.com/office/drawing/2014/main" id="{5485B945-CB33-8AFB-A5F4-562530A53F92}"/>
            </a:ext>
          </a:extLst>
        </xdr:cNvPr>
        <xdr:cNvSpPr txBox="1"/>
      </xdr:nvSpPr>
      <xdr:spPr>
        <a:xfrm>
          <a:off x="11311627" y="14385337"/>
          <a:ext cx="90958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92C149F-F8D8-4D5C-A54D-6A5C2D4CD0A3}" type="TxLink">
            <a:rPr lang="en-US" sz="1400" b="0" i="0" u="none" strike="noStrike">
              <a:solidFill>
                <a:schemeClr val="bg1"/>
              </a:solidFill>
              <a:latin typeface="Mangal Pro" panose="00000500000000000000" pitchFamily="2" charset="0"/>
              <a:ea typeface="+mn-ea"/>
              <a:cs typeface="Mangal Pro" panose="00000500000000000000" pitchFamily="2" charset="0"/>
            </a:rPr>
            <a:pPr marL="0" indent="0" algn="r"/>
            <a:t>462</a:t>
          </a:fld>
          <a:endParaRPr lang="ru-RU" sz="1400" b="0" i="0" u="none" strike="noStrike">
            <a:solidFill>
              <a:schemeClr val="bg1"/>
            </a:solidFill>
            <a:latin typeface="Mangal Pro" panose="00000500000000000000" pitchFamily="2" charset="0"/>
            <a:ea typeface="+mn-ea"/>
            <a:cs typeface="Mangal Pro" panose="00000500000000000000" pitchFamily="2" charset="0"/>
          </a:endParaRPr>
        </a:p>
      </xdr:txBody>
    </xdr:sp>
    <xdr:clientData/>
  </xdr:twoCellAnchor>
  <xdr:twoCellAnchor>
    <xdr:from>
      <xdr:col>16</xdr:col>
      <xdr:colOff>22860</xdr:colOff>
      <xdr:row>78</xdr:row>
      <xdr:rowOff>179117</xdr:rowOff>
    </xdr:from>
    <xdr:to>
      <xdr:col>16</xdr:col>
      <xdr:colOff>541020</xdr:colOff>
      <xdr:row>80</xdr:row>
      <xdr:rowOff>69897</xdr:rowOff>
    </xdr:to>
    <xdr:sp macro="" textlink="[1]Processing!F4">
      <xdr:nvSpPr>
        <xdr:cNvPr id="70" name="TextBox 69">
          <a:extLst>
            <a:ext uri="{FF2B5EF4-FFF2-40B4-BE49-F238E27FC236}">
              <a16:creationId xmlns:a16="http://schemas.microsoft.com/office/drawing/2014/main" id="{5EC8750B-CC52-24DA-8CEC-00B0177BA585}"/>
            </a:ext>
          </a:extLst>
        </xdr:cNvPr>
        <xdr:cNvSpPr txBox="1"/>
      </xdr:nvSpPr>
      <xdr:spPr>
        <a:xfrm>
          <a:off x="11725910" y="14542817"/>
          <a:ext cx="5181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6B4D7D0-5638-4246-AAAE-B50F84B9C692}" type="TxLink">
            <a:rPr lang="en-US" sz="1100" b="0" i="0" u="none" strike="noStrike">
              <a:solidFill>
                <a:srgbClr val="D1B2E8"/>
              </a:solidFill>
              <a:latin typeface="Aptos Narrow"/>
              <a:ea typeface="+mn-ea"/>
              <a:cs typeface="Mangal Pro" panose="00000500000000000000" pitchFamily="2" charset="0"/>
            </a:rPr>
            <a:pPr marL="0" indent="0" algn="r"/>
            <a:t>83%</a:t>
          </a:fld>
          <a:endParaRPr lang="ru-RU" sz="1100" b="0" i="0" u="none" strike="noStrike">
            <a:solidFill>
              <a:srgbClr val="D1B2E8"/>
            </a:solidFill>
            <a:latin typeface="Aptos Narrow"/>
            <a:ea typeface="+mn-ea"/>
            <a:cs typeface="Mangal Pro" panose="00000500000000000000" pitchFamily="2" charset="0"/>
          </a:endParaRPr>
        </a:p>
      </xdr:txBody>
    </xdr:sp>
    <xdr:clientData/>
  </xdr:twoCellAnchor>
  <xdr:twoCellAnchor>
    <xdr:from>
      <xdr:col>15</xdr:col>
      <xdr:colOff>388620</xdr:colOff>
      <xdr:row>79</xdr:row>
      <xdr:rowOff>7667</xdr:rowOff>
    </xdr:from>
    <xdr:to>
      <xdr:col>16</xdr:col>
      <xdr:colOff>182880</xdr:colOff>
      <xdr:row>80</xdr:row>
      <xdr:rowOff>82597</xdr:rowOff>
    </xdr:to>
    <xdr:sp macro="" textlink="[1]Processing!F1">
      <xdr:nvSpPr>
        <xdr:cNvPr id="71" name="TextBox 70">
          <a:extLst>
            <a:ext uri="{FF2B5EF4-FFF2-40B4-BE49-F238E27FC236}">
              <a16:creationId xmlns:a16="http://schemas.microsoft.com/office/drawing/2014/main" id="{9729C9A2-B2A0-203C-6284-0B96F0FFAD3D}"/>
            </a:ext>
          </a:extLst>
        </xdr:cNvPr>
        <xdr:cNvSpPr txBox="1"/>
      </xdr:nvSpPr>
      <xdr:spPr>
        <a:xfrm>
          <a:off x="11482070" y="14555517"/>
          <a:ext cx="403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CB8BDD6-7AA6-4F4F-A0A1-5418AEACEC6C}" type="TxLink">
            <a:rPr lang="en-US" sz="1000" b="0" i="0" u="none" strike="noStrike">
              <a:solidFill>
                <a:srgbClr val="D1B2E8"/>
              </a:solidFill>
              <a:latin typeface="Aptos Narrow"/>
              <a:ea typeface="+mn-ea"/>
              <a:cs typeface="Mangal Pro" panose="00000500000000000000" pitchFamily="2" charset="0"/>
            </a:rPr>
            <a:pPr marL="0" indent="0" algn="r"/>
            <a:t>KPI</a:t>
          </a:fld>
          <a:endParaRPr lang="ru-RU" sz="1200" b="0" i="0" u="none" strike="noStrike">
            <a:solidFill>
              <a:srgbClr val="D1B2E8"/>
            </a:solidFill>
            <a:latin typeface="Mangal Pro" panose="00000500000000000000" pitchFamily="2" charset="0"/>
            <a:ea typeface="+mn-ea"/>
            <a:cs typeface="Mangal Pro" panose="00000500000000000000" pitchFamily="2" charset="0"/>
          </a:endParaRPr>
        </a:p>
      </xdr:txBody>
    </xdr:sp>
    <xdr:clientData/>
  </xdr:twoCellAnchor>
  <xdr:twoCellAnchor>
    <xdr:from>
      <xdr:col>15</xdr:col>
      <xdr:colOff>218177</xdr:colOff>
      <xdr:row>80</xdr:row>
      <xdr:rowOff>128317</xdr:rowOff>
    </xdr:from>
    <xdr:to>
      <xdr:col>16</xdr:col>
      <xdr:colOff>518160</xdr:colOff>
      <xdr:row>82</xdr:row>
      <xdr:rowOff>19097</xdr:rowOff>
    </xdr:to>
    <xdr:sp macro="" textlink="[1]Processing!C5">
      <xdr:nvSpPr>
        <xdr:cNvPr id="72" name="TextBox 71">
          <a:extLst>
            <a:ext uri="{FF2B5EF4-FFF2-40B4-BE49-F238E27FC236}">
              <a16:creationId xmlns:a16="http://schemas.microsoft.com/office/drawing/2014/main" id="{8F4A5452-4964-2DCD-D125-74E5ED624B82}"/>
            </a:ext>
          </a:extLst>
        </xdr:cNvPr>
        <xdr:cNvSpPr txBox="1"/>
      </xdr:nvSpPr>
      <xdr:spPr>
        <a:xfrm>
          <a:off x="11311627" y="14860317"/>
          <a:ext cx="90958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6C325D51-DC50-4DB5-852B-F0F35D9E5977}" type="TxLink">
            <a:rPr lang="en-US" sz="1400" b="0" i="0" u="none" strike="noStrike">
              <a:solidFill>
                <a:schemeClr val="bg1"/>
              </a:solidFill>
              <a:latin typeface="Mangal Pro" panose="00000500000000000000" pitchFamily="2" charset="0"/>
              <a:ea typeface="+mn-ea"/>
              <a:cs typeface="Mangal Pro" panose="00000500000000000000" pitchFamily="2" charset="0"/>
            </a:rPr>
            <a:pPr marL="0" indent="0" algn="r"/>
            <a:t>286</a:t>
          </a:fld>
          <a:endParaRPr lang="ru-RU" sz="1400" b="0" i="0" u="none" strike="noStrike">
            <a:solidFill>
              <a:schemeClr val="bg1"/>
            </a:solidFill>
            <a:latin typeface="Mangal Pro" panose="00000500000000000000" pitchFamily="2" charset="0"/>
            <a:ea typeface="+mn-ea"/>
            <a:cs typeface="Mangal Pro" panose="00000500000000000000" pitchFamily="2" charset="0"/>
          </a:endParaRPr>
        </a:p>
      </xdr:txBody>
    </xdr:sp>
    <xdr:clientData/>
  </xdr:twoCellAnchor>
  <xdr:twoCellAnchor>
    <xdr:from>
      <xdr:col>16</xdr:col>
      <xdr:colOff>22860</xdr:colOff>
      <xdr:row>81</xdr:row>
      <xdr:rowOff>96567</xdr:rowOff>
    </xdr:from>
    <xdr:to>
      <xdr:col>16</xdr:col>
      <xdr:colOff>541020</xdr:colOff>
      <xdr:row>82</xdr:row>
      <xdr:rowOff>171497</xdr:rowOff>
    </xdr:to>
    <xdr:sp macro="" textlink="[1]Processing!F5">
      <xdr:nvSpPr>
        <xdr:cNvPr id="73" name="TextBox 72">
          <a:extLst>
            <a:ext uri="{FF2B5EF4-FFF2-40B4-BE49-F238E27FC236}">
              <a16:creationId xmlns:a16="http://schemas.microsoft.com/office/drawing/2014/main" id="{A7F4E129-1A38-5913-7944-2DAE97AB2623}"/>
            </a:ext>
          </a:extLst>
        </xdr:cNvPr>
        <xdr:cNvSpPr txBox="1"/>
      </xdr:nvSpPr>
      <xdr:spPr>
        <a:xfrm>
          <a:off x="11725910" y="15012717"/>
          <a:ext cx="5181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412BCB3-17F2-49AD-AF8C-A866BB4ED061}" type="TxLink">
            <a:rPr lang="en-US" sz="1100" b="0" i="0" u="none" strike="noStrike">
              <a:solidFill>
                <a:schemeClr val="tx2">
                  <a:lumMod val="25000"/>
                  <a:lumOff val="75000"/>
                </a:schemeClr>
              </a:solidFill>
              <a:latin typeface="Aptos Narrow"/>
              <a:ea typeface="+mn-ea"/>
              <a:cs typeface="Mangal Pro" panose="00000500000000000000" pitchFamily="2" charset="0"/>
            </a:rPr>
            <a:pPr marL="0" indent="0" algn="r"/>
            <a:t>99%</a:t>
          </a:fld>
          <a:endParaRPr lang="ru-RU" sz="1100" b="0" i="0" u="none" strike="noStrike">
            <a:solidFill>
              <a:schemeClr val="tx2">
                <a:lumMod val="25000"/>
                <a:lumOff val="75000"/>
              </a:schemeClr>
            </a:solidFill>
            <a:latin typeface="Aptos Narrow"/>
            <a:ea typeface="+mn-ea"/>
            <a:cs typeface="Mangal Pro" panose="00000500000000000000" pitchFamily="2" charset="0"/>
          </a:endParaRPr>
        </a:p>
      </xdr:txBody>
    </xdr:sp>
    <xdr:clientData/>
  </xdr:twoCellAnchor>
  <xdr:twoCellAnchor>
    <xdr:from>
      <xdr:col>15</xdr:col>
      <xdr:colOff>388620</xdr:colOff>
      <xdr:row>81</xdr:row>
      <xdr:rowOff>104187</xdr:rowOff>
    </xdr:from>
    <xdr:to>
      <xdr:col>16</xdr:col>
      <xdr:colOff>182880</xdr:colOff>
      <xdr:row>82</xdr:row>
      <xdr:rowOff>179117</xdr:rowOff>
    </xdr:to>
    <xdr:sp macro="" textlink="[1]Processing!F1">
      <xdr:nvSpPr>
        <xdr:cNvPr id="74" name="TextBox 73">
          <a:extLst>
            <a:ext uri="{FF2B5EF4-FFF2-40B4-BE49-F238E27FC236}">
              <a16:creationId xmlns:a16="http://schemas.microsoft.com/office/drawing/2014/main" id="{911FA5E4-E258-FA9C-6765-D3BEBAD1AB11}"/>
            </a:ext>
          </a:extLst>
        </xdr:cNvPr>
        <xdr:cNvSpPr txBox="1"/>
      </xdr:nvSpPr>
      <xdr:spPr>
        <a:xfrm>
          <a:off x="11482070" y="15020337"/>
          <a:ext cx="403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CB8BDD6-7AA6-4F4F-A0A1-5418AEACEC6C}" type="TxLink">
            <a:rPr lang="en-US" sz="1000" b="0" i="0" u="none" strike="noStrike">
              <a:solidFill>
                <a:schemeClr val="tx2">
                  <a:lumMod val="25000"/>
                  <a:lumOff val="75000"/>
                </a:schemeClr>
              </a:solidFill>
              <a:latin typeface="Aptos Narrow"/>
              <a:ea typeface="+mn-ea"/>
              <a:cs typeface="Mangal Pro" panose="00000500000000000000" pitchFamily="2" charset="0"/>
            </a:rPr>
            <a:pPr marL="0" indent="0" algn="r"/>
            <a:t>KPI</a:t>
          </a:fld>
          <a:endParaRPr lang="ru-RU" sz="1200" b="0" i="0" u="none" strike="noStrike">
            <a:solidFill>
              <a:schemeClr val="tx2">
                <a:lumMod val="25000"/>
                <a:lumOff val="75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15</xdr:col>
      <xdr:colOff>251460</xdr:colOff>
      <xdr:row>73</xdr:row>
      <xdr:rowOff>15287</xdr:rowOff>
    </xdr:from>
    <xdr:to>
      <xdr:col>15</xdr:col>
      <xdr:colOff>525780</xdr:colOff>
      <xdr:row>81</xdr:row>
      <xdr:rowOff>149907</xdr:rowOff>
    </xdr:to>
    <xdr:grpSp>
      <xdr:nvGrpSpPr>
        <xdr:cNvPr id="75" name="Group 74">
          <a:extLst>
            <a:ext uri="{FF2B5EF4-FFF2-40B4-BE49-F238E27FC236}">
              <a16:creationId xmlns:a16="http://schemas.microsoft.com/office/drawing/2014/main" id="{810E8925-5A9C-B0A9-4276-9C1DAC278D91}"/>
            </a:ext>
          </a:extLst>
        </xdr:cNvPr>
        <xdr:cNvGrpSpPr/>
      </xdr:nvGrpSpPr>
      <xdr:grpSpPr>
        <a:xfrm>
          <a:off x="12341860" y="13458237"/>
          <a:ext cx="274320" cy="1607820"/>
          <a:chOff x="5745480" y="1497377"/>
          <a:chExt cx="274320" cy="1607820"/>
        </a:xfrm>
      </xdr:grpSpPr>
      <xdr:sp macro="" textlink="[1]Processing!H2">
        <xdr:nvSpPr>
          <xdr:cNvPr id="96" name="TextBox 95">
            <a:extLst>
              <a:ext uri="{FF2B5EF4-FFF2-40B4-BE49-F238E27FC236}">
                <a16:creationId xmlns:a16="http://schemas.microsoft.com/office/drawing/2014/main" id="{B2493B83-E044-903F-1A06-9F6CFA4481F8}"/>
              </a:ext>
            </a:extLst>
          </xdr:cNvPr>
          <xdr:cNvSpPr txBox="1"/>
        </xdr:nvSpPr>
        <xdr:spPr>
          <a:xfrm>
            <a:off x="5745480" y="1497377"/>
            <a:ext cx="2743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AF71076-BE70-49C9-8102-A1C67832D54F}" type="TxLink">
              <a:rPr lang="en-US" sz="24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ea typeface="+mn-ea"/>
                <a:cs typeface="Mangal Pro" panose="00000500000000000000" pitchFamily="2" charset="0"/>
              </a:rPr>
              <a:pPr marL="0" indent="0" algn="ctr"/>
              <a:t> </a:t>
            </a:fld>
            <a:endParaRPr lang="ru-RU" sz="32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Mangal Pro" panose="00000500000000000000" pitchFamily="2" charset="0"/>
              <a:ea typeface="+mn-ea"/>
              <a:cs typeface="Mangal Pro" panose="00000500000000000000" pitchFamily="2" charset="0"/>
            </a:endParaRPr>
          </a:p>
        </xdr:txBody>
      </xdr:sp>
      <xdr:sp macro="" textlink="[1]Processing!H3">
        <xdr:nvSpPr>
          <xdr:cNvPr id="97" name="TextBox 96">
            <a:extLst>
              <a:ext uri="{FF2B5EF4-FFF2-40B4-BE49-F238E27FC236}">
                <a16:creationId xmlns:a16="http://schemas.microsoft.com/office/drawing/2014/main" id="{5450E70A-684E-110C-2B88-2D69323AEE8A}"/>
              </a:ext>
            </a:extLst>
          </xdr:cNvPr>
          <xdr:cNvSpPr txBox="1"/>
        </xdr:nvSpPr>
        <xdr:spPr>
          <a:xfrm>
            <a:off x="5745480" y="1972357"/>
            <a:ext cx="2743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BFECAAC-C9D3-4697-9AFA-E96435A6D23F}" type="TxLink">
              <a:rPr lang="en-US" sz="24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ea typeface="+mn-ea"/>
                <a:cs typeface="Mangal Pro" panose="00000500000000000000" pitchFamily="2" charset="0"/>
              </a:rPr>
              <a:pPr marL="0" indent="0" algn="ctr"/>
              <a:t>■</a:t>
            </a:fld>
            <a:endParaRPr lang="ru-RU" sz="60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Mangal Pro" panose="00000500000000000000" pitchFamily="2" charset="0"/>
              <a:ea typeface="+mn-ea"/>
              <a:cs typeface="Mangal Pro" panose="00000500000000000000" pitchFamily="2" charset="0"/>
            </a:endParaRPr>
          </a:p>
        </xdr:txBody>
      </xdr:sp>
      <xdr:sp macro="" textlink="[1]Processing!H4">
        <xdr:nvSpPr>
          <xdr:cNvPr id="98" name="TextBox 97">
            <a:extLst>
              <a:ext uri="{FF2B5EF4-FFF2-40B4-BE49-F238E27FC236}">
                <a16:creationId xmlns:a16="http://schemas.microsoft.com/office/drawing/2014/main" id="{15AB42DC-33CF-46BE-9A94-0FBB2B00D8C9}"/>
              </a:ext>
            </a:extLst>
          </xdr:cNvPr>
          <xdr:cNvSpPr txBox="1"/>
        </xdr:nvSpPr>
        <xdr:spPr>
          <a:xfrm>
            <a:off x="5745480" y="2447337"/>
            <a:ext cx="2743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AF364A0-BEB5-4174-99EF-7AC7A9C9E996}" type="TxLink">
              <a:rPr lang="en-US" sz="24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ea typeface="+mn-ea"/>
                <a:cs typeface="Mangal Pro" panose="00000500000000000000" pitchFamily="2" charset="0"/>
              </a:rPr>
              <a:pPr marL="0" indent="0" algn="ctr"/>
              <a:t> </a:t>
            </a:fld>
            <a:endParaRPr lang="ru-RU" sz="24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Mangal Pro" panose="00000500000000000000" pitchFamily="2" charset="0"/>
              <a:ea typeface="+mn-ea"/>
              <a:cs typeface="Mangal Pro" panose="00000500000000000000" pitchFamily="2" charset="0"/>
            </a:endParaRPr>
          </a:p>
        </xdr:txBody>
      </xdr:sp>
      <xdr:sp macro="" textlink="[1]Processing!H5">
        <xdr:nvSpPr>
          <xdr:cNvPr id="99" name="TextBox 98">
            <a:extLst>
              <a:ext uri="{FF2B5EF4-FFF2-40B4-BE49-F238E27FC236}">
                <a16:creationId xmlns:a16="http://schemas.microsoft.com/office/drawing/2014/main" id="{8CE2A548-9882-2379-9617-4D362C3D64C3}"/>
              </a:ext>
            </a:extLst>
          </xdr:cNvPr>
          <xdr:cNvSpPr txBox="1"/>
        </xdr:nvSpPr>
        <xdr:spPr>
          <a:xfrm>
            <a:off x="5745480" y="2922317"/>
            <a:ext cx="2743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90938B2-C0CC-454A-91FF-3BF7B7BC38F9}" type="TxLink">
              <a:rPr lang="en-US" sz="24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ea typeface="+mn-ea"/>
                <a:cs typeface="Mangal Pro" panose="00000500000000000000" pitchFamily="2" charset="0"/>
              </a:rPr>
              <a:pPr marL="0" indent="0" algn="ctr"/>
              <a:t>■</a:t>
            </a:fld>
            <a:endParaRPr lang="ru-RU" sz="24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Mangal Pro" panose="00000500000000000000" pitchFamily="2" charset="0"/>
              <a:ea typeface="+mn-ea"/>
              <a:cs typeface="Mangal Pro" panose="00000500000000000000" pitchFamily="2" charset="0"/>
            </a:endParaRPr>
          </a:p>
        </xdr:txBody>
      </xdr:sp>
    </xdr:grpSp>
    <xdr:clientData/>
  </xdr:twoCellAnchor>
  <xdr:twoCellAnchor>
    <xdr:from>
      <xdr:col>15</xdr:col>
      <xdr:colOff>251460</xdr:colOff>
      <xdr:row>73</xdr:row>
      <xdr:rowOff>15287</xdr:rowOff>
    </xdr:from>
    <xdr:to>
      <xdr:col>15</xdr:col>
      <xdr:colOff>525780</xdr:colOff>
      <xdr:row>81</xdr:row>
      <xdr:rowOff>149907</xdr:rowOff>
    </xdr:to>
    <xdr:grpSp>
      <xdr:nvGrpSpPr>
        <xdr:cNvPr id="76" name="Group 75">
          <a:extLst>
            <a:ext uri="{FF2B5EF4-FFF2-40B4-BE49-F238E27FC236}">
              <a16:creationId xmlns:a16="http://schemas.microsoft.com/office/drawing/2014/main" id="{067A01A4-58C9-781B-437B-9224428217A4}"/>
            </a:ext>
          </a:extLst>
        </xdr:cNvPr>
        <xdr:cNvGrpSpPr/>
      </xdr:nvGrpSpPr>
      <xdr:grpSpPr>
        <a:xfrm>
          <a:off x="12341860" y="13458237"/>
          <a:ext cx="274320" cy="1607820"/>
          <a:chOff x="5745480" y="1497377"/>
          <a:chExt cx="274320" cy="1607820"/>
        </a:xfrm>
      </xdr:grpSpPr>
      <xdr:sp macro="" textlink="[1]Processing!I2">
        <xdr:nvSpPr>
          <xdr:cNvPr id="92" name="TextBox 91">
            <a:extLst>
              <a:ext uri="{FF2B5EF4-FFF2-40B4-BE49-F238E27FC236}">
                <a16:creationId xmlns:a16="http://schemas.microsoft.com/office/drawing/2014/main" id="{3ACEE7C5-78FD-6305-BC83-9FD0BCA89C31}"/>
              </a:ext>
            </a:extLst>
          </xdr:cNvPr>
          <xdr:cNvSpPr txBox="1"/>
        </xdr:nvSpPr>
        <xdr:spPr>
          <a:xfrm>
            <a:off x="5745480" y="1497377"/>
            <a:ext cx="2743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93B30EE-E876-44F3-8D9D-EC860732628D}" type="TxLink">
              <a:rPr lang="en-US" sz="24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ea typeface="+mn-ea"/>
                <a:cs typeface="Mangal Pro" panose="00000500000000000000" pitchFamily="2" charset="0"/>
              </a:rPr>
              <a:pPr marL="0" indent="0" algn="ctr"/>
              <a:t>■</a:t>
            </a:fld>
            <a:endParaRPr lang="ru-RU" sz="24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Mangal Pro" panose="00000500000000000000" pitchFamily="2" charset="0"/>
              <a:ea typeface="+mn-ea"/>
              <a:cs typeface="Mangal Pro" panose="00000500000000000000" pitchFamily="2" charset="0"/>
            </a:endParaRPr>
          </a:p>
        </xdr:txBody>
      </xdr:sp>
      <xdr:sp macro="" textlink="[1]Processing!I3">
        <xdr:nvSpPr>
          <xdr:cNvPr id="93" name="TextBox 92">
            <a:extLst>
              <a:ext uri="{FF2B5EF4-FFF2-40B4-BE49-F238E27FC236}">
                <a16:creationId xmlns:a16="http://schemas.microsoft.com/office/drawing/2014/main" id="{D651EB4E-1332-D676-A78E-1859A274CA80}"/>
              </a:ext>
            </a:extLst>
          </xdr:cNvPr>
          <xdr:cNvSpPr txBox="1"/>
        </xdr:nvSpPr>
        <xdr:spPr>
          <a:xfrm>
            <a:off x="5745480" y="1972357"/>
            <a:ext cx="2743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FC0751A-736E-4AB7-ABA2-C7E1B0141AF0}" type="TxLink">
              <a:rPr lang="en-US" sz="24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ea typeface="+mn-ea"/>
                <a:cs typeface="Mangal Pro" panose="00000500000000000000" pitchFamily="2" charset="0"/>
              </a:rPr>
              <a:pPr marL="0" indent="0" algn="ctr"/>
              <a:t> </a:t>
            </a:fld>
            <a:endParaRPr lang="ru-RU" sz="24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Mangal Pro" panose="00000500000000000000" pitchFamily="2" charset="0"/>
              <a:ea typeface="+mn-ea"/>
              <a:cs typeface="Mangal Pro" panose="00000500000000000000" pitchFamily="2" charset="0"/>
            </a:endParaRPr>
          </a:p>
        </xdr:txBody>
      </xdr:sp>
      <xdr:sp macro="" textlink="[1]Processing!I4">
        <xdr:nvSpPr>
          <xdr:cNvPr id="94" name="TextBox 93">
            <a:extLst>
              <a:ext uri="{FF2B5EF4-FFF2-40B4-BE49-F238E27FC236}">
                <a16:creationId xmlns:a16="http://schemas.microsoft.com/office/drawing/2014/main" id="{FE98224E-D58F-CE45-734C-6CD486FD9DEC}"/>
              </a:ext>
            </a:extLst>
          </xdr:cNvPr>
          <xdr:cNvSpPr txBox="1"/>
        </xdr:nvSpPr>
        <xdr:spPr>
          <a:xfrm>
            <a:off x="5745480" y="2447337"/>
            <a:ext cx="2743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3436CB6-DAB9-45DB-AC35-964D850D7FA3}" type="TxLink">
              <a:rPr lang="en-US" sz="24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ea typeface="+mn-ea"/>
                <a:cs typeface="Mangal Pro" panose="00000500000000000000" pitchFamily="2" charset="0"/>
              </a:rPr>
              <a:pPr marL="0" indent="0" algn="ctr"/>
              <a:t>■</a:t>
            </a:fld>
            <a:endParaRPr lang="ru-RU" sz="24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Mangal Pro" panose="00000500000000000000" pitchFamily="2" charset="0"/>
              <a:ea typeface="+mn-ea"/>
              <a:cs typeface="Mangal Pro" panose="00000500000000000000" pitchFamily="2" charset="0"/>
            </a:endParaRPr>
          </a:p>
        </xdr:txBody>
      </xdr:sp>
      <xdr:sp macro="" textlink="[1]Processing!I5">
        <xdr:nvSpPr>
          <xdr:cNvPr id="95" name="TextBox 94">
            <a:extLst>
              <a:ext uri="{FF2B5EF4-FFF2-40B4-BE49-F238E27FC236}">
                <a16:creationId xmlns:a16="http://schemas.microsoft.com/office/drawing/2014/main" id="{0A51EC34-D7B0-C9BF-6966-5FCC57F4ACB1}"/>
              </a:ext>
            </a:extLst>
          </xdr:cNvPr>
          <xdr:cNvSpPr txBox="1"/>
        </xdr:nvSpPr>
        <xdr:spPr>
          <a:xfrm>
            <a:off x="5745480" y="2922317"/>
            <a:ext cx="2743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3651A42-1B08-4950-8D31-4EE49D867F1A}" type="TxLink">
              <a:rPr lang="en-US" sz="24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ea typeface="+mn-ea"/>
                <a:cs typeface="Mangal Pro" panose="00000500000000000000" pitchFamily="2" charset="0"/>
              </a:rPr>
              <a:pPr marL="0" indent="0" algn="ctr"/>
              <a:t> </a:t>
            </a:fld>
            <a:endParaRPr lang="ru-RU" sz="24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Mangal Pro" panose="00000500000000000000" pitchFamily="2" charset="0"/>
              <a:ea typeface="+mn-ea"/>
              <a:cs typeface="Mangal Pro" panose="00000500000000000000" pitchFamily="2" charset="0"/>
            </a:endParaRPr>
          </a:p>
        </xdr:txBody>
      </xdr:sp>
    </xdr:grpSp>
    <xdr:clientData/>
  </xdr:twoCellAnchor>
  <xdr:twoCellAnchor>
    <xdr:from>
      <xdr:col>10</xdr:col>
      <xdr:colOff>309616</xdr:colOff>
      <xdr:row>75</xdr:row>
      <xdr:rowOff>158625</xdr:rowOff>
    </xdr:from>
    <xdr:to>
      <xdr:col>12</xdr:col>
      <xdr:colOff>4816</xdr:colOff>
      <xdr:row>77</xdr:row>
      <xdr:rowOff>49405</xdr:rowOff>
    </xdr:to>
    <xdr:sp macro="" textlink="[1]Processing!D3">
      <xdr:nvSpPr>
        <xdr:cNvPr id="78" name="TextBox 77">
          <a:extLst>
            <a:ext uri="{FF2B5EF4-FFF2-40B4-BE49-F238E27FC236}">
              <a16:creationId xmlns:a16="http://schemas.microsoft.com/office/drawing/2014/main" id="{2A2C5E6D-FA8C-E323-E3FD-7B2F6395BE21}"/>
            </a:ext>
          </a:extLst>
        </xdr:cNvPr>
        <xdr:cNvSpPr txBox="1"/>
      </xdr:nvSpPr>
      <xdr:spPr>
        <a:xfrm>
          <a:off x="8355066" y="13969875"/>
          <a:ext cx="9144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D791552-4519-4941-81C8-B635A7B3FE2F}" type="TxLink">
            <a:rPr lang="en-US"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rPr>
            <a:pPr marL="0" indent="0" algn="ctr"/>
            <a:t>52%</a:t>
          </a:fld>
          <a:endParaRPr lang="ru-RU"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10</xdr:col>
      <xdr:colOff>309616</xdr:colOff>
      <xdr:row>78</xdr:row>
      <xdr:rowOff>87333</xdr:rowOff>
    </xdr:from>
    <xdr:to>
      <xdr:col>12</xdr:col>
      <xdr:colOff>4816</xdr:colOff>
      <xdr:row>79</xdr:row>
      <xdr:rowOff>162263</xdr:rowOff>
    </xdr:to>
    <xdr:sp macro="" textlink="[1]Processing!D4">
      <xdr:nvSpPr>
        <xdr:cNvPr id="79" name="TextBox 78">
          <a:extLst>
            <a:ext uri="{FF2B5EF4-FFF2-40B4-BE49-F238E27FC236}">
              <a16:creationId xmlns:a16="http://schemas.microsoft.com/office/drawing/2014/main" id="{8E61901F-A100-7A31-9743-742DC12F16CA}"/>
            </a:ext>
          </a:extLst>
        </xdr:cNvPr>
        <xdr:cNvSpPr txBox="1"/>
      </xdr:nvSpPr>
      <xdr:spPr>
        <a:xfrm>
          <a:off x="8355066" y="14451033"/>
          <a:ext cx="9144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674179A-6700-4792-99F9-C0737A4D838C}" type="TxLink">
            <a:rPr lang="en-US"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rPr>
            <a:pPr marL="0" indent="0" algn="ctr"/>
            <a:t>62%</a:t>
          </a:fld>
          <a:endParaRPr lang="ru-RU"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10</xdr:col>
      <xdr:colOff>313426</xdr:colOff>
      <xdr:row>80</xdr:row>
      <xdr:rowOff>170180</xdr:rowOff>
    </xdr:from>
    <xdr:to>
      <xdr:col>12</xdr:col>
      <xdr:colOff>8626</xdr:colOff>
      <xdr:row>82</xdr:row>
      <xdr:rowOff>60960</xdr:rowOff>
    </xdr:to>
    <xdr:sp macro="" textlink="[1]Processing!D5">
      <xdr:nvSpPr>
        <xdr:cNvPr id="80" name="TextBox 79">
          <a:extLst>
            <a:ext uri="{FF2B5EF4-FFF2-40B4-BE49-F238E27FC236}">
              <a16:creationId xmlns:a16="http://schemas.microsoft.com/office/drawing/2014/main" id="{E58B175E-9868-C0B7-8B90-A3F1EB1FF60C}"/>
            </a:ext>
          </a:extLst>
        </xdr:cNvPr>
        <xdr:cNvSpPr txBox="1"/>
      </xdr:nvSpPr>
      <xdr:spPr>
        <a:xfrm>
          <a:off x="8358876" y="14902180"/>
          <a:ext cx="9144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725984B-4A62-471F-B76B-DC56B3028582}" type="TxLink">
            <a:rPr lang="en-US"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rPr>
            <a:pPr marL="0" indent="0" algn="ctr"/>
            <a:t>35%</a:t>
          </a:fld>
          <a:endParaRPr lang="ru-RU"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9</xdr:col>
      <xdr:colOff>579120</xdr:colOff>
      <xdr:row>79</xdr:row>
      <xdr:rowOff>110490</xdr:rowOff>
    </xdr:from>
    <xdr:to>
      <xdr:col>12</xdr:col>
      <xdr:colOff>323088</xdr:colOff>
      <xdr:row>83</xdr:row>
      <xdr:rowOff>59690</xdr:rowOff>
    </xdr:to>
    <xdr:graphicFrame macro="">
      <xdr:nvGraphicFramePr>
        <xdr:cNvPr id="81" name="Chart 80">
          <a:extLst>
            <a:ext uri="{FF2B5EF4-FFF2-40B4-BE49-F238E27FC236}">
              <a16:creationId xmlns:a16="http://schemas.microsoft.com/office/drawing/2014/main" id="{537C77CF-71F7-031D-2F60-737B7DCE52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403860</xdr:colOff>
      <xdr:row>77</xdr:row>
      <xdr:rowOff>21590</xdr:rowOff>
    </xdr:from>
    <xdr:to>
      <xdr:col>12</xdr:col>
      <xdr:colOff>495300</xdr:colOff>
      <xdr:row>80</xdr:row>
      <xdr:rowOff>182372</xdr:rowOff>
    </xdr:to>
    <xdr:graphicFrame macro="">
      <xdr:nvGraphicFramePr>
        <xdr:cNvPr id="82" name="Chart 81">
          <a:extLst>
            <a:ext uri="{FF2B5EF4-FFF2-40B4-BE49-F238E27FC236}">
              <a16:creationId xmlns:a16="http://schemas.microsoft.com/office/drawing/2014/main" id="{3EF7637F-DBC6-89AB-173F-A0F9A4C120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228600</xdr:colOff>
      <xdr:row>74</xdr:row>
      <xdr:rowOff>93980</xdr:rowOff>
    </xdr:from>
    <xdr:to>
      <xdr:col>13</xdr:col>
      <xdr:colOff>76200</xdr:colOff>
      <xdr:row>78</xdr:row>
      <xdr:rowOff>88900</xdr:rowOff>
    </xdr:to>
    <xdr:graphicFrame macro="">
      <xdr:nvGraphicFramePr>
        <xdr:cNvPr id="84" name="Chart 83">
          <a:extLst>
            <a:ext uri="{FF2B5EF4-FFF2-40B4-BE49-F238E27FC236}">
              <a16:creationId xmlns:a16="http://schemas.microsoft.com/office/drawing/2014/main" id="{181A7888-2896-708C-863D-3218C13F64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137160</xdr:colOff>
      <xdr:row>78</xdr:row>
      <xdr:rowOff>175260</xdr:rowOff>
    </xdr:from>
    <xdr:to>
      <xdr:col>10</xdr:col>
      <xdr:colOff>526740</xdr:colOff>
      <xdr:row>92</xdr:row>
      <xdr:rowOff>98460</xdr:rowOff>
    </xdr:to>
    <xdr:grpSp>
      <xdr:nvGrpSpPr>
        <xdr:cNvPr id="105" name="Group 104">
          <a:extLst>
            <a:ext uri="{FF2B5EF4-FFF2-40B4-BE49-F238E27FC236}">
              <a16:creationId xmlns:a16="http://schemas.microsoft.com/office/drawing/2014/main" id="{7889D18A-153A-98BF-E913-C2120017758E}"/>
            </a:ext>
          </a:extLst>
        </xdr:cNvPr>
        <xdr:cNvGrpSpPr/>
      </xdr:nvGrpSpPr>
      <xdr:grpSpPr>
        <a:xfrm>
          <a:off x="6868160" y="14538960"/>
          <a:ext cx="2700980" cy="2501300"/>
          <a:chOff x="7458710" y="13256260"/>
          <a:chExt cx="2700980" cy="2501300"/>
        </a:xfrm>
      </xdr:grpSpPr>
      <xdr:sp macro="" textlink="">
        <xdr:nvSpPr>
          <xdr:cNvPr id="51" name="Oval 50">
            <a:extLst>
              <a:ext uri="{FF2B5EF4-FFF2-40B4-BE49-F238E27FC236}">
                <a16:creationId xmlns:a16="http://schemas.microsoft.com/office/drawing/2014/main" id="{918C4FE0-6269-D99C-53FF-B06FF4C66C21}"/>
              </a:ext>
            </a:extLst>
          </xdr:cNvPr>
          <xdr:cNvSpPr/>
        </xdr:nvSpPr>
        <xdr:spPr>
          <a:xfrm>
            <a:off x="7959589" y="15543559"/>
            <a:ext cx="1714500" cy="214001"/>
          </a:xfrm>
          <a:prstGeom prst="ellipse">
            <a:avLst/>
          </a:prstGeom>
          <a:gradFill flip="none" rotWithShape="1">
            <a:gsLst>
              <a:gs pos="0">
                <a:srgbClr val="382935"/>
              </a:gs>
              <a:gs pos="100000">
                <a:srgbClr val="5A3D41">
                  <a:alpha val="2000"/>
                </a:srgbClr>
              </a:gs>
            </a:gsLst>
            <a:path path="shape">
              <a:fillToRect l="50000" t="50000" r="50000" b="50000"/>
            </a:path>
            <a:tileRect/>
          </a:gradFill>
          <a:ln w="9525">
            <a:gradFill>
              <a:gsLst>
                <a:gs pos="56000">
                  <a:srgbClr val="191C2C"/>
                </a:gs>
                <a:gs pos="100000">
                  <a:srgbClr val="FFF9EC"/>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7" name="Rectangle 22">
            <a:extLst>
              <a:ext uri="{FF2B5EF4-FFF2-40B4-BE49-F238E27FC236}">
                <a16:creationId xmlns:a16="http://schemas.microsoft.com/office/drawing/2014/main" id="{44388A43-8B00-932C-B9ED-095BA474FA53}"/>
              </a:ext>
            </a:extLst>
          </xdr:cNvPr>
          <xdr:cNvSpPr/>
        </xdr:nvSpPr>
        <xdr:spPr>
          <a:xfrm>
            <a:off x="7570652" y="13279321"/>
            <a:ext cx="2576945" cy="1917768"/>
          </a:xfrm>
          <a:custGeom>
            <a:avLst/>
            <a:gdLst>
              <a:gd name="csX0" fmla="*/ 0 w 2576945"/>
              <a:gd name="csY0" fmla="*/ 0 h 1917768"/>
              <a:gd name="csX1" fmla="*/ 2576945 w 2576945"/>
              <a:gd name="csY1" fmla="*/ 0 h 1917768"/>
              <a:gd name="csX2" fmla="*/ 2576945 w 2576945"/>
              <a:gd name="csY2" fmla="*/ 1917768 h 1917768"/>
              <a:gd name="csX3" fmla="*/ 0 w 2576945"/>
              <a:gd name="csY3" fmla="*/ 1917768 h 1917768"/>
              <a:gd name="csX4" fmla="*/ 0 w 2576945"/>
              <a:gd name="csY4" fmla="*/ 0 h 1917768"/>
              <a:gd name="csX0" fmla="*/ 0 w 2576945"/>
              <a:gd name="csY0" fmla="*/ 0 h 1917768"/>
              <a:gd name="csX1" fmla="*/ 2576945 w 2576945"/>
              <a:gd name="csY1" fmla="*/ 0 h 1917768"/>
              <a:gd name="csX2" fmla="*/ 1906385 w 2576945"/>
              <a:gd name="csY2" fmla="*/ 1917768 h 1917768"/>
              <a:gd name="csX3" fmla="*/ 0 w 2576945"/>
              <a:gd name="csY3" fmla="*/ 1917768 h 1917768"/>
              <a:gd name="csX4" fmla="*/ 0 w 2576945"/>
              <a:gd name="csY4" fmla="*/ 0 h 1917768"/>
            </a:gdLst>
            <a:ahLst/>
            <a:cxnLst>
              <a:cxn ang="0">
                <a:pos x="csX0" y="csY0"/>
              </a:cxn>
              <a:cxn ang="0">
                <a:pos x="csX1" y="csY1"/>
              </a:cxn>
              <a:cxn ang="0">
                <a:pos x="csX2" y="csY2"/>
              </a:cxn>
              <a:cxn ang="0">
                <a:pos x="csX3" y="csY3"/>
              </a:cxn>
              <a:cxn ang="0">
                <a:pos x="csX4" y="csY4"/>
              </a:cxn>
            </a:cxnLst>
            <a:rect l="l" t="t" r="r" b="b"/>
            <a:pathLst>
              <a:path w="2576945" h="1917768">
                <a:moveTo>
                  <a:pt x="0" y="0"/>
                </a:moveTo>
                <a:lnTo>
                  <a:pt x="2576945" y="0"/>
                </a:lnTo>
                <a:lnTo>
                  <a:pt x="1906385" y="1917768"/>
                </a:lnTo>
                <a:lnTo>
                  <a:pt x="0" y="1917768"/>
                </a:lnTo>
                <a:lnTo>
                  <a:pt x="0" y="0"/>
                </a:lnTo>
                <a:close/>
              </a:path>
            </a:pathLst>
          </a:custGeom>
          <a:gradFill>
            <a:gsLst>
              <a:gs pos="0">
                <a:srgbClr val="34DEE9"/>
              </a:gs>
              <a:gs pos="77000">
                <a:srgbClr val="BF5DF7"/>
              </a:gs>
              <a:gs pos="23000">
                <a:srgbClr val="0D95D9"/>
              </a:gs>
              <a:gs pos="58000">
                <a:srgbClr val="362DA6"/>
              </a:gs>
            </a:gsLst>
            <a:lin ang="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5" name="Freeform: Shape 84">
            <a:extLst>
              <a:ext uri="{FF2B5EF4-FFF2-40B4-BE49-F238E27FC236}">
                <a16:creationId xmlns:a16="http://schemas.microsoft.com/office/drawing/2014/main" id="{DD00F4B7-B09F-6CD9-5774-ECD5BD33A18C}"/>
              </a:ext>
            </a:extLst>
          </xdr:cNvPr>
          <xdr:cNvSpPr/>
        </xdr:nvSpPr>
        <xdr:spPr>
          <a:xfrm flipH="1">
            <a:off x="7458710" y="13256260"/>
            <a:ext cx="2700980" cy="2057400"/>
          </a:xfrm>
          <a:custGeom>
            <a:avLst/>
            <a:gdLst>
              <a:gd name="csX0" fmla="*/ 1942189 w 2700980"/>
              <a:gd name="csY0" fmla="*/ 1549606 h 2057400"/>
              <a:gd name="csX1" fmla="*/ 1982916 w 2700980"/>
              <a:gd name="csY1" fmla="*/ 1584608 h 2057400"/>
              <a:gd name="csX2" fmla="*/ 1866711 w 2700980"/>
              <a:gd name="csY2" fmla="*/ 1907535 h 2057400"/>
              <a:gd name="csX3" fmla="*/ 1789789 w 2700980"/>
              <a:gd name="csY3" fmla="*/ 1944442 h 2057400"/>
              <a:gd name="csX4" fmla="*/ 1350490 w 2700980"/>
              <a:gd name="csY4" fmla="*/ 1944000 h 2057400"/>
              <a:gd name="csX5" fmla="*/ 911190 w 2700980"/>
              <a:gd name="csY5" fmla="*/ 1944442 h 2057400"/>
              <a:gd name="csX6" fmla="*/ 834268 w 2700980"/>
              <a:gd name="csY6" fmla="*/ 1907535 h 2057400"/>
              <a:gd name="csX7" fmla="*/ 718063 w 2700980"/>
              <a:gd name="csY7" fmla="*/ 1584608 h 2057400"/>
              <a:gd name="csX8" fmla="*/ 758790 w 2700980"/>
              <a:gd name="csY8" fmla="*/ 1549606 h 2057400"/>
              <a:gd name="csX9" fmla="*/ 1349597 w 2700980"/>
              <a:gd name="csY9" fmla="*/ 1549606 h 2057400"/>
              <a:gd name="csX10" fmla="*/ 1351382 w 2700980"/>
              <a:gd name="csY10" fmla="*/ 1549606 h 2057400"/>
              <a:gd name="csX11" fmla="*/ 2115961 w 2700980"/>
              <a:gd name="csY11" fmla="*/ 1095119 h 2057400"/>
              <a:gd name="csX12" fmla="*/ 2156688 w 2700980"/>
              <a:gd name="csY12" fmla="*/ 1131474 h 2057400"/>
              <a:gd name="csX13" fmla="*/ 2023338 w 2700980"/>
              <a:gd name="csY13" fmla="*/ 1466885 h 2057400"/>
              <a:gd name="csX14" fmla="*/ 1955941 w 2700980"/>
              <a:gd name="csY14" fmla="*/ 1503240 h 2057400"/>
              <a:gd name="csX15" fmla="*/ 1351382 w 2700980"/>
              <a:gd name="csY15" fmla="*/ 1503240 h 2057400"/>
              <a:gd name="csX16" fmla="*/ 1349598 w 2700980"/>
              <a:gd name="csY16" fmla="*/ 1503240 h 2057400"/>
              <a:gd name="csX17" fmla="*/ 745039 w 2700980"/>
              <a:gd name="csY17" fmla="*/ 1503240 h 2057400"/>
              <a:gd name="csX18" fmla="*/ 677642 w 2700980"/>
              <a:gd name="csY18" fmla="*/ 1466885 h 2057400"/>
              <a:gd name="csX19" fmla="*/ 544292 w 2700980"/>
              <a:gd name="csY19" fmla="*/ 1131474 h 2057400"/>
              <a:gd name="csX20" fmla="*/ 585019 w 2700980"/>
              <a:gd name="csY20" fmla="*/ 1095119 h 2057400"/>
              <a:gd name="csX21" fmla="*/ 1349598 w 2700980"/>
              <a:gd name="csY21" fmla="*/ 1095119 h 2057400"/>
              <a:gd name="csX22" fmla="*/ 1351382 w 2700980"/>
              <a:gd name="csY22" fmla="*/ 1095119 h 2057400"/>
              <a:gd name="csX23" fmla="*/ 2292301 w 2700980"/>
              <a:gd name="csY23" fmla="*/ 613134 h 2057400"/>
              <a:gd name="csX24" fmla="*/ 2333028 w 2700980"/>
              <a:gd name="csY24" fmla="*/ 651392 h 2057400"/>
              <a:gd name="csX25" fmla="*/ 2193963 w 2700980"/>
              <a:gd name="csY25" fmla="*/ 1004359 h 2057400"/>
              <a:gd name="csX26" fmla="*/ 2132281 w 2700980"/>
              <a:gd name="csY26" fmla="*/ 1042617 h 2057400"/>
              <a:gd name="csX27" fmla="*/ 1349598 w 2700980"/>
              <a:gd name="csY27" fmla="*/ 1042617 h 2057400"/>
              <a:gd name="csX28" fmla="*/ 566915 w 2700980"/>
              <a:gd name="csY28" fmla="*/ 1042617 h 2057400"/>
              <a:gd name="csX29" fmla="*/ 505233 w 2700980"/>
              <a:gd name="csY29" fmla="*/ 1004359 h 2057400"/>
              <a:gd name="csX30" fmla="*/ 366168 w 2700980"/>
              <a:gd name="csY30" fmla="*/ 651392 h 2057400"/>
              <a:gd name="csX31" fmla="*/ 406895 w 2700980"/>
              <a:gd name="csY31" fmla="*/ 613134 h 2057400"/>
              <a:gd name="csX32" fmla="*/ 1349598 w 2700980"/>
              <a:gd name="csY32" fmla="*/ 613134 h 2057400"/>
              <a:gd name="csX33" fmla="*/ 2483535 w 2700980"/>
              <a:gd name="csY33" fmla="*/ 112870 h 2057400"/>
              <a:gd name="csX34" fmla="*/ 2524262 w 2700980"/>
              <a:gd name="csY34" fmla="*/ 153570 h 2057400"/>
              <a:gd name="csX35" fmla="*/ 2379482 w 2700980"/>
              <a:gd name="csY35" fmla="*/ 529066 h 2057400"/>
              <a:gd name="csX36" fmla="*/ 2310180 w 2700980"/>
              <a:gd name="csY36" fmla="*/ 569765 h 2057400"/>
              <a:gd name="csX37" fmla="*/ 1351382 w 2700980"/>
              <a:gd name="csY37" fmla="*/ 569765 h 2057400"/>
              <a:gd name="csX38" fmla="*/ 1349597 w 2700980"/>
              <a:gd name="csY38" fmla="*/ 569765 h 2057400"/>
              <a:gd name="csX39" fmla="*/ 390799 w 2700980"/>
              <a:gd name="csY39" fmla="*/ 569765 h 2057400"/>
              <a:gd name="csX40" fmla="*/ 321497 w 2700980"/>
              <a:gd name="csY40" fmla="*/ 529066 h 2057400"/>
              <a:gd name="csX41" fmla="*/ 176717 w 2700980"/>
              <a:gd name="csY41" fmla="*/ 153570 h 2057400"/>
              <a:gd name="csX42" fmla="*/ 217444 w 2700980"/>
              <a:gd name="csY42" fmla="*/ 112870 h 2057400"/>
              <a:gd name="csX43" fmla="*/ 1349597 w 2700980"/>
              <a:gd name="csY43" fmla="*/ 112870 h 2057400"/>
              <a:gd name="csX44" fmla="*/ 1351382 w 2700980"/>
              <a:gd name="csY44" fmla="*/ 112870 h 2057400"/>
              <a:gd name="csX45" fmla="*/ 2700980 w 2700980"/>
              <a:gd name="csY45" fmla="*/ 0 h 2057400"/>
              <a:gd name="csX46" fmla="*/ 0 w 2700980"/>
              <a:gd name="csY46" fmla="*/ 0 h 2057400"/>
              <a:gd name="csX47" fmla="*/ 0 w 2700980"/>
              <a:gd name="csY47" fmla="*/ 2057400 h 2057400"/>
              <a:gd name="csX48" fmla="*/ 2700980 w 2700980"/>
              <a:gd name="csY48" fmla="*/ 2057400 h 2057400"/>
              <a:gd name="csX0" fmla="*/ 1942189 w 2700980"/>
              <a:gd name="csY0" fmla="*/ 1549606 h 2057400"/>
              <a:gd name="csX1" fmla="*/ 1982916 w 2700980"/>
              <a:gd name="csY1" fmla="*/ 1584608 h 2057400"/>
              <a:gd name="csX2" fmla="*/ 1866711 w 2700980"/>
              <a:gd name="csY2" fmla="*/ 1907535 h 2057400"/>
              <a:gd name="csX3" fmla="*/ 1789789 w 2700980"/>
              <a:gd name="csY3" fmla="*/ 1944442 h 2057400"/>
              <a:gd name="csX4" fmla="*/ 1350490 w 2700980"/>
              <a:gd name="csY4" fmla="*/ 1944000 h 2057400"/>
              <a:gd name="csX5" fmla="*/ 911190 w 2700980"/>
              <a:gd name="csY5" fmla="*/ 1944442 h 2057400"/>
              <a:gd name="csX6" fmla="*/ 834268 w 2700980"/>
              <a:gd name="csY6" fmla="*/ 1907535 h 2057400"/>
              <a:gd name="csX7" fmla="*/ 718063 w 2700980"/>
              <a:gd name="csY7" fmla="*/ 1584608 h 2057400"/>
              <a:gd name="csX8" fmla="*/ 758790 w 2700980"/>
              <a:gd name="csY8" fmla="*/ 1549606 h 2057400"/>
              <a:gd name="csX9" fmla="*/ 1349597 w 2700980"/>
              <a:gd name="csY9" fmla="*/ 1549606 h 2057400"/>
              <a:gd name="csX10" fmla="*/ 1351382 w 2700980"/>
              <a:gd name="csY10" fmla="*/ 1549606 h 2057400"/>
              <a:gd name="csX11" fmla="*/ 1942189 w 2700980"/>
              <a:gd name="csY11" fmla="*/ 1549606 h 2057400"/>
              <a:gd name="csX12" fmla="*/ 2115961 w 2700980"/>
              <a:gd name="csY12" fmla="*/ 1095119 h 2057400"/>
              <a:gd name="csX13" fmla="*/ 2156688 w 2700980"/>
              <a:gd name="csY13" fmla="*/ 1131474 h 2057400"/>
              <a:gd name="csX14" fmla="*/ 2023338 w 2700980"/>
              <a:gd name="csY14" fmla="*/ 1466885 h 2057400"/>
              <a:gd name="csX15" fmla="*/ 1955941 w 2700980"/>
              <a:gd name="csY15" fmla="*/ 1503240 h 2057400"/>
              <a:gd name="csX16" fmla="*/ 1351382 w 2700980"/>
              <a:gd name="csY16" fmla="*/ 1503240 h 2057400"/>
              <a:gd name="csX17" fmla="*/ 1349598 w 2700980"/>
              <a:gd name="csY17" fmla="*/ 1503240 h 2057400"/>
              <a:gd name="csX18" fmla="*/ 745039 w 2700980"/>
              <a:gd name="csY18" fmla="*/ 1503240 h 2057400"/>
              <a:gd name="csX19" fmla="*/ 677642 w 2700980"/>
              <a:gd name="csY19" fmla="*/ 1466885 h 2057400"/>
              <a:gd name="csX20" fmla="*/ 544292 w 2700980"/>
              <a:gd name="csY20" fmla="*/ 1131474 h 2057400"/>
              <a:gd name="csX21" fmla="*/ 585019 w 2700980"/>
              <a:gd name="csY21" fmla="*/ 1095119 h 2057400"/>
              <a:gd name="csX22" fmla="*/ 1349598 w 2700980"/>
              <a:gd name="csY22" fmla="*/ 1095119 h 2057400"/>
              <a:gd name="csX23" fmla="*/ 1351382 w 2700980"/>
              <a:gd name="csY23" fmla="*/ 1095119 h 2057400"/>
              <a:gd name="csX24" fmla="*/ 2115961 w 2700980"/>
              <a:gd name="csY24" fmla="*/ 1095119 h 2057400"/>
              <a:gd name="csX25" fmla="*/ 2292301 w 2700980"/>
              <a:gd name="csY25" fmla="*/ 613134 h 2057400"/>
              <a:gd name="csX26" fmla="*/ 2333028 w 2700980"/>
              <a:gd name="csY26" fmla="*/ 651392 h 2057400"/>
              <a:gd name="csX27" fmla="*/ 2193963 w 2700980"/>
              <a:gd name="csY27" fmla="*/ 1004359 h 2057400"/>
              <a:gd name="csX28" fmla="*/ 2132281 w 2700980"/>
              <a:gd name="csY28" fmla="*/ 1042617 h 2057400"/>
              <a:gd name="csX29" fmla="*/ 1349598 w 2700980"/>
              <a:gd name="csY29" fmla="*/ 1042617 h 2057400"/>
              <a:gd name="csX30" fmla="*/ 566915 w 2700980"/>
              <a:gd name="csY30" fmla="*/ 1042617 h 2057400"/>
              <a:gd name="csX31" fmla="*/ 505233 w 2700980"/>
              <a:gd name="csY31" fmla="*/ 1004359 h 2057400"/>
              <a:gd name="csX32" fmla="*/ 366168 w 2700980"/>
              <a:gd name="csY32" fmla="*/ 651392 h 2057400"/>
              <a:gd name="csX33" fmla="*/ 406895 w 2700980"/>
              <a:gd name="csY33" fmla="*/ 613134 h 2057400"/>
              <a:gd name="csX34" fmla="*/ 1349598 w 2700980"/>
              <a:gd name="csY34" fmla="*/ 613134 h 2057400"/>
              <a:gd name="csX35" fmla="*/ 2292301 w 2700980"/>
              <a:gd name="csY35" fmla="*/ 613134 h 2057400"/>
              <a:gd name="csX36" fmla="*/ 2483535 w 2700980"/>
              <a:gd name="csY36" fmla="*/ 112870 h 2057400"/>
              <a:gd name="csX37" fmla="*/ 2524262 w 2700980"/>
              <a:gd name="csY37" fmla="*/ 153570 h 2057400"/>
              <a:gd name="csX38" fmla="*/ 2379482 w 2700980"/>
              <a:gd name="csY38" fmla="*/ 529066 h 2057400"/>
              <a:gd name="csX39" fmla="*/ 2310180 w 2700980"/>
              <a:gd name="csY39" fmla="*/ 569765 h 2057400"/>
              <a:gd name="csX40" fmla="*/ 1351382 w 2700980"/>
              <a:gd name="csY40" fmla="*/ 569765 h 2057400"/>
              <a:gd name="csX41" fmla="*/ 1349597 w 2700980"/>
              <a:gd name="csY41" fmla="*/ 569765 h 2057400"/>
              <a:gd name="csX42" fmla="*/ 390799 w 2700980"/>
              <a:gd name="csY42" fmla="*/ 569765 h 2057400"/>
              <a:gd name="csX43" fmla="*/ 321497 w 2700980"/>
              <a:gd name="csY43" fmla="*/ 529066 h 2057400"/>
              <a:gd name="csX44" fmla="*/ 176717 w 2700980"/>
              <a:gd name="csY44" fmla="*/ 153570 h 2057400"/>
              <a:gd name="csX45" fmla="*/ 217444 w 2700980"/>
              <a:gd name="csY45" fmla="*/ 112870 h 2057400"/>
              <a:gd name="csX46" fmla="*/ 1349597 w 2700980"/>
              <a:gd name="csY46" fmla="*/ 112870 h 2057400"/>
              <a:gd name="csX47" fmla="*/ 1351382 w 2700980"/>
              <a:gd name="csY47" fmla="*/ 112870 h 2057400"/>
              <a:gd name="csX48" fmla="*/ 2483535 w 2700980"/>
              <a:gd name="csY48" fmla="*/ 112870 h 2057400"/>
              <a:gd name="csX49" fmla="*/ 2700980 w 2700980"/>
              <a:gd name="csY49" fmla="*/ 0 h 2057400"/>
              <a:gd name="csX50" fmla="*/ 0 w 2700980"/>
              <a:gd name="csY50" fmla="*/ 0 h 2057400"/>
              <a:gd name="csX51" fmla="*/ 701040 w 2700980"/>
              <a:gd name="csY51" fmla="*/ 2057400 h 2057400"/>
              <a:gd name="csX52" fmla="*/ 2700980 w 2700980"/>
              <a:gd name="csY52" fmla="*/ 2057400 h 2057400"/>
              <a:gd name="csX53" fmla="*/ 2700980 w 2700980"/>
              <a:gd name="csY53" fmla="*/ 0 h 20574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 ang="0">
                <a:pos x="csX49" y="csY49"/>
              </a:cxn>
              <a:cxn ang="0">
                <a:pos x="csX50" y="csY50"/>
              </a:cxn>
              <a:cxn ang="0">
                <a:pos x="csX51" y="csY51"/>
              </a:cxn>
              <a:cxn ang="0">
                <a:pos x="csX52" y="csY52"/>
              </a:cxn>
              <a:cxn ang="0">
                <a:pos x="csX53" y="csY53"/>
              </a:cxn>
            </a:cxnLst>
            <a:rect l="l" t="t" r="r" b="b"/>
            <a:pathLst>
              <a:path w="2700980" h="2057400">
                <a:moveTo>
                  <a:pt x="1942189" y="1549606"/>
                </a:moveTo>
                <a:cubicBezTo>
                  <a:pt x="1964682" y="1549606"/>
                  <a:pt x="1982916" y="1565277"/>
                  <a:pt x="1982916" y="1584608"/>
                </a:cubicBezTo>
                <a:lnTo>
                  <a:pt x="1866711" y="1907535"/>
                </a:lnTo>
                <a:cubicBezTo>
                  <a:pt x="1845756" y="1948150"/>
                  <a:pt x="1812282" y="1944442"/>
                  <a:pt x="1789789" y="1944442"/>
                </a:cubicBezTo>
                <a:lnTo>
                  <a:pt x="1350490" y="1944000"/>
                </a:lnTo>
                <a:lnTo>
                  <a:pt x="911190" y="1944442"/>
                </a:lnTo>
                <a:cubicBezTo>
                  <a:pt x="888697" y="1944442"/>
                  <a:pt x="855223" y="1948150"/>
                  <a:pt x="834268" y="1907535"/>
                </a:cubicBezTo>
                <a:lnTo>
                  <a:pt x="718063" y="1584608"/>
                </a:lnTo>
                <a:cubicBezTo>
                  <a:pt x="718063" y="1565277"/>
                  <a:pt x="736297" y="1549606"/>
                  <a:pt x="758790" y="1549606"/>
                </a:cubicBezTo>
                <a:lnTo>
                  <a:pt x="1349597" y="1549606"/>
                </a:lnTo>
                <a:lnTo>
                  <a:pt x="1351382" y="1549606"/>
                </a:lnTo>
                <a:lnTo>
                  <a:pt x="1942189" y="1549606"/>
                </a:lnTo>
                <a:close/>
                <a:moveTo>
                  <a:pt x="2115961" y="1095119"/>
                </a:moveTo>
                <a:cubicBezTo>
                  <a:pt x="2138454" y="1095119"/>
                  <a:pt x="2156688" y="1111396"/>
                  <a:pt x="2156688" y="1131474"/>
                </a:cubicBezTo>
                <a:lnTo>
                  <a:pt x="2023338" y="1466885"/>
                </a:lnTo>
                <a:cubicBezTo>
                  <a:pt x="2002383" y="1509070"/>
                  <a:pt x="1978434" y="1503240"/>
                  <a:pt x="1955941" y="1503240"/>
                </a:cubicBezTo>
                <a:lnTo>
                  <a:pt x="1351382" y="1503240"/>
                </a:lnTo>
                <a:lnTo>
                  <a:pt x="1349598" y="1503240"/>
                </a:lnTo>
                <a:lnTo>
                  <a:pt x="745039" y="1503240"/>
                </a:lnTo>
                <a:cubicBezTo>
                  <a:pt x="722546" y="1503240"/>
                  <a:pt x="698597" y="1509070"/>
                  <a:pt x="677642" y="1466885"/>
                </a:cubicBezTo>
                <a:lnTo>
                  <a:pt x="544292" y="1131474"/>
                </a:lnTo>
                <a:cubicBezTo>
                  <a:pt x="544292" y="1111396"/>
                  <a:pt x="562526" y="1095119"/>
                  <a:pt x="585019" y="1095119"/>
                </a:cubicBezTo>
                <a:lnTo>
                  <a:pt x="1349598" y="1095119"/>
                </a:lnTo>
                <a:lnTo>
                  <a:pt x="1351382" y="1095119"/>
                </a:lnTo>
                <a:lnTo>
                  <a:pt x="2115961" y="1095119"/>
                </a:lnTo>
                <a:close/>
                <a:moveTo>
                  <a:pt x="2292301" y="613134"/>
                </a:moveTo>
                <a:cubicBezTo>
                  <a:pt x="2314794" y="613134"/>
                  <a:pt x="2333028" y="630263"/>
                  <a:pt x="2333028" y="651392"/>
                </a:cubicBezTo>
                <a:lnTo>
                  <a:pt x="2193963" y="1004359"/>
                </a:lnTo>
                <a:cubicBezTo>
                  <a:pt x="2173008" y="1048752"/>
                  <a:pt x="2154774" y="1042617"/>
                  <a:pt x="2132281" y="1042617"/>
                </a:cubicBezTo>
                <a:lnTo>
                  <a:pt x="1349598" y="1042617"/>
                </a:lnTo>
                <a:lnTo>
                  <a:pt x="566915" y="1042617"/>
                </a:lnTo>
                <a:cubicBezTo>
                  <a:pt x="544422" y="1042617"/>
                  <a:pt x="526188" y="1048752"/>
                  <a:pt x="505233" y="1004359"/>
                </a:cubicBezTo>
                <a:lnTo>
                  <a:pt x="366168" y="651392"/>
                </a:lnTo>
                <a:cubicBezTo>
                  <a:pt x="366168" y="630263"/>
                  <a:pt x="384402" y="613134"/>
                  <a:pt x="406895" y="613134"/>
                </a:cubicBezTo>
                <a:lnTo>
                  <a:pt x="1349598" y="613134"/>
                </a:lnTo>
                <a:lnTo>
                  <a:pt x="2292301" y="613134"/>
                </a:lnTo>
                <a:close/>
                <a:moveTo>
                  <a:pt x="2483535" y="112870"/>
                </a:moveTo>
                <a:cubicBezTo>
                  <a:pt x="2506028" y="112870"/>
                  <a:pt x="2524262" y="131092"/>
                  <a:pt x="2524262" y="153570"/>
                </a:cubicBezTo>
                <a:lnTo>
                  <a:pt x="2379482" y="529066"/>
                </a:lnTo>
                <a:cubicBezTo>
                  <a:pt x="2358527" y="576292"/>
                  <a:pt x="2332673" y="569765"/>
                  <a:pt x="2310180" y="569765"/>
                </a:cubicBezTo>
                <a:lnTo>
                  <a:pt x="1351382" y="569765"/>
                </a:lnTo>
                <a:lnTo>
                  <a:pt x="1349597" y="569765"/>
                </a:lnTo>
                <a:lnTo>
                  <a:pt x="390799" y="569765"/>
                </a:lnTo>
                <a:cubicBezTo>
                  <a:pt x="368306" y="569765"/>
                  <a:pt x="342452" y="576292"/>
                  <a:pt x="321497" y="529066"/>
                </a:cubicBezTo>
                <a:lnTo>
                  <a:pt x="176717" y="153570"/>
                </a:lnTo>
                <a:cubicBezTo>
                  <a:pt x="176717" y="131092"/>
                  <a:pt x="194951" y="112870"/>
                  <a:pt x="217444" y="112870"/>
                </a:cubicBezTo>
                <a:lnTo>
                  <a:pt x="1349597" y="112870"/>
                </a:lnTo>
                <a:lnTo>
                  <a:pt x="1351382" y="112870"/>
                </a:lnTo>
                <a:lnTo>
                  <a:pt x="2483535" y="112870"/>
                </a:lnTo>
                <a:close/>
                <a:moveTo>
                  <a:pt x="2700980" y="0"/>
                </a:moveTo>
                <a:lnTo>
                  <a:pt x="0" y="0"/>
                </a:lnTo>
                <a:lnTo>
                  <a:pt x="701040" y="2057400"/>
                </a:lnTo>
                <a:lnTo>
                  <a:pt x="2700980" y="2057400"/>
                </a:lnTo>
                <a:lnTo>
                  <a:pt x="2700980" y="0"/>
                </a:lnTo>
                <a:close/>
              </a:path>
            </a:pathLst>
          </a:custGeom>
          <a:solidFill>
            <a:srgbClr val="161A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6" name="Rectangle 21">
            <a:extLst>
              <a:ext uri="{FF2B5EF4-FFF2-40B4-BE49-F238E27FC236}">
                <a16:creationId xmlns:a16="http://schemas.microsoft.com/office/drawing/2014/main" id="{C04A88C6-AA9C-A68F-1F91-535C3C1DB340}"/>
              </a:ext>
            </a:extLst>
          </xdr:cNvPr>
          <xdr:cNvSpPr/>
        </xdr:nvSpPr>
        <xdr:spPr>
          <a:xfrm rot="10800000">
            <a:off x="8328683" y="15245079"/>
            <a:ext cx="976313" cy="411480"/>
          </a:xfrm>
          <a:custGeom>
            <a:avLst/>
            <a:gdLst>
              <a:gd name="csX0" fmla="*/ 0 w 996316"/>
              <a:gd name="csY0" fmla="*/ 0 h 393193"/>
              <a:gd name="csX1" fmla="*/ 996316 w 996316"/>
              <a:gd name="csY1" fmla="*/ 0 h 393193"/>
              <a:gd name="csX2" fmla="*/ 996316 w 996316"/>
              <a:gd name="csY2" fmla="*/ 393193 h 393193"/>
              <a:gd name="csX3" fmla="*/ 0 w 996316"/>
              <a:gd name="csY3" fmla="*/ 393193 h 393193"/>
              <a:gd name="csX4" fmla="*/ 0 w 996316"/>
              <a:gd name="csY4" fmla="*/ 0 h 393193"/>
              <a:gd name="csX0" fmla="*/ 0 w 996316"/>
              <a:gd name="csY0" fmla="*/ 49149 h 442342"/>
              <a:gd name="csX1" fmla="*/ 996316 w 996316"/>
              <a:gd name="csY1" fmla="*/ 49149 h 442342"/>
              <a:gd name="csX2" fmla="*/ 996316 w 996316"/>
              <a:gd name="csY2" fmla="*/ 442342 h 442342"/>
              <a:gd name="csX3" fmla="*/ 0 w 996316"/>
              <a:gd name="csY3" fmla="*/ 442342 h 442342"/>
              <a:gd name="csX4" fmla="*/ 0 w 996316"/>
              <a:gd name="csY4" fmla="*/ 49149 h 442342"/>
            </a:gdLst>
            <a:ahLst/>
            <a:cxnLst>
              <a:cxn ang="0">
                <a:pos x="csX0" y="csY0"/>
              </a:cxn>
              <a:cxn ang="0">
                <a:pos x="csX1" y="csY1"/>
              </a:cxn>
              <a:cxn ang="0">
                <a:pos x="csX2" y="csY2"/>
              </a:cxn>
              <a:cxn ang="0">
                <a:pos x="csX3" y="csY3"/>
              </a:cxn>
              <a:cxn ang="0">
                <a:pos x="csX4" y="csY4"/>
              </a:cxn>
            </a:cxnLst>
            <a:rect l="l" t="t" r="r" b="b"/>
            <a:pathLst>
              <a:path w="996316" h="442342">
                <a:moveTo>
                  <a:pt x="0" y="49149"/>
                </a:moveTo>
                <a:cubicBezTo>
                  <a:pt x="166053" y="-16383"/>
                  <a:pt x="830263" y="-16383"/>
                  <a:pt x="996316" y="49149"/>
                </a:cubicBezTo>
                <a:lnTo>
                  <a:pt x="996316" y="442342"/>
                </a:lnTo>
                <a:lnTo>
                  <a:pt x="0" y="442342"/>
                </a:lnTo>
                <a:lnTo>
                  <a:pt x="0" y="49149"/>
                </a:lnTo>
                <a:close/>
              </a:path>
            </a:pathLst>
          </a:custGeom>
          <a:gradFill>
            <a:gsLst>
              <a:gs pos="2000">
                <a:srgbClr val="BF5DF7"/>
              </a:gs>
              <a:gs pos="80000">
                <a:srgbClr val="0D95D9"/>
              </a:gs>
              <a:gs pos="39000">
                <a:srgbClr val="362DA6"/>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10</xdr:col>
      <xdr:colOff>313426</xdr:colOff>
      <xdr:row>83</xdr:row>
      <xdr:rowOff>59690</xdr:rowOff>
    </xdr:from>
    <xdr:to>
      <xdr:col>12</xdr:col>
      <xdr:colOff>8626</xdr:colOff>
      <xdr:row>84</xdr:row>
      <xdr:rowOff>134620</xdr:rowOff>
    </xdr:to>
    <xdr:sp macro="" textlink="[1]Processing!$C$6">
      <xdr:nvSpPr>
        <xdr:cNvPr id="87" name="TextBox 86">
          <a:extLst>
            <a:ext uri="{FF2B5EF4-FFF2-40B4-BE49-F238E27FC236}">
              <a16:creationId xmlns:a16="http://schemas.microsoft.com/office/drawing/2014/main" id="{5B0B9AB4-0044-DC81-EE30-957C4949DD87}"/>
            </a:ext>
          </a:extLst>
        </xdr:cNvPr>
        <xdr:cNvSpPr txBox="1"/>
      </xdr:nvSpPr>
      <xdr:spPr>
        <a:xfrm>
          <a:off x="8358876" y="15344140"/>
          <a:ext cx="9144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9741834-BB44-4B56-8733-CBA548C89418}" type="TxLink">
            <a:rPr lang="en-US" sz="14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rPr>
            <a:pPr marL="0" indent="0" algn="ctr"/>
            <a:t>99</a:t>
          </a:fld>
          <a:endParaRPr lang="ru-RU" sz="14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12</xdr:col>
      <xdr:colOff>122926</xdr:colOff>
      <xdr:row>83</xdr:row>
      <xdr:rowOff>29210</xdr:rowOff>
    </xdr:from>
    <xdr:to>
      <xdr:col>13</xdr:col>
      <xdr:colOff>427726</xdr:colOff>
      <xdr:row>84</xdr:row>
      <xdr:rowOff>104140</xdr:rowOff>
    </xdr:to>
    <xdr:sp macro="" textlink="[1]Processing!$B$6">
      <xdr:nvSpPr>
        <xdr:cNvPr id="88" name="TextBox 87">
          <a:extLst>
            <a:ext uri="{FF2B5EF4-FFF2-40B4-BE49-F238E27FC236}">
              <a16:creationId xmlns:a16="http://schemas.microsoft.com/office/drawing/2014/main" id="{B4B08F7B-736E-1D8A-9F16-8CA9FC78BEAF}"/>
            </a:ext>
          </a:extLst>
        </xdr:cNvPr>
        <xdr:cNvSpPr txBox="1"/>
      </xdr:nvSpPr>
      <xdr:spPr>
        <a:xfrm>
          <a:off x="9387576" y="15313660"/>
          <a:ext cx="9144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D2BEC87-7D60-44FF-A01C-2B435148D06C}" type="TxLink">
            <a:rPr lang="en-US" sz="1400" b="0" i="0" u="none" strike="noStrike">
              <a:solidFill>
                <a:srgbClr val="8D8FB5"/>
              </a:solidFill>
              <a:latin typeface="Mangal Pro" panose="00000500000000000000" pitchFamily="2" charset="0"/>
              <a:ea typeface="+mn-ea"/>
              <a:cs typeface="Mangal Pro" panose="00000500000000000000" pitchFamily="2" charset="0"/>
            </a:rPr>
            <a:pPr marL="0" indent="0" algn="l"/>
            <a:t>Deals</a:t>
          </a:fld>
          <a:endParaRPr lang="ru-RU" sz="14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13</xdr:col>
      <xdr:colOff>144780</xdr:colOff>
      <xdr:row>83</xdr:row>
      <xdr:rowOff>67310</xdr:rowOff>
    </xdr:from>
    <xdr:to>
      <xdr:col>13</xdr:col>
      <xdr:colOff>419100</xdr:colOff>
      <xdr:row>84</xdr:row>
      <xdr:rowOff>66040</xdr:rowOff>
    </xdr:to>
    <xdr:sp macro="" textlink="[1]Processing!$I$6">
      <xdr:nvSpPr>
        <xdr:cNvPr id="89" name="TextBox 88">
          <a:extLst>
            <a:ext uri="{FF2B5EF4-FFF2-40B4-BE49-F238E27FC236}">
              <a16:creationId xmlns:a16="http://schemas.microsoft.com/office/drawing/2014/main" id="{A78009B4-604D-C2F4-A1D7-8E341FFC919D}"/>
            </a:ext>
          </a:extLst>
        </xdr:cNvPr>
        <xdr:cNvSpPr txBox="1"/>
      </xdr:nvSpPr>
      <xdr:spPr>
        <a:xfrm>
          <a:off x="10019030" y="15351760"/>
          <a:ext cx="2743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3768468-B3DA-4B58-8DA5-095CA57FBE2D}" type="TxLink">
            <a:rPr lang="en-US" sz="24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ea typeface="+mn-ea"/>
              <a:cs typeface="Mangal Pro" panose="00000500000000000000" pitchFamily="2" charset="0"/>
            </a:rPr>
            <a:pPr marL="0" indent="0" algn="ctr"/>
            <a:t>■</a:t>
          </a:fld>
          <a:endParaRPr lang="ru-RU" sz="24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Mangal Pro" panose="00000500000000000000" pitchFamily="2" charset="0"/>
            <a:ea typeface="+mn-ea"/>
            <a:cs typeface="Mangal Pro" panose="00000500000000000000" pitchFamily="2" charset="0"/>
          </a:endParaRPr>
        </a:p>
      </xdr:txBody>
    </xdr:sp>
    <xdr:clientData/>
  </xdr:twoCellAnchor>
  <xdr:twoCellAnchor>
    <xdr:from>
      <xdr:col>13</xdr:col>
      <xdr:colOff>144780</xdr:colOff>
      <xdr:row>83</xdr:row>
      <xdr:rowOff>67310</xdr:rowOff>
    </xdr:from>
    <xdr:to>
      <xdr:col>13</xdr:col>
      <xdr:colOff>419100</xdr:colOff>
      <xdr:row>84</xdr:row>
      <xdr:rowOff>66040</xdr:rowOff>
    </xdr:to>
    <xdr:sp macro="" textlink="[1]Processing!$H$6">
      <xdr:nvSpPr>
        <xdr:cNvPr id="90" name="TextBox 89">
          <a:extLst>
            <a:ext uri="{FF2B5EF4-FFF2-40B4-BE49-F238E27FC236}">
              <a16:creationId xmlns:a16="http://schemas.microsoft.com/office/drawing/2014/main" id="{CCB52592-4730-0F8E-D6AC-12C3310D2628}"/>
            </a:ext>
          </a:extLst>
        </xdr:cNvPr>
        <xdr:cNvSpPr txBox="1"/>
      </xdr:nvSpPr>
      <xdr:spPr>
        <a:xfrm>
          <a:off x="10019030" y="15351760"/>
          <a:ext cx="2743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70F531-D3B8-4598-B20C-F68338C71C7E}" type="TxLink">
            <a:rPr lang="en-US" sz="24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ea typeface="+mn-ea"/>
              <a:cs typeface="Mangal Pro" panose="00000500000000000000" pitchFamily="2" charset="0"/>
            </a:rPr>
            <a:pPr marL="0" indent="0" algn="ctr"/>
            <a:t> </a:t>
          </a:fld>
          <a:endParaRPr lang="ru-RU" sz="24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Mangal Pro" panose="00000500000000000000" pitchFamily="2" charset="0"/>
            <a:ea typeface="+mn-ea"/>
            <a:cs typeface="Mangal Pro" panose="00000500000000000000" pitchFamily="2" charset="0"/>
          </a:endParaRPr>
        </a:p>
      </xdr:txBody>
    </xdr:sp>
    <xdr:clientData/>
  </xdr:twoCellAnchor>
  <xdr:twoCellAnchor>
    <xdr:from>
      <xdr:col>14</xdr:col>
      <xdr:colOff>98876</xdr:colOff>
      <xdr:row>69</xdr:row>
      <xdr:rowOff>76200</xdr:rowOff>
    </xdr:from>
    <xdr:to>
      <xdr:col>17</xdr:col>
      <xdr:colOff>51983</xdr:colOff>
      <xdr:row>70</xdr:row>
      <xdr:rowOff>151130</xdr:rowOff>
    </xdr:to>
    <xdr:sp macro="" textlink="[1]Processing!C1">
      <xdr:nvSpPr>
        <xdr:cNvPr id="91" name="TextBox 90">
          <a:extLst>
            <a:ext uri="{FF2B5EF4-FFF2-40B4-BE49-F238E27FC236}">
              <a16:creationId xmlns:a16="http://schemas.microsoft.com/office/drawing/2014/main" id="{2999DE04-1E68-A64C-093D-ED47BD57028E}"/>
            </a:ext>
          </a:extLst>
        </xdr:cNvPr>
        <xdr:cNvSpPr txBox="1"/>
      </xdr:nvSpPr>
      <xdr:spPr>
        <a:xfrm>
          <a:off x="10582726" y="12782550"/>
          <a:ext cx="1781907"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B3EAA44-E87B-4E4F-A172-42300EB82582}" type="TxLink">
            <a:rPr lang="en-US" sz="1400" b="0" i="0" u="none" strike="noStrike">
              <a:solidFill>
                <a:srgbClr val="8D8FB5"/>
              </a:solidFill>
              <a:latin typeface="Mangal Pro" panose="00000500000000000000" pitchFamily="2" charset="0"/>
              <a:ea typeface="+mn-ea"/>
              <a:cs typeface="Mangal Pro" panose="00000500000000000000" pitchFamily="2" charset="0"/>
            </a:rPr>
            <a:pPr marL="0" indent="0" algn="r"/>
            <a:t>Sales Funnel</a:t>
          </a:fld>
          <a:endParaRPr lang="ru-RU" sz="14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11</xdr:col>
      <xdr:colOff>266700</xdr:colOff>
      <xdr:row>43</xdr:row>
      <xdr:rowOff>22860</xdr:rowOff>
    </xdr:from>
    <xdr:to>
      <xdr:col>13</xdr:col>
      <xdr:colOff>419651</xdr:colOff>
      <xdr:row>60</xdr:row>
      <xdr:rowOff>127770</xdr:rowOff>
    </xdr:to>
    <xdr:grpSp>
      <xdr:nvGrpSpPr>
        <xdr:cNvPr id="113" name="Group 112">
          <a:extLst>
            <a:ext uri="{FF2B5EF4-FFF2-40B4-BE49-F238E27FC236}">
              <a16:creationId xmlns:a16="http://schemas.microsoft.com/office/drawing/2014/main" id="{30B76C75-E31D-4369-AB1B-E44D42DE08AA}"/>
            </a:ext>
          </a:extLst>
        </xdr:cNvPr>
        <xdr:cNvGrpSpPr/>
      </xdr:nvGrpSpPr>
      <xdr:grpSpPr>
        <a:xfrm>
          <a:off x="9918700" y="7941310"/>
          <a:ext cx="1372151" cy="3235460"/>
          <a:chOff x="4221480" y="-2197425"/>
          <a:chExt cx="3741420" cy="8822071"/>
        </a:xfrm>
      </xdr:grpSpPr>
      <xdr:sp macro="" textlink="">
        <xdr:nvSpPr>
          <xdr:cNvPr id="114" name="Freeform: Shape 113">
            <a:extLst>
              <a:ext uri="{FF2B5EF4-FFF2-40B4-BE49-F238E27FC236}">
                <a16:creationId xmlns:a16="http://schemas.microsoft.com/office/drawing/2014/main" id="{700F266E-52F1-264C-B36F-146BD5B1B889}"/>
              </a:ext>
            </a:extLst>
          </xdr:cNvPr>
          <xdr:cNvSpPr/>
        </xdr:nvSpPr>
        <xdr:spPr>
          <a:xfrm rot="10800000">
            <a:off x="4260995" y="1421131"/>
            <a:ext cx="3662391" cy="1584960"/>
          </a:xfrm>
          <a:custGeom>
            <a:avLst/>
            <a:gdLst>
              <a:gd name="csX0" fmla="*/ 90898 w 181797"/>
              <a:gd name="csY0" fmla="*/ 80009 h 80009"/>
              <a:gd name="csX1" fmla="*/ 0 w 181797"/>
              <a:gd name="csY1" fmla="*/ 0 h 80009"/>
              <a:gd name="csX2" fmla="*/ 5482 w 181797"/>
              <a:gd name="csY2" fmla="*/ 0 h 80009"/>
              <a:gd name="csX3" fmla="*/ 90898 w 181797"/>
              <a:gd name="csY3" fmla="*/ 38559 h 80009"/>
              <a:gd name="csX4" fmla="*/ 176315 w 181797"/>
              <a:gd name="csY4" fmla="*/ 0 h 80009"/>
              <a:gd name="csX5" fmla="*/ 181797 w 181797"/>
              <a:gd name="csY5" fmla="*/ 0 h 80009"/>
              <a:gd name="csX6" fmla="*/ 90898 w 181797"/>
              <a:gd name="csY6" fmla="*/ 80009 h 80009"/>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81797" h="80009">
                <a:moveTo>
                  <a:pt x="90898" y="80009"/>
                </a:moveTo>
                <a:lnTo>
                  <a:pt x="0" y="0"/>
                </a:lnTo>
                <a:lnTo>
                  <a:pt x="5482" y="0"/>
                </a:lnTo>
                <a:lnTo>
                  <a:pt x="90898" y="38559"/>
                </a:lnTo>
                <a:lnTo>
                  <a:pt x="176315" y="0"/>
                </a:lnTo>
                <a:lnTo>
                  <a:pt x="181797" y="0"/>
                </a:lnTo>
                <a:lnTo>
                  <a:pt x="90898" y="80009"/>
                </a:lnTo>
                <a:close/>
              </a:path>
            </a:pathLst>
          </a:custGeom>
          <a:solidFill>
            <a:srgbClr val="00FF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15" name="Rectangle 114">
            <a:extLst>
              <a:ext uri="{FF2B5EF4-FFF2-40B4-BE49-F238E27FC236}">
                <a16:creationId xmlns:a16="http://schemas.microsoft.com/office/drawing/2014/main" id="{965236C1-1E15-5ABE-2CE6-5ACDDF560BD2}"/>
              </a:ext>
            </a:extLst>
          </xdr:cNvPr>
          <xdr:cNvSpPr/>
        </xdr:nvSpPr>
        <xdr:spPr>
          <a:xfrm>
            <a:off x="4221480" y="-2197425"/>
            <a:ext cx="3741420" cy="88220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noFill/>
            </a:endParaRPr>
          </a:p>
        </xdr:txBody>
      </xdr:sp>
    </xdr:grpSp>
    <xdr:clientData/>
  </xdr:twoCellAnchor>
  <xdr:twoCellAnchor>
    <xdr:from>
      <xdr:col>14</xdr:col>
      <xdr:colOff>426720</xdr:colOff>
      <xdr:row>48</xdr:row>
      <xdr:rowOff>139700</xdr:rowOff>
    </xdr:from>
    <xdr:to>
      <xdr:col>16</xdr:col>
      <xdr:colOff>579671</xdr:colOff>
      <xdr:row>66</xdr:row>
      <xdr:rowOff>60460</xdr:rowOff>
    </xdr:to>
    <xdr:grpSp>
      <xdr:nvGrpSpPr>
        <xdr:cNvPr id="116" name="Group 115">
          <a:extLst>
            <a:ext uri="{FF2B5EF4-FFF2-40B4-BE49-F238E27FC236}">
              <a16:creationId xmlns:a16="http://schemas.microsoft.com/office/drawing/2014/main" id="{639FEC68-38F6-4825-8F29-96C0D312E5AA}"/>
            </a:ext>
          </a:extLst>
        </xdr:cNvPr>
        <xdr:cNvGrpSpPr/>
      </xdr:nvGrpSpPr>
      <xdr:grpSpPr>
        <a:xfrm rot="10800000">
          <a:off x="11907520" y="8978900"/>
          <a:ext cx="1372151" cy="3235460"/>
          <a:chOff x="4221480" y="-2197425"/>
          <a:chExt cx="3741420" cy="8822071"/>
        </a:xfrm>
      </xdr:grpSpPr>
      <xdr:sp macro="" textlink="">
        <xdr:nvSpPr>
          <xdr:cNvPr id="117" name="Freeform: Shape 116">
            <a:extLst>
              <a:ext uri="{FF2B5EF4-FFF2-40B4-BE49-F238E27FC236}">
                <a16:creationId xmlns:a16="http://schemas.microsoft.com/office/drawing/2014/main" id="{BFE12CD6-B779-D058-2F7C-C4547C05A162}"/>
              </a:ext>
            </a:extLst>
          </xdr:cNvPr>
          <xdr:cNvSpPr/>
        </xdr:nvSpPr>
        <xdr:spPr>
          <a:xfrm rot="10800000">
            <a:off x="4260995" y="1421131"/>
            <a:ext cx="3662391" cy="1584960"/>
          </a:xfrm>
          <a:custGeom>
            <a:avLst/>
            <a:gdLst>
              <a:gd name="csX0" fmla="*/ 90898 w 181797"/>
              <a:gd name="csY0" fmla="*/ 80009 h 80009"/>
              <a:gd name="csX1" fmla="*/ 0 w 181797"/>
              <a:gd name="csY1" fmla="*/ 0 h 80009"/>
              <a:gd name="csX2" fmla="*/ 5482 w 181797"/>
              <a:gd name="csY2" fmla="*/ 0 h 80009"/>
              <a:gd name="csX3" fmla="*/ 90898 w 181797"/>
              <a:gd name="csY3" fmla="*/ 38559 h 80009"/>
              <a:gd name="csX4" fmla="*/ 176315 w 181797"/>
              <a:gd name="csY4" fmla="*/ 0 h 80009"/>
              <a:gd name="csX5" fmla="*/ 181797 w 181797"/>
              <a:gd name="csY5" fmla="*/ 0 h 80009"/>
              <a:gd name="csX6" fmla="*/ 90898 w 181797"/>
              <a:gd name="csY6" fmla="*/ 80009 h 80009"/>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81797" h="80009">
                <a:moveTo>
                  <a:pt x="90898" y="80009"/>
                </a:moveTo>
                <a:lnTo>
                  <a:pt x="0" y="0"/>
                </a:lnTo>
                <a:lnTo>
                  <a:pt x="5482" y="0"/>
                </a:lnTo>
                <a:lnTo>
                  <a:pt x="90898" y="38559"/>
                </a:lnTo>
                <a:lnTo>
                  <a:pt x="176315" y="0"/>
                </a:lnTo>
                <a:lnTo>
                  <a:pt x="181797" y="0"/>
                </a:lnTo>
                <a:lnTo>
                  <a:pt x="90898" y="80009"/>
                </a:lnTo>
                <a:close/>
              </a:path>
            </a:pathLst>
          </a:custGeom>
          <a:solidFill>
            <a:srgbClr val="FF939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solidFill>
                <a:srgbClr val="FF9393"/>
              </a:solidFill>
            </a:endParaRPr>
          </a:p>
        </xdr:txBody>
      </xdr:sp>
      <xdr:sp macro="" textlink="">
        <xdr:nvSpPr>
          <xdr:cNvPr id="118" name="Rectangle 117">
            <a:extLst>
              <a:ext uri="{FF2B5EF4-FFF2-40B4-BE49-F238E27FC236}">
                <a16:creationId xmlns:a16="http://schemas.microsoft.com/office/drawing/2014/main" id="{BD6E5368-DCCA-8374-B7FF-5868067027EC}"/>
              </a:ext>
            </a:extLst>
          </xdr:cNvPr>
          <xdr:cNvSpPr/>
        </xdr:nvSpPr>
        <xdr:spPr>
          <a:xfrm>
            <a:off x="4221480" y="-2197425"/>
            <a:ext cx="3741420" cy="88220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noFill/>
            </a:endParaRPr>
          </a:p>
        </xdr:txBody>
      </xdr:sp>
    </xdr:grpSp>
    <xdr:clientData/>
  </xdr:twoCellAnchor>
  <xdr:twoCellAnchor>
    <xdr:from>
      <xdr:col>6</xdr:col>
      <xdr:colOff>279400</xdr:colOff>
      <xdr:row>97</xdr:row>
      <xdr:rowOff>139700</xdr:rowOff>
    </xdr:from>
    <xdr:to>
      <xdr:col>12</xdr:col>
      <xdr:colOff>436880</xdr:colOff>
      <xdr:row>105</xdr:row>
      <xdr:rowOff>38100</xdr:rowOff>
    </xdr:to>
    <xdr:graphicFrame macro="">
      <xdr:nvGraphicFramePr>
        <xdr:cNvPr id="123" name="Chart 122">
          <a:extLst>
            <a:ext uri="{FF2B5EF4-FFF2-40B4-BE49-F238E27FC236}">
              <a16:creationId xmlns:a16="http://schemas.microsoft.com/office/drawing/2014/main" id="{A08F4C8C-98DC-42B0-9469-48A03D5E25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0</xdr:colOff>
      <xdr:row>60</xdr:row>
      <xdr:rowOff>0</xdr:rowOff>
    </xdr:from>
    <xdr:to>
      <xdr:col>2</xdr:col>
      <xdr:colOff>75472</xdr:colOff>
      <xdr:row>70</xdr:row>
      <xdr:rowOff>32142</xdr:rowOff>
    </xdr:to>
    <xdr:graphicFrame macro="">
      <xdr:nvGraphicFramePr>
        <xdr:cNvPr id="135" name="Chart 134">
          <a:extLst>
            <a:ext uri="{FF2B5EF4-FFF2-40B4-BE49-F238E27FC236}">
              <a16:creationId xmlns:a16="http://schemas.microsoft.com/office/drawing/2014/main" id="{24525A9A-1D82-46D2-821F-2D71AA8591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558800</xdr:colOff>
      <xdr:row>108</xdr:row>
      <xdr:rowOff>44450</xdr:rowOff>
    </xdr:from>
    <xdr:to>
      <xdr:col>2</xdr:col>
      <xdr:colOff>676564</xdr:colOff>
      <xdr:row>108</xdr:row>
      <xdr:rowOff>162214</xdr:rowOff>
    </xdr:to>
    <xdr:sp macro="" textlink="">
      <xdr:nvSpPr>
        <xdr:cNvPr id="141" name="Oval 140">
          <a:extLst>
            <a:ext uri="{FF2B5EF4-FFF2-40B4-BE49-F238E27FC236}">
              <a16:creationId xmlns:a16="http://schemas.microsoft.com/office/drawing/2014/main" id="{C327C9ED-E38F-4C8D-BBF2-111B28A4316A}"/>
            </a:ext>
          </a:extLst>
        </xdr:cNvPr>
        <xdr:cNvSpPr/>
      </xdr:nvSpPr>
      <xdr:spPr>
        <a:xfrm>
          <a:off x="3613150" y="19932650"/>
          <a:ext cx="117764" cy="117764"/>
        </a:xfrm>
        <a:prstGeom prst="ellipse">
          <a:avLst/>
        </a:prstGeom>
        <a:gradFill>
          <a:gsLst>
            <a:gs pos="0">
              <a:srgbClr val="30B2EC"/>
            </a:gs>
            <a:gs pos="100000">
              <a:srgbClr val="30EDFD"/>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0</xdr:colOff>
      <xdr:row>108</xdr:row>
      <xdr:rowOff>33480</xdr:rowOff>
    </xdr:from>
    <xdr:to>
      <xdr:col>2</xdr:col>
      <xdr:colOff>117764</xdr:colOff>
      <xdr:row>108</xdr:row>
      <xdr:rowOff>151244</xdr:rowOff>
    </xdr:to>
    <xdr:sp macro="" textlink="">
      <xdr:nvSpPr>
        <xdr:cNvPr id="142" name="Oval 141">
          <a:extLst>
            <a:ext uri="{FF2B5EF4-FFF2-40B4-BE49-F238E27FC236}">
              <a16:creationId xmlns:a16="http://schemas.microsoft.com/office/drawing/2014/main" id="{DF62EFB4-DE90-4188-AFAA-2F1611C563B6}"/>
            </a:ext>
          </a:extLst>
        </xdr:cNvPr>
        <xdr:cNvSpPr/>
      </xdr:nvSpPr>
      <xdr:spPr>
        <a:xfrm>
          <a:off x="3054350" y="19921680"/>
          <a:ext cx="117764" cy="117764"/>
        </a:xfrm>
        <a:prstGeom prst="ellipse">
          <a:avLst/>
        </a:prstGeom>
        <a:gradFill>
          <a:gsLst>
            <a:gs pos="15000">
              <a:srgbClr val="4A1FC4"/>
            </a:gs>
            <a:gs pos="100000">
              <a:srgbClr val="9B2EDC"/>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0</xdr:colOff>
      <xdr:row>92</xdr:row>
      <xdr:rowOff>0</xdr:rowOff>
    </xdr:from>
    <xdr:to>
      <xdr:col>9</xdr:col>
      <xdr:colOff>433532</xdr:colOff>
      <xdr:row>101</xdr:row>
      <xdr:rowOff>159093</xdr:rowOff>
    </xdr:to>
    <xdr:graphicFrame macro="">
      <xdr:nvGraphicFramePr>
        <xdr:cNvPr id="143" name="Chart 142">
          <a:extLst>
            <a:ext uri="{FF2B5EF4-FFF2-40B4-BE49-F238E27FC236}">
              <a16:creationId xmlns:a16="http://schemas.microsoft.com/office/drawing/2014/main" id="{FE451C15-66BA-4BE4-BA32-C05365A41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0</xdr:colOff>
      <xdr:row>106</xdr:row>
      <xdr:rowOff>0</xdr:rowOff>
    </xdr:from>
    <xdr:to>
      <xdr:col>19</xdr:col>
      <xdr:colOff>273050</xdr:colOff>
      <xdr:row>121</xdr:row>
      <xdr:rowOff>158750</xdr:rowOff>
    </xdr:to>
    <xdr:graphicFrame macro="">
      <xdr:nvGraphicFramePr>
        <xdr:cNvPr id="145" name="Chart 144">
          <a:extLst>
            <a:ext uri="{FF2B5EF4-FFF2-40B4-BE49-F238E27FC236}">
              <a16:creationId xmlns:a16="http://schemas.microsoft.com/office/drawing/2014/main" id="{7DBF8C9A-DC54-4655-B52E-9EA8DE5EF8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0</xdr:colOff>
      <xdr:row>118</xdr:row>
      <xdr:rowOff>0</xdr:rowOff>
    </xdr:from>
    <xdr:to>
      <xdr:col>4</xdr:col>
      <xdr:colOff>376959</xdr:colOff>
      <xdr:row>129</xdr:row>
      <xdr:rowOff>101020</xdr:rowOff>
    </xdr:to>
    <xdr:graphicFrame macro="">
      <xdr:nvGraphicFramePr>
        <xdr:cNvPr id="147" name="Chart 146">
          <a:extLst>
            <a:ext uri="{FF2B5EF4-FFF2-40B4-BE49-F238E27FC236}">
              <a16:creationId xmlns:a16="http://schemas.microsoft.com/office/drawing/2014/main" id="{4798A634-859F-48C0-95FA-C7D91566B4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350520</xdr:colOff>
      <xdr:row>42</xdr:row>
      <xdr:rowOff>76199</xdr:rowOff>
    </xdr:to>
    <xdr:sp macro="" textlink="">
      <xdr:nvSpPr>
        <xdr:cNvPr id="3" name="Rectangle 2">
          <a:extLst>
            <a:ext uri="{FF2B5EF4-FFF2-40B4-BE49-F238E27FC236}">
              <a16:creationId xmlns:a16="http://schemas.microsoft.com/office/drawing/2014/main" id="{92BC44FF-7CCC-E75E-257C-BE04A336E63C}"/>
            </a:ext>
          </a:extLst>
        </xdr:cNvPr>
        <xdr:cNvSpPr/>
      </xdr:nvSpPr>
      <xdr:spPr>
        <a:xfrm>
          <a:off x="0" y="0"/>
          <a:ext cx="14371320" cy="7640781"/>
        </a:xfrm>
        <a:prstGeom prst="rect">
          <a:avLst/>
        </a:prstGeom>
        <a:gradFill>
          <a:gsLst>
            <a:gs pos="0">
              <a:srgbClr val="0D0C15"/>
            </a:gs>
            <a:gs pos="100000">
              <a:srgbClr val="12111E"/>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0</xdr:col>
      <xdr:colOff>0</xdr:colOff>
      <xdr:row>0</xdr:row>
      <xdr:rowOff>0</xdr:rowOff>
    </xdr:from>
    <xdr:to>
      <xdr:col>11</xdr:col>
      <xdr:colOff>120695</xdr:colOff>
      <xdr:row>37</xdr:row>
      <xdr:rowOff>68916</xdr:rowOff>
    </xdr:to>
    <xdr:grpSp>
      <xdr:nvGrpSpPr>
        <xdr:cNvPr id="4" name="Group 3">
          <a:extLst>
            <a:ext uri="{FF2B5EF4-FFF2-40B4-BE49-F238E27FC236}">
              <a16:creationId xmlns:a16="http://schemas.microsoft.com/office/drawing/2014/main" id="{464CA0AD-1095-FB5E-265C-87C5E5A184AE}"/>
            </a:ext>
          </a:extLst>
        </xdr:cNvPr>
        <xdr:cNvGrpSpPr/>
      </xdr:nvGrpSpPr>
      <xdr:grpSpPr>
        <a:xfrm>
          <a:off x="0" y="0"/>
          <a:ext cx="6826295" cy="6732952"/>
          <a:chOff x="3491057" y="544782"/>
          <a:chExt cx="5725809" cy="5733510"/>
        </a:xfrm>
      </xdr:grpSpPr>
      <xdr:sp macro="" textlink="">
        <xdr:nvSpPr>
          <xdr:cNvPr id="30" name="Right Triangle 2">
            <a:extLst>
              <a:ext uri="{FF2B5EF4-FFF2-40B4-BE49-F238E27FC236}">
                <a16:creationId xmlns:a16="http://schemas.microsoft.com/office/drawing/2014/main" id="{8B22A5D1-8DD6-2293-E8AE-7EC7E8F3CCA5}"/>
              </a:ext>
            </a:extLst>
          </xdr:cNvPr>
          <xdr:cNvSpPr/>
        </xdr:nvSpPr>
        <xdr:spPr>
          <a:xfrm flipV="1">
            <a:off x="3491057" y="544782"/>
            <a:ext cx="5725809" cy="5733510"/>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178187 w 1465967"/>
              <a:gd name="connsiteY0" fmla="*/ 2221053 h 2221053"/>
              <a:gd name="connsiteX1" fmla="*/ 178187 w 1465967"/>
              <a:gd name="connsiteY1" fmla="*/ 3633 h 2221053"/>
              <a:gd name="connsiteX2" fmla="*/ 833507 w 1465967"/>
              <a:gd name="connsiteY2" fmla="*/ 689433 h 2221053"/>
              <a:gd name="connsiteX3" fmla="*/ 1465967 w 1465967"/>
              <a:gd name="connsiteY3" fmla="*/ 2221053 h 2221053"/>
              <a:gd name="connsiteX4" fmla="*/ 178187 w 1465967"/>
              <a:gd name="connsiteY4" fmla="*/ 2221053 h 2221053"/>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gradFill>
            <a:gsLst>
              <a:gs pos="0">
                <a:srgbClr val="0F0F1B"/>
              </a:gs>
              <a:gs pos="58000">
                <a:srgbClr val="282A3E"/>
              </a:gs>
              <a:gs pos="100000">
                <a:srgbClr val="111320"/>
              </a:gs>
            </a:gsLst>
            <a:lin ang="0" scaled="0"/>
          </a:gradFill>
          <a:ln w="9525">
            <a:gradFill flip="none" rotWithShape="1">
              <a:gsLst>
                <a:gs pos="12000">
                  <a:srgbClr val="3E4060"/>
                </a:gs>
                <a:gs pos="34000">
                  <a:srgbClr val="2C2E44"/>
                </a:gs>
                <a:gs pos="64000">
                  <a:srgbClr val="FFE1FF"/>
                </a:gs>
                <a:gs pos="23000">
                  <a:srgbClr val="3399FF"/>
                </a:gs>
                <a:gs pos="93000">
                  <a:srgbClr val="3E4060"/>
                </a:gs>
                <a:gs pos="75000">
                  <a:srgbClr val="C05BE9"/>
                </a:gs>
              </a:gsLst>
              <a:path path="circle">
                <a:fillToRect t="100000" r="100000"/>
              </a:path>
              <a:tileRect l="-100000" b="-100000"/>
            </a:gradFill>
          </a:ln>
          <a:effectLst>
            <a:outerShdw blurRad="190500" dist="254000" dir="8100000" algn="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ru-RU"/>
          </a:p>
        </xdr:txBody>
      </xdr:sp>
      <xdr:sp macro="" textlink="">
        <xdr:nvSpPr>
          <xdr:cNvPr id="31" name="Right Triangle 2">
            <a:extLst>
              <a:ext uri="{FF2B5EF4-FFF2-40B4-BE49-F238E27FC236}">
                <a16:creationId xmlns:a16="http://schemas.microsoft.com/office/drawing/2014/main" id="{43F85F66-68DE-4E94-A5A0-37E7B7AE83A0}"/>
              </a:ext>
            </a:extLst>
          </xdr:cNvPr>
          <xdr:cNvSpPr/>
        </xdr:nvSpPr>
        <xdr:spPr>
          <a:xfrm flipV="1">
            <a:off x="3491058" y="544782"/>
            <a:ext cx="4611450" cy="4617221"/>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178187 w 1465967"/>
              <a:gd name="connsiteY0" fmla="*/ 2221053 h 2221053"/>
              <a:gd name="connsiteX1" fmla="*/ 178187 w 1465967"/>
              <a:gd name="connsiteY1" fmla="*/ 3633 h 2221053"/>
              <a:gd name="connsiteX2" fmla="*/ 833507 w 1465967"/>
              <a:gd name="connsiteY2" fmla="*/ 689433 h 2221053"/>
              <a:gd name="connsiteX3" fmla="*/ 1465967 w 1465967"/>
              <a:gd name="connsiteY3" fmla="*/ 2221053 h 2221053"/>
              <a:gd name="connsiteX4" fmla="*/ 178187 w 1465967"/>
              <a:gd name="connsiteY4" fmla="*/ 2221053 h 2221053"/>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gradFill>
            <a:gsLst>
              <a:gs pos="0">
                <a:srgbClr val="0F0F1B"/>
              </a:gs>
              <a:gs pos="58000">
                <a:srgbClr val="282A3E"/>
              </a:gs>
              <a:gs pos="100000">
                <a:srgbClr val="111320"/>
              </a:gs>
            </a:gsLst>
            <a:lin ang="0" scaled="0"/>
          </a:gradFill>
          <a:ln w="9525">
            <a:gradFill flip="none" rotWithShape="1">
              <a:gsLst>
                <a:gs pos="12000">
                  <a:srgbClr val="3E4060"/>
                </a:gs>
                <a:gs pos="34000">
                  <a:srgbClr val="2C2E44"/>
                </a:gs>
                <a:gs pos="64000">
                  <a:srgbClr val="FFE1FF"/>
                </a:gs>
                <a:gs pos="23000">
                  <a:srgbClr val="3399FF"/>
                </a:gs>
                <a:gs pos="93000">
                  <a:srgbClr val="3E4060"/>
                </a:gs>
                <a:gs pos="75000">
                  <a:srgbClr val="C05BE9"/>
                </a:gs>
              </a:gsLst>
              <a:path path="circle">
                <a:fillToRect t="100000" r="100000"/>
              </a:path>
              <a:tileRect l="-100000" b="-100000"/>
            </a:gradFill>
          </a:ln>
          <a:effectLst>
            <a:outerShdw blurRad="190500" dist="254000" dir="8100000" algn="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ru-RU"/>
          </a:p>
        </xdr:txBody>
      </xdr:sp>
      <xdr:sp macro="" textlink="">
        <xdr:nvSpPr>
          <xdr:cNvPr id="32" name="Right Triangle 2">
            <a:extLst>
              <a:ext uri="{FF2B5EF4-FFF2-40B4-BE49-F238E27FC236}">
                <a16:creationId xmlns:a16="http://schemas.microsoft.com/office/drawing/2014/main" id="{6625C98C-8858-4FEA-BDB1-90C936AA77DA}"/>
              </a:ext>
            </a:extLst>
          </xdr:cNvPr>
          <xdr:cNvSpPr/>
        </xdr:nvSpPr>
        <xdr:spPr>
          <a:xfrm flipV="1">
            <a:off x="3491058" y="544782"/>
            <a:ext cx="3395494" cy="3399553"/>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178187 w 1465967"/>
              <a:gd name="connsiteY0" fmla="*/ 2221053 h 2221053"/>
              <a:gd name="connsiteX1" fmla="*/ 178187 w 1465967"/>
              <a:gd name="connsiteY1" fmla="*/ 3633 h 2221053"/>
              <a:gd name="connsiteX2" fmla="*/ 833507 w 1465967"/>
              <a:gd name="connsiteY2" fmla="*/ 689433 h 2221053"/>
              <a:gd name="connsiteX3" fmla="*/ 1465967 w 1465967"/>
              <a:gd name="connsiteY3" fmla="*/ 2221053 h 2221053"/>
              <a:gd name="connsiteX4" fmla="*/ 178187 w 1465967"/>
              <a:gd name="connsiteY4" fmla="*/ 2221053 h 2221053"/>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gradFill>
            <a:gsLst>
              <a:gs pos="0">
                <a:srgbClr val="0F0F1B"/>
              </a:gs>
              <a:gs pos="58000">
                <a:srgbClr val="282A3E"/>
              </a:gs>
              <a:gs pos="100000">
                <a:srgbClr val="111320"/>
              </a:gs>
            </a:gsLst>
            <a:lin ang="0" scaled="0"/>
          </a:gradFill>
          <a:ln w="9525">
            <a:gradFill flip="none" rotWithShape="1">
              <a:gsLst>
                <a:gs pos="12000">
                  <a:srgbClr val="3E4060"/>
                </a:gs>
                <a:gs pos="34000">
                  <a:srgbClr val="2C2E44"/>
                </a:gs>
                <a:gs pos="64000">
                  <a:srgbClr val="FFE1FF"/>
                </a:gs>
                <a:gs pos="23000">
                  <a:srgbClr val="3399FF"/>
                </a:gs>
                <a:gs pos="93000">
                  <a:srgbClr val="3E4060"/>
                </a:gs>
                <a:gs pos="75000">
                  <a:srgbClr val="C05BE9"/>
                </a:gs>
              </a:gsLst>
              <a:path path="circle">
                <a:fillToRect t="100000" r="100000"/>
              </a:path>
              <a:tileRect l="-100000" b="-100000"/>
            </a:gradFill>
          </a:ln>
          <a:effectLst>
            <a:outerShdw blurRad="190500" dist="254000" dir="8100000" algn="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ru-RU"/>
          </a:p>
        </xdr:txBody>
      </xdr:sp>
      <xdr:sp macro="" textlink="">
        <xdr:nvSpPr>
          <xdr:cNvPr id="33" name="Right Triangle 2">
            <a:extLst>
              <a:ext uri="{FF2B5EF4-FFF2-40B4-BE49-F238E27FC236}">
                <a16:creationId xmlns:a16="http://schemas.microsoft.com/office/drawing/2014/main" id="{406F5722-5568-4014-A468-826E978CD866}"/>
              </a:ext>
            </a:extLst>
          </xdr:cNvPr>
          <xdr:cNvSpPr/>
        </xdr:nvSpPr>
        <xdr:spPr>
          <a:xfrm flipV="1">
            <a:off x="3491057" y="544782"/>
            <a:ext cx="2289603" cy="2291715"/>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178187 w 1465967"/>
              <a:gd name="connsiteY0" fmla="*/ 2221053 h 2221053"/>
              <a:gd name="connsiteX1" fmla="*/ 178187 w 1465967"/>
              <a:gd name="connsiteY1" fmla="*/ 3633 h 2221053"/>
              <a:gd name="connsiteX2" fmla="*/ 833507 w 1465967"/>
              <a:gd name="connsiteY2" fmla="*/ 689433 h 2221053"/>
              <a:gd name="connsiteX3" fmla="*/ 1465967 w 1465967"/>
              <a:gd name="connsiteY3" fmla="*/ 2221053 h 2221053"/>
              <a:gd name="connsiteX4" fmla="*/ 178187 w 1465967"/>
              <a:gd name="connsiteY4" fmla="*/ 2221053 h 2221053"/>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gradFill>
            <a:gsLst>
              <a:gs pos="0">
                <a:srgbClr val="0F0F1B"/>
              </a:gs>
              <a:gs pos="58000">
                <a:srgbClr val="282A3E"/>
              </a:gs>
              <a:gs pos="100000">
                <a:srgbClr val="111320"/>
              </a:gs>
            </a:gsLst>
            <a:lin ang="0" scaled="0"/>
          </a:gradFill>
          <a:ln w="9525">
            <a:gradFill flip="none" rotWithShape="1">
              <a:gsLst>
                <a:gs pos="12000">
                  <a:srgbClr val="3E4060"/>
                </a:gs>
                <a:gs pos="34000">
                  <a:srgbClr val="2C2E44"/>
                </a:gs>
                <a:gs pos="64000">
                  <a:srgbClr val="FFE1FF"/>
                </a:gs>
                <a:gs pos="23000">
                  <a:srgbClr val="3399FF"/>
                </a:gs>
                <a:gs pos="93000">
                  <a:srgbClr val="3E4060"/>
                </a:gs>
                <a:gs pos="75000">
                  <a:srgbClr val="C05BE9"/>
                </a:gs>
              </a:gsLst>
              <a:path path="circle">
                <a:fillToRect t="100000" r="100000"/>
              </a:path>
              <a:tileRect l="-100000" b="-100000"/>
            </a:gradFill>
          </a:ln>
          <a:effectLst>
            <a:outerShdw blurRad="190500" dist="254000" dir="8100000" algn="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ru-RU"/>
          </a:p>
        </xdr:txBody>
      </xdr:sp>
    </xdr:grpSp>
    <xdr:clientData/>
  </xdr:twoCellAnchor>
  <xdr:twoCellAnchor>
    <xdr:from>
      <xdr:col>0</xdr:col>
      <xdr:colOff>0</xdr:colOff>
      <xdr:row>0</xdr:row>
      <xdr:rowOff>12700</xdr:rowOff>
    </xdr:from>
    <xdr:to>
      <xdr:col>23</xdr:col>
      <xdr:colOff>350520</xdr:colOff>
      <xdr:row>42</xdr:row>
      <xdr:rowOff>88899</xdr:rowOff>
    </xdr:to>
    <xdr:sp macro="" textlink="">
      <xdr:nvSpPr>
        <xdr:cNvPr id="34" name="Rectangle 33">
          <a:extLst>
            <a:ext uri="{FF2B5EF4-FFF2-40B4-BE49-F238E27FC236}">
              <a16:creationId xmlns:a16="http://schemas.microsoft.com/office/drawing/2014/main" id="{736E564D-0CE5-4C9C-8968-E338E1FB1B85}"/>
            </a:ext>
          </a:extLst>
        </xdr:cNvPr>
        <xdr:cNvSpPr/>
      </xdr:nvSpPr>
      <xdr:spPr>
        <a:xfrm>
          <a:off x="0" y="12700"/>
          <a:ext cx="14371320" cy="7780866"/>
        </a:xfrm>
        <a:prstGeom prst="rect">
          <a:avLst/>
        </a:prstGeom>
        <a:gradFill>
          <a:gsLst>
            <a:gs pos="0">
              <a:srgbClr val="0D0C15">
                <a:alpha val="40000"/>
              </a:srgbClr>
            </a:gs>
            <a:gs pos="100000">
              <a:srgbClr val="12111E"/>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xdr:col>
      <xdr:colOff>174395</xdr:colOff>
      <xdr:row>0</xdr:row>
      <xdr:rowOff>150307</xdr:rowOff>
    </xdr:from>
    <xdr:to>
      <xdr:col>19</xdr:col>
      <xdr:colOff>448715</xdr:colOff>
      <xdr:row>36</xdr:row>
      <xdr:rowOff>106386</xdr:rowOff>
    </xdr:to>
    <xdr:sp macro="" textlink="">
      <xdr:nvSpPr>
        <xdr:cNvPr id="5" name="Rectangle: Rounded Corners 4">
          <a:extLst>
            <a:ext uri="{FF2B5EF4-FFF2-40B4-BE49-F238E27FC236}">
              <a16:creationId xmlns:a16="http://schemas.microsoft.com/office/drawing/2014/main" id="{459F8C72-7D01-52B8-7DD3-DE857D522A0B}"/>
            </a:ext>
          </a:extLst>
        </xdr:cNvPr>
        <xdr:cNvSpPr/>
      </xdr:nvSpPr>
      <xdr:spPr>
        <a:xfrm>
          <a:off x="783995" y="150307"/>
          <a:ext cx="11247120" cy="6440006"/>
        </a:xfrm>
        <a:prstGeom prst="roundRect">
          <a:avLst>
            <a:gd name="adj" fmla="val 1381"/>
          </a:avLst>
        </a:prstGeom>
        <a:gradFill flip="none" rotWithShape="1">
          <a:gsLst>
            <a:gs pos="52000">
              <a:srgbClr val="1E2255"/>
            </a:gs>
            <a:gs pos="100000">
              <a:srgbClr val="2F4495"/>
            </a:gs>
          </a:gsLst>
          <a:lin ang="16200000" scaled="1"/>
          <a:tileRect/>
        </a:gradFill>
        <a:ln>
          <a:noFill/>
        </a:ln>
        <a:effectLst>
          <a:outerShdw blurRad="571500" dist="3810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100"/>
        </a:p>
      </xdr:txBody>
    </xdr:sp>
    <xdr:clientData/>
  </xdr:twoCellAnchor>
  <xdr:twoCellAnchor>
    <xdr:from>
      <xdr:col>1</xdr:col>
      <xdr:colOff>174395</xdr:colOff>
      <xdr:row>0</xdr:row>
      <xdr:rowOff>150307</xdr:rowOff>
    </xdr:from>
    <xdr:to>
      <xdr:col>19</xdr:col>
      <xdr:colOff>443582</xdr:colOff>
      <xdr:row>36</xdr:row>
      <xdr:rowOff>106386</xdr:rowOff>
    </xdr:to>
    <xdr:sp macro="" textlink="">
      <xdr:nvSpPr>
        <xdr:cNvPr id="6" name="Rectangle: Rounded Corners 5">
          <a:extLst>
            <a:ext uri="{FF2B5EF4-FFF2-40B4-BE49-F238E27FC236}">
              <a16:creationId xmlns:a16="http://schemas.microsoft.com/office/drawing/2014/main" id="{F3E1C2C3-DAE2-0732-3796-F6A714886031}"/>
            </a:ext>
          </a:extLst>
        </xdr:cNvPr>
        <xdr:cNvSpPr/>
      </xdr:nvSpPr>
      <xdr:spPr>
        <a:xfrm>
          <a:off x="783995" y="150307"/>
          <a:ext cx="11241987" cy="6440006"/>
        </a:xfrm>
        <a:prstGeom prst="roundRect">
          <a:avLst>
            <a:gd name="adj" fmla="val 1381"/>
          </a:avLst>
        </a:prstGeom>
        <a:gradFill>
          <a:gsLst>
            <a:gs pos="0">
              <a:srgbClr val="0F0F1B"/>
            </a:gs>
            <a:gs pos="58000">
              <a:srgbClr val="282A3E"/>
            </a:gs>
            <a:gs pos="100000">
              <a:srgbClr val="111320"/>
            </a:gs>
          </a:gsLst>
          <a:lin ang="0" scaled="0"/>
        </a:gradFill>
        <a:ln w="9525">
          <a:gradFill flip="none" rotWithShape="1">
            <a:gsLst>
              <a:gs pos="12000">
                <a:srgbClr val="3E4060"/>
              </a:gs>
              <a:gs pos="34000">
                <a:srgbClr val="2C2E44"/>
              </a:gs>
              <a:gs pos="64000">
                <a:srgbClr val="FFE1FF"/>
              </a:gs>
              <a:gs pos="23000">
                <a:srgbClr val="3399FF"/>
              </a:gs>
              <a:gs pos="93000">
                <a:srgbClr val="3E4060"/>
              </a:gs>
              <a:gs pos="75000">
                <a:srgbClr val="C05BE9"/>
              </a:gs>
            </a:gsLst>
            <a:path path="circle">
              <a:fillToRect t="100000" r="100000"/>
            </a:path>
            <a:tileRect l="-100000" b="-100000"/>
          </a:gradFill>
        </a:ln>
        <a:effectLst>
          <a:outerShdw blurRad="190500" dist="254000" dir="8100000" algn="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en-US"/>
        </a:p>
      </xdr:txBody>
    </xdr:sp>
    <xdr:clientData/>
  </xdr:twoCellAnchor>
  <xdr:twoCellAnchor>
    <xdr:from>
      <xdr:col>1</xdr:col>
      <xdr:colOff>182478</xdr:colOff>
      <xdr:row>0</xdr:row>
      <xdr:rowOff>151134</xdr:rowOff>
    </xdr:from>
    <xdr:to>
      <xdr:col>19</xdr:col>
      <xdr:colOff>435497</xdr:colOff>
      <xdr:row>5</xdr:row>
      <xdr:rowOff>60843</xdr:rowOff>
    </xdr:to>
    <xdr:sp macro="" textlink="">
      <xdr:nvSpPr>
        <xdr:cNvPr id="7" name="Freeform: Shape 6">
          <a:extLst>
            <a:ext uri="{FF2B5EF4-FFF2-40B4-BE49-F238E27FC236}">
              <a16:creationId xmlns:a16="http://schemas.microsoft.com/office/drawing/2014/main" id="{A66CDAE9-E00A-1016-C5C2-F284F600D21E}"/>
            </a:ext>
          </a:extLst>
        </xdr:cNvPr>
        <xdr:cNvSpPr/>
      </xdr:nvSpPr>
      <xdr:spPr>
        <a:xfrm>
          <a:off x="792078" y="151134"/>
          <a:ext cx="11225819" cy="810254"/>
        </a:xfrm>
        <a:custGeom>
          <a:avLst/>
          <a:gdLst>
            <a:gd name="connsiteX0" fmla="*/ 92078 w 8162925"/>
            <a:gd name="connsiteY0" fmla="*/ 0 h 723900"/>
            <a:gd name="connsiteX1" fmla="*/ 8070847 w 8162925"/>
            <a:gd name="connsiteY1" fmla="*/ 0 h 723900"/>
            <a:gd name="connsiteX2" fmla="*/ 8162925 w 8162925"/>
            <a:gd name="connsiteY2" fmla="*/ 92078 h 723900"/>
            <a:gd name="connsiteX3" fmla="*/ 8162925 w 8162925"/>
            <a:gd name="connsiteY3" fmla="*/ 723900 h 723900"/>
            <a:gd name="connsiteX4" fmla="*/ 0 w 8162925"/>
            <a:gd name="connsiteY4" fmla="*/ 723900 h 723900"/>
            <a:gd name="connsiteX5" fmla="*/ 0 w 8162925"/>
            <a:gd name="connsiteY5" fmla="*/ 92078 h 723900"/>
            <a:gd name="connsiteX6" fmla="*/ 92078 w 8162925"/>
            <a:gd name="connsiteY6" fmla="*/ 0 h 7239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8162925" h="723900">
              <a:moveTo>
                <a:pt x="92078" y="0"/>
              </a:moveTo>
              <a:lnTo>
                <a:pt x="8070847" y="0"/>
              </a:lnTo>
              <a:cubicBezTo>
                <a:pt x="8121700" y="0"/>
                <a:pt x="8162925" y="41225"/>
                <a:pt x="8162925" y="92078"/>
              </a:cubicBezTo>
              <a:lnTo>
                <a:pt x="8162925" y="723900"/>
              </a:lnTo>
              <a:lnTo>
                <a:pt x="0" y="723900"/>
              </a:lnTo>
              <a:lnTo>
                <a:pt x="0" y="92078"/>
              </a:lnTo>
              <a:cubicBezTo>
                <a:pt x="0" y="41225"/>
                <a:pt x="41225" y="0"/>
                <a:pt x="92078" y="0"/>
              </a:cubicBezTo>
              <a:close/>
            </a:path>
          </a:pathLst>
        </a:custGeom>
        <a:solidFill>
          <a:srgbClr val="202C46"/>
        </a:solidFill>
        <a:ln w="9525">
          <a:gradFill flip="none" rotWithShape="1">
            <a:gsLst>
              <a:gs pos="0">
                <a:srgbClr val="6476CE"/>
              </a:gs>
              <a:gs pos="72000">
                <a:srgbClr val="222964"/>
              </a:gs>
            </a:gsLst>
            <a:lin ang="8100000" scaled="1"/>
            <a:tileRect/>
          </a:gra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a:solidFill>
              <a:srgbClr val="A2ADBE"/>
            </a:solidFill>
            <a:latin typeface="Aptos Narrow"/>
          </a:endParaRPr>
        </a:p>
      </xdr:txBody>
    </xdr:sp>
    <xdr:clientData/>
  </xdr:twoCellAnchor>
  <xdr:twoCellAnchor>
    <xdr:from>
      <xdr:col>1</xdr:col>
      <xdr:colOff>382081</xdr:colOff>
      <xdr:row>21</xdr:row>
      <xdr:rowOff>2251</xdr:rowOff>
    </xdr:from>
    <xdr:to>
      <xdr:col>10</xdr:col>
      <xdr:colOff>32656</xdr:colOff>
      <xdr:row>35</xdr:row>
      <xdr:rowOff>165003</xdr:rowOff>
    </xdr:to>
    <xdr:sp macro="" textlink="">
      <xdr:nvSpPr>
        <xdr:cNvPr id="8" name="Rectangle: Rounded Corners 7">
          <a:extLst>
            <a:ext uri="{FF2B5EF4-FFF2-40B4-BE49-F238E27FC236}">
              <a16:creationId xmlns:a16="http://schemas.microsoft.com/office/drawing/2014/main" id="{08C09047-5194-8268-EC1E-1D3E21752F5D}"/>
            </a:ext>
          </a:extLst>
        </xdr:cNvPr>
        <xdr:cNvSpPr/>
      </xdr:nvSpPr>
      <xdr:spPr>
        <a:xfrm>
          <a:off x="991681" y="3888451"/>
          <a:ext cx="5136975" cy="2753552"/>
        </a:xfrm>
        <a:prstGeom prst="roundRect">
          <a:avLst>
            <a:gd name="adj" fmla="val 5951"/>
          </a:avLst>
        </a:prstGeom>
        <a:gradFill>
          <a:gsLst>
            <a:gs pos="44000">
              <a:srgbClr val="161A28"/>
            </a:gs>
            <a:gs pos="100000">
              <a:srgbClr val="1E2133"/>
            </a:gs>
          </a:gsLst>
          <a:lin ang="0" scaled="0"/>
        </a:gradFill>
        <a:ln w="9525">
          <a:gradFill flip="none" rotWithShape="1">
            <a:gsLst>
              <a:gs pos="0">
                <a:srgbClr val="5F6193"/>
              </a:gs>
              <a:gs pos="100000">
                <a:srgbClr val="3E4060"/>
              </a:gs>
            </a:gsLst>
            <a:lin ang="8100000" scaled="1"/>
            <a:tileRect/>
          </a:gradFill>
        </a:ln>
        <a:effectLst>
          <a:outerShdw blurRad="1270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8</xdr:col>
      <xdr:colOff>394683</xdr:colOff>
      <xdr:row>5</xdr:row>
      <xdr:rowOff>149687</xdr:rowOff>
    </xdr:from>
    <xdr:to>
      <xdr:col>14</xdr:col>
      <xdr:colOff>318655</xdr:colOff>
      <xdr:row>20</xdr:row>
      <xdr:rowOff>55223</xdr:rowOff>
    </xdr:to>
    <xdr:sp macro="" textlink="">
      <xdr:nvSpPr>
        <xdr:cNvPr id="9" name="Rectangle: Rounded Corners 8">
          <a:extLst>
            <a:ext uri="{FF2B5EF4-FFF2-40B4-BE49-F238E27FC236}">
              <a16:creationId xmlns:a16="http://schemas.microsoft.com/office/drawing/2014/main" id="{E7946879-7E63-1058-0140-6AC98F98306D}"/>
            </a:ext>
          </a:extLst>
        </xdr:cNvPr>
        <xdr:cNvSpPr/>
      </xdr:nvSpPr>
      <xdr:spPr>
        <a:xfrm>
          <a:off x="5271483" y="1050232"/>
          <a:ext cx="3581572" cy="2607173"/>
        </a:xfrm>
        <a:prstGeom prst="roundRect">
          <a:avLst>
            <a:gd name="adj" fmla="val 6470"/>
          </a:avLst>
        </a:prstGeom>
        <a:gradFill>
          <a:gsLst>
            <a:gs pos="44000">
              <a:srgbClr val="161A28"/>
            </a:gs>
            <a:gs pos="100000">
              <a:srgbClr val="1E2133"/>
            </a:gs>
          </a:gsLst>
          <a:lin ang="0" scaled="0"/>
        </a:gradFill>
        <a:ln w="9525">
          <a:gradFill flip="none" rotWithShape="1">
            <a:gsLst>
              <a:gs pos="0">
                <a:srgbClr val="5F6193"/>
              </a:gs>
              <a:gs pos="100000">
                <a:srgbClr val="3E4060"/>
              </a:gs>
            </a:gsLst>
            <a:lin ang="8100000" scaled="1"/>
            <a:tileRect/>
          </a:gradFill>
        </a:ln>
        <a:effectLst>
          <a:outerShdw blurRad="1270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ru-RU" sz="1200"/>
        </a:p>
      </xdr:txBody>
    </xdr:sp>
    <xdr:clientData/>
  </xdr:twoCellAnchor>
  <xdr:twoCellAnchor>
    <xdr:from>
      <xdr:col>1</xdr:col>
      <xdr:colOff>382082</xdr:colOff>
      <xdr:row>5</xdr:row>
      <xdr:rowOff>162139</xdr:rowOff>
    </xdr:from>
    <xdr:to>
      <xdr:col>4</xdr:col>
      <xdr:colOff>524841</xdr:colOff>
      <xdr:row>12</xdr:row>
      <xdr:rowOff>113688</xdr:rowOff>
    </xdr:to>
    <xdr:grpSp>
      <xdr:nvGrpSpPr>
        <xdr:cNvPr id="18" name="Group 17">
          <a:extLst>
            <a:ext uri="{FF2B5EF4-FFF2-40B4-BE49-F238E27FC236}">
              <a16:creationId xmlns:a16="http://schemas.microsoft.com/office/drawing/2014/main" id="{A2CDD89F-7826-8FC0-4948-E2AC2D756C93}"/>
            </a:ext>
          </a:extLst>
        </xdr:cNvPr>
        <xdr:cNvGrpSpPr/>
      </xdr:nvGrpSpPr>
      <xdr:grpSpPr>
        <a:xfrm>
          <a:off x="991682" y="1062684"/>
          <a:ext cx="1971559" cy="1212313"/>
          <a:chOff x="535130" y="1023887"/>
          <a:chExt cx="2498125" cy="1631129"/>
        </a:xfrm>
      </xdr:grpSpPr>
      <xdr:sp macro="" textlink="">
        <xdr:nvSpPr>
          <xdr:cNvPr id="28" name="Rectangle: Rounded Corners 27">
            <a:extLst>
              <a:ext uri="{FF2B5EF4-FFF2-40B4-BE49-F238E27FC236}">
                <a16:creationId xmlns:a16="http://schemas.microsoft.com/office/drawing/2014/main" id="{D20CDEB9-8735-BBC3-E3B4-9FD33C5F23D4}"/>
              </a:ext>
            </a:extLst>
          </xdr:cNvPr>
          <xdr:cNvSpPr/>
        </xdr:nvSpPr>
        <xdr:spPr>
          <a:xfrm>
            <a:off x="535130" y="1023887"/>
            <a:ext cx="2498125" cy="1631129"/>
          </a:xfrm>
          <a:prstGeom prst="roundRect">
            <a:avLst>
              <a:gd name="adj" fmla="val 16725"/>
            </a:avLst>
          </a:prstGeom>
          <a:gradFill>
            <a:gsLst>
              <a:gs pos="30000">
                <a:srgbClr val="3832F8"/>
              </a:gs>
              <a:gs pos="86000">
                <a:srgbClr val="6F14CA"/>
              </a:gs>
            </a:gsLst>
            <a:lin ang="0" scaled="0"/>
          </a:gradFill>
          <a:ln w="15875">
            <a:solidFill>
              <a:schemeClr val="bg1"/>
            </a:solidFill>
          </a:ln>
          <a:effectLst>
            <a:glow rad="127000">
              <a:srgbClr val="3832F8">
                <a:alpha val="29000"/>
              </a:srgbClr>
            </a:glow>
            <a:outerShdw blurRad="254000" dist="101600" dir="5400000" algn="t" rotWithShape="0">
              <a:prstClr val="black">
                <a:alpha val="7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400" b="0" i="0" u="none" strike="noStrike" kern="1200">
              <a:solidFill>
                <a:schemeClr val="bg1"/>
              </a:solidFill>
              <a:latin typeface="Aptos Narrow"/>
              <a:ea typeface="+mn-ea"/>
              <a:cs typeface="+mn-cs"/>
            </a:endParaRPr>
          </a:p>
        </xdr:txBody>
      </xdr:sp>
      <xdr:sp macro="" textlink="">
        <xdr:nvSpPr>
          <xdr:cNvPr id="29" name="Rectangle: Rounded Corners 28">
            <a:extLst>
              <a:ext uri="{FF2B5EF4-FFF2-40B4-BE49-F238E27FC236}">
                <a16:creationId xmlns:a16="http://schemas.microsoft.com/office/drawing/2014/main" id="{6D43385C-2B2D-415B-CB83-9622E4906165}"/>
              </a:ext>
            </a:extLst>
          </xdr:cNvPr>
          <xdr:cNvSpPr/>
        </xdr:nvSpPr>
        <xdr:spPr>
          <a:xfrm>
            <a:off x="684791" y="1166484"/>
            <a:ext cx="2198802" cy="1345935"/>
          </a:xfrm>
          <a:prstGeom prst="roundRect">
            <a:avLst>
              <a:gd name="adj" fmla="val 16725"/>
            </a:avLst>
          </a:prstGeom>
          <a:gradFill>
            <a:gsLst>
              <a:gs pos="30000">
                <a:srgbClr val="3832F8"/>
              </a:gs>
              <a:gs pos="86000">
                <a:srgbClr val="6F14CA"/>
              </a:gs>
            </a:gsLst>
            <a:lin ang="0" scaled="0"/>
          </a:gradFill>
          <a:ln w="15875">
            <a:solidFill>
              <a:schemeClr val="bg1"/>
            </a:solidFill>
          </a:ln>
          <a:effectLst>
            <a:glow rad="127000">
              <a:srgbClr val="3832F8">
                <a:alpha val="29000"/>
              </a:srgbClr>
            </a:glow>
            <a:outerShdw blurRad="254000" dist="101600" dir="5400000" algn="t" rotWithShape="0">
              <a:prstClr val="black">
                <a:alpha val="7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400" b="0" i="0" u="none" strike="noStrike" kern="1200">
              <a:solidFill>
                <a:schemeClr val="bg1"/>
              </a:solidFill>
              <a:latin typeface="Aptos Narrow"/>
              <a:ea typeface="+mn-ea"/>
              <a:cs typeface="+mn-cs"/>
            </a:endParaRPr>
          </a:p>
        </xdr:txBody>
      </xdr:sp>
    </xdr:grpSp>
    <xdr:clientData/>
  </xdr:twoCellAnchor>
  <xdr:twoCellAnchor>
    <xdr:from>
      <xdr:col>5</xdr:col>
      <xdr:colOff>64769</xdr:colOff>
      <xdr:row>5</xdr:row>
      <xdr:rowOff>162139</xdr:rowOff>
    </xdr:from>
    <xdr:to>
      <xdr:col>8</xdr:col>
      <xdr:colOff>207528</xdr:colOff>
      <xdr:row>12</xdr:row>
      <xdr:rowOff>113688</xdr:rowOff>
    </xdr:to>
    <xdr:grpSp>
      <xdr:nvGrpSpPr>
        <xdr:cNvPr id="19" name="Group 18">
          <a:extLst>
            <a:ext uri="{FF2B5EF4-FFF2-40B4-BE49-F238E27FC236}">
              <a16:creationId xmlns:a16="http://schemas.microsoft.com/office/drawing/2014/main" id="{0D5CF0E8-CCB0-7F86-3A98-9A8A89947C11}"/>
            </a:ext>
          </a:extLst>
        </xdr:cNvPr>
        <xdr:cNvGrpSpPr/>
      </xdr:nvGrpSpPr>
      <xdr:grpSpPr>
        <a:xfrm>
          <a:off x="3112769" y="1062684"/>
          <a:ext cx="1971559" cy="1212313"/>
          <a:chOff x="2624328" y="1023887"/>
          <a:chExt cx="2498125" cy="1631129"/>
        </a:xfrm>
      </xdr:grpSpPr>
      <xdr:sp macro="" textlink="">
        <xdr:nvSpPr>
          <xdr:cNvPr id="26" name="Rectangle: Rounded Corners 25">
            <a:extLst>
              <a:ext uri="{FF2B5EF4-FFF2-40B4-BE49-F238E27FC236}">
                <a16:creationId xmlns:a16="http://schemas.microsoft.com/office/drawing/2014/main" id="{680B8947-D19B-768F-FC72-B55FB3B54413}"/>
              </a:ext>
            </a:extLst>
          </xdr:cNvPr>
          <xdr:cNvSpPr/>
        </xdr:nvSpPr>
        <xdr:spPr>
          <a:xfrm>
            <a:off x="2624328" y="1023887"/>
            <a:ext cx="2498125" cy="1631129"/>
          </a:xfrm>
          <a:prstGeom prst="roundRect">
            <a:avLst>
              <a:gd name="adj" fmla="val 16725"/>
            </a:avLst>
          </a:prstGeom>
          <a:gradFill flip="none" rotWithShape="1">
            <a:gsLst>
              <a:gs pos="0">
                <a:srgbClr val="6F14CA"/>
              </a:gs>
              <a:gs pos="100000">
                <a:srgbClr val="DA21B6"/>
              </a:gs>
            </a:gsLst>
            <a:lin ang="18600000" scaled="0"/>
            <a:tileRect/>
          </a:gradFill>
          <a:ln w="15875">
            <a:solidFill>
              <a:schemeClr val="bg1"/>
            </a:solidFill>
          </a:ln>
          <a:effectLst>
            <a:glow rad="127000">
              <a:srgbClr val="E658CB">
                <a:alpha val="44000"/>
              </a:srgbClr>
            </a:glow>
            <a:outerShdw blurRad="254000" dist="101600" dir="5400000" algn="t" rotWithShape="0">
              <a:prstClr val="black">
                <a:alpha val="7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1400">
              <a:solidFill>
                <a:schemeClr val="bg1"/>
              </a:solidFill>
              <a:latin typeface="Aptos Narrow"/>
            </a:endParaRPr>
          </a:p>
        </xdr:txBody>
      </xdr:sp>
      <xdr:sp macro="" textlink="">
        <xdr:nvSpPr>
          <xdr:cNvPr id="27" name="Rectangle: Rounded Corners 26">
            <a:extLst>
              <a:ext uri="{FF2B5EF4-FFF2-40B4-BE49-F238E27FC236}">
                <a16:creationId xmlns:a16="http://schemas.microsoft.com/office/drawing/2014/main" id="{7176E60D-1801-173C-8FA9-7AD2852DF03D}"/>
              </a:ext>
            </a:extLst>
          </xdr:cNvPr>
          <xdr:cNvSpPr/>
        </xdr:nvSpPr>
        <xdr:spPr>
          <a:xfrm>
            <a:off x="2773989" y="1166484"/>
            <a:ext cx="2198802" cy="1345935"/>
          </a:xfrm>
          <a:prstGeom prst="roundRect">
            <a:avLst>
              <a:gd name="adj" fmla="val 16725"/>
            </a:avLst>
          </a:prstGeom>
          <a:gradFill flip="none" rotWithShape="1">
            <a:gsLst>
              <a:gs pos="0">
                <a:srgbClr val="6F14CA"/>
              </a:gs>
              <a:gs pos="100000">
                <a:srgbClr val="DA21B6"/>
              </a:gs>
            </a:gsLst>
            <a:lin ang="18600000" scaled="0"/>
            <a:tileRect/>
          </a:gradFill>
          <a:ln w="15875">
            <a:solidFill>
              <a:schemeClr val="bg1"/>
            </a:solidFill>
          </a:ln>
          <a:effectLst>
            <a:glow rad="127000">
              <a:srgbClr val="E658CB">
                <a:alpha val="44000"/>
              </a:srgbClr>
            </a:glow>
            <a:outerShdw blurRad="254000" dist="101600" dir="5400000" algn="t" rotWithShape="0">
              <a:prstClr val="black">
                <a:alpha val="7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1400">
              <a:solidFill>
                <a:schemeClr val="bg1"/>
              </a:solidFill>
              <a:latin typeface="Aptos Narrow"/>
            </a:endParaRPr>
          </a:p>
        </xdr:txBody>
      </xdr:sp>
    </xdr:grpSp>
    <xdr:clientData/>
  </xdr:twoCellAnchor>
  <xdr:twoCellAnchor>
    <xdr:from>
      <xdr:col>1</xdr:col>
      <xdr:colOff>382082</xdr:colOff>
      <xdr:row>13</xdr:row>
      <xdr:rowOff>50559</xdr:rowOff>
    </xdr:from>
    <xdr:to>
      <xdr:col>4</xdr:col>
      <xdr:colOff>524841</xdr:colOff>
      <xdr:row>20</xdr:row>
      <xdr:rowOff>2108</xdr:rowOff>
    </xdr:to>
    <xdr:grpSp>
      <xdr:nvGrpSpPr>
        <xdr:cNvPr id="20" name="Group 19">
          <a:extLst>
            <a:ext uri="{FF2B5EF4-FFF2-40B4-BE49-F238E27FC236}">
              <a16:creationId xmlns:a16="http://schemas.microsoft.com/office/drawing/2014/main" id="{22B95522-2C1E-51B0-662A-B568CD5A7642}"/>
            </a:ext>
          </a:extLst>
        </xdr:cNvPr>
        <xdr:cNvGrpSpPr/>
      </xdr:nvGrpSpPr>
      <xdr:grpSpPr>
        <a:xfrm>
          <a:off x="991682" y="2391977"/>
          <a:ext cx="1971559" cy="1212313"/>
          <a:chOff x="535130" y="2414195"/>
          <a:chExt cx="1941918" cy="1267959"/>
        </a:xfrm>
      </xdr:grpSpPr>
      <xdr:sp macro="" textlink="">
        <xdr:nvSpPr>
          <xdr:cNvPr id="24" name="Rectangle: Rounded Corners 23">
            <a:extLst>
              <a:ext uri="{FF2B5EF4-FFF2-40B4-BE49-F238E27FC236}">
                <a16:creationId xmlns:a16="http://schemas.microsoft.com/office/drawing/2014/main" id="{18764F2A-7264-5669-F320-C6BB8F250F40}"/>
              </a:ext>
            </a:extLst>
          </xdr:cNvPr>
          <xdr:cNvSpPr/>
        </xdr:nvSpPr>
        <xdr:spPr>
          <a:xfrm>
            <a:off x="535130" y="2414195"/>
            <a:ext cx="1941918" cy="1267959"/>
          </a:xfrm>
          <a:prstGeom prst="roundRect">
            <a:avLst>
              <a:gd name="adj" fmla="val 16725"/>
            </a:avLst>
          </a:prstGeom>
          <a:gradFill flip="none" rotWithShape="1">
            <a:gsLst>
              <a:gs pos="0">
                <a:srgbClr val="DA21B6"/>
              </a:gs>
              <a:gs pos="100000">
                <a:srgbClr val="FB563E"/>
              </a:gs>
            </a:gsLst>
            <a:lin ang="18900000" scaled="1"/>
            <a:tileRect/>
          </a:gradFill>
          <a:ln w="19050">
            <a:solidFill>
              <a:schemeClr val="bg1"/>
            </a:solidFill>
          </a:ln>
          <a:effectLst>
            <a:glow rad="76200">
              <a:srgbClr val="FB563E">
                <a:alpha val="43000"/>
              </a:srgbClr>
            </a:glow>
            <a:outerShdw blurRad="254000" dist="101600" dir="5400000" algn="t" rotWithShape="0">
              <a:prstClr val="black">
                <a:alpha val="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1400">
              <a:solidFill>
                <a:schemeClr val="bg1"/>
              </a:solidFill>
              <a:latin typeface="Aptos Narrow"/>
            </a:endParaRPr>
          </a:p>
        </xdr:txBody>
      </xdr:sp>
      <xdr:sp macro="" textlink="">
        <xdr:nvSpPr>
          <xdr:cNvPr id="25" name="Rectangle: Rounded Corners 24">
            <a:extLst>
              <a:ext uri="{FF2B5EF4-FFF2-40B4-BE49-F238E27FC236}">
                <a16:creationId xmlns:a16="http://schemas.microsoft.com/office/drawing/2014/main" id="{5FC69630-C468-4817-BF76-7EF6C32B4207}"/>
              </a:ext>
            </a:extLst>
          </xdr:cNvPr>
          <xdr:cNvSpPr/>
        </xdr:nvSpPr>
        <xdr:spPr>
          <a:xfrm>
            <a:off x="651469" y="2525043"/>
            <a:ext cx="1709239" cy="1046263"/>
          </a:xfrm>
          <a:prstGeom prst="roundRect">
            <a:avLst>
              <a:gd name="adj" fmla="val 16725"/>
            </a:avLst>
          </a:prstGeom>
          <a:gradFill flip="none" rotWithShape="1">
            <a:gsLst>
              <a:gs pos="0">
                <a:srgbClr val="DA21B6"/>
              </a:gs>
              <a:gs pos="100000">
                <a:srgbClr val="FB563E"/>
              </a:gs>
            </a:gsLst>
            <a:lin ang="18900000" scaled="1"/>
            <a:tileRect/>
          </a:gradFill>
          <a:ln w="15875">
            <a:solidFill>
              <a:schemeClr val="bg1"/>
            </a:solidFill>
          </a:ln>
          <a:effectLst>
            <a:glow rad="127000">
              <a:srgbClr val="FB563E">
                <a:alpha val="36000"/>
              </a:srgbClr>
            </a:glow>
            <a:outerShdw blurRad="254000" dist="101600" dir="5400000" algn="t" rotWithShape="0">
              <a:prstClr val="black">
                <a:alpha val="8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1400">
              <a:solidFill>
                <a:schemeClr val="bg1"/>
              </a:solidFill>
              <a:latin typeface="Aptos Narrow"/>
            </a:endParaRPr>
          </a:p>
        </xdr:txBody>
      </xdr:sp>
    </xdr:grpSp>
    <xdr:clientData/>
  </xdr:twoCellAnchor>
  <xdr:twoCellAnchor>
    <xdr:from>
      <xdr:col>5</xdr:col>
      <xdr:colOff>64769</xdr:colOff>
      <xdr:row>13</xdr:row>
      <xdr:rowOff>50559</xdr:rowOff>
    </xdr:from>
    <xdr:to>
      <xdr:col>8</xdr:col>
      <xdr:colOff>207528</xdr:colOff>
      <xdr:row>20</xdr:row>
      <xdr:rowOff>2108</xdr:rowOff>
    </xdr:to>
    <xdr:grpSp>
      <xdr:nvGrpSpPr>
        <xdr:cNvPr id="21" name="Group 20">
          <a:extLst>
            <a:ext uri="{FF2B5EF4-FFF2-40B4-BE49-F238E27FC236}">
              <a16:creationId xmlns:a16="http://schemas.microsoft.com/office/drawing/2014/main" id="{321B26A5-A9B1-E3F7-A5E6-84ECD9763211}"/>
            </a:ext>
          </a:extLst>
        </xdr:cNvPr>
        <xdr:cNvGrpSpPr/>
      </xdr:nvGrpSpPr>
      <xdr:grpSpPr>
        <a:xfrm>
          <a:off x="3112769" y="2391977"/>
          <a:ext cx="1971559" cy="1212313"/>
          <a:chOff x="2624328" y="2414195"/>
          <a:chExt cx="2498125" cy="1631129"/>
        </a:xfrm>
      </xdr:grpSpPr>
      <xdr:sp macro="" textlink="">
        <xdr:nvSpPr>
          <xdr:cNvPr id="22" name="Rectangle: Rounded Corners 21">
            <a:extLst>
              <a:ext uri="{FF2B5EF4-FFF2-40B4-BE49-F238E27FC236}">
                <a16:creationId xmlns:a16="http://schemas.microsoft.com/office/drawing/2014/main" id="{E2576407-66DE-C656-C918-C983836627BB}"/>
              </a:ext>
            </a:extLst>
          </xdr:cNvPr>
          <xdr:cNvSpPr/>
        </xdr:nvSpPr>
        <xdr:spPr>
          <a:xfrm>
            <a:off x="2624328" y="2414195"/>
            <a:ext cx="2498125" cy="1631129"/>
          </a:xfrm>
          <a:prstGeom prst="roundRect">
            <a:avLst>
              <a:gd name="adj" fmla="val 16725"/>
            </a:avLst>
          </a:prstGeom>
          <a:gradFill flip="none" rotWithShape="1">
            <a:gsLst>
              <a:gs pos="0">
                <a:srgbClr val="EE0078"/>
              </a:gs>
              <a:gs pos="73000">
                <a:srgbClr val="6459F9"/>
              </a:gs>
            </a:gsLst>
            <a:lin ang="2700000" scaled="1"/>
            <a:tileRect/>
          </a:gradFill>
          <a:ln w="15875">
            <a:solidFill>
              <a:schemeClr val="bg1"/>
            </a:solidFill>
          </a:ln>
          <a:effectLst>
            <a:outerShdw blurRad="190500" dist="381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1200">
              <a:solidFill>
                <a:schemeClr val="bg1"/>
              </a:solidFill>
              <a:latin typeface="Aptos Narrow"/>
            </a:endParaRPr>
          </a:p>
        </xdr:txBody>
      </xdr:sp>
      <xdr:sp macro="" textlink="">
        <xdr:nvSpPr>
          <xdr:cNvPr id="23" name="Rectangle: Rounded Corners 22">
            <a:extLst>
              <a:ext uri="{FF2B5EF4-FFF2-40B4-BE49-F238E27FC236}">
                <a16:creationId xmlns:a16="http://schemas.microsoft.com/office/drawing/2014/main" id="{FBE58430-064A-0E3F-4C45-5F984F2BDEF0}"/>
              </a:ext>
            </a:extLst>
          </xdr:cNvPr>
          <xdr:cNvSpPr/>
        </xdr:nvSpPr>
        <xdr:spPr>
          <a:xfrm>
            <a:off x="2773989" y="2556792"/>
            <a:ext cx="2198802" cy="1345935"/>
          </a:xfrm>
          <a:prstGeom prst="roundRect">
            <a:avLst>
              <a:gd name="adj" fmla="val 16725"/>
            </a:avLst>
          </a:prstGeom>
          <a:gradFill flip="none" rotWithShape="1">
            <a:gsLst>
              <a:gs pos="0">
                <a:srgbClr val="EE0078"/>
              </a:gs>
              <a:gs pos="73000">
                <a:srgbClr val="6459F9"/>
              </a:gs>
            </a:gsLst>
            <a:lin ang="2700000" scaled="1"/>
            <a:tileRect/>
          </a:gradFill>
          <a:ln w="15875">
            <a:solidFill>
              <a:schemeClr val="bg1"/>
            </a:solidFill>
          </a:ln>
          <a:effectLst>
            <a:outerShdw blurRad="190500" dist="381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1200">
              <a:solidFill>
                <a:schemeClr val="bg1"/>
              </a:solidFill>
              <a:latin typeface="Aptos Narrow"/>
            </a:endParaRPr>
          </a:p>
        </xdr:txBody>
      </xdr:sp>
    </xdr:grpSp>
    <xdr:clientData/>
  </xdr:twoCellAnchor>
  <xdr:twoCellAnchor>
    <xdr:from>
      <xdr:col>14</xdr:col>
      <xdr:colOff>502624</xdr:colOff>
      <xdr:row>5</xdr:row>
      <xdr:rowOff>141447</xdr:rowOff>
    </xdr:from>
    <xdr:to>
      <xdr:col>19</xdr:col>
      <xdr:colOff>348036</xdr:colOff>
      <xdr:row>20</xdr:row>
      <xdr:rowOff>124692</xdr:rowOff>
    </xdr:to>
    <xdr:sp macro="" textlink="">
      <xdr:nvSpPr>
        <xdr:cNvPr id="11" name="Rectangle: Rounded Corners 10">
          <a:extLst>
            <a:ext uri="{FF2B5EF4-FFF2-40B4-BE49-F238E27FC236}">
              <a16:creationId xmlns:a16="http://schemas.microsoft.com/office/drawing/2014/main" id="{FB221769-86AA-82C8-AB0C-DF4B0617032F}"/>
            </a:ext>
          </a:extLst>
        </xdr:cNvPr>
        <xdr:cNvSpPr/>
      </xdr:nvSpPr>
      <xdr:spPr>
        <a:xfrm>
          <a:off x="9037024" y="1041992"/>
          <a:ext cx="2893412" cy="2684882"/>
        </a:xfrm>
        <a:prstGeom prst="roundRect">
          <a:avLst>
            <a:gd name="adj" fmla="val 4530"/>
          </a:avLst>
        </a:prstGeom>
        <a:gradFill>
          <a:gsLst>
            <a:gs pos="44000">
              <a:srgbClr val="161A28"/>
            </a:gs>
            <a:gs pos="100000">
              <a:srgbClr val="1E2133"/>
            </a:gs>
          </a:gsLst>
          <a:lin ang="0" scaled="0"/>
        </a:gradFill>
        <a:ln w="9525">
          <a:gradFill flip="none" rotWithShape="1">
            <a:gsLst>
              <a:gs pos="0">
                <a:srgbClr val="5F6193"/>
              </a:gs>
              <a:gs pos="100000">
                <a:srgbClr val="3E4060"/>
              </a:gs>
            </a:gsLst>
            <a:lin ang="8100000" scaled="1"/>
            <a:tileRect/>
          </a:gradFill>
        </a:ln>
        <a:effectLst>
          <a:outerShdw blurRad="1270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ru-RU" sz="1200"/>
        </a:p>
      </xdr:txBody>
    </xdr:sp>
    <xdr:clientData/>
  </xdr:twoCellAnchor>
  <xdr:twoCellAnchor>
    <xdr:from>
      <xdr:col>13</xdr:col>
      <xdr:colOff>489857</xdr:colOff>
      <xdr:row>21</xdr:row>
      <xdr:rowOff>0</xdr:rowOff>
    </xdr:from>
    <xdr:to>
      <xdr:col>19</xdr:col>
      <xdr:colOff>325738</xdr:colOff>
      <xdr:row>35</xdr:row>
      <xdr:rowOff>153899</xdr:rowOff>
    </xdr:to>
    <xdr:sp macro="" textlink="">
      <xdr:nvSpPr>
        <xdr:cNvPr id="13" name="Rectangle: Rounded Corners 12">
          <a:extLst>
            <a:ext uri="{FF2B5EF4-FFF2-40B4-BE49-F238E27FC236}">
              <a16:creationId xmlns:a16="http://schemas.microsoft.com/office/drawing/2014/main" id="{90A3208C-36F8-3B9E-5751-50D946E4CA2E}"/>
            </a:ext>
          </a:extLst>
        </xdr:cNvPr>
        <xdr:cNvSpPr/>
      </xdr:nvSpPr>
      <xdr:spPr>
        <a:xfrm>
          <a:off x="8414657" y="3840480"/>
          <a:ext cx="3493481" cy="2714219"/>
        </a:xfrm>
        <a:prstGeom prst="roundRect">
          <a:avLst>
            <a:gd name="adj" fmla="val 4530"/>
          </a:avLst>
        </a:prstGeom>
        <a:gradFill>
          <a:gsLst>
            <a:gs pos="44000">
              <a:srgbClr val="161A28"/>
            </a:gs>
            <a:gs pos="100000">
              <a:srgbClr val="1E2133"/>
            </a:gs>
          </a:gsLst>
          <a:lin ang="0" scaled="0"/>
        </a:gradFill>
        <a:ln w="9525">
          <a:gradFill flip="none" rotWithShape="1">
            <a:gsLst>
              <a:gs pos="0">
                <a:srgbClr val="5F6193"/>
              </a:gs>
              <a:gs pos="100000">
                <a:srgbClr val="3E4060"/>
              </a:gs>
            </a:gsLst>
            <a:lin ang="8100000" scaled="1"/>
            <a:tileRect/>
          </a:gradFill>
        </a:ln>
        <a:effectLst>
          <a:outerShdw blurRad="1270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ru-RU" sz="1200"/>
        </a:p>
      </xdr:txBody>
    </xdr:sp>
    <xdr:clientData/>
  </xdr:twoCellAnchor>
  <xdr:twoCellAnchor>
    <xdr:from>
      <xdr:col>10</xdr:col>
      <xdr:colOff>154181</xdr:colOff>
      <xdr:row>21</xdr:row>
      <xdr:rowOff>10299</xdr:rowOff>
    </xdr:from>
    <xdr:to>
      <xdr:col>13</xdr:col>
      <xdr:colOff>381000</xdr:colOff>
      <xdr:row>35</xdr:row>
      <xdr:rowOff>164739</xdr:rowOff>
    </xdr:to>
    <xdr:sp macro="" textlink="">
      <xdr:nvSpPr>
        <xdr:cNvPr id="14" name="Rectangle: Rounded Corners 13">
          <a:extLst>
            <a:ext uri="{FF2B5EF4-FFF2-40B4-BE49-F238E27FC236}">
              <a16:creationId xmlns:a16="http://schemas.microsoft.com/office/drawing/2014/main" id="{E8DD6B3F-DAF3-1CBB-3E61-5088F6825227}"/>
            </a:ext>
          </a:extLst>
        </xdr:cNvPr>
        <xdr:cNvSpPr/>
      </xdr:nvSpPr>
      <xdr:spPr>
        <a:xfrm>
          <a:off x="6250181" y="3896499"/>
          <a:ext cx="2055619" cy="2745240"/>
        </a:xfrm>
        <a:prstGeom prst="roundRect">
          <a:avLst>
            <a:gd name="adj" fmla="val 4530"/>
          </a:avLst>
        </a:prstGeom>
        <a:gradFill>
          <a:gsLst>
            <a:gs pos="44000">
              <a:srgbClr val="161A28"/>
            </a:gs>
            <a:gs pos="100000">
              <a:srgbClr val="1E2133"/>
            </a:gs>
          </a:gsLst>
          <a:lin ang="0" scaled="0"/>
        </a:gradFill>
        <a:ln w="9525">
          <a:gradFill flip="none" rotWithShape="1">
            <a:gsLst>
              <a:gs pos="0">
                <a:srgbClr val="5F6193"/>
              </a:gs>
              <a:gs pos="100000">
                <a:srgbClr val="3E4060"/>
              </a:gs>
            </a:gsLst>
            <a:lin ang="8100000" scaled="1"/>
            <a:tileRect/>
          </a:gradFill>
        </a:ln>
        <a:effectLst>
          <a:outerShdw blurRad="1270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ru-RU" sz="1200"/>
        </a:p>
      </xdr:txBody>
    </xdr:sp>
    <xdr:clientData/>
  </xdr:twoCellAnchor>
  <xdr:twoCellAnchor>
    <xdr:from>
      <xdr:col>3</xdr:col>
      <xdr:colOff>382386</xdr:colOff>
      <xdr:row>0</xdr:row>
      <xdr:rowOff>146685</xdr:rowOff>
    </xdr:from>
    <xdr:to>
      <xdr:col>3</xdr:col>
      <xdr:colOff>382386</xdr:colOff>
      <xdr:row>5</xdr:row>
      <xdr:rowOff>60843</xdr:rowOff>
    </xdr:to>
    <xdr:cxnSp macro="">
      <xdr:nvCxnSpPr>
        <xdr:cNvPr id="15" name="Straight Connector 14">
          <a:extLst>
            <a:ext uri="{FF2B5EF4-FFF2-40B4-BE49-F238E27FC236}">
              <a16:creationId xmlns:a16="http://schemas.microsoft.com/office/drawing/2014/main" id="{73C67BEF-85CE-35FC-BA89-87DA40992C00}"/>
            </a:ext>
          </a:extLst>
        </xdr:cNvPr>
        <xdr:cNvCxnSpPr/>
      </xdr:nvCxnSpPr>
      <xdr:spPr>
        <a:xfrm>
          <a:off x="2211186" y="146685"/>
          <a:ext cx="0" cy="814703"/>
        </a:xfrm>
        <a:prstGeom prst="line">
          <a:avLst/>
        </a:prstGeom>
        <a:gradFill>
          <a:gsLst>
            <a:gs pos="0">
              <a:srgbClr val="4E7AE2"/>
            </a:gs>
            <a:gs pos="77000">
              <a:srgbClr val="3A2058">
                <a:alpha val="0"/>
              </a:srgbClr>
            </a:gs>
          </a:gsLst>
          <a:path path="circle">
            <a:fillToRect l="100000" b="100000"/>
          </a:path>
        </a:gradFill>
        <a:ln>
          <a:solidFill>
            <a:schemeClr val="bg1">
              <a:alpha val="56000"/>
            </a:schemeClr>
          </a:solidFill>
        </a:ln>
        <a:effectLst>
          <a:outerShdw blurRad="508000" dist="1270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cxnSp>
    <xdr:clientData/>
  </xdr:twoCellAnchor>
  <xdr:twoCellAnchor>
    <xdr:from>
      <xdr:col>1</xdr:col>
      <xdr:colOff>252501</xdr:colOff>
      <xdr:row>1</xdr:row>
      <xdr:rowOff>74169</xdr:rowOff>
    </xdr:from>
    <xdr:to>
      <xdr:col>3</xdr:col>
      <xdr:colOff>460492</xdr:colOff>
      <xdr:row>5</xdr:row>
      <xdr:rowOff>18629</xdr:rowOff>
    </xdr:to>
    <xdr:sp macro="" textlink="">
      <xdr:nvSpPr>
        <xdr:cNvPr id="16" name="TextBox 32">
          <a:extLst>
            <a:ext uri="{FF2B5EF4-FFF2-40B4-BE49-F238E27FC236}">
              <a16:creationId xmlns:a16="http://schemas.microsoft.com/office/drawing/2014/main" id="{5E6D2108-F92C-BD0F-D208-CBC1D7769E6A}"/>
            </a:ext>
          </a:extLst>
        </xdr:cNvPr>
        <xdr:cNvSpPr txBox="1"/>
      </xdr:nvSpPr>
      <xdr:spPr>
        <a:xfrm>
          <a:off x="862101" y="254278"/>
          <a:ext cx="1427191" cy="6648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l"/>
          <a:r>
            <a:rPr lang="en-US" sz="2000" b="0" i="0" u="none" strike="noStrike">
              <a:solidFill>
                <a:schemeClr val="bg1"/>
              </a:solidFill>
              <a:latin typeface="Aptos Narrow"/>
              <a:ea typeface="+mn-ea"/>
              <a:cs typeface="+mn-cs"/>
            </a:rPr>
            <a:t>Retail Store   </a:t>
          </a:r>
          <a:r>
            <a:rPr lang="en-US" sz="1600" b="1" i="0" u="sng" strike="noStrike">
              <a:solidFill>
                <a:schemeClr val="bg1"/>
              </a:solidFill>
              <a:latin typeface="Aptos Narrow"/>
              <a:ea typeface="+mn-ea"/>
              <a:cs typeface="+mn-cs"/>
            </a:rPr>
            <a:t>Dashboard</a:t>
          </a:r>
          <a:endParaRPr lang="en-US" sz="2000" b="1" i="0" u="sng" strike="noStrike">
            <a:solidFill>
              <a:schemeClr val="bg1"/>
            </a:solidFill>
            <a:latin typeface="Aptos Narrow"/>
            <a:ea typeface="+mn-ea"/>
            <a:cs typeface="+mn-cs"/>
          </a:endParaRPr>
        </a:p>
      </xdr:txBody>
    </xdr:sp>
    <xdr:clientData/>
  </xdr:twoCellAnchor>
  <xdr:twoCellAnchor>
    <xdr:from>
      <xdr:col>3</xdr:col>
      <xdr:colOff>380461</xdr:colOff>
      <xdr:row>0</xdr:row>
      <xdr:rowOff>151134</xdr:rowOff>
    </xdr:from>
    <xdr:to>
      <xdr:col>7</xdr:col>
      <xdr:colOff>103909</xdr:colOff>
      <xdr:row>5</xdr:row>
      <xdr:rowOff>65292</xdr:rowOff>
    </xdr:to>
    <xdr:sp macro="" textlink="">
      <xdr:nvSpPr>
        <xdr:cNvPr id="17" name="Rectangle 16">
          <a:extLst>
            <a:ext uri="{FF2B5EF4-FFF2-40B4-BE49-F238E27FC236}">
              <a16:creationId xmlns:a16="http://schemas.microsoft.com/office/drawing/2014/main" id="{43CC6079-B5EC-2F58-5431-18F92744B4F8}"/>
            </a:ext>
          </a:extLst>
        </xdr:cNvPr>
        <xdr:cNvSpPr/>
      </xdr:nvSpPr>
      <xdr:spPr>
        <a:xfrm>
          <a:off x="2209261" y="151134"/>
          <a:ext cx="2161848" cy="814703"/>
        </a:xfrm>
        <a:prstGeom prst="rect">
          <a:avLst/>
        </a:prstGeom>
        <a:solidFill>
          <a:srgbClr val="384D7C">
            <a:alpha val="71000"/>
          </a:srgbClr>
        </a:solidFill>
        <a:ln w="9525">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a:solidFill>
              <a:srgbClr val="A2ADBE"/>
            </a:solidFill>
            <a:latin typeface="Aptos Narrow"/>
          </a:endParaRPr>
        </a:p>
      </xdr:txBody>
    </xdr:sp>
    <xdr:clientData/>
  </xdr:twoCellAnchor>
  <xdr:twoCellAnchor>
    <xdr:from>
      <xdr:col>4</xdr:col>
      <xdr:colOff>36229</xdr:colOff>
      <xdr:row>2</xdr:row>
      <xdr:rowOff>38940</xdr:rowOff>
    </xdr:from>
    <xdr:to>
      <xdr:col>6</xdr:col>
      <xdr:colOff>448141</xdr:colOff>
      <xdr:row>3</xdr:row>
      <xdr:rowOff>177485</xdr:rowOff>
    </xdr:to>
    <xdr:sp macro="" textlink="">
      <xdr:nvSpPr>
        <xdr:cNvPr id="35" name="TextBox 34">
          <a:extLst>
            <a:ext uri="{FF2B5EF4-FFF2-40B4-BE49-F238E27FC236}">
              <a16:creationId xmlns:a16="http://schemas.microsoft.com/office/drawing/2014/main" id="{C10830A0-F4BA-5EF4-91EA-60EAB67C6D81}"/>
            </a:ext>
          </a:extLst>
        </xdr:cNvPr>
        <xdr:cNvSpPr txBox="1"/>
      </xdr:nvSpPr>
      <xdr:spPr>
        <a:xfrm>
          <a:off x="2474629" y="399158"/>
          <a:ext cx="1631112" cy="318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Sales Overview</a:t>
          </a:r>
        </a:p>
      </xdr:txBody>
    </xdr:sp>
    <xdr:clientData/>
  </xdr:twoCellAnchor>
  <xdr:twoCellAnchor>
    <xdr:from>
      <xdr:col>7</xdr:col>
      <xdr:colOff>67935</xdr:colOff>
      <xdr:row>2</xdr:row>
      <xdr:rowOff>38940</xdr:rowOff>
    </xdr:from>
    <xdr:to>
      <xdr:col>9</xdr:col>
      <xdr:colOff>479847</xdr:colOff>
      <xdr:row>3</xdr:row>
      <xdr:rowOff>177485</xdr:rowOff>
    </xdr:to>
    <xdr:sp macro="" textlink="">
      <xdr:nvSpPr>
        <xdr:cNvPr id="51" name="TextBox 50">
          <a:extLst>
            <a:ext uri="{FF2B5EF4-FFF2-40B4-BE49-F238E27FC236}">
              <a16:creationId xmlns:a16="http://schemas.microsoft.com/office/drawing/2014/main" id="{F6647DFF-078C-D707-5861-70E4501B9863}"/>
            </a:ext>
          </a:extLst>
        </xdr:cNvPr>
        <xdr:cNvSpPr txBox="1"/>
      </xdr:nvSpPr>
      <xdr:spPr>
        <a:xfrm>
          <a:off x="4335135" y="399158"/>
          <a:ext cx="1631112" cy="318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a:solidFill>
                <a:srgbClr val="8D8FB5"/>
              </a:solidFill>
              <a:latin typeface="+mn-lt"/>
              <a:ea typeface="+mn-ea"/>
              <a:cs typeface="+mn-cs"/>
            </a:rPr>
            <a:t>Profit Analysis</a:t>
          </a:r>
        </a:p>
      </xdr:txBody>
    </xdr:sp>
    <xdr:clientData/>
  </xdr:twoCellAnchor>
  <xdr:twoCellAnchor>
    <xdr:from>
      <xdr:col>10</xdr:col>
      <xdr:colOff>141205</xdr:colOff>
      <xdr:row>2</xdr:row>
      <xdr:rowOff>38940</xdr:rowOff>
    </xdr:from>
    <xdr:to>
      <xdr:col>12</xdr:col>
      <xdr:colOff>553117</xdr:colOff>
      <xdr:row>3</xdr:row>
      <xdr:rowOff>177485</xdr:rowOff>
    </xdr:to>
    <xdr:sp macro="" textlink="">
      <xdr:nvSpPr>
        <xdr:cNvPr id="58" name="TextBox 57">
          <a:extLst>
            <a:ext uri="{FF2B5EF4-FFF2-40B4-BE49-F238E27FC236}">
              <a16:creationId xmlns:a16="http://schemas.microsoft.com/office/drawing/2014/main" id="{951B95B2-2F8B-113C-62B9-F650F10D1D8B}"/>
            </a:ext>
          </a:extLst>
        </xdr:cNvPr>
        <xdr:cNvSpPr txBox="1"/>
      </xdr:nvSpPr>
      <xdr:spPr>
        <a:xfrm>
          <a:off x="6237205" y="399158"/>
          <a:ext cx="1631112" cy="318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a:solidFill>
                <a:srgbClr val="8D8FB5"/>
              </a:solidFill>
              <a:latin typeface="+mn-lt"/>
              <a:ea typeface="+mn-ea"/>
              <a:cs typeface="+mn-cs"/>
            </a:rPr>
            <a:t>Dataset</a:t>
          </a:r>
        </a:p>
      </xdr:txBody>
    </xdr:sp>
    <xdr:clientData/>
  </xdr:twoCellAnchor>
  <xdr:twoCellAnchor>
    <xdr:from>
      <xdr:col>13</xdr:col>
      <xdr:colOff>214475</xdr:colOff>
      <xdr:row>2</xdr:row>
      <xdr:rowOff>38940</xdr:rowOff>
    </xdr:from>
    <xdr:to>
      <xdr:col>16</xdr:col>
      <xdr:colOff>16787</xdr:colOff>
      <xdr:row>3</xdr:row>
      <xdr:rowOff>177485</xdr:rowOff>
    </xdr:to>
    <xdr:sp macro="" textlink="">
      <xdr:nvSpPr>
        <xdr:cNvPr id="61" name="TextBox 60">
          <a:extLst>
            <a:ext uri="{FF2B5EF4-FFF2-40B4-BE49-F238E27FC236}">
              <a16:creationId xmlns:a16="http://schemas.microsoft.com/office/drawing/2014/main" id="{1BDCA382-44C3-32AE-44F9-16AFA32A0615}"/>
            </a:ext>
          </a:extLst>
        </xdr:cNvPr>
        <xdr:cNvSpPr txBox="1"/>
      </xdr:nvSpPr>
      <xdr:spPr>
        <a:xfrm>
          <a:off x="8139275" y="399158"/>
          <a:ext cx="1631112" cy="318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a:solidFill>
                <a:srgbClr val="8D8FB5"/>
              </a:solidFill>
              <a:latin typeface="+mn-lt"/>
              <a:ea typeface="+mn-ea"/>
              <a:cs typeface="+mn-cs"/>
            </a:rPr>
            <a:t>Analysis</a:t>
          </a:r>
        </a:p>
      </xdr:txBody>
    </xdr:sp>
    <xdr:clientData/>
  </xdr:twoCellAnchor>
  <xdr:twoCellAnchor>
    <xdr:from>
      <xdr:col>16</xdr:col>
      <xdr:colOff>287743</xdr:colOff>
      <xdr:row>2</xdr:row>
      <xdr:rowOff>38940</xdr:rowOff>
    </xdr:from>
    <xdr:to>
      <xdr:col>19</xdr:col>
      <xdr:colOff>90055</xdr:colOff>
      <xdr:row>3</xdr:row>
      <xdr:rowOff>177485</xdr:rowOff>
    </xdr:to>
    <xdr:sp macro="" textlink="">
      <xdr:nvSpPr>
        <xdr:cNvPr id="63" name="TextBox 62">
          <a:extLst>
            <a:ext uri="{FF2B5EF4-FFF2-40B4-BE49-F238E27FC236}">
              <a16:creationId xmlns:a16="http://schemas.microsoft.com/office/drawing/2014/main" id="{AD62925F-529B-6DF1-8629-A9908606B342}"/>
            </a:ext>
          </a:extLst>
        </xdr:cNvPr>
        <xdr:cNvSpPr txBox="1"/>
      </xdr:nvSpPr>
      <xdr:spPr>
        <a:xfrm>
          <a:off x="10041343" y="399158"/>
          <a:ext cx="1631112" cy="318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a:solidFill>
                <a:srgbClr val="8D8FB5"/>
              </a:solidFill>
              <a:latin typeface="+mn-lt"/>
              <a:ea typeface="+mn-ea"/>
              <a:cs typeface="+mn-cs"/>
            </a:rPr>
            <a:t>Key-Insights</a:t>
          </a:r>
        </a:p>
      </xdr:txBody>
    </xdr:sp>
    <xdr:clientData/>
  </xdr:twoCellAnchor>
  <xdr:twoCellAnchor>
    <xdr:from>
      <xdr:col>1</xdr:col>
      <xdr:colOff>374074</xdr:colOff>
      <xdr:row>23</xdr:row>
      <xdr:rowOff>110836</xdr:rowOff>
    </xdr:from>
    <xdr:to>
      <xdr:col>10</xdr:col>
      <xdr:colOff>20783</xdr:colOff>
      <xdr:row>35</xdr:row>
      <xdr:rowOff>76197</xdr:rowOff>
    </xdr:to>
    <xdr:graphicFrame macro="">
      <xdr:nvGraphicFramePr>
        <xdr:cNvPr id="67" name="Chart 66">
          <a:extLst>
            <a:ext uri="{FF2B5EF4-FFF2-40B4-BE49-F238E27FC236}">
              <a16:creationId xmlns:a16="http://schemas.microsoft.com/office/drawing/2014/main" id="{BD5CEE70-BD21-43DA-BAB6-5D3348FC36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125773</xdr:colOff>
      <xdr:row>33</xdr:row>
      <xdr:rowOff>154651</xdr:rowOff>
    </xdr:from>
    <xdr:to>
      <xdr:col>10</xdr:col>
      <xdr:colOff>3853</xdr:colOff>
      <xdr:row>35</xdr:row>
      <xdr:rowOff>144953</xdr:rowOff>
    </xdr:to>
    <mc:AlternateContent xmlns:mc="http://schemas.openxmlformats.org/markup-compatibility/2006">
      <mc:Choice xmlns:a14="http://schemas.microsoft.com/office/drawing/2010/main" Requires="a14">
        <xdr:graphicFrame macro="">
          <xdr:nvGraphicFramePr>
            <xdr:cNvPr id="69" name="Months (Order_Date)">
              <a:extLst>
                <a:ext uri="{FF2B5EF4-FFF2-40B4-BE49-F238E27FC236}">
                  <a16:creationId xmlns:a16="http://schemas.microsoft.com/office/drawing/2014/main" id="{E0F562D5-2F6E-4987-82ED-8ED8F061B51F}"/>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dr:sp macro="" textlink="">
          <xdr:nvSpPr>
            <xdr:cNvPr id="0" name=""/>
            <xdr:cNvSpPr>
              <a:spLocks noTextEdit="1"/>
            </xdr:cNvSpPr>
          </xdr:nvSpPr>
          <xdr:spPr>
            <a:xfrm>
              <a:off x="1344973" y="6098251"/>
              <a:ext cx="4754880" cy="350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354372</xdr:colOff>
      <xdr:row>21</xdr:row>
      <xdr:rowOff>106160</xdr:rowOff>
    </xdr:from>
    <xdr:to>
      <xdr:col>5</xdr:col>
      <xdr:colOff>401781</xdr:colOff>
      <xdr:row>23</xdr:row>
      <xdr:rowOff>5022</xdr:rowOff>
    </xdr:to>
    <xdr:sp macro="" textlink="Processing!A5">
      <xdr:nvSpPr>
        <xdr:cNvPr id="82" name="TextBox 81">
          <a:extLst>
            <a:ext uri="{FF2B5EF4-FFF2-40B4-BE49-F238E27FC236}">
              <a16:creationId xmlns:a16="http://schemas.microsoft.com/office/drawing/2014/main" id="{3BD3213E-2122-40C3-9CFA-EED66465CFB1}"/>
            </a:ext>
          </a:extLst>
        </xdr:cNvPr>
        <xdr:cNvSpPr txBox="1"/>
      </xdr:nvSpPr>
      <xdr:spPr>
        <a:xfrm>
          <a:off x="963972" y="3888451"/>
          <a:ext cx="2485809"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9FC3999-5773-496F-8A76-553D723F430C}" type="TxLink">
            <a:rPr lang="en-US" sz="1400" b="0" i="0" u="none" strike="noStrike">
              <a:solidFill>
                <a:srgbClr val="8D8FB5"/>
              </a:solidFill>
              <a:latin typeface="Mangal Pro" panose="00000500000000000000" pitchFamily="2" charset="0"/>
              <a:ea typeface="+mn-ea"/>
              <a:cs typeface="Mangal Pro" panose="00000500000000000000" pitchFamily="2" charset="0"/>
            </a:rPr>
            <a:pPr marL="0" indent="0" algn="l"/>
            <a:t>Monthly Revenue vs Costs</a:t>
          </a:fld>
          <a:endParaRPr lang="ru-RU" sz="14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4</xdr:col>
      <xdr:colOff>398427</xdr:colOff>
      <xdr:row>22</xdr:row>
      <xdr:rowOff>101311</xdr:rowOff>
    </xdr:from>
    <xdr:to>
      <xdr:col>6</xdr:col>
      <xdr:colOff>438882</xdr:colOff>
      <xdr:row>24</xdr:row>
      <xdr:rowOff>91613</xdr:rowOff>
    </xdr:to>
    <xdr:sp macro="" textlink="Processing!C19">
      <xdr:nvSpPr>
        <xdr:cNvPr id="83" name="TextBox 82">
          <a:extLst>
            <a:ext uri="{FF2B5EF4-FFF2-40B4-BE49-F238E27FC236}">
              <a16:creationId xmlns:a16="http://schemas.microsoft.com/office/drawing/2014/main" id="{EBF8206E-F5FA-420A-BF3C-A63DD91C7F72}"/>
            </a:ext>
          </a:extLst>
        </xdr:cNvPr>
        <xdr:cNvSpPr txBox="1"/>
      </xdr:nvSpPr>
      <xdr:spPr>
        <a:xfrm>
          <a:off x="2836827" y="4063711"/>
          <a:ext cx="1259655"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D4B9031-1FAC-4F2E-8860-45DFE7B0EA8F}" type="TxLink">
            <a:rPr lang="en-US" sz="1500" b="0" i="0" u="none" strike="noStrike">
              <a:solidFill>
                <a:srgbClr val="009EE1"/>
              </a:solidFill>
              <a:latin typeface="Aptos Narrow"/>
              <a:ea typeface="+mn-ea"/>
              <a:cs typeface="Mangal Pro" panose="00000500000000000000" pitchFamily="2" charset="0"/>
            </a:rPr>
            <a:pPr marL="0" indent="0" algn="r"/>
            <a:t>$1.5M</a:t>
          </a:fld>
          <a:endParaRPr lang="ru-RU" sz="1500" b="0" i="0" u="none" strike="noStrike">
            <a:solidFill>
              <a:srgbClr val="009EE1"/>
            </a:solidFill>
            <a:latin typeface="Aptos Narrow"/>
            <a:ea typeface="+mn-ea"/>
            <a:cs typeface="Mangal Pro" panose="00000500000000000000" pitchFamily="2" charset="0"/>
          </a:endParaRPr>
        </a:p>
      </xdr:txBody>
    </xdr:sp>
    <xdr:clientData/>
  </xdr:twoCellAnchor>
  <xdr:twoCellAnchor>
    <xdr:from>
      <xdr:col>7</xdr:col>
      <xdr:colOff>83126</xdr:colOff>
      <xdr:row>21</xdr:row>
      <xdr:rowOff>106160</xdr:rowOff>
    </xdr:from>
    <xdr:to>
      <xdr:col>8</xdr:col>
      <xdr:colOff>418033</xdr:colOff>
      <xdr:row>23</xdr:row>
      <xdr:rowOff>5022</xdr:rowOff>
    </xdr:to>
    <xdr:sp macro="" textlink="Processing!B5">
      <xdr:nvSpPr>
        <xdr:cNvPr id="84" name="TextBox 83">
          <a:extLst>
            <a:ext uri="{FF2B5EF4-FFF2-40B4-BE49-F238E27FC236}">
              <a16:creationId xmlns:a16="http://schemas.microsoft.com/office/drawing/2014/main" id="{9C6B1ADB-EE10-423F-ABF0-084F1AB531BC}"/>
            </a:ext>
          </a:extLst>
        </xdr:cNvPr>
        <xdr:cNvSpPr txBox="1"/>
      </xdr:nvSpPr>
      <xdr:spPr>
        <a:xfrm>
          <a:off x="4350326" y="3888451"/>
          <a:ext cx="944507"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009AB40-77EA-4747-97F5-FEE559916B89}" type="TxLink">
            <a:rPr lang="en-US" sz="1400" b="0" i="0" u="none" strike="noStrike">
              <a:solidFill>
                <a:srgbClr val="8D8FB5"/>
              </a:solidFill>
              <a:latin typeface="Mangal Pro" panose="00000500000000000000" pitchFamily="2" charset="0"/>
              <a:ea typeface="+mn-ea"/>
              <a:cs typeface="Mangal Pro" panose="00000500000000000000" pitchFamily="2" charset="0"/>
            </a:rPr>
            <a:pPr marL="0" indent="0" algn="l"/>
            <a:t>Revenue</a:t>
          </a:fld>
          <a:endParaRPr lang="ru-RU" sz="14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5</xdr:col>
      <xdr:colOff>452045</xdr:colOff>
      <xdr:row>21</xdr:row>
      <xdr:rowOff>106160</xdr:rowOff>
    </xdr:from>
    <xdr:to>
      <xdr:col>7</xdr:col>
      <xdr:colOff>61070</xdr:colOff>
      <xdr:row>23</xdr:row>
      <xdr:rowOff>5022</xdr:rowOff>
    </xdr:to>
    <xdr:sp macro="" textlink="Processing!C5">
      <xdr:nvSpPr>
        <xdr:cNvPr id="85" name="TextBox 84">
          <a:extLst>
            <a:ext uri="{FF2B5EF4-FFF2-40B4-BE49-F238E27FC236}">
              <a16:creationId xmlns:a16="http://schemas.microsoft.com/office/drawing/2014/main" id="{508AC288-00D7-4B9F-85A5-BE33A5B45666}"/>
            </a:ext>
          </a:extLst>
        </xdr:cNvPr>
        <xdr:cNvSpPr txBox="1"/>
      </xdr:nvSpPr>
      <xdr:spPr>
        <a:xfrm>
          <a:off x="3500045" y="3888451"/>
          <a:ext cx="828225"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9E977A5-AAA8-420E-9F8D-62F1B8F5969A}" type="TxLink">
            <a:rPr lang="en-US" sz="1400" b="0" i="0" u="none" strike="noStrike">
              <a:solidFill>
                <a:srgbClr val="8D8FB5"/>
              </a:solidFill>
              <a:latin typeface="Mangal Pro" panose="00000500000000000000" pitchFamily="2" charset="0"/>
              <a:ea typeface="+mn-ea"/>
              <a:cs typeface="Mangal Pro" panose="00000500000000000000" pitchFamily="2" charset="0"/>
            </a:rPr>
            <a:pPr marL="0" indent="0" algn="l"/>
            <a:t>Cost</a:t>
          </a:fld>
          <a:endParaRPr lang="ru-RU" sz="14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6</xdr:col>
      <xdr:colOff>344395</xdr:colOff>
      <xdr:row>22</xdr:row>
      <xdr:rowOff>101311</xdr:rowOff>
    </xdr:from>
    <xdr:to>
      <xdr:col>8</xdr:col>
      <xdr:colOff>384850</xdr:colOff>
      <xdr:row>24</xdr:row>
      <xdr:rowOff>91613</xdr:rowOff>
    </xdr:to>
    <xdr:sp macro="" textlink="Processing!B19">
      <xdr:nvSpPr>
        <xdr:cNvPr id="86" name="TextBox 85">
          <a:extLst>
            <a:ext uri="{FF2B5EF4-FFF2-40B4-BE49-F238E27FC236}">
              <a16:creationId xmlns:a16="http://schemas.microsoft.com/office/drawing/2014/main" id="{2AE91EEA-C433-4AB8-88CC-99AA1925FDEE}"/>
            </a:ext>
          </a:extLst>
        </xdr:cNvPr>
        <xdr:cNvSpPr txBox="1"/>
      </xdr:nvSpPr>
      <xdr:spPr>
        <a:xfrm>
          <a:off x="4001995" y="4063711"/>
          <a:ext cx="1259655"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87EF303-B0F4-4F49-ADC5-BBF5DF2BDF94}" type="TxLink">
            <a:rPr lang="en-US" sz="1500" b="0" i="0" u="none" strike="noStrike">
              <a:solidFill>
                <a:schemeClr val="bg1"/>
              </a:solidFill>
              <a:latin typeface="Aptos Narrow"/>
              <a:ea typeface="+mn-ea"/>
              <a:cs typeface="Mangal Pro" panose="00000500000000000000" pitchFamily="2" charset="0"/>
            </a:rPr>
            <a:pPr marL="0" indent="0" algn="r"/>
            <a:t>$2.0M</a:t>
          </a:fld>
          <a:endParaRPr lang="ru-RU" sz="1500" b="0" i="0" u="none" strike="noStrike">
            <a:solidFill>
              <a:schemeClr val="bg1"/>
            </a:solidFill>
            <a:latin typeface="Aptos Narrow"/>
            <a:ea typeface="+mn-ea"/>
            <a:cs typeface="Mangal Pro" panose="00000500000000000000" pitchFamily="2" charset="0"/>
          </a:endParaRPr>
        </a:p>
      </xdr:txBody>
    </xdr:sp>
    <xdr:clientData/>
  </xdr:twoCellAnchor>
  <xdr:twoCellAnchor>
    <xdr:from>
      <xdr:col>8</xdr:col>
      <xdr:colOff>542517</xdr:colOff>
      <xdr:row>21</xdr:row>
      <xdr:rowOff>106160</xdr:rowOff>
    </xdr:from>
    <xdr:to>
      <xdr:col>9</xdr:col>
      <xdr:colOff>557757</xdr:colOff>
      <xdr:row>23</xdr:row>
      <xdr:rowOff>5022</xdr:rowOff>
    </xdr:to>
    <xdr:sp macro="" textlink="Processing!A18">
      <xdr:nvSpPr>
        <xdr:cNvPr id="87" name="TextBox 86">
          <a:extLst>
            <a:ext uri="{FF2B5EF4-FFF2-40B4-BE49-F238E27FC236}">
              <a16:creationId xmlns:a16="http://schemas.microsoft.com/office/drawing/2014/main" id="{D42BF95A-5A55-43AF-8209-AEA57F9D0211}"/>
            </a:ext>
          </a:extLst>
        </xdr:cNvPr>
        <xdr:cNvSpPr txBox="1"/>
      </xdr:nvSpPr>
      <xdr:spPr>
        <a:xfrm>
          <a:off x="5419317" y="3888451"/>
          <a:ext cx="6248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779B446-FE67-44E9-BAB5-B05DA786A497}" type="TxLink">
            <a:rPr lang="en-US" sz="1400" b="0" i="0" u="none" strike="noStrike">
              <a:solidFill>
                <a:srgbClr val="8D8FB5"/>
              </a:solidFill>
              <a:latin typeface="Mangal Pro" panose="00000500000000000000" pitchFamily="2" charset="0"/>
              <a:ea typeface="+mn-ea"/>
              <a:cs typeface="Mangal Pro" panose="00000500000000000000" pitchFamily="2" charset="0"/>
            </a:rPr>
            <a:pPr marL="0" indent="0" algn="l"/>
            <a:t>Cost %</a:t>
          </a:fld>
          <a:endParaRPr lang="en-US" sz="14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8</xdr:col>
      <xdr:colOff>372801</xdr:colOff>
      <xdr:row>22</xdr:row>
      <xdr:rowOff>101311</xdr:rowOff>
    </xdr:from>
    <xdr:to>
      <xdr:col>9</xdr:col>
      <xdr:colOff>550415</xdr:colOff>
      <xdr:row>24</xdr:row>
      <xdr:rowOff>91613</xdr:rowOff>
    </xdr:to>
    <xdr:sp macro="" textlink="Processing!A19">
      <xdr:nvSpPr>
        <xdr:cNvPr id="88" name="TextBox 87">
          <a:extLst>
            <a:ext uri="{FF2B5EF4-FFF2-40B4-BE49-F238E27FC236}">
              <a16:creationId xmlns:a16="http://schemas.microsoft.com/office/drawing/2014/main" id="{6F1FF2E7-7FCB-4F1C-A79E-26596D137A83}"/>
            </a:ext>
          </a:extLst>
        </xdr:cNvPr>
        <xdr:cNvSpPr txBox="1"/>
      </xdr:nvSpPr>
      <xdr:spPr>
        <a:xfrm>
          <a:off x="5249601" y="4063711"/>
          <a:ext cx="787214"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F43CC70-92EA-4CF5-9893-164CDB53337B}" type="TxLink">
            <a:rPr lang="en-US" sz="1500" b="0" i="0" u="none" strike="noStrike">
              <a:solidFill>
                <a:srgbClr val="58D3F3"/>
              </a:solidFill>
              <a:latin typeface="Aptos Narrow"/>
              <a:ea typeface="+mn-ea"/>
              <a:cs typeface="Mangal Pro" panose="00000500000000000000" pitchFamily="2" charset="0"/>
            </a:rPr>
            <a:pPr marL="0" indent="0" algn="r"/>
            <a:t>77%</a:t>
          </a:fld>
          <a:endParaRPr lang="ru-RU" sz="1500" b="0" i="0" u="none" strike="noStrike">
            <a:solidFill>
              <a:srgbClr val="58D3F3"/>
            </a:solidFill>
            <a:latin typeface="Aptos Narrow"/>
            <a:ea typeface="+mn-ea"/>
            <a:cs typeface="Mangal Pro" panose="00000500000000000000" pitchFamily="2" charset="0"/>
          </a:endParaRPr>
        </a:p>
      </xdr:txBody>
    </xdr:sp>
    <xdr:clientData/>
  </xdr:twoCellAnchor>
  <xdr:twoCellAnchor editAs="oneCell">
    <xdr:from>
      <xdr:col>2</xdr:col>
      <xdr:colOff>491146</xdr:colOff>
      <xdr:row>22</xdr:row>
      <xdr:rowOff>107282</xdr:rowOff>
    </xdr:from>
    <xdr:to>
      <xdr:col>5</xdr:col>
      <xdr:colOff>103910</xdr:colOff>
      <xdr:row>24</xdr:row>
      <xdr:rowOff>83127</xdr:rowOff>
    </xdr:to>
    <mc:AlternateContent xmlns:mc="http://schemas.openxmlformats.org/markup-compatibility/2006">
      <mc:Choice xmlns:a14="http://schemas.microsoft.com/office/drawing/2010/main" Requires="a14">
        <xdr:graphicFrame macro="">
          <xdr:nvGraphicFramePr>
            <xdr:cNvPr id="89" name="Years (Order_Date)">
              <a:extLst>
                <a:ext uri="{FF2B5EF4-FFF2-40B4-BE49-F238E27FC236}">
                  <a16:creationId xmlns:a16="http://schemas.microsoft.com/office/drawing/2014/main" id="{06154948-E083-429A-BA81-2E85B8131EBC}"/>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dr:sp macro="" textlink="">
          <xdr:nvSpPr>
            <xdr:cNvPr id="0" name=""/>
            <xdr:cNvSpPr>
              <a:spLocks noTextEdit="1"/>
            </xdr:cNvSpPr>
          </xdr:nvSpPr>
          <xdr:spPr>
            <a:xfrm>
              <a:off x="1710346" y="4069682"/>
              <a:ext cx="1441564" cy="3360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412001</xdr:colOff>
      <xdr:row>5</xdr:row>
      <xdr:rowOff>176241</xdr:rowOff>
    </xdr:from>
    <xdr:to>
      <xdr:col>11</xdr:col>
      <xdr:colOff>365108</xdr:colOff>
      <xdr:row>10</xdr:row>
      <xdr:rowOff>95250</xdr:rowOff>
    </xdr:to>
    <xdr:sp macro="" textlink="Processing!A21">
      <xdr:nvSpPr>
        <xdr:cNvPr id="97" name="TextBox 96">
          <a:extLst>
            <a:ext uri="{FF2B5EF4-FFF2-40B4-BE49-F238E27FC236}">
              <a16:creationId xmlns:a16="http://schemas.microsoft.com/office/drawing/2014/main" id="{4561E9AC-0882-408A-B380-A9EDED1A8A1F}"/>
            </a:ext>
          </a:extLst>
        </xdr:cNvPr>
        <xdr:cNvSpPr txBox="1"/>
      </xdr:nvSpPr>
      <xdr:spPr>
        <a:xfrm>
          <a:off x="5288801" y="1096991"/>
          <a:ext cx="1781907" cy="839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rtl="0"/>
          <a:fld id="{DB58044E-A727-44AE-BD34-156F8DB8A339}" type="TxLink">
            <a:rPr lang="en-US" sz="1800" b="0" i="0" u="none" strike="noStrike">
              <a:solidFill>
                <a:srgbClr val="8D8FB5"/>
              </a:solidFill>
              <a:latin typeface="Arial" panose="020B0604020202020204" pitchFamily="34" charset="0"/>
              <a:ea typeface="+mn-ea"/>
              <a:cs typeface="Arial" panose="020B0604020202020204" pitchFamily="34" charset="0"/>
            </a:rPr>
            <a:pPr marL="0" indent="0" algn="l" rtl="0"/>
            <a:t>Category by Revenue</a:t>
          </a:fld>
          <a:endParaRPr lang="en-US" sz="1800" b="0" i="0" u="none" strike="noStrike">
            <a:solidFill>
              <a:srgbClr val="8D8FB5"/>
            </a:solidFill>
            <a:latin typeface="Arial" panose="020B0604020202020204" pitchFamily="34" charset="0"/>
            <a:ea typeface="+mn-ea"/>
            <a:cs typeface="Arial" panose="020B0604020202020204" pitchFamily="34" charset="0"/>
          </a:endParaRPr>
        </a:p>
      </xdr:txBody>
    </xdr:sp>
    <xdr:clientData/>
  </xdr:twoCellAnchor>
  <xdr:twoCellAnchor>
    <xdr:from>
      <xdr:col>14</xdr:col>
      <xdr:colOff>568036</xdr:colOff>
      <xdr:row>6</xdr:row>
      <xdr:rowOff>49241</xdr:rowOff>
    </xdr:from>
    <xdr:to>
      <xdr:col>18</xdr:col>
      <xdr:colOff>571499</xdr:colOff>
      <xdr:row>7</xdr:row>
      <xdr:rowOff>128212</xdr:rowOff>
    </xdr:to>
    <xdr:sp macro="" textlink="Processing!A36">
      <xdr:nvSpPr>
        <xdr:cNvPr id="98" name="TextBox 97">
          <a:extLst>
            <a:ext uri="{FF2B5EF4-FFF2-40B4-BE49-F238E27FC236}">
              <a16:creationId xmlns:a16="http://schemas.microsoft.com/office/drawing/2014/main" id="{728E0E29-7325-8EDF-362C-F9041AE7103F}"/>
            </a:ext>
          </a:extLst>
        </xdr:cNvPr>
        <xdr:cNvSpPr txBox="1"/>
      </xdr:nvSpPr>
      <xdr:spPr>
        <a:xfrm>
          <a:off x="9102436" y="1154141"/>
          <a:ext cx="2441863" cy="263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1DDC73D-1906-4EBF-B7A1-B97CDDB9B9F2}" type="TxLink">
            <a:rPr lang="en-US" sz="1400" b="0" i="0" u="none" strike="noStrike">
              <a:solidFill>
                <a:srgbClr val="8D8FB5"/>
              </a:solidFill>
              <a:latin typeface="Mangal Pro" panose="00000500000000000000" pitchFamily="2" charset="0"/>
              <a:ea typeface="+mn-ea"/>
              <a:cs typeface="Mangal Pro" panose="00000500000000000000" pitchFamily="2" charset="0"/>
            </a:rPr>
            <a:pPr marL="0" indent="0" algn="l"/>
            <a:t>Store City by Sales</a:t>
          </a:fld>
          <a:endParaRPr lang="ru-RU" sz="14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13</xdr:col>
      <xdr:colOff>574271</xdr:colOff>
      <xdr:row>21</xdr:row>
      <xdr:rowOff>96982</xdr:rowOff>
    </xdr:from>
    <xdr:to>
      <xdr:col>17</xdr:col>
      <xdr:colOff>235527</xdr:colOff>
      <xdr:row>23</xdr:row>
      <xdr:rowOff>34636</xdr:rowOff>
    </xdr:to>
    <xdr:sp macro="" textlink="Processing!A51">
      <xdr:nvSpPr>
        <xdr:cNvPr id="100" name="TextBox 99">
          <a:extLst>
            <a:ext uri="{FF2B5EF4-FFF2-40B4-BE49-F238E27FC236}">
              <a16:creationId xmlns:a16="http://schemas.microsoft.com/office/drawing/2014/main" id="{1B5D83AA-5331-369E-830C-41247B9DD66E}"/>
            </a:ext>
          </a:extLst>
        </xdr:cNvPr>
        <xdr:cNvSpPr txBox="1"/>
      </xdr:nvSpPr>
      <xdr:spPr>
        <a:xfrm>
          <a:off x="8499071" y="3879273"/>
          <a:ext cx="2099656" cy="297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9C9BE73-4AD6-49F9-A572-9B9681968585}" type="TxLink">
            <a:rPr lang="en-US" sz="1600" b="0" i="0" u="none" strike="noStrike">
              <a:solidFill>
                <a:srgbClr val="8D8FB5"/>
              </a:solidFill>
              <a:latin typeface="Mangal Pro" panose="00000500000000000000" pitchFamily="2" charset="0"/>
              <a:ea typeface="+mn-ea"/>
              <a:cs typeface="Mangal Pro" panose="00000500000000000000" pitchFamily="2" charset="0"/>
            </a:rPr>
            <a:pPr marL="0" indent="0" algn="l"/>
            <a:t>Region by Sales</a:t>
          </a:fld>
          <a:endParaRPr lang="ru-RU" sz="16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10</xdr:col>
      <xdr:colOff>203364</xdr:colOff>
      <xdr:row>21</xdr:row>
      <xdr:rowOff>76373</xdr:rowOff>
    </xdr:from>
    <xdr:to>
      <xdr:col>13</xdr:col>
      <xdr:colOff>473527</xdr:colOff>
      <xdr:row>22</xdr:row>
      <xdr:rowOff>155344</xdr:rowOff>
    </xdr:to>
    <xdr:sp macro="" textlink="Processing!A45">
      <xdr:nvSpPr>
        <xdr:cNvPr id="101" name="TextBox 100">
          <a:extLst>
            <a:ext uri="{FF2B5EF4-FFF2-40B4-BE49-F238E27FC236}">
              <a16:creationId xmlns:a16="http://schemas.microsoft.com/office/drawing/2014/main" id="{9BF00504-9E48-263E-59E2-4889EE8BB9D0}"/>
            </a:ext>
          </a:extLst>
        </xdr:cNvPr>
        <xdr:cNvSpPr txBox="1"/>
      </xdr:nvSpPr>
      <xdr:spPr>
        <a:xfrm>
          <a:off x="6299364" y="3962573"/>
          <a:ext cx="2098963" cy="264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572C704-2D61-46C0-913A-64E47712C131}" type="TxLink">
            <a:rPr lang="en-US" sz="1400" b="0" i="0" u="none" strike="noStrike">
              <a:solidFill>
                <a:srgbClr val="8D8FB5"/>
              </a:solidFill>
              <a:latin typeface="Mangal Pro" panose="00000500000000000000" pitchFamily="2" charset="0"/>
              <a:ea typeface="+mn-ea"/>
              <a:cs typeface="Mangal Pro" panose="00000500000000000000" pitchFamily="2" charset="0"/>
            </a:rPr>
            <a:pPr marL="0" indent="0" algn="l"/>
            <a:t>Sales by Payment Method</a:t>
          </a:fld>
          <a:endParaRPr lang="ru-RU" sz="14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1</xdr:col>
      <xdr:colOff>498763</xdr:colOff>
      <xdr:row>7</xdr:row>
      <xdr:rowOff>138545</xdr:rowOff>
    </xdr:from>
    <xdr:to>
      <xdr:col>4</xdr:col>
      <xdr:colOff>367144</xdr:colOff>
      <xdr:row>11</xdr:row>
      <xdr:rowOff>166255</xdr:rowOff>
    </xdr:to>
    <xdr:sp macro="" textlink="Processing!A2">
      <xdr:nvSpPr>
        <xdr:cNvPr id="102" name="TextBox 101">
          <a:extLst>
            <a:ext uri="{FF2B5EF4-FFF2-40B4-BE49-F238E27FC236}">
              <a16:creationId xmlns:a16="http://schemas.microsoft.com/office/drawing/2014/main" id="{5AA1FA18-8133-2776-DAEF-43EA7CA9DFAB}"/>
            </a:ext>
          </a:extLst>
        </xdr:cNvPr>
        <xdr:cNvSpPr txBox="1"/>
      </xdr:nvSpPr>
      <xdr:spPr>
        <a:xfrm>
          <a:off x="1108363" y="1399309"/>
          <a:ext cx="1697181" cy="748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C5E0F1-E54E-47B7-89DA-901E23AB96C9}" type="TxLink">
            <a:rPr lang="en-US" sz="3200" b="1" i="0" u="none" strike="noStrike">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pPr algn="ctr"/>
            <a:t>$2.0M</a:t>
          </a:fld>
          <a:endParaRPr lang="en-US" sz="32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xdr:txBody>
    </xdr:sp>
    <xdr:clientData/>
  </xdr:twoCellAnchor>
  <xdr:twoCellAnchor>
    <xdr:from>
      <xdr:col>1</xdr:col>
      <xdr:colOff>554184</xdr:colOff>
      <xdr:row>6</xdr:row>
      <xdr:rowOff>90056</xdr:rowOff>
    </xdr:from>
    <xdr:to>
      <xdr:col>4</xdr:col>
      <xdr:colOff>117766</xdr:colOff>
      <xdr:row>8</xdr:row>
      <xdr:rowOff>34638</xdr:rowOff>
    </xdr:to>
    <xdr:sp macro="" textlink="Processing!A1">
      <xdr:nvSpPr>
        <xdr:cNvPr id="103" name="TextBox 102">
          <a:extLst>
            <a:ext uri="{FF2B5EF4-FFF2-40B4-BE49-F238E27FC236}">
              <a16:creationId xmlns:a16="http://schemas.microsoft.com/office/drawing/2014/main" id="{A460B0B5-99C7-9B49-977C-08E973EBE00E}"/>
            </a:ext>
          </a:extLst>
        </xdr:cNvPr>
        <xdr:cNvSpPr txBox="1"/>
      </xdr:nvSpPr>
      <xdr:spPr>
        <a:xfrm>
          <a:off x="1163784" y="1170711"/>
          <a:ext cx="1392382"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C7D1188-ED6C-4472-94CA-A66B838008A8}" type="TxLink">
            <a:rPr lang="en-US" sz="1400" b="1" i="0" u="none" strike="noStrike">
              <a:solidFill>
                <a:srgbClr val="E8E8E8"/>
              </a:solidFill>
              <a:latin typeface="Calibri bold" panose="020F0702030404030204" pitchFamily="34" charset="0"/>
              <a:cs typeface="Calibri bold" panose="020F0702030404030204" pitchFamily="34" charset="0"/>
            </a:rPr>
            <a:t>Total Sales</a:t>
          </a:fld>
          <a:endParaRPr lang="en-US" sz="1400" b="1">
            <a:solidFill>
              <a:srgbClr val="E8E8E8"/>
            </a:solidFill>
            <a:latin typeface="Calibri bold" panose="020F0702030404030204" pitchFamily="34" charset="0"/>
            <a:cs typeface="Calibri bold" panose="020F0702030404030204" pitchFamily="34" charset="0"/>
          </a:endParaRPr>
        </a:p>
      </xdr:txBody>
    </xdr:sp>
    <xdr:clientData/>
  </xdr:twoCellAnchor>
  <xdr:twoCellAnchor>
    <xdr:from>
      <xdr:col>5</xdr:col>
      <xdr:colOff>159327</xdr:colOff>
      <xdr:row>7</xdr:row>
      <xdr:rowOff>138545</xdr:rowOff>
    </xdr:from>
    <xdr:to>
      <xdr:col>8</xdr:col>
      <xdr:colOff>27708</xdr:colOff>
      <xdr:row>11</xdr:row>
      <xdr:rowOff>166255</xdr:rowOff>
    </xdr:to>
    <xdr:sp macro="" textlink="Processing!B2">
      <xdr:nvSpPr>
        <xdr:cNvPr id="104" name="TextBox 103">
          <a:extLst>
            <a:ext uri="{FF2B5EF4-FFF2-40B4-BE49-F238E27FC236}">
              <a16:creationId xmlns:a16="http://schemas.microsoft.com/office/drawing/2014/main" id="{F2E4F524-A946-B1A8-9FA0-53E84B895EC1}"/>
            </a:ext>
          </a:extLst>
        </xdr:cNvPr>
        <xdr:cNvSpPr txBox="1"/>
      </xdr:nvSpPr>
      <xdr:spPr>
        <a:xfrm>
          <a:off x="3207327" y="1399309"/>
          <a:ext cx="1697181" cy="748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FB15D1D-E029-4458-A34E-735E9BE4EB9D}" type="TxLink">
            <a:rPr lang="en-US" sz="3200" b="1" i="0" u="none" strike="noStrike">
              <a:solidFill>
                <a:schemeClr val="bg1"/>
              </a:solidFill>
              <a:effectLst>
                <a:outerShdw blurRad="50800" dist="38100" dir="2700000" algn="tl" rotWithShape="0">
                  <a:prstClr val="black">
                    <a:alpha val="40000"/>
                  </a:prstClr>
                </a:outerShdw>
              </a:effectLst>
              <a:latin typeface="Arial" panose="020B0604020202020204" pitchFamily="34" charset="0"/>
              <a:ea typeface="+mn-ea"/>
              <a:cs typeface="Arial" panose="020B0604020202020204" pitchFamily="34" charset="0"/>
            </a:rPr>
            <a:pPr marL="0" indent="0" algn="ctr"/>
            <a:t>$458K</a:t>
          </a:fld>
          <a:endParaRPr lang="en-US" sz="3200" b="1" i="0" u="none" strike="noStrike">
            <a:solidFill>
              <a:schemeClr val="bg1"/>
            </a:solidFill>
            <a:effectLst>
              <a:outerShdw blurRad="50800" dist="38100" dir="2700000" algn="tl" rotWithShape="0">
                <a:prstClr val="black">
                  <a:alpha val="40000"/>
                </a:prstClr>
              </a:outerShdw>
            </a:effectLst>
            <a:latin typeface="Arial" panose="020B0604020202020204" pitchFamily="34" charset="0"/>
            <a:ea typeface="+mn-ea"/>
            <a:cs typeface="Arial" panose="020B0604020202020204" pitchFamily="34" charset="0"/>
          </a:endParaRPr>
        </a:p>
      </xdr:txBody>
    </xdr:sp>
    <xdr:clientData/>
  </xdr:twoCellAnchor>
  <xdr:twoCellAnchor>
    <xdr:from>
      <xdr:col>5</xdr:col>
      <xdr:colOff>214748</xdr:colOff>
      <xdr:row>6</xdr:row>
      <xdr:rowOff>90056</xdr:rowOff>
    </xdr:from>
    <xdr:to>
      <xdr:col>7</xdr:col>
      <xdr:colOff>387930</xdr:colOff>
      <xdr:row>8</xdr:row>
      <xdr:rowOff>34638</xdr:rowOff>
    </xdr:to>
    <xdr:sp macro="" textlink="Processing!B1">
      <xdr:nvSpPr>
        <xdr:cNvPr id="105" name="TextBox 104">
          <a:extLst>
            <a:ext uri="{FF2B5EF4-FFF2-40B4-BE49-F238E27FC236}">
              <a16:creationId xmlns:a16="http://schemas.microsoft.com/office/drawing/2014/main" id="{C8B5D6AF-C421-48FD-A039-DFCD508B2224}"/>
            </a:ext>
          </a:extLst>
        </xdr:cNvPr>
        <xdr:cNvSpPr txBox="1"/>
      </xdr:nvSpPr>
      <xdr:spPr>
        <a:xfrm>
          <a:off x="3262748" y="1170711"/>
          <a:ext cx="1392382"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4EAC85C-1361-4A40-9E4A-A61CEA114CAA}" type="TxLink">
            <a:rPr lang="en-US" sz="1400" b="1" i="0" u="none" strike="noStrike">
              <a:solidFill>
                <a:srgbClr val="E8E8E8"/>
              </a:solidFill>
              <a:latin typeface="Calibri bold" panose="020F0702030404030204" pitchFamily="34" charset="0"/>
              <a:ea typeface="+mn-ea"/>
              <a:cs typeface="Calibri bold" panose="020F0702030404030204" pitchFamily="34" charset="0"/>
            </a:rPr>
            <a:pPr marL="0" indent="0"/>
            <a:t>Total Profit</a:t>
          </a:fld>
          <a:endParaRPr lang="en-US" sz="1400" b="1" i="0" u="none" strike="noStrike">
            <a:solidFill>
              <a:srgbClr val="E8E8E8"/>
            </a:solidFill>
            <a:latin typeface="Calibri bold" panose="020F0702030404030204" pitchFamily="34" charset="0"/>
            <a:ea typeface="+mn-ea"/>
            <a:cs typeface="Calibri bold" panose="020F0702030404030204" pitchFamily="34" charset="0"/>
          </a:endParaRPr>
        </a:p>
      </xdr:txBody>
    </xdr:sp>
    <xdr:clientData/>
  </xdr:twoCellAnchor>
  <xdr:twoCellAnchor>
    <xdr:from>
      <xdr:col>1</xdr:col>
      <xdr:colOff>498763</xdr:colOff>
      <xdr:row>15</xdr:row>
      <xdr:rowOff>41564</xdr:rowOff>
    </xdr:from>
    <xdr:to>
      <xdr:col>4</xdr:col>
      <xdr:colOff>367144</xdr:colOff>
      <xdr:row>19</xdr:row>
      <xdr:rowOff>69273</xdr:rowOff>
    </xdr:to>
    <xdr:sp macro="" textlink="Processing!C2">
      <xdr:nvSpPr>
        <xdr:cNvPr id="106" name="TextBox 105">
          <a:extLst>
            <a:ext uri="{FF2B5EF4-FFF2-40B4-BE49-F238E27FC236}">
              <a16:creationId xmlns:a16="http://schemas.microsoft.com/office/drawing/2014/main" id="{A3BD2A05-A156-EE8B-4357-C99C0FFB1BAE}"/>
            </a:ext>
          </a:extLst>
        </xdr:cNvPr>
        <xdr:cNvSpPr txBox="1"/>
      </xdr:nvSpPr>
      <xdr:spPr>
        <a:xfrm>
          <a:off x="1108363" y="2743200"/>
          <a:ext cx="1697181" cy="748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996FDBF-B37F-4783-92AD-6EEB2A243144}" type="TxLink">
            <a:rPr lang="en-US" sz="3200" b="1" i="0" u="none" strike="noStrike">
              <a:solidFill>
                <a:schemeClr val="bg1"/>
              </a:solidFill>
              <a:effectLst>
                <a:outerShdw blurRad="50800" dist="38100" dir="2700000" algn="tl" rotWithShape="0">
                  <a:prstClr val="black">
                    <a:alpha val="40000"/>
                  </a:prstClr>
                </a:outerShdw>
              </a:effectLst>
              <a:latin typeface="Arial" panose="020B0604020202020204" pitchFamily="34" charset="0"/>
              <a:ea typeface="+mn-ea"/>
              <a:cs typeface="Arial" panose="020B0604020202020204" pitchFamily="34" charset="0"/>
            </a:rPr>
            <a:pPr marL="0" indent="0" algn="ctr"/>
            <a:t> 60 </a:t>
          </a:fld>
          <a:endParaRPr lang="en-US" sz="3200" b="1" i="0" u="none" strike="noStrike">
            <a:solidFill>
              <a:schemeClr val="bg1"/>
            </a:solidFill>
            <a:effectLst>
              <a:outerShdw blurRad="50800" dist="38100" dir="2700000" algn="tl" rotWithShape="0">
                <a:prstClr val="black">
                  <a:alpha val="40000"/>
                </a:prstClr>
              </a:outerShdw>
            </a:effectLst>
            <a:latin typeface="Arial" panose="020B0604020202020204" pitchFamily="34" charset="0"/>
            <a:ea typeface="+mn-ea"/>
            <a:cs typeface="Arial" panose="020B0604020202020204" pitchFamily="34" charset="0"/>
          </a:endParaRPr>
        </a:p>
      </xdr:txBody>
    </xdr:sp>
    <xdr:clientData/>
  </xdr:twoCellAnchor>
  <xdr:twoCellAnchor>
    <xdr:from>
      <xdr:col>1</xdr:col>
      <xdr:colOff>554184</xdr:colOff>
      <xdr:row>13</xdr:row>
      <xdr:rowOff>173184</xdr:rowOff>
    </xdr:from>
    <xdr:to>
      <xdr:col>4</xdr:col>
      <xdr:colOff>117766</xdr:colOff>
      <xdr:row>15</xdr:row>
      <xdr:rowOff>117766</xdr:rowOff>
    </xdr:to>
    <xdr:sp macro="" textlink="Processing!C1">
      <xdr:nvSpPr>
        <xdr:cNvPr id="107" name="TextBox 106">
          <a:extLst>
            <a:ext uri="{FF2B5EF4-FFF2-40B4-BE49-F238E27FC236}">
              <a16:creationId xmlns:a16="http://schemas.microsoft.com/office/drawing/2014/main" id="{2F724440-472C-BB6F-1E26-DCE923937F7D}"/>
            </a:ext>
          </a:extLst>
        </xdr:cNvPr>
        <xdr:cNvSpPr txBox="1"/>
      </xdr:nvSpPr>
      <xdr:spPr>
        <a:xfrm>
          <a:off x="1163784" y="2514602"/>
          <a:ext cx="1392382"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F282CC1-6A62-44CE-9632-220885F6236F}" type="TxLink">
            <a:rPr lang="en-US" sz="1400" b="1" i="0" u="none" strike="noStrike">
              <a:solidFill>
                <a:srgbClr val="E8E8E8"/>
              </a:solidFill>
              <a:latin typeface="Calibri bold" panose="020F0702030404030204" pitchFamily="34" charset="0"/>
              <a:ea typeface="+mn-ea"/>
              <a:cs typeface="Calibri bold" panose="020F0702030404030204" pitchFamily="34" charset="0"/>
            </a:rPr>
            <a:pPr marL="0" indent="0"/>
            <a:t>Total Orders</a:t>
          </a:fld>
          <a:endParaRPr lang="en-US" sz="1400" b="1" i="0" u="none" strike="noStrike">
            <a:solidFill>
              <a:srgbClr val="E8E8E8"/>
            </a:solidFill>
            <a:latin typeface="Calibri bold" panose="020F0702030404030204" pitchFamily="34" charset="0"/>
            <a:ea typeface="+mn-ea"/>
            <a:cs typeface="Calibri bold" panose="020F0702030404030204" pitchFamily="34" charset="0"/>
          </a:endParaRPr>
        </a:p>
      </xdr:txBody>
    </xdr:sp>
    <xdr:clientData/>
  </xdr:twoCellAnchor>
  <xdr:twoCellAnchor>
    <xdr:from>
      <xdr:col>5</xdr:col>
      <xdr:colOff>159327</xdr:colOff>
      <xdr:row>15</xdr:row>
      <xdr:rowOff>41564</xdr:rowOff>
    </xdr:from>
    <xdr:to>
      <xdr:col>8</xdr:col>
      <xdr:colOff>27708</xdr:colOff>
      <xdr:row>19</xdr:row>
      <xdr:rowOff>69273</xdr:rowOff>
    </xdr:to>
    <xdr:sp macro="" textlink="Processing!D2">
      <xdr:nvSpPr>
        <xdr:cNvPr id="108" name="TextBox 107">
          <a:extLst>
            <a:ext uri="{FF2B5EF4-FFF2-40B4-BE49-F238E27FC236}">
              <a16:creationId xmlns:a16="http://schemas.microsoft.com/office/drawing/2014/main" id="{8D0E795A-F336-4234-A901-184264BB2EA2}"/>
            </a:ext>
          </a:extLst>
        </xdr:cNvPr>
        <xdr:cNvSpPr txBox="1"/>
      </xdr:nvSpPr>
      <xdr:spPr>
        <a:xfrm>
          <a:off x="3207327" y="2743200"/>
          <a:ext cx="1697181" cy="748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084B793-5D67-49D4-B884-5E361697CC3B}" type="TxLink">
            <a:rPr lang="en-US" sz="3200" b="1" i="0" u="none" strike="noStrike">
              <a:solidFill>
                <a:schemeClr val="bg1"/>
              </a:solidFill>
              <a:effectLst>
                <a:outerShdw blurRad="50800" dist="38100" dir="2700000" algn="tl" rotWithShape="0">
                  <a:prstClr val="black">
                    <a:alpha val="40000"/>
                  </a:prstClr>
                </a:outerShdw>
              </a:effectLst>
              <a:latin typeface="Arial" panose="020B0604020202020204" pitchFamily="34" charset="0"/>
              <a:ea typeface="+mn-ea"/>
              <a:cs typeface="Arial" panose="020B0604020202020204" pitchFamily="34" charset="0"/>
            </a:rPr>
            <a:pPr marL="0" indent="0" algn="ctr"/>
            <a:t>23%</a:t>
          </a:fld>
          <a:endParaRPr lang="en-US" sz="3200" b="1" i="0" u="none" strike="noStrike">
            <a:solidFill>
              <a:schemeClr val="bg1"/>
            </a:solidFill>
            <a:effectLst>
              <a:outerShdw blurRad="50800" dist="38100" dir="2700000" algn="tl" rotWithShape="0">
                <a:prstClr val="black">
                  <a:alpha val="40000"/>
                </a:prstClr>
              </a:outerShdw>
            </a:effectLst>
            <a:latin typeface="Arial" panose="020B0604020202020204" pitchFamily="34" charset="0"/>
            <a:ea typeface="+mn-ea"/>
            <a:cs typeface="Arial" panose="020B0604020202020204" pitchFamily="34" charset="0"/>
          </a:endParaRPr>
        </a:p>
      </xdr:txBody>
    </xdr:sp>
    <xdr:clientData/>
  </xdr:twoCellAnchor>
  <xdr:twoCellAnchor>
    <xdr:from>
      <xdr:col>5</xdr:col>
      <xdr:colOff>214748</xdr:colOff>
      <xdr:row>13</xdr:row>
      <xdr:rowOff>173184</xdr:rowOff>
    </xdr:from>
    <xdr:to>
      <xdr:col>7</xdr:col>
      <xdr:colOff>387930</xdr:colOff>
      <xdr:row>15</xdr:row>
      <xdr:rowOff>117766</xdr:rowOff>
    </xdr:to>
    <xdr:sp macro="" textlink="Processing!D1">
      <xdr:nvSpPr>
        <xdr:cNvPr id="109" name="TextBox 108">
          <a:extLst>
            <a:ext uri="{FF2B5EF4-FFF2-40B4-BE49-F238E27FC236}">
              <a16:creationId xmlns:a16="http://schemas.microsoft.com/office/drawing/2014/main" id="{CFDADCBD-0EA1-9689-0B82-A2DE1F2B7FAA}"/>
            </a:ext>
          </a:extLst>
        </xdr:cNvPr>
        <xdr:cNvSpPr txBox="1"/>
      </xdr:nvSpPr>
      <xdr:spPr>
        <a:xfrm>
          <a:off x="3262748" y="2514602"/>
          <a:ext cx="1392382"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0801580-780D-4FC3-833A-985441241E0B}" type="TxLink">
            <a:rPr lang="en-US" sz="1400" b="1" i="0" u="none" strike="noStrike">
              <a:solidFill>
                <a:srgbClr val="E8E8E8"/>
              </a:solidFill>
              <a:latin typeface="Calibri bold" panose="020F0702030404030204" pitchFamily="34" charset="0"/>
              <a:ea typeface="+mn-ea"/>
              <a:cs typeface="Calibri bold" panose="020F0702030404030204" pitchFamily="34" charset="0"/>
            </a:rPr>
            <a:pPr marL="0" indent="0"/>
            <a:t>Profit Margin %</a:t>
          </a:fld>
          <a:endParaRPr lang="en-US" sz="1400" b="1" i="0" u="none" strike="noStrike">
            <a:solidFill>
              <a:srgbClr val="E8E8E8"/>
            </a:solidFill>
            <a:latin typeface="Calibri bold" panose="020F0702030404030204" pitchFamily="34" charset="0"/>
            <a:ea typeface="+mn-ea"/>
            <a:cs typeface="Calibri bold" panose="020F0702030404030204" pitchFamily="34" charset="0"/>
          </a:endParaRPr>
        </a:p>
      </xdr:txBody>
    </xdr:sp>
    <xdr:clientData/>
  </xdr:twoCellAnchor>
  <xdr:twoCellAnchor>
    <xdr:from>
      <xdr:col>7</xdr:col>
      <xdr:colOff>127981</xdr:colOff>
      <xdr:row>5</xdr:row>
      <xdr:rowOff>78711</xdr:rowOff>
    </xdr:from>
    <xdr:to>
      <xdr:col>16</xdr:col>
      <xdr:colOff>254000</xdr:colOff>
      <xdr:row>20</xdr:row>
      <xdr:rowOff>130463</xdr:rowOff>
    </xdr:to>
    <xdr:graphicFrame macro="">
      <xdr:nvGraphicFramePr>
        <xdr:cNvPr id="111" name="Chart 110">
          <a:extLst>
            <a:ext uri="{FF2B5EF4-FFF2-40B4-BE49-F238E27FC236}">
              <a16:creationId xmlns:a16="http://schemas.microsoft.com/office/drawing/2014/main" id="{B74C71EE-C093-4C0B-8386-5E53455B69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525467</xdr:colOff>
      <xdr:row>14</xdr:row>
      <xdr:rowOff>165099</xdr:rowOff>
    </xdr:from>
    <xdr:to>
      <xdr:col>12</xdr:col>
      <xdr:colOff>43516</xdr:colOff>
      <xdr:row>15</xdr:row>
      <xdr:rowOff>111637</xdr:rowOff>
    </xdr:to>
    <xdr:sp macro="" textlink="">
      <xdr:nvSpPr>
        <xdr:cNvPr id="114" name="Oval 113">
          <a:extLst>
            <a:ext uri="{FF2B5EF4-FFF2-40B4-BE49-F238E27FC236}">
              <a16:creationId xmlns:a16="http://schemas.microsoft.com/office/drawing/2014/main" id="{3A4D6558-0165-8D53-355E-5DF1B9095AD1}"/>
            </a:ext>
          </a:extLst>
        </xdr:cNvPr>
        <xdr:cNvSpPr/>
      </xdr:nvSpPr>
      <xdr:spPr>
        <a:xfrm>
          <a:off x="7231067" y="2743199"/>
          <a:ext cx="127649" cy="130688"/>
        </a:xfrm>
        <a:prstGeom prst="ellipse">
          <a:avLst/>
        </a:prstGeom>
        <a:solidFill>
          <a:srgbClr val="4BD2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11</xdr:col>
      <xdr:colOff>525467</xdr:colOff>
      <xdr:row>15</xdr:row>
      <xdr:rowOff>183166</xdr:rowOff>
    </xdr:from>
    <xdr:to>
      <xdr:col>12</xdr:col>
      <xdr:colOff>43516</xdr:colOff>
      <xdr:row>16</xdr:row>
      <xdr:rowOff>129704</xdr:rowOff>
    </xdr:to>
    <xdr:sp macro="" textlink="">
      <xdr:nvSpPr>
        <xdr:cNvPr id="115" name="Oval 114">
          <a:extLst>
            <a:ext uri="{FF2B5EF4-FFF2-40B4-BE49-F238E27FC236}">
              <a16:creationId xmlns:a16="http://schemas.microsoft.com/office/drawing/2014/main" id="{9C7CB648-E33C-0ADD-09BB-A16E84B8D695}"/>
            </a:ext>
          </a:extLst>
        </xdr:cNvPr>
        <xdr:cNvSpPr/>
      </xdr:nvSpPr>
      <xdr:spPr>
        <a:xfrm>
          <a:off x="7231067" y="2945416"/>
          <a:ext cx="127649" cy="130688"/>
        </a:xfrm>
        <a:prstGeom prst="ellipse">
          <a:avLst/>
        </a:prstGeom>
        <a:solidFill>
          <a:srgbClr val="12C6E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11</xdr:col>
      <xdr:colOff>525467</xdr:colOff>
      <xdr:row>17</xdr:row>
      <xdr:rowOff>17083</xdr:rowOff>
    </xdr:from>
    <xdr:to>
      <xdr:col>12</xdr:col>
      <xdr:colOff>43516</xdr:colOff>
      <xdr:row>17</xdr:row>
      <xdr:rowOff>147771</xdr:rowOff>
    </xdr:to>
    <xdr:sp macro="" textlink="">
      <xdr:nvSpPr>
        <xdr:cNvPr id="116" name="Oval 115">
          <a:extLst>
            <a:ext uri="{FF2B5EF4-FFF2-40B4-BE49-F238E27FC236}">
              <a16:creationId xmlns:a16="http://schemas.microsoft.com/office/drawing/2014/main" id="{2FEBEF57-D823-563D-0B66-5E2C7E7A4F50}"/>
            </a:ext>
          </a:extLst>
        </xdr:cNvPr>
        <xdr:cNvSpPr/>
      </xdr:nvSpPr>
      <xdr:spPr>
        <a:xfrm>
          <a:off x="7231067" y="3147633"/>
          <a:ext cx="127649" cy="130688"/>
        </a:xfrm>
        <a:prstGeom prst="ellipse">
          <a:avLst/>
        </a:prstGeom>
        <a:solidFill>
          <a:srgbClr val="01A9D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11</xdr:col>
      <xdr:colOff>525467</xdr:colOff>
      <xdr:row>18</xdr:row>
      <xdr:rowOff>35151</xdr:rowOff>
    </xdr:from>
    <xdr:to>
      <xdr:col>12</xdr:col>
      <xdr:colOff>43516</xdr:colOff>
      <xdr:row>18</xdr:row>
      <xdr:rowOff>165839</xdr:rowOff>
    </xdr:to>
    <xdr:sp macro="" textlink="">
      <xdr:nvSpPr>
        <xdr:cNvPr id="117" name="Oval 116">
          <a:extLst>
            <a:ext uri="{FF2B5EF4-FFF2-40B4-BE49-F238E27FC236}">
              <a16:creationId xmlns:a16="http://schemas.microsoft.com/office/drawing/2014/main" id="{A0222E00-247F-8091-8414-F5AD34231754}"/>
            </a:ext>
          </a:extLst>
        </xdr:cNvPr>
        <xdr:cNvSpPr/>
      </xdr:nvSpPr>
      <xdr:spPr>
        <a:xfrm>
          <a:off x="7231067" y="3349851"/>
          <a:ext cx="127649" cy="130688"/>
        </a:xfrm>
        <a:prstGeom prst="ellipse">
          <a:avLst/>
        </a:prstGeom>
        <a:solidFill>
          <a:srgbClr val="0DB0D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11</xdr:col>
      <xdr:colOff>525467</xdr:colOff>
      <xdr:row>19</xdr:row>
      <xdr:rowOff>53216</xdr:rowOff>
    </xdr:from>
    <xdr:to>
      <xdr:col>12</xdr:col>
      <xdr:colOff>43516</xdr:colOff>
      <xdr:row>19</xdr:row>
      <xdr:rowOff>183904</xdr:rowOff>
    </xdr:to>
    <xdr:sp macro="" textlink="">
      <xdr:nvSpPr>
        <xdr:cNvPr id="118" name="Oval 117">
          <a:extLst>
            <a:ext uri="{FF2B5EF4-FFF2-40B4-BE49-F238E27FC236}">
              <a16:creationId xmlns:a16="http://schemas.microsoft.com/office/drawing/2014/main" id="{DB9061C6-D1A0-37E1-A7E6-E81C32733512}"/>
            </a:ext>
          </a:extLst>
        </xdr:cNvPr>
        <xdr:cNvSpPr/>
      </xdr:nvSpPr>
      <xdr:spPr>
        <a:xfrm>
          <a:off x="7231067" y="3552066"/>
          <a:ext cx="127649" cy="130688"/>
        </a:xfrm>
        <a:prstGeom prst="ellipse">
          <a:avLst/>
        </a:prstGeom>
        <a:solidFill>
          <a:srgbClr val="006C8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11</xdr:col>
      <xdr:colOff>601436</xdr:colOff>
      <xdr:row>14</xdr:row>
      <xdr:rowOff>127000</xdr:rowOff>
    </xdr:from>
    <xdr:to>
      <xdr:col>13</xdr:col>
      <xdr:colOff>231321</xdr:colOff>
      <xdr:row>15</xdr:row>
      <xdr:rowOff>146050</xdr:rowOff>
    </xdr:to>
    <xdr:sp macro="" textlink="Processing!B21">
      <xdr:nvSpPr>
        <xdr:cNvPr id="120" name="TextBox 119">
          <a:extLst>
            <a:ext uri="{FF2B5EF4-FFF2-40B4-BE49-F238E27FC236}">
              <a16:creationId xmlns:a16="http://schemas.microsoft.com/office/drawing/2014/main" id="{BFB9E802-4793-4DEC-F3A9-72A18F8F40CB}"/>
            </a:ext>
          </a:extLst>
        </xdr:cNvPr>
        <xdr:cNvSpPr txBox="1"/>
      </xdr:nvSpPr>
      <xdr:spPr>
        <a:xfrm>
          <a:off x="7307036" y="2705100"/>
          <a:ext cx="849085"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4E17BAB-FE51-47D4-8840-5802D05E8017}" type="TxLink">
            <a:rPr lang="en-US" sz="1000" b="0" i="0" u="none" strike="noStrike">
              <a:solidFill>
                <a:srgbClr val="4BD2F4"/>
              </a:solidFill>
              <a:latin typeface="Calibri"/>
              <a:cs typeface="Calibri"/>
            </a:rPr>
            <a:pPr algn="l"/>
            <a:t>Other</a:t>
          </a:fld>
          <a:endParaRPr lang="en-US" sz="1000">
            <a:solidFill>
              <a:srgbClr val="4BD2F4"/>
            </a:solidFill>
          </a:endParaRPr>
        </a:p>
      </xdr:txBody>
    </xdr:sp>
    <xdr:clientData/>
  </xdr:twoCellAnchor>
  <xdr:twoCellAnchor>
    <xdr:from>
      <xdr:col>11</xdr:col>
      <xdr:colOff>601436</xdr:colOff>
      <xdr:row>15</xdr:row>
      <xdr:rowOff>146050</xdr:rowOff>
    </xdr:from>
    <xdr:to>
      <xdr:col>13</xdr:col>
      <xdr:colOff>231321</xdr:colOff>
      <xdr:row>16</xdr:row>
      <xdr:rowOff>165100</xdr:rowOff>
    </xdr:to>
    <xdr:sp macro="" textlink="Processing!C21">
      <xdr:nvSpPr>
        <xdr:cNvPr id="121" name="TextBox 120">
          <a:extLst>
            <a:ext uri="{FF2B5EF4-FFF2-40B4-BE49-F238E27FC236}">
              <a16:creationId xmlns:a16="http://schemas.microsoft.com/office/drawing/2014/main" id="{F89F2DE8-C9E8-715C-593B-39A1DB7C3067}"/>
            </a:ext>
          </a:extLst>
        </xdr:cNvPr>
        <xdr:cNvSpPr txBox="1"/>
      </xdr:nvSpPr>
      <xdr:spPr>
        <a:xfrm>
          <a:off x="7307036" y="2908300"/>
          <a:ext cx="849085"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1B4EA67-DE8A-45BB-804F-1DA7DA0F323A}" type="TxLink">
            <a:rPr lang="en-US" sz="1000" b="0" i="0" u="none" strike="noStrike">
              <a:solidFill>
                <a:srgbClr val="12C6EA"/>
              </a:solidFill>
              <a:latin typeface="Calibri"/>
              <a:ea typeface="+mn-ea"/>
              <a:cs typeface="Calibri"/>
            </a:rPr>
            <a:pPr marL="0" indent="0" algn="l"/>
            <a:t>Sports</a:t>
          </a:fld>
          <a:endParaRPr lang="en-US" sz="1000" b="0" i="0" u="none" strike="noStrike">
            <a:solidFill>
              <a:srgbClr val="12C6EA"/>
            </a:solidFill>
            <a:latin typeface="Calibri"/>
            <a:ea typeface="+mn-ea"/>
            <a:cs typeface="Calibri"/>
          </a:endParaRPr>
        </a:p>
      </xdr:txBody>
    </xdr:sp>
    <xdr:clientData/>
  </xdr:twoCellAnchor>
  <xdr:twoCellAnchor>
    <xdr:from>
      <xdr:col>11</xdr:col>
      <xdr:colOff>601436</xdr:colOff>
      <xdr:row>16</xdr:row>
      <xdr:rowOff>165100</xdr:rowOff>
    </xdr:from>
    <xdr:to>
      <xdr:col>13</xdr:col>
      <xdr:colOff>231321</xdr:colOff>
      <xdr:row>18</xdr:row>
      <xdr:rowOff>0</xdr:rowOff>
    </xdr:to>
    <xdr:sp macro="" textlink="Processing!D21">
      <xdr:nvSpPr>
        <xdr:cNvPr id="122" name="TextBox 121">
          <a:extLst>
            <a:ext uri="{FF2B5EF4-FFF2-40B4-BE49-F238E27FC236}">
              <a16:creationId xmlns:a16="http://schemas.microsoft.com/office/drawing/2014/main" id="{7C4D8E24-02A8-EAF7-3436-C9ED3EB955BB}"/>
            </a:ext>
          </a:extLst>
        </xdr:cNvPr>
        <xdr:cNvSpPr txBox="1"/>
      </xdr:nvSpPr>
      <xdr:spPr>
        <a:xfrm>
          <a:off x="7307036" y="3111500"/>
          <a:ext cx="849085"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9AE3BE3-8A33-4BE0-9B37-3D1299FE9714}" type="TxLink">
            <a:rPr lang="en-US" sz="1000" b="0" i="0" u="none" strike="noStrike">
              <a:solidFill>
                <a:srgbClr val="29BAE3"/>
              </a:solidFill>
              <a:latin typeface="Calibri"/>
              <a:ea typeface="+mn-ea"/>
              <a:cs typeface="Calibri"/>
            </a:rPr>
            <a:pPr marL="0" indent="0" algn="l"/>
            <a:t>Clothing</a:t>
          </a:fld>
          <a:endParaRPr lang="en-US" sz="1000" b="0" i="0" u="none" strike="noStrike">
            <a:solidFill>
              <a:srgbClr val="29BAE3"/>
            </a:solidFill>
            <a:latin typeface="Calibri"/>
            <a:ea typeface="+mn-ea"/>
            <a:cs typeface="Calibri"/>
          </a:endParaRPr>
        </a:p>
      </xdr:txBody>
    </xdr:sp>
    <xdr:clientData/>
  </xdr:twoCellAnchor>
  <xdr:twoCellAnchor>
    <xdr:from>
      <xdr:col>11</xdr:col>
      <xdr:colOff>601436</xdr:colOff>
      <xdr:row>18</xdr:row>
      <xdr:rowOff>0</xdr:rowOff>
    </xdr:from>
    <xdr:to>
      <xdr:col>13</xdr:col>
      <xdr:colOff>231321</xdr:colOff>
      <xdr:row>19</xdr:row>
      <xdr:rowOff>19050</xdr:rowOff>
    </xdr:to>
    <xdr:sp macro="" textlink="Processing!E21">
      <xdr:nvSpPr>
        <xdr:cNvPr id="123" name="TextBox 122">
          <a:extLst>
            <a:ext uri="{FF2B5EF4-FFF2-40B4-BE49-F238E27FC236}">
              <a16:creationId xmlns:a16="http://schemas.microsoft.com/office/drawing/2014/main" id="{7944D5E7-9CE4-2E11-C255-8BB429168C92}"/>
            </a:ext>
          </a:extLst>
        </xdr:cNvPr>
        <xdr:cNvSpPr txBox="1"/>
      </xdr:nvSpPr>
      <xdr:spPr>
        <a:xfrm>
          <a:off x="7307036" y="3314700"/>
          <a:ext cx="849085"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3354ECB-A3CF-455E-B318-E9535C574A54}" type="TxLink">
            <a:rPr lang="en-US" sz="1000" b="0" i="0" u="none" strike="noStrike">
              <a:solidFill>
                <a:srgbClr val="0DB0DB"/>
              </a:solidFill>
              <a:latin typeface="Calibri"/>
              <a:ea typeface="+mn-ea"/>
              <a:cs typeface="Calibri"/>
            </a:rPr>
            <a:pPr marL="0" indent="0" algn="l"/>
            <a:t>Furniture</a:t>
          </a:fld>
          <a:endParaRPr lang="en-US" sz="1000" b="0" i="0" u="none" strike="noStrike">
            <a:solidFill>
              <a:srgbClr val="0DB0DB"/>
            </a:solidFill>
            <a:latin typeface="Calibri"/>
            <a:ea typeface="+mn-ea"/>
            <a:cs typeface="Calibri"/>
          </a:endParaRPr>
        </a:p>
      </xdr:txBody>
    </xdr:sp>
    <xdr:clientData/>
  </xdr:twoCellAnchor>
  <xdr:twoCellAnchor>
    <xdr:from>
      <xdr:col>11</xdr:col>
      <xdr:colOff>601436</xdr:colOff>
      <xdr:row>19</xdr:row>
      <xdr:rowOff>19050</xdr:rowOff>
    </xdr:from>
    <xdr:to>
      <xdr:col>13</xdr:col>
      <xdr:colOff>231321</xdr:colOff>
      <xdr:row>20</xdr:row>
      <xdr:rowOff>38100</xdr:rowOff>
    </xdr:to>
    <xdr:sp macro="" textlink="Processing!F21">
      <xdr:nvSpPr>
        <xdr:cNvPr id="124" name="TextBox 123">
          <a:extLst>
            <a:ext uri="{FF2B5EF4-FFF2-40B4-BE49-F238E27FC236}">
              <a16:creationId xmlns:a16="http://schemas.microsoft.com/office/drawing/2014/main" id="{6BD88433-809F-1A48-DD1E-D960A959CD7E}"/>
            </a:ext>
          </a:extLst>
        </xdr:cNvPr>
        <xdr:cNvSpPr txBox="1"/>
      </xdr:nvSpPr>
      <xdr:spPr>
        <a:xfrm>
          <a:off x="7307036" y="3517900"/>
          <a:ext cx="849085"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CBE73DA-C8EF-423B-9DEE-6DF2F3FDB9EA}" type="TxLink">
            <a:rPr lang="en-US" sz="1000" b="0" i="0" u="none" strike="noStrike">
              <a:solidFill>
                <a:srgbClr val="006C83"/>
              </a:solidFill>
              <a:latin typeface="Calibri"/>
              <a:ea typeface="+mn-ea"/>
              <a:cs typeface="Calibri"/>
            </a:rPr>
            <a:pPr marL="0" indent="0" algn="l"/>
            <a:t>Electronics</a:t>
          </a:fld>
          <a:endParaRPr lang="en-US" sz="1000" b="0" i="0" u="none" strike="noStrike">
            <a:solidFill>
              <a:srgbClr val="006C83"/>
            </a:solidFill>
            <a:latin typeface="Calibri"/>
            <a:ea typeface="+mn-ea"/>
            <a:cs typeface="Calibri"/>
          </a:endParaRPr>
        </a:p>
      </xdr:txBody>
    </xdr:sp>
    <xdr:clientData/>
  </xdr:twoCellAnchor>
  <xdr:twoCellAnchor>
    <xdr:from>
      <xdr:col>12</xdr:col>
      <xdr:colOff>117763</xdr:colOff>
      <xdr:row>5</xdr:row>
      <xdr:rowOff>17895</xdr:rowOff>
    </xdr:from>
    <xdr:to>
      <xdr:col>14</xdr:col>
      <xdr:colOff>595744</xdr:colOff>
      <xdr:row>9</xdr:row>
      <xdr:rowOff>45605</xdr:rowOff>
    </xdr:to>
    <xdr:sp macro="" textlink="Processing!A2">
      <xdr:nvSpPr>
        <xdr:cNvPr id="126" name="TextBox 125">
          <a:extLst>
            <a:ext uri="{FF2B5EF4-FFF2-40B4-BE49-F238E27FC236}">
              <a16:creationId xmlns:a16="http://schemas.microsoft.com/office/drawing/2014/main" id="{D60818D8-D2A4-B2D5-66A6-F0AF6B843D61}"/>
            </a:ext>
          </a:extLst>
        </xdr:cNvPr>
        <xdr:cNvSpPr txBox="1"/>
      </xdr:nvSpPr>
      <xdr:spPr>
        <a:xfrm>
          <a:off x="7432963" y="938645"/>
          <a:ext cx="1697181" cy="7643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E5A666E-27E3-441B-8B0D-DC48EB912AE4}" type="TxLink">
            <a:rPr lang="en-US" sz="1900" b="1" i="0" u="none" strike="noStrike">
              <a:solidFill>
                <a:schemeClr val="bg1"/>
              </a:solidFill>
              <a:effectLst>
                <a:outerShdw blurRad="50800" dist="38100" dir="2700000" algn="tl" rotWithShape="0">
                  <a:prstClr val="black">
                    <a:alpha val="40000"/>
                  </a:prstClr>
                </a:outerShdw>
              </a:effectLst>
              <a:latin typeface="Lato" panose="020F0502020204030203" pitchFamily="34" charset="0"/>
              <a:ea typeface="+mn-ea"/>
              <a:cs typeface="Arial" panose="020B0604020202020204" pitchFamily="34" charset="0"/>
            </a:rPr>
            <a:pPr marL="0" indent="0" algn="ctr"/>
            <a:t>$2.0M</a:t>
          </a:fld>
          <a:endParaRPr lang="en-US" sz="1900" b="1" i="0" u="none" strike="noStrike">
            <a:solidFill>
              <a:schemeClr val="bg1"/>
            </a:solidFill>
            <a:effectLst>
              <a:outerShdw blurRad="50800" dist="38100" dir="2700000" algn="tl" rotWithShape="0">
                <a:prstClr val="black">
                  <a:alpha val="40000"/>
                </a:prstClr>
              </a:outerShdw>
            </a:effectLst>
            <a:latin typeface="Lato" panose="020F0502020204030203" pitchFamily="34" charset="0"/>
            <a:ea typeface="+mn-ea"/>
            <a:cs typeface="Arial" panose="020B0604020202020204" pitchFamily="34" charset="0"/>
          </a:endParaRPr>
        </a:p>
      </xdr:txBody>
    </xdr:sp>
    <xdr:clientData/>
  </xdr:twoCellAnchor>
  <xdr:twoCellAnchor>
    <xdr:from>
      <xdr:col>14</xdr:col>
      <xdr:colOff>371583</xdr:colOff>
      <xdr:row>6</xdr:row>
      <xdr:rowOff>132209</xdr:rowOff>
    </xdr:from>
    <xdr:to>
      <xdr:col>19</xdr:col>
      <xdr:colOff>439658</xdr:colOff>
      <xdr:row>19</xdr:row>
      <xdr:rowOff>103909</xdr:rowOff>
    </xdr:to>
    <xdr:grpSp>
      <xdr:nvGrpSpPr>
        <xdr:cNvPr id="210" name="Group 209">
          <a:extLst>
            <a:ext uri="{FF2B5EF4-FFF2-40B4-BE49-F238E27FC236}">
              <a16:creationId xmlns:a16="http://schemas.microsoft.com/office/drawing/2014/main" id="{76AC588C-1EAD-6087-FFF4-741CC9A4F628}"/>
            </a:ext>
          </a:extLst>
        </xdr:cNvPr>
        <xdr:cNvGrpSpPr/>
      </xdr:nvGrpSpPr>
      <xdr:grpSpPr>
        <a:xfrm>
          <a:off x="8905983" y="1212864"/>
          <a:ext cx="3116075" cy="2313118"/>
          <a:chOff x="12328056" y="942700"/>
          <a:chExt cx="3999526" cy="2968920"/>
        </a:xfrm>
      </xdr:grpSpPr>
      <xdr:sp macro="" textlink="">
        <xdr:nvSpPr>
          <xdr:cNvPr id="128" name="Circle: Hollow 127">
            <a:extLst>
              <a:ext uri="{FF2B5EF4-FFF2-40B4-BE49-F238E27FC236}">
                <a16:creationId xmlns:a16="http://schemas.microsoft.com/office/drawing/2014/main" id="{A50313C4-0B4C-45B6-8EB8-B652BC7C98ED}"/>
              </a:ext>
            </a:extLst>
          </xdr:cNvPr>
          <xdr:cNvSpPr/>
        </xdr:nvSpPr>
        <xdr:spPr>
          <a:xfrm>
            <a:off x="12988689" y="1123234"/>
            <a:ext cx="2678260" cy="2607852"/>
          </a:xfrm>
          <a:prstGeom prst="donut">
            <a:avLst>
              <a:gd name="adj" fmla="val 7480"/>
            </a:avLst>
          </a:prstGeom>
          <a:gradFill>
            <a:gsLst>
              <a:gs pos="44000">
                <a:srgbClr val="161A28"/>
              </a:gs>
              <a:gs pos="100000">
                <a:srgbClr val="1E2133"/>
              </a:gs>
            </a:gsLst>
            <a:lin ang="0" scaled="0"/>
          </a:gradFill>
          <a:ln w="9525">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marL="0" indent="0" algn="l" defTabSz="914400" rtl="0" eaLnBrk="1" latinLnBrk="0" hangingPunct="1"/>
            <a:endParaRPr lang="ru-RU" sz="1200" kern="1200">
              <a:solidFill>
                <a:schemeClr val="lt1"/>
              </a:solidFill>
              <a:latin typeface="+mn-lt"/>
              <a:ea typeface="+mn-ea"/>
              <a:cs typeface="+mn-cs"/>
            </a:endParaRPr>
          </a:p>
        </xdr:txBody>
      </xdr:sp>
      <xdr:graphicFrame macro="">
        <xdr:nvGraphicFramePr>
          <xdr:cNvPr id="130" name="Chart 129">
            <a:extLst>
              <a:ext uri="{FF2B5EF4-FFF2-40B4-BE49-F238E27FC236}">
                <a16:creationId xmlns:a16="http://schemas.microsoft.com/office/drawing/2014/main" id="{8055BE40-D934-4F49-A4F5-F4D9F62ACE47}"/>
              </a:ext>
            </a:extLst>
          </xdr:cNvPr>
          <xdr:cNvGraphicFramePr>
            <a:graphicFrameLocks/>
          </xdr:cNvGraphicFramePr>
        </xdr:nvGraphicFramePr>
        <xdr:xfrm>
          <a:off x="12328056" y="942700"/>
          <a:ext cx="3999526" cy="296892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31" name="Circle: Hollow 130">
            <a:extLst>
              <a:ext uri="{FF2B5EF4-FFF2-40B4-BE49-F238E27FC236}">
                <a16:creationId xmlns:a16="http://schemas.microsoft.com/office/drawing/2014/main" id="{936E3370-9A73-2DBA-1408-CE3A07C36ED3}"/>
              </a:ext>
            </a:extLst>
          </xdr:cNvPr>
          <xdr:cNvSpPr/>
        </xdr:nvSpPr>
        <xdr:spPr>
          <a:xfrm>
            <a:off x="13086394" y="1237401"/>
            <a:ext cx="2482850" cy="2379518"/>
          </a:xfrm>
          <a:prstGeom prst="donut">
            <a:avLst>
              <a:gd name="adj" fmla="val 5580"/>
            </a:avLst>
          </a:prstGeom>
          <a:gradFill>
            <a:gsLst>
              <a:gs pos="44000">
                <a:srgbClr val="161A28"/>
              </a:gs>
              <a:gs pos="100000">
                <a:srgbClr val="1E2133"/>
              </a:gs>
            </a:gsLst>
            <a:lin ang="0" scaled="0"/>
          </a:gradFill>
          <a:ln w="9525">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marL="0" indent="0" algn="l" defTabSz="914400" rtl="0" eaLnBrk="1" latinLnBrk="0" hangingPunct="1"/>
            <a:endParaRPr lang="en-US" sz="1200" kern="1200">
              <a:solidFill>
                <a:schemeClr val="lt1"/>
              </a:solidFill>
              <a:latin typeface="+mn-lt"/>
              <a:ea typeface="+mn-ea"/>
              <a:cs typeface="+mn-cs"/>
            </a:endParaRPr>
          </a:p>
        </xdr:txBody>
      </xdr:sp>
      <xdr:sp macro="" textlink="Processing!G41">
        <xdr:nvSpPr>
          <xdr:cNvPr id="132" name="TextBox 131">
            <a:extLst>
              <a:ext uri="{FF2B5EF4-FFF2-40B4-BE49-F238E27FC236}">
                <a16:creationId xmlns:a16="http://schemas.microsoft.com/office/drawing/2014/main" id="{21852749-61FD-A0F6-28DC-0BB51C6E5CD4}"/>
              </a:ext>
            </a:extLst>
          </xdr:cNvPr>
          <xdr:cNvSpPr txBox="1"/>
        </xdr:nvSpPr>
        <xdr:spPr>
          <a:xfrm>
            <a:off x="13479229" y="2053087"/>
            <a:ext cx="1697181" cy="748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92D3D56-1E6D-425F-BA09-0D4762EB757D}" type="TxLink">
              <a:rPr lang="en-US" sz="1400" b="1" i="0" u="none" strike="noStrike">
                <a:solidFill>
                  <a:schemeClr val="bg1"/>
                </a:solidFill>
                <a:effectLst>
                  <a:outerShdw blurRad="50800" dist="38100" dir="2700000" algn="tl" rotWithShape="0">
                    <a:prstClr val="black">
                      <a:alpha val="40000"/>
                    </a:prstClr>
                  </a:outerShdw>
                </a:effectLst>
                <a:latin typeface="Lato" panose="020F0502020204030203" pitchFamily="34" charset="0"/>
                <a:ea typeface="+mn-ea"/>
                <a:cs typeface="Arial" panose="020B0604020202020204" pitchFamily="34" charset="0"/>
              </a:rPr>
              <a:pPr marL="0" indent="0" algn="ctr"/>
              <a:t>$171K</a:t>
            </a:fld>
            <a:endParaRPr lang="en-US" sz="1400" b="1" i="0" u="none" strike="noStrike">
              <a:solidFill>
                <a:schemeClr val="bg1"/>
              </a:solidFill>
              <a:effectLst>
                <a:outerShdw blurRad="50800" dist="38100" dir="2700000" algn="tl" rotWithShape="0">
                  <a:prstClr val="black">
                    <a:alpha val="40000"/>
                  </a:prstClr>
                </a:outerShdw>
              </a:effectLst>
              <a:latin typeface="Lato" panose="020F0502020204030203" pitchFamily="34" charset="0"/>
              <a:ea typeface="+mn-ea"/>
              <a:cs typeface="Arial" panose="020B0604020202020204" pitchFamily="34" charset="0"/>
            </a:endParaRPr>
          </a:p>
        </xdr:txBody>
      </xdr:sp>
      <xdr:sp macro="" textlink="">
        <xdr:nvSpPr>
          <xdr:cNvPr id="134" name="Circle: Hollow 133">
            <a:extLst>
              <a:ext uri="{FF2B5EF4-FFF2-40B4-BE49-F238E27FC236}">
                <a16:creationId xmlns:a16="http://schemas.microsoft.com/office/drawing/2014/main" id="{51086FBC-3C2B-549F-A81C-51EA750FF48D}"/>
              </a:ext>
            </a:extLst>
          </xdr:cNvPr>
          <xdr:cNvSpPr/>
        </xdr:nvSpPr>
        <xdr:spPr>
          <a:xfrm>
            <a:off x="13086394" y="1237401"/>
            <a:ext cx="2482850" cy="2379518"/>
          </a:xfrm>
          <a:prstGeom prst="donut">
            <a:avLst>
              <a:gd name="adj" fmla="val 13549"/>
            </a:avLst>
          </a:prstGeom>
          <a:gradFill flip="none" rotWithShape="1">
            <a:gsLst>
              <a:gs pos="0">
                <a:srgbClr val="161A28">
                  <a:alpha val="21000"/>
                </a:srgbClr>
              </a:gs>
              <a:gs pos="75000">
                <a:srgbClr val="1E2133">
                  <a:alpha val="47000"/>
                </a:srgbClr>
              </a:gs>
            </a:gsLst>
            <a:path path="circle">
              <a:fillToRect l="100000" t="100000"/>
            </a:path>
            <a:tileRect r="-100000" b="-100000"/>
          </a:gradFill>
          <a:ln w="9525">
            <a:noFill/>
          </a:ln>
          <a:effectLst>
            <a:softEdge rad="76200"/>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marL="0" indent="0" algn="l" defTabSz="914400" rtl="0" eaLnBrk="1" latinLnBrk="0" hangingPunct="1"/>
            <a:endParaRPr lang="en-US" sz="1200" kern="1200">
              <a:solidFill>
                <a:schemeClr val="lt1"/>
              </a:solidFill>
              <a:latin typeface="+mn-lt"/>
              <a:ea typeface="+mn-ea"/>
              <a:cs typeface="+mn-cs"/>
            </a:endParaRPr>
          </a:p>
        </xdr:txBody>
      </xdr:sp>
    </xdr:grpSp>
    <xdr:clientData/>
  </xdr:twoCellAnchor>
  <xdr:twoCellAnchor>
    <xdr:from>
      <xdr:col>9</xdr:col>
      <xdr:colOff>461735</xdr:colOff>
      <xdr:row>22</xdr:row>
      <xdr:rowOff>57150</xdr:rowOff>
    </xdr:from>
    <xdr:to>
      <xdr:col>14</xdr:col>
      <xdr:colOff>106135</xdr:colOff>
      <xdr:row>31</xdr:row>
      <xdr:rowOff>15240</xdr:rowOff>
    </xdr:to>
    <xdr:grpSp>
      <xdr:nvGrpSpPr>
        <xdr:cNvPr id="135" name="Group 134">
          <a:extLst>
            <a:ext uri="{FF2B5EF4-FFF2-40B4-BE49-F238E27FC236}">
              <a16:creationId xmlns:a16="http://schemas.microsoft.com/office/drawing/2014/main" id="{45CBA529-C9BC-4924-A83A-C87F9163B5E9}"/>
            </a:ext>
          </a:extLst>
        </xdr:cNvPr>
        <xdr:cNvGrpSpPr/>
      </xdr:nvGrpSpPr>
      <xdr:grpSpPr>
        <a:xfrm>
          <a:off x="5948135" y="4019550"/>
          <a:ext cx="2692400" cy="1579072"/>
          <a:chOff x="4267200" y="8663940"/>
          <a:chExt cx="3352800" cy="2011680"/>
        </a:xfrm>
      </xdr:grpSpPr>
      <xdr:graphicFrame macro="">
        <xdr:nvGraphicFramePr>
          <xdr:cNvPr id="136" name="Chart 135">
            <a:extLst>
              <a:ext uri="{FF2B5EF4-FFF2-40B4-BE49-F238E27FC236}">
                <a16:creationId xmlns:a16="http://schemas.microsoft.com/office/drawing/2014/main" id="{E8284262-28DB-F2ED-AB7C-787167C5A844}"/>
              </a:ext>
            </a:extLst>
          </xdr:cNvPr>
          <xdr:cNvGraphicFramePr/>
        </xdr:nvGraphicFramePr>
        <xdr:xfrm>
          <a:off x="4267200" y="8663940"/>
          <a:ext cx="3352800" cy="201168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37" name="Oval 136">
            <a:extLst>
              <a:ext uri="{FF2B5EF4-FFF2-40B4-BE49-F238E27FC236}">
                <a16:creationId xmlns:a16="http://schemas.microsoft.com/office/drawing/2014/main" id="{49F44719-1733-573C-994B-0C344F6100A4}"/>
              </a:ext>
            </a:extLst>
          </xdr:cNvPr>
          <xdr:cNvSpPr/>
        </xdr:nvSpPr>
        <xdr:spPr>
          <a:xfrm>
            <a:off x="5132646" y="8869536"/>
            <a:ext cx="1620740" cy="1605136"/>
          </a:xfrm>
          <a:prstGeom prst="ellipse">
            <a:avLst/>
          </a:prstGeom>
          <a:noFill/>
          <a:ln w="12700">
            <a:gradFill>
              <a:gsLst>
                <a:gs pos="56600">
                  <a:schemeClr val="bg1">
                    <a:alpha val="0"/>
                  </a:schemeClr>
                </a:gs>
                <a:gs pos="100000">
                  <a:schemeClr val="bg1"/>
                </a:gs>
                <a:gs pos="0">
                  <a:schemeClr val="accent1">
                    <a:lumMod val="5000"/>
                    <a:lumOff val="95000"/>
                  </a:schemeClr>
                </a:gs>
              </a:gsLst>
              <a:lin ang="0" scaled="0"/>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editAs="oneCell">
    <xdr:from>
      <xdr:col>14</xdr:col>
      <xdr:colOff>527050</xdr:colOff>
      <xdr:row>18</xdr:row>
      <xdr:rowOff>43873</xdr:rowOff>
    </xdr:from>
    <xdr:to>
      <xdr:col>19</xdr:col>
      <xdr:colOff>330200</xdr:colOff>
      <xdr:row>20</xdr:row>
      <xdr:rowOff>41333</xdr:rowOff>
    </xdr:to>
    <mc:AlternateContent xmlns:mc="http://schemas.openxmlformats.org/markup-compatibility/2006">
      <mc:Choice xmlns:a14="http://schemas.microsoft.com/office/drawing/2010/main" Requires="a14">
        <xdr:graphicFrame macro="">
          <xdr:nvGraphicFramePr>
            <xdr:cNvPr id="129" name="Store_City">
              <a:extLst>
                <a:ext uri="{FF2B5EF4-FFF2-40B4-BE49-F238E27FC236}">
                  <a16:creationId xmlns:a16="http://schemas.microsoft.com/office/drawing/2014/main" id="{08EFFB92-6E65-4395-8332-3EFB11110011}"/>
                </a:ext>
              </a:extLst>
            </xdr:cNvPr>
            <xdr:cNvGraphicFramePr/>
          </xdr:nvGraphicFramePr>
          <xdr:xfrm>
            <a:off x="0" y="0"/>
            <a:ext cx="0" cy="0"/>
          </xdr:xfrm>
          <a:graphic>
            <a:graphicData uri="http://schemas.microsoft.com/office/drawing/2010/slicer">
              <sle:slicer xmlns:sle="http://schemas.microsoft.com/office/drawing/2010/slicer" name="Store_City"/>
            </a:graphicData>
          </a:graphic>
        </xdr:graphicFrame>
      </mc:Choice>
      <mc:Fallback>
        <xdr:sp macro="" textlink="">
          <xdr:nvSpPr>
            <xdr:cNvPr id="0" name=""/>
            <xdr:cNvSpPr>
              <a:spLocks noTextEdit="1"/>
            </xdr:cNvSpPr>
          </xdr:nvSpPr>
          <xdr:spPr>
            <a:xfrm>
              <a:off x="9061450" y="3285837"/>
              <a:ext cx="2851150" cy="3576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128354</xdr:colOff>
      <xdr:row>30</xdr:row>
      <xdr:rowOff>101600</xdr:rowOff>
    </xdr:from>
    <xdr:to>
      <xdr:col>13</xdr:col>
      <xdr:colOff>310244</xdr:colOff>
      <xdr:row>36</xdr:row>
      <xdr:rowOff>13208</xdr:rowOff>
    </xdr:to>
    <xdr:graphicFrame macro="">
      <xdr:nvGraphicFramePr>
        <xdr:cNvPr id="138" name="Chart 137">
          <a:extLst>
            <a:ext uri="{FF2B5EF4-FFF2-40B4-BE49-F238E27FC236}">
              <a16:creationId xmlns:a16="http://schemas.microsoft.com/office/drawing/2014/main" id="{3468A318-6F53-4EBF-B50D-530ECD2E08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357248</xdr:colOff>
      <xdr:row>24</xdr:row>
      <xdr:rowOff>94095</xdr:rowOff>
    </xdr:from>
    <xdr:to>
      <xdr:col>13</xdr:col>
      <xdr:colOff>225629</xdr:colOff>
      <xdr:row>28</xdr:row>
      <xdr:rowOff>121805</xdr:rowOff>
    </xdr:to>
    <xdr:sp macro="" textlink="Processing!A2">
      <xdr:nvSpPr>
        <xdr:cNvPr id="139" name="TextBox 138">
          <a:extLst>
            <a:ext uri="{FF2B5EF4-FFF2-40B4-BE49-F238E27FC236}">
              <a16:creationId xmlns:a16="http://schemas.microsoft.com/office/drawing/2014/main" id="{A605FC5D-1887-6CC3-E353-773594B981CD}"/>
            </a:ext>
          </a:extLst>
        </xdr:cNvPr>
        <xdr:cNvSpPr txBox="1"/>
      </xdr:nvSpPr>
      <xdr:spPr>
        <a:xfrm>
          <a:off x="6453248" y="4535466"/>
          <a:ext cx="1697181" cy="767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7A52A18-7695-4FDA-AD60-4395B30E5D53}" type="TxLink">
            <a:rPr lang="en-US" sz="1900" b="1" i="0" u="none" strike="noStrike">
              <a:solidFill>
                <a:schemeClr val="bg1"/>
              </a:solidFill>
              <a:effectLst>
                <a:outerShdw blurRad="50800" dist="38100" dir="2700000" algn="tl" rotWithShape="0">
                  <a:prstClr val="black">
                    <a:alpha val="40000"/>
                  </a:prstClr>
                </a:outerShdw>
              </a:effectLst>
              <a:latin typeface="Lato" panose="020F0502020204030203" pitchFamily="34" charset="0"/>
              <a:ea typeface="+mn-ea"/>
              <a:cs typeface="Arial" panose="020B0604020202020204" pitchFamily="34" charset="0"/>
            </a:rPr>
            <a:pPr marL="0" indent="0" algn="ctr"/>
            <a:t>$2.0M</a:t>
          </a:fld>
          <a:endParaRPr lang="en-US" sz="1900" b="1" i="0" u="none" strike="noStrike">
            <a:solidFill>
              <a:schemeClr val="bg1"/>
            </a:solidFill>
            <a:effectLst>
              <a:outerShdw blurRad="50800" dist="38100" dir="2700000" algn="tl" rotWithShape="0">
                <a:prstClr val="black">
                  <a:alpha val="40000"/>
                </a:prstClr>
              </a:outerShdw>
            </a:effectLst>
            <a:latin typeface="Lato" panose="020F0502020204030203" pitchFamily="34" charset="0"/>
            <a:ea typeface="+mn-ea"/>
            <a:cs typeface="Arial" panose="020B0604020202020204" pitchFamily="34" charset="0"/>
          </a:endParaRPr>
        </a:p>
      </xdr:txBody>
    </xdr:sp>
    <xdr:clientData/>
  </xdr:twoCellAnchor>
  <xdr:twoCellAnchor>
    <xdr:from>
      <xdr:col>14</xdr:col>
      <xdr:colOff>308256</xdr:colOff>
      <xdr:row>33</xdr:row>
      <xdr:rowOff>173281</xdr:rowOff>
    </xdr:from>
    <xdr:to>
      <xdr:col>16</xdr:col>
      <xdr:colOff>386121</xdr:colOff>
      <xdr:row>34</xdr:row>
      <xdr:rowOff>151130</xdr:rowOff>
    </xdr:to>
    <xdr:sp macro="" textlink="">
      <xdr:nvSpPr>
        <xdr:cNvPr id="146" name="Oval 145">
          <a:extLst>
            <a:ext uri="{FF2B5EF4-FFF2-40B4-BE49-F238E27FC236}">
              <a16:creationId xmlns:a16="http://schemas.microsoft.com/office/drawing/2014/main" id="{C2E8D9E4-8AF4-7BEF-A615-7E1D43318B5C}"/>
            </a:ext>
          </a:extLst>
        </xdr:cNvPr>
        <xdr:cNvSpPr/>
      </xdr:nvSpPr>
      <xdr:spPr>
        <a:xfrm>
          <a:off x="8842656" y="6208321"/>
          <a:ext cx="1297065" cy="160729"/>
        </a:xfrm>
        <a:prstGeom prst="ellipse">
          <a:avLst/>
        </a:prstGeom>
        <a:gradFill flip="none" rotWithShape="1">
          <a:gsLst>
            <a:gs pos="0">
              <a:srgbClr val="382935"/>
            </a:gs>
            <a:gs pos="100000">
              <a:srgbClr val="5A3D41">
                <a:alpha val="2000"/>
              </a:srgbClr>
            </a:gs>
          </a:gsLst>
          <a:path path="shape">
            <a:fillToRect l="50000" t="50000" r="50000" b="50000"/>
          </a:path>
          <a:tileRect/>
        </a:gradFill>
        <a:ln w="9525">
          <a:gradFill>
            <a:gsLst>
              <a:gs pos="56000">
                <a:srgbClr val="191C2C"/>
              </a:gs>
              <a:gs pos="100000">
                <a:srgbClr val="FFF9EC"/>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15</xdr:col>
      <xdr:colOff>188150</xdr:colOff>
      <xdr:row>27</xdr:row>
      <xdr:rowOff>11361</xdr:rowOff>
    </xdr:from>
    <xdr:to>
      <xdr:col>19</xdr:col>
      <xdr:colOff>236918</xdr:colOff>
      <xdr:row>28</xdr:row>
      <xdr:rowOff>129386</xdr:rowOff>
    </xdr:to>
    <xdr:sp macro="" textlink="">
      <xdr:nvSpPr>
        <xdr:cNvPr id="156" name="Rectangle: Rounded Corners 155">
          <a:extLst>
            <a:ext uri="{FF2B5EF4-FFF2-40B4-BE49-F238E27FC236}">
              <a16:creationId xmlns:a16="http://schemas.microsoft.com/office/drawing/2014/main" id="{16D57944-8B4D-40EA-A903-C4972F01063F}"/>
            </a:ext>
          </a:extLst>
        </xdr:cNvPr>
        <xdr:cNvSpPr/>
      </xdr:nvSpPr>
      <xdr:spPr>
        <a:xfrm>
          <a:off x="9332150" y="4926261"/>
          <a:ext cx="2487168" cy="300058"/>
        </a:xfrm>
        <a:prstGeom prst="roundRect">
          <a:avLst>
            <a:gd name="adj" fmla="val 21213"/>
          </a:avLst>
        </a:prstGeom>
        <a:gradFill flip="none" rotWithShape="1">
          <a:gsLst>
            <a:gs pos="84000">
              <a:srgbClr val="B335B9"/>
            </a:gs>
            <a:gs pos="35000">
              <a:srgbClr val="161A28"/>
            </a:gs>
            <a:gs pos="54000">
              <a:srgbClr val="232539"/>
            </a:gs>
            <a:gs pos="100000">
              <a:srgbClr val="FE02CE"/>
            </a:gs>
          </a:gsLst>
          <a:lin ang="2700000" scaled="0"/>
          <a:tileRect/>
        </a:gradFill>
        <a:ln w="12700">
          <a:gradFill flip="none" rotWithShape="1">
            <a:gsLst>
              <a:gs pos="12576">
                <a:srgbClr val="FDC6F4"/>
              </a:gs>
              <a:gs pos="0">
                <a:schemeClr val="bg1"/>
              </a:gs>
              <a:gs pos="48000">
                <a:srgbClr val="1C1F31"/>
              </a:gs>
            </a:gsLst>
            <a:lin ang="15000000" scaled="0"/>
            <a:tileRect/>
          </a:gra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15</xdr:col>
      <xdr:colOff>188150</xdr:colOff>
      <xdr:row>29</xdr:row>
      <xdr:rowOff>202</xdr:rowOff>
    </xdr:from>
    <xdr:to>
      <xdr:col>19</xdr:col>
      <xdr:colOff>236918</xdr:colOff>
      <xdr:row>30</xdr:row>
      <xdr:rowOff>118228</xdr:rowOff>
    </xdr:to>
    <xdr:sp macro="" textlink="">
      <xdr:nvSpPr>
        <xdr:cNvPr id="157" name="Rectangle: Rounded Corners 156">
          <a:extLst>
            <a:ext uri="{FF2B5EF4-FFF2-40B4-BE49-F238E27FC236}">
              <a16:creationId xmlns:a16="http://schemas.microsoft.com/office/drawing/2014/main" id="{9577B320-8315-4650-822C-16785C2B8D68}"/>
            </a:ext>
          </a:extLst>
        </xdr:cNvPr>
        <xdr:cNvSpPr/>
      </xdr:nvSpPr>
      <xdr:spPr>
        <a:xfrm>
          <a:off x="9332150" y="5279169"/>
          <a:ext cx="2487168" cy="300059"/>
        </a:xfrm>
        <a:prstGeom prst="roundRect">
          <a:avLst>
            <a:gd name="adj" fmla="val 21213"/>
          </a:avLst>
        </a:prstGeom>
        <a:gradFill flip="none" rotWithShape="1">
          <a:gsLst>
            <a:gs pos="84000">
              <a:srgbClr val="6A26A8"/>
            </a:gs>
            <a:gs pos="35000">
              <a:srgbClr val="161A28"/>
            </a:gs>
            <a:gs pos="54000">
              <a:srgbClr val="232539"/>
            </a:gs>
            <a:gs pos="100000">
              <a:srgbClr val="CE56F9"/>
            </a:gs>
          </a:gsLst>
          <a:lin ang="2700000" scaled="0"/>
          <a:tileRect/>
        </a:gradFill>
        <a:ln w="12700">
          <a:gradFill flip="none" rotWithShape="1">
            <a:gsLst>
              <a:gs pos="0">
                <a:schemeClr val="bg1"/>
              </a:gs>
              <a:gs pos="11000">
                <a:srgbClr val="F8CEFD"/>
              </a:gs>
              <a:gs pos="48000">
                <a:srgbClr val="1C1F31"/>
              </a:gs>
            </a:gsLst>
            <a:lin ang="15000000" scaled="0"/>
            <a:tileRect/>
          </a:gra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15</xdr:col>
      <xdr:colOff>188150</xdr:colOff>
      <xdr:row>30</xdr:row>
      <xdr:rowOff>171077</xdr:rowOff>
    </xdr:from>
    <xdr:to>
      <xdr:col>19</xdr:col>
      <xdr:colOff>236918</xdr:colOff>
      <xdr:row>32</xdr:row>
      <xdr:rowOff>107069</xdr:rowOff>
    </xdr:to>
    <xdr:sp macro="" textlink="">
      <xdr:nvSpPr>
        <xdr:cNvPr id="158" name="Rectangle: Rounded Corners 157">
          <a:extLst>
            <a:ext uri="{FF2B5EF4-FFF2-40B4-BE49-F238E27FC236}">
              <a16:creationId xmlns:a16="http://schemas.microsoft.com/office/drawing/2014/main" id="{71A9D633-1FDE-40DB-90EB-9A6533D88D72}"/>
            </a:ext>
          </a:extLst>
        </xdr:cNvPr>
        <xdr:cNvSpPr/>
      </xdr:nvSpPr>
      <xdr:spPr>
        <a:xfrm>
          <a:off x="9332150" y="5632077"/>
          <a:ext cx="2487168" cy="300059"/>
        </a:xfrm>
        <a:prstGeom prst="roundRect">
          <a:avLst>
            <a:gd name="adj" fmla="val 21213"/>
          </a:avLst>
        </a:prstGeom>
        <a:gradFill flip="none" rotWithShape="1">
          <a:gsLst>
            <a:gs pos="73000">
              <a:srgbClr val="20437E"/>
            </a:gs>
            <a:gs pos="35000">
              <a:srgbClr val="161A28"/>
            </a:gs>
            <a:gs pos="54000">
              <a:srgbClr val="232539"/>
            </a:gs>
            <a:gs pos="100000">
              <a:srgbClr val="288AB6"/>
            </a:gs>
          </a:gsLst>
          <a:lin ang="2700000" scaled="0"/>
          <a:tileRect/>
        </a:gradFill>
        <a:ln w="12700">
          <a:gradFill flip="none" rotWithShape="1">
            <a:gsLst>
              <a:gs pos="0">
                <a:schemeClr val="bg1"/>
              </a:gs>
              <a:gs pos="6000">
                <a:srgbClr val="D5F7FF"/>
              </a:gs>
              <a:gs pos="48000">
                <a:srgbClr val="1C1F31"/>
              </a:gs>
            </a:gsLst>
            <a:lin ang="15000000" scaled="0"/>
            <a:tileRect/>
          </a:gra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15</xdr:col>
      <xdr:colOff>189411</xdr:colOff>
      <xdr:row>25</xdr:row>
      <xdr:rowOff>26616</xdr:rowOff>
    </xdr:from>
    <xdr:to>
      <xdr:col>19</xdr:col>
      <xdr:colOff>236918</xdr:colOff>
      <xdr:row>26</xdr:row>
      <xdr:rowOff>140544</xdr:rowOff>
    </xdr:to>
    <xdr:sp macro="" textlink="">
      <xdr:nvSpPr>
        <xdr:cNvPr id="155" name="Rectangle: Rounded Corners 154">
          <a:extLst>
            <a:ext uri="{FF2B5EF4-FFF2-40B4-BE49-F238E27FC236}">
              <a16:creationId xmlns:a16="http://schemas.microsoft.com/office/drawing/2014/main" id="{7ABEEF70-12DB-464F-B38A-CB946588037F}"/>
            </a:ext>
          </a:extLst>
        </xdr:cNvPr>
        <xdr:cNvSpPr/>
      </xdr:nvSpPr>
      <xdr:spPr>
        <a:xfrm>
          <a:off x="9333411" y="4577449"/>
          <a:ext cx="2485907" cy="295962"/>
        </a:xfrm>
        <a:prstGeom prst="roundRect">
          <a:avLst>
            <a:gd name="adj" fmla="val 21213"/>
          </a:avLst>
        </a:prstGeom>
        <a:gradFill flip="none" rotWithShape="1">
          <a:gsLst>
            <a:gs pos="84000">
              <a:srgbClr val="944247"/>
            </a:gs>
            <a:gs pos="35000">
              <a:srgbClr val="161A28"/>
            </a:gs>
            <a:gs pos="54000">
              <a:srgbClr val="232539"/>
            </a:gs>
            <a:gs pos="100000">
              <a:srgbClr val="E14856"/>
            </a:gs>
          </a:gsLst>
          <a:lin ang="2700000" scaled="0"/>
          <a:tileRect/>
        </a:gradFill>
        <a:ln w="12700">
          <a:gradFill flip="none" rotWithShape="1">
            <a:gsLst>
              <a:gs pos="0">
                <a:schemeClr val="bg1"/>
              </a:gs>
              <a:gs pos="13000">
                <a:srgbClr val="F9B7B1"/>
              </a:gs>
              <a:gs pos="48000">
                <a:srgbClr val="1C1F31"/>
              </a:gs>
            </a:gsLst>
            <a:lin ang="15000000" scaled="0"/>
            <a:tileRect/>
          </a:gra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14</xdr:col>
      <xdr:colOff>14015</xdr:colOff>
      <xdr:row>24</xdr:row>
      <xdr:rowOff>117711</xdr:rowOff>
    </xdr:from>
    <xdr:to>
      <xdr:col>17</xdr:col>
      <xdr:colOff>134742</xdr:colOff>
      <xdr:row>32</xdr:row>
      <xdr:rowOff>95588</xdr:rowOff>
    </xdr:to>
    <xdr:sp macro="" textlink="">
      <xdr:nvSpPr>
        <xdr:cNvPr id="147" name="Rectangle 22">
          <a:extLst>
            <a:ext uri="{FF2B5EF4-FFF2-40B4-BE49-F238E27FC236}">
              <a16:creationId xmlns:a16="http://schemas.microsoft.com/office/drawing/2014/main" id="{107AD4D5-EBA4-E27D-6029-34231F312E58}"/>
            </a:ext>
          </a:extLst>
        </xdr:cNvPr>
        <xdr:cNvSpPr/>
      </xdr:nvSpPr>
      <xdr:spPr>
        <a:xfrm>
          <a:off x="8548415" y="4506831"/>
          <a:ext cx="1949527" cy="1440917"/>
        </a:xfrm>
        <a:custGeom>
          <a:avLst/>
          <a:gdLst>
            <a:gd name="csX0" fmla="*/ 0 w 2576945"/>
            <a:gd name="csY0" fmla="*/ 0 h 1917768"/>
            <a:gd name="csX1" fmla="*/ 2576945 w 2576945"/>
            <a:gd name="csY1" fmla="*/ 0 h 1917768"/>
            <a:gd name="csX2" fmla="*/ 2576945 w 2576945"/>
            <a:gd name="csY2" fmla="*/ 1917768 h 1917768"/>
            <a:gd name="csX3" fmla="*/ 0 w 2576945"/>
            <a:gd name="csY3" fmla="*/ 1917768 h 1917768"/>
            <a:gd name="csX4" fmla="*/ 0 w 2576945"/>
            <a:gd name="csY4" fmla="*/ 0 h 1917768"/>
            <a:gd name="csX0" fmla="*/ 0 w 2576945"/>
            <a:gd name="csY0" fmla="*/ 0 h 1917768"/>
            <a:gd name="csX1" fmla="*/ 2576945 w 2576945"/>
            <a:gd name="csY1" fmla="*/ 0 h 1917768"/>
            <a:gd name="csX2" fmla="*/ 1906385 w 2576945"/>
            <a:gd name="csY2" fmla="*/ 1917768 h 1917768"/>
            <a:gd name="csX3" fmla="*/ 0 w 2576945"/>
            <a:gd name="csY3" fmla="*/ 1917768 h 1917768"/>
            <a:gd name="csX4" fmla="*/ 0 w 2576945"/>
            <a:gd name="csY4" fmla="*/ 0 h 1917768"/>
          </a:gdLst>
          <a:ahLst/>
          <a:cxnLst>
            <a:cxn ang="0">
              <a:pos x="csX0" y="csY0"/>
            </a:cxn>
            <a:cxn ang="0">
              <a:pos x="csX1" y="csY1"/>
            </a:cxn>
            <a:cxn ang="0">
              <a:pos x="csX2" y="csY2"/>
            </a:cxn>
            <a:cxn ang="0">
              <a:pos x="csX3" y="csY3"/>
            </a:cxn>
            <a:cxn ang="0">
              <a:pos x="csX4" y="csY4"/>
            </a:cxn>
          </a:cxnLst>
          <a:rect l="l" t="t" r="r" b="b"/>
          <a:pathLst>
            <a:path w="2576945" h="1917768">
              <a:moveTo>
                <a:pt x="0" y="0"/>
              </a:moveTo>
              <a:lnTo>
                <a:pt x="2576945" y="0"/>
              </a:lnTo>
              <a:lnTo>
                <a:pt x="1906385" y="1917768"/>
              </a:lnTo>
              <a:lnTo>
                <a:pt x="0" y="1917768"/>
              </a:lnTo>
              <a:lnTo>
                <a:pt x="0" y="0"/>
              </a:lnTo>
              <a:close/>
            </a:path>
          </a:pathLst>
        </a:custGeom>
        <a:gradFill>
          <a:gsLst>
            <a:gs pos="0">
              <a:srgbClr val="34DEE9"/>
            </a:gs>
            <a:gs pos="77000">
              <a:srgbClr val="BF5DF7"/>
            </a:gs>
            <a:gs pos="23000">
              <a:srgbClr val="0D95D9"/>
            </a:gs>
            <a:gs pos="58000">
              <a:srgbClr val="362DA6"/>
            </a:gs>
          </a:gsLst>
          <a:lin ang="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13</xdr:col>
      <xdr:colOff>514235</xdr:colOff>
      <xdr:row>24</xdr:row>
      <xdr:rowOff>42819</xdr:rowOff>
    </xdr:from>
    <xdr:to>
      <xdr:col>17</xdr:col>
      <xdr:colOff>149618</xdr:colOff>
      <xdr:row>27</xdr:row>
      <xdr:rowOff>127846</xdr:rowOff>
    </xdr:to>
    <xdr:graphicFrame macro="">
      <xdr:nvGraphicFramePr>
        <xdr:cNvPr id="151" name="Chart 150">
          <a:extLst>
            <a:ext uri="{FF2B5EF4-FFF2-40B4-BE49-F238E27FC236}">
              <a16:creationId xmlns:a16="http://schemas.microsoft.com/office/drawing/2014/main" id="{29392E8F-6489-6703-D8DD-2CA7366025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62680</xdr:colOff>
      <xdr:row>26</xdr:row>
      <xdr:rowOff>45265</xdr:rowOff>
    </xdr:from>
    <xdr:to>
      <xdr:col>17</xdr:col>
      <xdr:colOff>25441</xdr:colOff>
      <xdr:row>29</xdr:row>
      <xdr:rowOff>116557</xdr:rowOff>
    </xdr:to>
    <xdr:graphicFrame macro="">
      <xdr:nvGraphicFramePr>
        <xdr:cNvPr id="152" name="Chart 151">
          <a:extLst>
            <a:ext uri="{FF2B5EF4-FFF2-40B4-BE49-F238E27FC236}">
              <a16:creationId xmlns:a16="http://schemas.microsoft.com/office/drawing/2014/main" id="{7D986DFE-CB47-557F-6CA5-058C9F8F60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198145</xdr:colOff>
      <xdr:row>28</xdr:row>
      <xdr:rowOff>39815</xdr:rowOff>
    </xdr:from>
    <xdr:to>
      <xdr:col>16</xdr:col>
      <xdr:colOff>485462</xdr:colOff>
      <xdr:row>31</xdr:row>
      <xdr:rowOff>99627</xdr:rowOff>
    </xdr:to>
    <xdr:graphicFrame macro="">
      <xdr:nvGraphicFramePr>
        <xdr:cNvPr id="153" name="Chart 152">
          <a:extLst>
            <a:ext uri="{FF2B5EF4-FFF2-40B4-BE49-F238E27FC236}">
              <a16:creationId xmlns:a16="http://schemas.microsoft.com/office/drawing/2014/main" id="{D25F6EDB-87E7-45A3-FAE2-810CDF934A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333611</xdr:colOff>
      <xdr:row>30</xdr:row>
      <xdr:rowOff>34360</xdr:rowOff>
    </xdr:from>
    <xdr:to>
      <xdr:col>16</xdr:col>
      <xdr:colOff>364106</xdr:colOff>
      <xdr:row>33</xdr:row>
      <xdr:rowOff>55032</xdr:rowOff>
    </xdr:to>
    <xdr:graphicFrame macro="">
      <xdr:nvGraphicFramePr>
        <xdr:cNvPr id="154" name="Chart 153">
          <a:extLst>
            <a:ext uri="{FF2B5EF4-FFF2-40B4-BE49-F238E27FC236}">
              <a16:creationId xmlns:a16="http://schemas.microsoft.com/office/drawing/2014/main" id="{26682FC6-D9AE-2BD0-3E0A-DCC9798F56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538928</xdr:colOff>
      <xdr:row>24</xdr:row>
      <xdr:rowOff>100330</xdr:rowOff>
    </xdr:from>
    <xdr:to>
      <xdr:col>17</xdr:col>
      <xdr:colOff>143891</xdr:colOff>
      <xdr:row>33</xdr:row>
      <xdr:rowOff>569</xdr:rowOff>
    </xdr:to>
    <xdr:sp macro="" textlink="">
      <xdr:nvSpPr>
        <xdr:cNvPr id="148" name="Freeform: Shape 147">
          <a:extLst>
            <a:ext uri="{FF2B5EF4-FFF2-40B4-BE49-F238E27FC236}">
              <a16:creationId xmlns:a16="http://schemas.microsoft.com/office/drawing/2014/main" id="{A2445B6E-E411-28DC-BC4A-8F27FF808EC7}"/>
            </a:ext>
          </a:extLst>
        </xdr:cNvPr>
        <xdr:cNvSpPr/>
      </xdr:nvSpPr>
      <xdr:spPr>
        <a:xfrm flipH="1">
          <a:off x="8463728" y="4489450"/>
          <a:ext cx="2043363" cy="1546159"/>
        </a:xfrm>
        <a:custGeom>
          <a:avLst/>
          <a:gdLst>
            <a:gd name="csX0" fmla="*/ 1942189 w 2700980"/>
            <a:gd name="csY0" fmla="*/ 1549606 h 2057400"/>
            <a:gd name="csX1" fmla="*/ 1982916 w 2700980"/>
            <a:gd name="csY1" fmla="*/ 1584608 h 2057400"/>
            <a:gd name="csX2" fmla="*/ 1866711 w 2700980"/>
            <a:gd name="csY2" fmla="*/ 1907535 h 2057400"/>
            <a:gd name="csX3" fmla="*/ 1789789 w 2700980"/>
            <a:gd name="csY3" fmla="*/ 1944442 h 2057400"/>
            <a:gd name="csX4" fmla="*/ 1350490 w 2700980"/>
            <a:gd name="csY4" fmla="*/ 1944000 h 2057400"/>
            <a:gd name="csX5" fmla="*/ 911190 w 2700980"/>
            <a:gd name="csY5" fmla="*/ 1944442 h 2057400"/>
            <a:gd name="csX6" fmla="*/ 834268 w 2700980"/>
            <a:gd name="csY6" fmla="*/ 1907535 h 2057400"/>
            <a:gd name="csX7" fmla="*/ 718063 w 2700980"/>
            <a:gd name="csY7" fmla="*/ 1584608 h 2057400"/>
            <a:gd name="csX8" fmla="*/ 758790 w 2700980"/>
            <a:gd name="csY8" fmla="*/ 1549606 h 2057400"/>
            <a:gd name="csX9" fmla="*/ 1349597 w 2700980"/>
            <a:gd name="csY9" fmla="*/ 1549606 h 2057400"/>
            <a:gd name="csX10" fmla="*/ 1351382 w 2700980"/>
            <a:gd name="csY10" fmla="*/ 1549606 h 2057400"/>
            <a:gd name="csX11" fmla="*/ 2115961 w 2700980"/>
            <a:gd name="csY11" fmla="*/ 1095119 h 2057400"/>
            <a:gd name="csX12" fmla="*/ 2156688 w 2700980"/>
            <a:gd name="csY12" fmla="*/ 1131474 h 2057400"/>
            <a:gd name="csX13" fmla="*/ 2023338 w 2700980"/>
            <a:gd name="csY13" fmla="*/ 1466885 h 2057400"/>
            <a:gd name="csX14" fmla="*/ 1955941 w 2700980"/>
            <a:gd name="csY14" fmla="*/ 1503240 h 2057400"/>
            <a:gd name="csX15" fmla="*/ 1351382 w 2700980"/>
            <a:gd name="csY15" fmla="*/ 1503240 h 2057400"/>
            <a:gd name="csX16" fmla="*/ 1349598 w 2700980"/>
            <a:gd name="csY16" fmla="*/ 1503240 h 2057400"/>
            <a:gd name="csX17" fmla="*/ 745039 w 2700980"/>
            <a:gd name="csY17" fmla="*/ 1503240 h 2057400"/>
            <a:gd name="csX18" fmla="*/ 677642 w 2700980"/>
            <a:gd name="csY18" fmla="*/ 1466885 h 2057400"/>
            <a:gd name="csX19" fmla="*/ 544292 w 2700980"/>
            <a:gd name="csY19" fmla="*/ 1131474 h 2057400"/>
            <a:gd name="csX20" fmla="*/ 585019 w 2700980"/>
            <a:gd name="csY20" fmla="*/ 1095119 h 2057400"/>
            <a:gd name="csX21" fmla="*/ 1349598 w 2700980"/>
            <a:gd name="csY21" fmla="*/ 1095119 h 2057400"/>
            <a:gd name="csX22" fmla="*/ 1351382 w 2700980"/>
            <a:gd name="csY22" fmla="*/ 1095119 h 2057400"/>
            <a:gd name="csX23" fmla="*/ 2292301 w 2700980"/>
            <a:gd name="csY23" fmla="*/ 613134 h 2057400"/>
            <a:gd name="csX24" fmla="*/ 2333028 w 2700980"/>
            <a:gd name="csY24" fmla="*/ 651392 h 2057400"/>
            <a:gd name="csX25" fmla="*/ 2193963 w 2700980"/>
            <a:gd name="csY25" fmla="*/ 1004359 h 2057400"/>
            <a:gd name="csX26" fmla="*/ 2132281 w 2700980"/>
            <a:gd name="csY26" fmla="*/ 1042617 h 2057400"/>
            <a:gd name="csX27" fmla="*/ 1349598 w 2700980"/>
            <a:gd name="csY27" fmla="*/ 1042617 h 2057400"/>
            <a:gd name="csX28" fmla="*/ 566915 w 2700980"/>
            <a:gd name="csY28" fmla="*/ 1042617 h 2057400"/>
            <a:gd name="csX29" fmla="*/ 505233 w 2700980"/>
            <a:gd name="csY29" fmla="*/ 1004359 h 2057400"/>
            <a:gd name="csX30" fmla="*/ 366168 w 2700980"/>
            <a:gd name="csY30" fmla="*/ 651392 h 2057400"/>
            <a:gd name="csX31" fmla="*/ 406895 w 2700980"/>
            <a:gd name="csY31" fmla="*/ 613134 h 2057400"/>
            <a:gd name="csX32" fmla="*/ 1349598 w 2700980"/>
            <a:gd name="csY32" fmla="*/ 613134 h 2057400"/>
            <a:gd name="csX33" fmla="*/ 2483535 w 2700980"/>
            <a:gd name="csY33" fmla="*/ 112870 h 2057400"/>
            <a:gd name="csX34" fmla="*/ 2524262 w 2700980"/>
            <a:gd name="csY34" fmla="*/ 153570 h 2057400"/>
            <a:gd name="csX35" fmla="*/ 2379482 w 2700980"/>
            <a:gd name="csY35" fmla="*/ 529066 h 2057400"/>
            <a:gd name="csX36" fmla="*/ 2310180 w 2700980"/>
            <a:gd name="csY36" fmla="*/ 569765 h 2057400"/>
            <a:gd name="csX37" fmla="*/ 1351382 w 2700980"/>
            <a:gd name="csY37" fmla="*/ 569765 h 2057400"/>
            <a:gd name="csX38" fmla="*/ 1349597 w 2700980"/>
            <a:gd name="csY38" fmla="*/ 569765 h 2057400"/>
            <a:gd name="csX39" fmla="*/ 390799 w 2700980"/>
            <a:gd name="csY39" fmla="*/ 569765 h 2057400"/>
            <a:gd name="csX40" fmla="*/ 321497 w 2700980"/>
            <a:gd name="csY40" fmla="*/ 529066 h 2057400"/>
            <a:gd name="csX41" fmla="*/ 176717 w 2700980"/>
            <a:gd name="csY41" fmla="*/ 153570 h 2057400"/>
            <a:gd name="csX42" fmla="*/ 217444 w 2700980"/>
            <a:gd name="csY42" fmla="*/ 112870 h 2057400"/>
            <a:gd name="csX43" fmla="*/ 1349597 w 2700980"/>
            <a:gd name="csY43" fmla="*/ 112870 h 2057400"/>
            <a:gd name="csX44" fmla="*/ 1351382 w 2700980"/>
            <a:gd name="csY44" fmla="*/ 112870 h 2057400"/>
            <a:gd name="csX45" fmla="*/ 2700980 w 2700980"/>
            <a:gd name="csY45" fmla="*/ 0 h 2057400"/>
            <a:gd name="csX46" fmla="*/ 0 w 2700980"/>
            <a:gd name="csY46" fmla="*/ 0 h 2057400"/>
            <a:gd name="csX47" fmla="*/ 0 w 2700980"/>
            <a:gd name="csY47" fmla="*/ 2057400 h 2057400"/>
            <a:gd name="csX48" fmla="*/ 2700980 w 2700980"/>
            <a:gd name="csY48" fmla="*/ 2057400 h 2057400"/>
            <a:gd name="csX0" fmla="*/ 1942189 w 2700980"/>
            <a:gd name="csY0" fmla="*/ 1549606 h 2057400"/>
            <a:gd name="csX1" fmla="*/ 1982916 w 2700980"/>
            <a:gd name="csY1" fmla="*/ 1584608 h 2057400"/>
            <a:gd name="csX2" fmla="*/ 1866711 w 2700980"/>
            <a:gd name="csY2" fmla="*/ 1907535 h 2057400"/>
            <a:gd name="csX3" fmla="*/ 1789789 w 2700980"/>
            <a:gd name="csY3" fmla="*/ 1944442 h 2057400"/>
            <a:gd name="csX4" fmla="*/ 1350490 w 2700980"/>
            <a:gd name="csY4" fmla="*/ 1944000 h 2057400"/>
            <a:gd name="csX5" fmla="*/ 911190 w 2700980"/>
            <a:gd name="csY5" fmla="*/ 1944442 h 2057400"/>
            <a:gd name="csX6" fmla="*/ 834268 w 2700980"/>
            <a:gd name="csY6" fmla="*/ 1907535 h 2057400"/>
            <a:gd name="csX7" fmla="*/ 718063 w 2700980"/>
            <a:gd name="csY7" fmla="*/ 1584608 h 2057400"/>
            <a:gd name="csX8" fmla="*/ 758790 w 2700980"/>
            <a:gd name="csY8" fmla="*/ 1549606 h 2057400"/>
            <a:gd name="csX9" fmla="*/ 1349597 w 2700980"/>
            <a:gd name="csY9" fmla="*/ 1549606 h 2057400"/>
            <a:gd name="csX10" fmla="*/ 1351382 w 2700980"/>
            <a:gd name="csY10" fmla="*/ 1549606 h 2057400"/>
            <a:gd name="csX11" fmla="*/ 1942189 w 2700980"/>
            <a:gd name="csY11" fmla="*/ 1549606 h 2057400"/>
            <a:gd name="csX12" fmla="*/ 2115961 w 2700980"/>
            <a:gd name="csY12" fmla="*/ 1095119 h 2057400"/>
            <a:gd name="csX13" fmla="*/ 2156688 w 2700980"/>
            <a:gd name="csY13" fmla="*/ 1131474 h 2057400"/>
            <a:gd name="csX14" fmla="*/ 2023338 w 2700980"/>
            <a:gd name="csY14" fmla="*/ 1466885 h 2057400"/>
            <a:gd name="csX15" fmla="*/ 1955941 w 2700980"/>
            <a:gd name="csY15" fmla="*/ 1503240 h 2057400"/>
            <a:gd name="csX16" fmla="*/ 1351382 w 2700980"/>
            <a:gd name="csY16" fmla="*/ 1503240 h 2057400"/>
            <a:gd name="csX17" fmla="*/ 1349598 w 2700980"/>
            <a:gd name="csY17" fmla="*/ 1503240 h 2057400"/>
            <a:gd name="csX18" fmla="*/ 745039 w 2700980"/>
            <a:gd name="csY18" fmla="*/ 1503240 h 2057400"/>
            <a:gd name="csX19" fmla="*/ 677642 w 2700980"/>
            <a:gd name="csY19" fmla="*/ 1466885 h 2057400"/>
            <a:gd name="csX20" fmla="*/ 544292 w 2700980"/>
            <a:gd name="csY20" fmla="*/ 1131474 h 2057400"/>
            <a:gd name="csX21" fmla="*/ 585019 w 2700980"/>
            <a:gd name="csY21" fmla="*/ 1095119 h 2057400"/>
            <a:gd name="csX22" fmla="*/ 1349598 w 2700980"/>
            <a:gd name="csY22" fmla="*/ 1095119 h 2057400"/>
            <a:gd name="csX23" fmla="*/ 1351382 w 2700980"/>
            <a:gd name="csY23" fmla="*/ 1095119 h 2057400"/>
            <a:gd name="csX24" fmla="*/ 2115961 w 2700980"/>
            <a:gd name="csY24" fmla="*/ 1095119 h 2057400"/>
            <a:gd name="csX25" fmla="*/ 2292301 w 2700980"/>
            <a:gd name="csY25" fmla="*/ 613134 h 2057400"/>
            <a:gd name="csX26" fmla="*/ 2333028 w 2700980"/>
            <a:gd name="csY26" fmla="*/ 651392 h 2057400"/>
            <a:gd name="csX27" fmla="*/ 2193963 w 2700980"/>
            <a:gd name="csY27" fmla="*/ 1004359 h 2057400"/>
            <a:gd name="csX28" fmla="*/ 2132281 w 2700980"/>
            <a:gd name="csY28" fmla="*/ 1042617 h 2057400"/>
            <a:gd name="csX29" fmla="*/ 1349598 w 2700980"/>
            <a:gd name="csY29" fmla="*/ 1042617 h 2057400"/>
            <a:gd name="csX30" fmla="*/ 566915 w 2700980"/>
            <a:gd name="csY30" fmla="*/ 1042617 h 2057400"/>
            <a:gd name="csX31" fmla="*/ 505233 w 2700980"/>
            <a:gd name="csY31" fmla="*/ 1004359 h 2057400"/>
            <a:gd name="csX32" fmla="*/ 366168 w 2700980"/>
            <a:gd name="csY32" fmla="*/ 651392 h 2057400"/>
            <a:gd name="csX33" fmla="*/ 406895 w 2700980"/>
            <a:gd name="csY33" fmla="*/ 613134 h 2057400"/>
            <a:gd name="csX34" fmla="*/ 1349598 w 2700980"/>
            <a:gd name="csY34" fmla="*/ 613134 h 2057400"/>
            <a:gd name="csX35" fmla="*/ 2292301 w 2700980"/>
            <a:gd name="csY35" fmla="*/ 613134 h 2057400"/>
            <a:gd name="csX36" fmla="*/ 2483535 w 2700980"/>
            <a:gd name="csY36" fmla="*/ 112870 h 2057400"/>
            <a:gd name="csX37" fmla="*/ 2524262 w 2700980"/>
            <a:gd name="csY37" fmla="*/ 153570 h 2057400"/>
            <a:gd name="csX38" fmla="*/ 2379482 w 2700980"/>
            <a:gd name="csY38" fmla="*/ 529066 h 2057400"/>
            <a:gd name="csX39" fmla="*/ 2310180 w 2700980"/>
            <a:gd name="csY39" fmla="*/ 569765 h 2057400"/>
            <a:gd name="csX40" fmla="*/ 1351382 w 2700980"/>
            <a:gd name="csY40" fmla="*/ 569765 h 2057400"/>
            <a:gd name="csX41" fmla="*/ 1349597 w 2700980"/>
            <a:gd name="csY41" fmla="*/ 569765 h 2057400"/>
            <a:gd name="csX42" fmla="*/ 390799 w 2700980"/>
            <a:gd name="csY42" fmla="*/ 569765 h 2057400"/>
            <a:gd name="csX43" fmla="*/ 321497 w 2700980"/>
            <a:gd name="csY43" fmla="*/ 529066 h 2057400"/>
            <a:gd name="csX44" fmla="*/ 176717 w 2700980"/>
            <a:gd name="csY44" fmla="*/ 153570 h 2057400"/>
            <a:gd name="csX45" fmla="*/ 217444 w 2700980"/>
            <a:gd name="csY45" fmla="*/ 112870 h 2057400"/>
            <a:gd name="csX46" fmla="*/ 1349597 w 2700980"/>
            <a:gd name="csY46" fmla="*/ 112870 h 2057400"/>
            <a:gd name="csX47" fmla="*/ 1351382 w 2700980"/>
            <a:gd name="csY47" fmla="*/ 112870 h 2057400"/>
            <a:gd name="csX48" fmla="*/ 2483535 w 2700980"/>
            <a:gd name="csY48" fmla="*/ 112870 h 2057400"/>
            <a:gd name="csX49" fmla="*/ 2700980 w 2700980"/>
            <a:gd name="csY49" fmla="*/ 0 h 2057400"/>
            <a:gd name="csX50" fmla="*/ 0 w 2700980"/>
            <a:gd name="csY50" fmla="*/ 0 h 2057400"/>
            <a:gd name="csX51" fmla="*/ 701040 w 2700980"/>
            <a:gd name="csY51" fmla="*/ 2057400 h 2057400"/>
            <a:gd name="csX52" fmla="*/ 2700980 w 2700980"/>
            <a:gd name="csY52" fmla="*/ 2057400 h 2057400"/>
            <a:gd name="csX53" fmla="*/ 2700980 w 2700980"/>
            <a:gd name="csY53" fmla="*/ 0 h 20574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 ang="0">
              <a:pos x="csX49" y="csY49"/>
            </a:cxn>
            <a:cxn ang="0">
              <a:pos x="csX50" y="csY50"/>
            </a:cxn>
            <a:cxn ang="0">
              <a:pos x="csX51" y="csY51"/>
            </a:cxn>
            <a:cxn ang="0">
              <a:pos x="csX52" y="csY52"/>
            </a:cxn>
            <a:cxn ang="0">
              <a:pos x="csX53" y="csY53"/>
            </a:cxn>
          </a:cxnLst>
          <a:rect l="l" t="t" r="r" b="b"/>
          <a:pathLst>
            <a:path w="2700980" h="2057400">
              <a:moveTo>
                <a:pt x="1942189" y="1549606"/>
              </a:moveTo>
              <a:cubicBezTo>
                <a:pt x="1964682" y="1549606"/>
                <a:pt x="1982916" y="1565277"/>
                <a:pt x="1982916" y="1584608"/>
              </a:cubicBezTo>
              <a:lnTo>
                <a:pt x="1866711" y="1907535"/>
              </a:lnTo>
              <a:cubicBezTo>
                <a:pt x="1845756" y="1948150"/>
                <a:pt x="1812282" y="1944442"/>
                <a:pt x="1789789" y="1944442"/>
              </a:cubicBezTo>
              <a:lnTo>
                <a:pt x="1350490" y="1944000"/>
              </a:lnTo>
              <a:lnTo>
                <a:pt x="911190" y="1944442"/>
              </a:lnTo>
              <a:cubicBezTo>
                <a:pt x="888697" y="1944442"/>
                <a:pt x="855223" y="1948150"/>
                <a:pt x="834268" y="1907535"/>
              </a:cubicBezTo>
              <a:lnTo>
                <a:pt x="718063" y="1584608"/>
              </a:lnTo>
              <a:cubicBezTo>
                <a:pt x="718063" y="1565277"/>
                <a:pt x="736297" y="1549606"/>
                <a:pt x="758790" y="1549606"/>
              </a:cubicBezTo>
              <a:lnTo>
                <a:pt x="1349597" y="1549606"/>
              </a:lnTo>
              <a:lnTo>
                <a:pt x="1351382" y="1549606"/>
              </a:lnTo>
              <a:lnTo>
                <a:pt x="1942189" y="1549606"/>
              </a:lnTo>
              <a:close/>
              <a:moveTo>
                <a:pt x="2115961" y="1095119"/>
              </a:moveTo>
              <a:cubicBezTo>
                <a:pt x="2138454" y="1095119"/>
                <a:pt x="2156688" y="1111396"/>
                <a:pt x="2156688" y="1131474"/>
              </a:cubicBezTo>
              <a:lnTo>
                <a:pt x="2023338" y="1466885"/>
              </a:lnTo>
              <a:cubicBezTo>
                <a:pt x="2002383" y="1509070"/>
                <a:pt x="1978434" y="1503240"/>
                <a:pt x="1955941" y="1503240"/>
              </a:cubicBezTo>
              <a:lnTo>
                <a:pt x="1351382" y="1503240"/>
              </a:lnTo>
              <a:lnTo>
                <a:pt x="1349598" y="1503240"/>
              </a:lnTo>
              <a:lnTo>
                <a:pt x="745039" y="1503240"/>
              </a:lnTo>
              <a:cubicBezTo>
                <a:pt x="722546" y="1503240"/>
                <a:pt x="698597" y="1509070"/>
                <a:pt x="677642" y="1466885"/>
              </a:cubicBezTo>
              <a:lnTo>
                <a:pt x="544292" y="1131474"/>
              </a:lnTo>
              <a:cubicBezTo>
                <a:pt x="544292" y="1111396"/>
                <a:pt x="562526" y="1095119"/>
                <a:pt x="585019" y="1095119"/>
              </a:cubicBezTo>
              <a:lnTo>
                <a:pt x="1349598" y="1095119"/>
              </a:lnTo>
              <a:lnTo>
                <a:pt x="1351382" y="1095119"/>
              </a:lnTo>
              <a:lnTo>
                <a:pt x="2115961" y="1095119"/>
              </a:lnTo>
              <a:close/>
              <a:moveTo>
                <a:pt x="2292301" y="613134"/>
              </a:moveTo>
              <a:cubicBezTo>
                <a:pt x="2314794" y="613134"/>
                <a:pt x="2333028" y="630263"/>
                <a:pt x="2333028" y="651392"/>
              </a:cubicBezTo>
              <a:lnTo>
                <a:pt x="2193963" y="1004359"/>
              </a:lnTo>
              <a:cubicBezTo>
                <a:pt x="2173008" y="1048752"/>
                <a:pt x="2154774" y="1042617"/>
                <a:pt x="2132281" y="1042617"/>
              </a:cubicBezTo>
              <a:lnTo>
                <a:pt x="1349598" y="1042617"/>
              </a:lnTo>
              <a:lnTo>
                <a:pt x="566915" y="1042617"/>
              </a:lnTo>
              <a:cubicBezTo>
                <a:pt x="544422" y="1042617"/>
                <a:pt x="526188" y="1048752"/>
                <a:pt x="505233" y="1004359"/>
              </a:cubicBezTo>
              <a:lnTo>
                <a:pt x="366168" y="651392"/>
              </a:lnTo>
              <a:cubicBezTo>
                <a:pt x="366168" y="630263"/>
                <a:pt x="384402" y="613134"/>
                <a:pt x="406895" y="613134"/>
              </a:cubicBezTo>
              <a:lnTo>
                <a:pt x="1349598" y="613134"/>
              </a:lnTo>
              <a:lnTo>
                <a:pt x="2292301" y="613134"/>
              </a:lnTo>
              <a:close/>
              <a:moveTo>
                <a:pt x="2483535" y="112870"/>
              </a:moveTo>
              <a:cubicBezTo>
                <a:pt x="2506028" y="112870"/>
                <a:pt x="2524262" y="131092"/>
                <a:pt x="2524262" y="153570"/>
              </a:cubicBezTo>
              <a:lnTo>
                <a:pt x="2379482" y="529066"/>
              </a:lnTo>
              <a:cubicBezTo>
                <a:pt x="2358527" y="576292"/>
                <a:pt x="2332673" y="569765"/>
                <a:pt x="2310180" y="569765"/>
              </a:cubicBezTo>
              <a:lnTo>
                <a:pt x="1351382" y="569765"/>
              </a:lnTo>
              <a:lnTo>
                <a:pt x="1349597" y="569765"/>
              </a:lnTo>
              <a:lnTo>
                <a:pt x="390799" y="569765"/>
              </a:lnTo>
              <a:cubicBezTo>
                <a:pt x="368306" y="569765"/>
                <a:pt x="342452" y="576292"/>
                <a:pt x="321497" y="529066"/>
              </a:cubicBezTo>
              <a:lnTo>
                <a:pt x="176717" y="153570"/>
              </a:lnTo>
              <a:cubicBezTo>
                <a:pt x="176717" y="131092"/>
                <a:pt x="194951" y="112870"/>
                <a:pt x="217444" y="112870"/>
              </a:cubicBezTo>
              <a:lnTo>
                <a:pt x="1349597" y="112870"/>
              </a:lnTo>
              <a:lnTo>
                <a:pt x="1351382" y="112870"/>
              </a:lnTo>
              <a:lnTo>
                <a:pt x="2483535" y="112870"/>
              </a:lnTo>
              <a:close/>
              <a:moveTo>
                <a:pt x="2700980" y="0"/>
              </a:moveTo>
              <a:lnTo>
                <a:pt x="0" y="0"/>
              </a:lnTo>
              <a:lnTo>
                <a:pt x="701040" y="2057400"/>
              </a:lnTo>
              <a:lnTo>
                <a:pt x="2700980" y="2057400"/>
              </a:lnTo>
              <a:lnTo>
                <a:pt x="2700980" y="0"/>
              </a:lnTo>
              <a:close/>
            </a:path>
          </a:pathLst>
        </a:custGeom>
        <a:solidFill>
          <a:srgbClr val="161A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14</xdr:col>
      <xdr:colOff>587486</xdr:colOff>
      <xdr:row>32</xdr:row>
      <xdr:rowOff>131759</xdr:rowOff>
    </xdr:from>
    <xdr:to>
      <xdr:col>16</xdr:col>
      <xdr:colOff>106893</xdr:colOff>
      <xdr:row>34</xdr:row>
      <xdr:rowOff>75005</xdr:rowOff>
    </xdr:to>
    <xdr:sp macro="" textlink="">
      <xdr:nvSpPr>
        <xdr:cNvPr id="149" name="Rectangle 21">
          <a:extLst>
            <a:ext uri="{FF2B5EF4-FFF2-40B4-BE49-F238E27FC236}">
              <a16:creationId xmlns:a16="http://schemas.microsoft.com/office/drawing/2014/main" id="{8FA4D825-006B-E3F1-071B-C7CB015A3670}"/>
            </a:ext>
          </a:extLst>
        </xdr:cNvPr>
        <xdr:cNvSpPr/>
      </xdr:nvSpPr>
      <xdr:spPr>
        <a:xfrm rot="10800000">
          <a:off x="9121886" y="5983919"/>
          <a:ext cx="738607" cy="309006"/>
        </a:xfrm>
        <a:custGeom>
          <a:avLst/>
          <a:gdLst>
            <a:gd name="csX0" fmla="*/ 0 w 996316"/>
            <a:gd name="csY0" fmla="*/ 0 h 393193"/>
            <a:gd name="csX1" fmla="*/ 996316 w 996316"/>
            <a:gd name="csY1" fmla="*/ 0 h 393193"/>
            <a:gd name="csX2" fmla="*/ 996316 w 996316"/>
            <a:gd name="csY2" fmla="*/ 393193 h 393193"/>
            <a:gd name="csX3" fmla="*/ 0 w 996316"/>
            <a:gd name="csY3" fmla="*/ 393193 h 393193"/>
            <a:gd name="csX4" fmla="*/ 0 w 996316"/>
            <a:gd name="csY4" fmla="*/ 0 h 393193"/>
            <a:gd name="csX0" fmla="*/ 0 w 996316"/>
            <a:gd name="csY0" fmla="*/ 49149 h 442342"/>
            <a:gd name="csX1" fmla="*/ 996316 w 996316"/>
            <a:gd name="csY1" fmla="*/ 49149 h 442342"/>
            <a:gd name="csX2" fmla="*/ 996316 w 996316"/>
            <a:gd name="csY2" fmla="*/ 442342 h 442342"/>
            <a:gd name="csX3" fmla="*/ 0 w 996316"/>
            <a:gd name="csY3" fmla="*/ 442342 h 442342"/>
            <a:gd name="csX4" fmla="*/ 0 w 996316"/>
            <a:gd name="csY4" fmla="*/ 49149 h 442342"/>
          </a:gdLst>
          <a:ahLst/>
          <a:cxnLst>
            <a:cxn ang="0">
              <a:pos x="csX0" y="csY0"/>
            </a:cxn>
            <a:cxn ang="0">
              <a:pos x="csX1" y="csY1"/>
            </a:cxn>
            <a:cxn ang="0">
              <a:pos x="csX2" y="csY2"/>
            </a:cxn>
            <a:cxn ang="0">
              <a:pos x="csX3" y="csY3"/>
            </a:cxn>
            <a:cxn ang="0">
              <a:pos x="csX4" y="csY4"/>
            </a:cxn>
          </a:cxnLst>
          <a:rect l="l" t="t" r="r" b="b"/>
          <a:pathLst>
            <a:path w="996316" h="442342">
              <a:moveTo>
                <a:pt x="0" y="49149"/>
              </a:moveTo>
              <a:cubicBezTo>
                <a:pt x="166053" y="-16383"/>
                <a:pt x="830263" y="-16383"/>
                <a:pt x="996316" y="49149"/>
              </a:cubicBezTo>
              <a:lnTo>
                <a:pt x="996316" y="442342"/>
              </a:lnTo>
              <a:lnTo>
                <a:pt x="0" y="442342"/>
              </a:lnTo>
              <a:lnTo>
                <a:pt x="0" y="49149"/>
              </a:lnTo>
              <a:close/>
            </a:path>
          </a:pathLst>
        </a:custGeom>
        <a:gradFill>
          <a:gsLst>
            <a:gs pos="2000">
              <a:srgbClr val="BF5DF7"/>
            </a:gs>
            <a:gs pos="80000">
              <a:srgbClr val="0D95D9"/>
            </a:gs>
            <a:gs pos="39000">
              <a:srgbClr val="362DA6"/>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16</xdr:col>
      <xdr:colOff>538491</xdr:colOff>
      <xdr:row>25</xdr:row>
      <xdr:rowOff>87771</xdr:rowOff>
    </xdr:from>
    <xdr:to>
      <xdr:col>18</xdr:col>
      <xdr:colOff>88007</xdr:colOff>
      <xdr:row>26</xdr:row>
      <xdr:rowOff>147195</xdr:rowOff>
    </xdr:to>
    <xdr:sp macro="" textlink="Processing!D52">
      <xdr:nvSpPr>
        <xdr:cNvPr id="159" name="TextBox 158">
          <a:extLst>
            <a:ext uri="{FF2B5EF4-FFF2-40B4-BE49-F238E27FC236}">
              <a16:creationId xmlns:a16="http://schemas.microsoft.com/office/drawing/2014/main" id="{398FB94F-F70C-43CC-A015-7B6D8BA4B40A}"/>
            </a:ext>
          </a:extLst>
        </xdr:cNvPr>
        <xdr:cNvSpPr txBox="1"/>
      </xdr:nvSpPr>
      <xdr:spPr>
        <a:xfrm>
          <a:off x="10292091" y="4638604"/>
          <a:ext cx="768716" cy="241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20A957F-66AD-4035-9032-9A1025185356}" type="TxLink">
            <a:rPr lang="en-US" sz="12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rPr>
            <a:pPr marL="0" indent="0" algn="l"/>
            <a:t>East</a:t>
          </a:fld>
          <a:endParaRPr lang="ru-RU" sz="12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16</xdr:col>
      <xdr:colOff>409693</xdr:colOff>
      <xdr:row>27</xdr:row>
      <xdr:rowOff>72844</xdr:rowOff>
    </xdr:from>
    <xdr:to>
      <xdr:col>18</xdr:col>
      <xdr:colOff>125566</xdr:colOff>
      <xdr:row>28</xdr:row>
      <xdr:rowOff>135293</xdr:rowOff>
    </xdr:to>
    <xdr:sp macro="" textlink="Processing!D53">
      <xdr:nvSpPr>
        <xdr:cNvPr id="160" name="TextBox 159">
          <a:extLst>
            <a:ext uri="{FF2B5EF4-FFF2-40B4-BE49-F238E27FC236}">
              <a16:creationId xmlns:a16="http://schemas.microsoft.com/office/drawing/2014/main" id="{07037F2E-3776-45F9-95A0-D9E69E31F08C}"/>
            </a:ext>
          </a:extLst>
        </xdr:cNvPr>
        <xdr:cNvSpPr txBox="1"/>
      </xdr:nvSpPr>
      <xdr:spPr>
        <a:xfrm>
          <a:off x="10163293" y="4987744"/>
          <a:ext cx="935073" cy="244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3832AC3-C976-4802-97B7-79893327072C}" type="TxLink">
            <a:rPr lang="en-US" sz="12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rPr>
            <a:pPr marL="0" indent="0" algn="l"/>
            <a:t>South</a:t>
          </a:fld>
          <a:endParaRPr lang="ru-RU" sz="12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16</xdr:col>
      <xdr:colOff>287335</xdr:colOff>
      <xdr:row>29</xdr:row>
      <xdr:rowOff>60941</xdr:rowOff>
    </xdr:from>
    <xdr:to>
      <xdr:col>18</xdr:col>
      <xdr:colOff>3208</xdr:colOff>
      <xdr:row>30</xdr:row>
      <xdr:rowOff>120366</xdr:rowOff>
    </xdr:to>
    <xdr:sp macro="" textlink="Processing!D54">
      <xdr:nvSpPr>
        <xdr:cNvPr id="161" name="TextBox 160">
          <a:extLst>
            <a:ext uri="{FF2B5EF4-FFF2-40B4-BE49-F238E27FC236}">
              <a16:creationId xmlns:a16="http://schemas.microsoft.com/office/drawing/2014/main" id="{A7EC8910-35A7-423D-90AF-FBBC32D71299}"/>
            </a:ext>
          </a:extLst>
        </xdr:cNvPr>
        <xdr:cNvSpPr txBox="1"/>
      </xdr:nvSpPr>
      <xdr:spPr>
        <a:xfrm>
          <a:off x="10040935" y="5339908"/>
          <a:ext cx="935073" cy="241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71DD43B-08A4-435C-9EA3-FB7FAD84766E}" type="TxLink">
            <a:rPr lang="en-US" sz="12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rPr>
            <a:pPr marL="0" indent="0" algn="l"/>
            <a:t>West</a:t>
          </a:fld>
          <a:endParaRPr lang="ru-RU" sz="12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16</xdr:col>
      <xdr:colOff>152098</xdr:colOff>
      <xdr:row>31</xdr:row>
      <xdr:rowOff>46015</xdr:rowOff>
    </xdr:from>
    <xdr:to>
      <xdr:col>18</xdr:col>
      <xdr:colOff>246637</xdr:colOff>
      <xdr:row>32</xdr:row>
      <xdr:rowOff>108464</xdr:rowOff>
    </xdr:to>
    <xdr:sp macro="" textlink="Processing!D55">
      <xdr:nvSpPr>
        <xdr:cNvPr id="162" name="TextBox 161">
          <a:extLst>
            <a:ext uri="{FF2B5EF4-FFF2-40B4-BE49-F238E27FC236}">
              <a16:creationId xmlns:a16="http://schemas.microsoft.com/office/drawing/2014/main" id="{BC803911-4C03-4B10-92DD-96A1E43AA860}"/>
            </a:ext>
          </a:extLst>
        </xdr:cNvPr>
        <xdr:cNvSpPr txBox="1"/>
      </xdr:nvSpPr>
      <xdr:spPr>
        <a:xfrm>
          <a:off x="9905698" y="5689048"/>
          <a:ext cx="1313739" cy="244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1A65957-B2C9-460B-9AEC-6689790834EA}" type="TxLink">
            <a:rPr lang="en-US" sz="12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rPr>
            <a:pPr marL="0" indent="0" algn="l"/>
            <a:t>North</a:t>
          </a:fld>
          <a:endParaRPr lang="ru-RU" sz="12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17</xdr:col>
      <xdr:colOff>563032</xdr:colOff>
      <xdr:row>25</xdr:row>
      <xdr:rowOff>8468</xdr:rowOff>
    </xdr:from>
    <xdr:to>
      <xdr:col>19</xdr:col>
      <xdr:colOff>253415</xdr:colOff>
      <xdr:row>26</xdr:row>
      <xdr:rowOff>85514</xdr:rowOff>
    </xdr:to>
    <xdr:sp macro="" textlink="Processing!F60">
      <xdr:nvSpPr>
        <xdr:cNvPr id="165" name="TextBox 164">
          <a:extLst>
            <a:ext uri="{FF2B5EF4-FFF2-40B4-BE49-F238E27FC236}">
              <a16:creationId xmlns:a16="http://schemas.microsoft.com/office/drawing/2014/main" id="{9A951E33-24EB-486A-B287-4A7797868CAA}"/>
            </a:ext>
          </a:extLst>
        </xdr:cNvPr>
        <xdr:cNvSpPr txBox="1"/>
      </xdr:nvSpPr>
      <xdr:spPr>
        <a:xfrm>
          <a:off x="10926232" y="4559301"/>
          <a:ext cx="90958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3730D51-8948-40B1-897B-F6269A43FBA1}" type="TxLink">
            <a:rPr lang="en-US" sz="900" b="0" i="0" u="none" strike="noStrike">
              <a:solidFill>
                <a:schemeClr val="bg1"/>
              </a:solidFill>
              <a:latin typeface="Mangal Pro" panose="00000500000000000000" pitchFamily="2" charset="0"/>
              <a:ea typeface="+mn-ea"/>
              <a:cs typeface="Mangal Pro" panose="00000500000000000000" pitchFamily="2" charset="0"/>
            </a:rPr>
            <a:pPr marL="0" indent="0" algn="r"/>
            <a:t>$974K</a:t>
          </a:fld>
          <a:endParaRPr lang="ru-RU" sz="900" b="0" i="0" u="none" strike="noStrike">
            <a:solidFill>
              <a:schemeClr val="bg1"/>
            </a:solidFill>
            <a:latin typeface="Mangal Pro" panose="00000500000000000000" pitchFamily="2" charset="0"/>
            <a:ea typeface="+mn-ea"/>
            <a:cs typeface="Mangal Pro" panose="00000500000000000000" pitchFamily="2" charset="0"/>
          </a:endParaRPr>
        </a:p>
      </xdr:txBody>
    </xdr:sp>
    <xdr:clientData/>
  </xdr:twoCellAnchor>
  <xdr:twoCellAnchor>
    <xdr:from>
      <xdr:col>17</xdr:col>
      <xdr:colOff>563032</xdr:colOff>
      <xdr:row>26</xdr:row>
      <xdr:rowOff>175825</xdr:rowOff>
    </xdr:from>
    <xdr:to>
      <xdr:col>19</xdr:col>
      <xdr:colOff>253415</xdr:colOff>
      <xdr:row>28</xdr:row>
      <xdr:rowOff>70839</xdr:rowOff>
    </xdr:to>
    <xdr:sp macro="" textlink="Processing!F61">
      <xdr:nvSpPr>
        <xdr:cNvPr id="166" name="TextBox 165">
          <a:extLst>
            <a:ext uri="{FF2B5EF4-FFF2-40B4-BE49-F238E27FC236}">
              <a16:creationId xmlns:a16="http://schemas.microsoft.com/office/drawing/2014/main" id="{28A7F9B5-E218-4107-8CD7-F2D559ACA47E}"/>
            </a:ext>
          </a:extLst>
        </xdr:cNvPr>
        <xdr:cNvSpPr txBox="1"/>
      </xdr:nvSpPr>
      <xdr:spPr>
        <a:xfrm>
          <a:off x="10926232" y="4908692"/>
          <a:ext cx="90958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654E7A8-1EDA-4E9B-9CBD-F97EE04E0286}" type="TxLink">
            <a:rPr lang="en-US" sz="900" b="0" i="0" u="none" strike="noStrike">
              <a:solidFill>
                <a:schemeClr val="bg1"/>
              </a:solidFill>
              <a:latin typeface="Mangal Pro" panose="00000500000000000000" pitchFamily="2" charset="0"/>
              <a:ea typeface="+mn-ea"/>
              <a:cs typeface="Mangal Pro" panose="00000500000000000000" pitchFamily="2" charset="0"/>
            </a:rPr>
            <a:pPr marL="0" indent="0" algn="r"/>
            <a:t>$171K</a:t>
          </a:fld>
          <a:endParaRPr lang="ru-RU" sz="900" b="0" i="0" u="none" strike="noStrike">
            <a:solidFill>
              <a:schemeClr val="bg1"/>
            </a:solidFill>
            <a:latin typeface="Mangal Pro" panose="00000500000000000000" pitchFamily="2" charset="0"/>
            <a:ea typeface="+mn-ea"/>
            <a:cs typeface="Mangal Pro" panose="00000500000000000000" pitchFamily="2" charset="0"/>
          </a:endParaRPr>
        </a:p>
      </xdr:txBody>
    </xdr:sp>
    <xdr:clientData/>
  </xdr:twoCellAnchor>
  <xdr:twoCellAnchor>
    <xdr:from>
      <xdr:col>17</xdr:col>
      <xdr:colOff>563032</xdr:colOff>
      <xdr:row>28</xdr:row>
      <xdr:rowOff>161150</xdr:rowOff>
    </xdr:from>
    <xdr:to>
      <xdr:col>19</xdr:col>
      <xdr:colOff>253415</xdr:colOff>
      <xdr:row>30</xdr:row>
      <xdr:rowOff>56163</xdr:rowOff>
    </xdr:to>
    <xdr:sp macro="" textlink="Processing!F62">
      <xdr:nvSpPr>
        <xdr:cNvPr id="167" name="TextBox 166">
          <a:extLst>
            <a:ext uri="{FF2B5EF4-FFF2-40B4-BE49-F238E27FC236}">
              <a16:creationId xmlns:a16="http://schemas.microsoft.com/office/drawing/2014/main" id="{EF90DF43-0C8B-4054-BF56-F472BFF064D2}"/>
            </a:ext>
          </a:extLst>
        </xdr:cNvPr>
        <xdr:cNvSpPr txBox="1"/>
      </xdr:nvSpPr>
      <xdr:spPr>
        <a:xfrm>
          <a:off x="10926232" y="5258083"/>
          <a:ext cx="90958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BE032CF-23DE-4E93-ACD6-F0E35EA88541}" type="TxLink">
            <a:rPr lang="en-US" sz="900" b="0" i="0" u="none" strike="noStrike">
              <a:solidFill>
                <a:schemeClr val="bg1"/>
              </a:solidFill>
              <a:latin typeface="Mangal Pro" panose="00000500000000000000" pitchFamily="2" charset="0"/>
              <a:ea typeface="+mn-ea"/>
              <a:cs typeface="Mangal Pro" panose="00000500000000000000" pitchFamily="2" charset="0"/>
            </a:rPr>
            <a:pPr marL="0" indent="0" algn="r"/>
            <a:t>$447K</a:t>
          </a:fld>
          <a:endParaRPr lang="ru-RU" sz="900" b="0" i="0" u="none" strike="noStrike">
            <a:solidFill>
              <a:schemeClr val="bg1"/>
            </a:solidFill>
            <a:latin typeface="Mangal Pro" panose="00000500000000000000" pitchFamily="2" charset="0"/>
            <a:ea typeface="+mn-ea"/>
            <a:cs typeface="Mangal Pro" panose="00000500000000000000" pitchFamily="2" charset="0"/>
          </a:endParaRPr>
        </a:p>
      </xdr:txBody>
    </xdr:sp>
    <xdr:clientData/>
  </xdr:twoCellAnchor>
  <xdr:twoCellAnchor>
    <xdr:from>
      <xdr:col>17</xdr:col>
      <xdr:colOff>563032</xdr:colOff>
      <xdr:row>30</xdr:row>
      <xdr:rowOff>146474</xdr:rowOff>
    </xdr:from>
    <xdr:to>
      <xdr:col>19</xdr:col>
      <xdr:colOff>253415</xdr:colOff>
      <xdr:row>32</xdr:row>
      <xdr:rowOff>41487</xdr:rowOff>
    </xdr:to>
    <xdr:sp macro="" textlink="Processing!F63">
      <xdr:nvSpPr>
        <xdr:cNvPr id="168" name="TextBox 167">
          <a:extLst>
            <a:ext uri="{FF2B5EF4-FFF2-40B4-BE49-F238E27FC236}">
              <a16:creationId xmlns:a16="http://schemas.microsoft.com/office/drawing/2014/main" id="{B988CB2D-F4F7-4EC3-8477-E81F283D2503}"/>
            </a:ext>
          </a:extLst>
        </xdr:cNvPr>
        <xdr:cNvSpPr txBox="1"/>
      </xdr:nvSpPr>
      <xdr:spPr>
        <a:xfrm>
          <a:off x="10926232" y="5607474"/>
          <a:ext cx="90958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6229D00-600C-4C50-A2C2-A9FB4445B0D9}" type="TxLink">
            <a:rPr lang="en-US" sz="900" b="0" i="0" u="none" strike="noStrike">
              <a:solidFill>
                <a:schemeClr val="bg1"/>
              </a:solidFill>
              <a:latin typeface="Mangal Pro" panose="00000500000000000000" pitchFamily="2" charset="0"/>
              <a:ea typeface="+mn-ea"/>
              <a:cs typeface="Mangal Pro" panose="00000500000000000000" pitchFamily="2" charset="0"/>
            </a:rPr>
            <a:pPr marL="0" indent="0" algn="r"/>
            <a:t>$362K</a:t>
          </a:fld>
          <a:endParaRPr lang="ru-RU" sz="900" b="0" i="0" u="none" strike="noStrike">
            <a:solidFill>
              <a:schemeClr val="bg1"/>
            </a:solidFill>
            <a:latin typeface="Mangal Pro" panose="00000500000000000000" pitchFamily="2" charset="0"/>
            <a:ea typeface="+mn-ea"/>
            <a:cs typeface="Mangal Pro" panose="00000500000000000000" pitchFamily="2" charset="0"/>
          </a:endParaRPr>
        </a:p>
      </xdr:txBody>
    </xdr:sp>
    <xdr:clientData/>
  </xdr:twoCellAnchor>
  <xdr:twoCellAnchor>
    <xdr:from>
      <xdr:col>18</xdr:col>
      <xdr:colOff>375073</xdr:colOff>
      <xdr:row>25</xdr:row>
      <xdr:rowOff>120651</xdr:rowOff>
    </xdr:from>
    <xdr:to>
      <xdr:col>19</xdr:col>
      <xdr:colOff>283633</xdr:colOff>
      <xdr:row>27</xdr:row>
      <xdr:rowOff>15664</xdr:rowOff>
    </xdr:to>
    <xdr:sp macro="" textlink="Processing!$J$60">
      <xdr:nvSpPr>
        <xdr:cNvPr id="169" name="TextBox 168">
          <a:extLst>
            <a:ext uri="{FF2B5EF4-FFF2-40B4-BE49-F238E27FC236}">
              <a16:creationId xmlns:a16="http://schemas.microsoft.com/office/drawing/2014/main" id="{FC07BF8B-35CB-4783-A57C-AC078919BA01}"/>
            </a:ext>
          </a:extLst>
        </xdr:cNvPr>
        <xdr:cNvSpPr txBox="1"/>
      </xdr:nvSpPr>
      <xdr:spPr>
        <a:xfrm>
          <a:off x="11347873" y="4671484"/>
          <a:ext cx="5181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8CB1BF6-1439-4449-927E-F8CAF499CB1A}" type="TxLink">
            <a:rPr lang="en-US" sz="800" b="0" i="0" u="none" strike="noStrike">
              <a:solidFill>
                <a:schemeClr val="accent2">
                  <a:lumMod val="60000"/>
                  <a:lumOff val="40000"/>
                </a:schemeClr>
              </a:solidFill>
              <a:latin typeface="Aptos Narrow"/>
              <a:ea typeface="+mn-ea"/>
              <a:cs typeface="Mangal Pro" panose="00000500000000000000" pitchFamily="2" charset="0"/>
            </a:rPr>
            <a:pPr marL="0" indent="0" algn="r"/>
            <a:t>-21%</a:t>
          </a:fld>
          <a:endParaRPr lang="ru-RU" sz="800" b="0" i="0" u="none" strike="noStrike">
            <a:solidFill>
              <a:schemeClr val="accent2">
                <a:lumMod val="60000"/>
                <a:lumOff val="40000"/>
              </a:schemeClr>
            </a:solidFill>
            <a:latin typeface="Aptos Narrow"/>
            <a:ea typeface="+mn-ea"/>
            <a:cs typeface="Mangal Pro" panose="00000500000000000000" pitchFamily="2" charset="0"/>
          </a:endParaRPr>
        </a:p>
      </xdr:txBody>
    </xdr:sp>
    <xdr:clientData/>
  </xdr:twoCellAnchor>
  <xdr:twoCellAnchor>
    <xdr:from>
      <xdr:col>18</xdr:col>
      <xdr:colOff>211662</xdr:colOff>
      <xdr:row>25</xdr:row>
      <xdr:rowOff>124884</xdr:rowOff>
    </xdr:from>
    <xdr:to>
      <xdr:col>19</xdr:col>
      <xdr:colOff>5922</xdr:colOff>
      <xdr:row>27</xdr:row>
      <xdr:rowOff>19897</xdr:rowOff>
    </xdr:to>
    <xdr:sp macro="" textlink="">
      <xdr:nvSpPr>
        <xdr:cNvPr id="170" name="TextBox 169">
          <a:extLst>
            <a:ext uri="{FF2B5EF4-FFF2-40B4-BE49-F238E27FC236}">
              <a16:creationId xmlns:a16="http://schemas.microsoft.com/office/drawing/2014/main" id="{604A1FFC-5080-4A9D-AF36-DBA6569983EB}"/>
            </a:ext>
          </a:extLst>
        </xdr:cNvPr>
        <xdr:cNvSpPr txBox="1"/>
      </xdr:nvSpPr>
      <xdr:spPr>
        <a:xfrm>
          <a:off x="11184462" y="4675717"/>
          <a:ext cx="403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r>
            <a:rPr lang="en-US" sz="800" b="0" i="0" u="none" strike="noStrike">
              <a:solidFill>
                <a:schemeClr val="accent2">
                  <a:lumMod val="60000"/>
                  <a:lumOff val="40000"/>
                </a:schemeClr>
              </a:solidFill>
              <a:latin typeface="Aptos Narrow"/>
              <a:ea typeface="+mn-ea"/>
              <a:cs typeface="Mangal Pro" panose="00000500000000000000" pitchFamily="2" charset="0"/>
            </a:rPr>
            <a:t>KPI</a:t>
          </a:r>
        </a:p>
      </xdr:txBody>
    </xdr:sp>
    <xdr:clientData/>
  </xdr:twoCellAnchor>
  <xdr:twoCellAnchor>
    <xdr:from>
      <xdr:col>18</xdr:col>
      <xdr:colOff>375073</xdr:colOff>
      <xdr:row>27</xdr:row>
      <xdr:rowOff>104282</xdr:rowOff>
    </xdr:from>
    <xdr:to>
      <xdr:col>19</xdr:col>
      <xdr:colOff>283633</xdr:colOff>
      <xdr:row>28</xdr:row>
      <xdr:rowOff>181329</xdr:rowOff>
    </xdr:to>
    <xdr:sp macro="" textlink="Processing!$J$61">
      <xdr:nvSpPr>
        <xdr:cNvPr id="171" name="TextBox 170">
          <a:extLst>
            <a:ext uri="{FF2B5EF4-FFF2-40B4-BE49-F238E27FC236}">
              <a16:creationId xmlns:a16="http://schemas.microsoft.com/office/drawing/2014/main" id="{50F94C00-58D3-4CFA-8840-9F2D9AD755F2}"/>
            </a:ext>
          </a:extLst>
        </xdr:cNvPr>
        <xdr:cNvSpPr txBox="1"/>
      </xdr:nvSpPr>
      <xdr:spPr>
        <a:xfrm>
          <a:off x="11347873" y="5019182"/>
          <a:ext cx="5181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9561F24-5803-4116-8F43-007DA7612A73}" type="TxLink">
            <a:rPr lang="en-US" sz="800" b="0" i="0" u="none" strike="noStrike">
              <a:solidFill>
                <a:schemeClr val="accent5">
                  <a:lumMod val="20000"/>
                  <a:lumOff val="80000"/>
                </a:schemeClr>
              </a:solidFill>
              <a:latin typeface="Aptos Narrow"/>
              <a:ea typeface="+mn-ea"/>
              <a:cs typeface="Mangal Pro" panose="00000500000000000000" pitchFamily="2" charset="0"/>
            </a:rPr>
            <a:pPr marL="0" indent="0" algn="r"/>
            <a:t>1%</a:t>
          </a:fld>
          <a:endParaRPr lang="ru-RU" sz="800" b="0" i="0" u="none" strike="noStrike">
            <a:solidFill>
              <a:schemeClr val="accent5">
                <a:lumMod val="20000"/>
                <a:lumOff val="80000"/>
              </a:schemeClr>
            </a:solidFill>
            <a:latin typeface="Aptos Narrow"/>
            <a:ea typeface="+mn-ea"/>
            <a:cs typeface="Mangal Pro" panose="00000500000000000000" pitchFamily="2" charset="0"/>
          </a:endParaRPr>
        </a:p>
      </xdr:txBody>
    </xdr:sp>
    <xdr:clientData/>
  </xdr:twoCellAnchor>
  <xdr:twoCellAnchor>
    <xdr:from>
      <xdr:col>18</xdr:col>
      <xdr:colOff>211662</xdr:colOff>
      <xdr:row>27</xdr:row>
      <xdr:rowOff>108515</xdr:rowOff>
    </xdr:from>
    <xdr:to>
      <xdr:col>19</xdr:col>
      <xdr:colOff>5922</xdr:colOff>
      <xdr:row>29</xdr:row>
      <xdr:rowOff>3528</xdr:rowOff>
    </xdr:to>
    <xdr:sp macro="" textlink="">
      <xdr:nvSpPr>
        <xdr:cNvPr id="172" name="TextBox 171">
          <a:extLst>
            <a:ext uri="{FF2B5EF4-FFF2-40B4-BE49-F238E27FC236}">
              <a16:creationId xmlns:a16="http://schemas.microsoft.com/office/drawing/2014/main" id="{F39C1CB7-4CDB-4D92-8549-4F293F288F8A}"/>
            </a:ext>
          </a:extLst>
        </xdr:cNvPr>
        <xdr:cNvSpPr txBox="1"/>
      </xdr:nvSpPr>
      <xdr:spPr>
        <a:xfrm>
          <a:off x="11184462" y="5023415"/>
          <a:ext cx="403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r>
            <a:rPr lang="en-US" sz="800" b="0" i="0" u="none" strike="noStrike">
              <a:solidFill>
                <a:schemeClr val="accent5">
                  <a:lumMod val="20000"/>
                  <a:lumOff val="80000"/>
                </a:schemeClr>
              </a:solidFill>
              <a:latin typeface="Aptos Narrow"/>
              <a:ea typeface="+mn-ea"/>
              <a:cs typeface="Mangal Pro" panose="00000500000000000000" pitchFamily="2" charset="0"/>
            </a:rPr>
            <a:t>KPI</a:t>
          </a:r>
        </a:p>
      </xdr:txBody>
    </xdr:sp>
    <xdr:clientData/>
  </xdr:twoCellAnchor>
  <xdr:twoCellAnchor>
    <xdr:from>
      <xdr:col>18</xdr:col>
      <xdr:colOff>375073</xdr:colOff>
      <xdr:row>29</xdr:row>
      <xdr:rowOff>104139</xdr:rowOff>
    </xdr:from>
    <xdr:to>
      <xdr:col>19</xdr:col>
      <xdr:colOff>283633</xdr:colOff>
      <xdr:row>30</xdr:row>
      <xdr:rowOff>181186</xdr:rowOff>
    </xdr:to>
    <xdr:sp macro="" textlink="Processing!$J$62">
      <xdr:nvSpPr>
        <xdr:cNvPr id="173" name="TextBox 172">
          <a:extLst>
            <a:ext uri="{FF2B5EF4-FFF2-40B4-BE49-F238E27FC236}">
              <a16:creationId xmlns:a16="http://schemas.microsoft.com/office/drawing/2014/main" id="{6E42C1BA-A074-4EB5-9C31-E627B2A27FDC}"/>
            </a:ext>
          </a:extLst>
        </xdr:cNvPr>
        <xdr:cNvSpPr txBox="1"/>
      </xdr:nvSpPr>
      <xdr:spPr>
        <a:xfrm>
          <a:off x="11347873" y="5383106"/>
          <a:ext cx="5181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F99716D-3FAA-4730-9FA7-DE8EC349BCF3}" type="TxLink">
            <a:rPr lang="en-US" sz="800" b="0" i="0" u="none" strike="noStrike">
              <a:solidFill>
                <a:srgbClr val="D1B2E8"/>
              </a:solidFill>
              <a:latin typeface="Aptos Narrow"/>
              <a:ea typeface="+mn-ea"/>
              <a:cs typeface="Mangal Pro" panose="00000500000000000000" pitchFamily="2" charset="0"/>
            </a:rPr>
            <a:pPr marL="0" indent="0" algn="r"/>
            <a:t>-13%</a:t>
          </a:fld>
          <a:endParaRPr lang="ru-RU" sz="800" b="0" i="0" u="none" strike="noStrike">
            <a:solidFill>
              <a:srgbClr val="D1B2E8"/>
            </a:solidFill>
            <a:latin typeface="Aptos Narrow"/>
            <a:ea typeface="+mn-ea"/>
            <a:cs typeface="Mangal Pro" panose="00000500000000000000" pitchFamily="2" charset="0"/>
          </a:endParaRPr>
        </a:p>
      </xdr:txBody>
    </xdr:sp>
    <xdr:clientData/>
  </xdr:twoCellAnchor>
  <xdr:twoCellAnchor>
    <xdr:from>
      <xdr:col>18</xdr:col>
      <xdr:colOff>211662</xdr:colOff>
      <xdr:row>29</xdr:row>
      <xdr:rowOff>107243</xdr:rowOff>
    </xdr:from>
    <xdr:to>
      <xdr:col>19</xdr:col>
      <xdr:colOff>5922</xdr:colOff>
      <xdr:row>31</xdr:row>
      <xdr:rowOff>2257</xdr:rowOff>
    </xdr:to>
    <xdr:sp macro="" textlink="">
      <xdr:nvSpPr>
        <xdr:cNvPr id="174" name="TextBox 173">
          <a:extLst>
            <a:ext uri="{FF2B5EF4-FFF2-40B4-BE49-F238E27FC236}">
              <a16:creationId xmlns:a16="http://schemas.microsoft.com/office/drawing/2014/main" id="{57DFB655-F979-402A-A788-40AC6F99CB38}"/>
            </a:ext>
          </a:extLst>
        </xdr:cNvPr>
        <xdr:cNvSpPr txBox="1"/>
      </xdr:nvSpPr>
      <xdr:spPr>
        <a:xfrm>
          <a:off x="11184462" y="5386210"/>
          <a:ext cx="403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r>
            <a:rPr lang="en-US" sz="800" b="0" i="0" u="none" strike="noStrike">
              <a:solidFill>
                <a:srgbClr val="D1B2E8"/>
              </a:solidFill>
              <a:latin typeface="Aptos Narrow"/>
              <a:ea typeface="+mn-ea"/>
              <a:cs typeface="Mangal Pro" panose="00000500000000000000" pitchFamily="2" charset="0"/>
            </a:rPr>
            <a:t>KPI</a:t>
          </a:r>
          <a:endParaRPr lang="en-US" sz="1050" b="0" i="0" u="none" strike="noStrike">
            <a:solidFill>
              <a:srgbClr val="D1B2E8"/>
            </a:solidFill>
            <a:latin typeface="Aptos Narrow"/>
            <a:ea typeface="+mn-ea"/>
            <a:cs typeface="Mangal Pro" panose="00000500000000000000" pitchFamily="2" charset="0"/>
          </a:endParaRPr>
        </a:p>
      </xdr:txBody>
    </xdr:sp>
    <xdr:clientData/>
  </xdr:twoCellAnchor>
  <xdr:twoCellAnchor>
    <xdr:from>
      <xdr:col>18</xdr:col>
      <xdr:colOff>375073</xdr:colOff>
      <xdr:row>31</xdr:row>
      <xdr:rowOff>77047</xdr:rowOff>
    </xdr:from>
    <xdr:to>
      <xdr:col>19</xdr:col>
      <xdr:colOff>283633</xdr:colOff>
      <xdr:row>32</xdr:row>
      <xdr:rowOff>154093</xdr:rowOff>
    </xdr:to>
    <xdr:sp macro="" textlink="Processing!J63">
      <xdr:nvSpPr>
        <xdr:cNvPr id="175" name="TextBox 174">
          <a:extLst>
            <a:ext uri="{FF2B5EF4-FFF2-40B4-BE49-F238E27FC236}">
              <a16:creationId xmlns:a16="http://schemas.microsoft.com/office/drawing/2014/main" id="{FB74C340-7732-4767-8851-CAD59B050DA3}"/>
            </a:ext>
          </a:extLst>
        </xdr:cNvPr>
        <xdr:cNvSpPr txBox="1"/>
      </xdr:nvSpPr>
      <xdr:spPr>
        <a:xfrm>
          <a:off x="11347873" y="5720080"/>
          <a:ext cx="5181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D36E96C-5494-48C1-BB35-A98F85420BCB}" type="TxLink">
            <a:rPr lang="en-US" sz="800" b="0" i="0" u="none" strike="noStrike">
              <a:solidFill>
                <a:schemeClr val="tx2">
                  <a:lumMod val="25000"/>
                  <a:lumOff val="75000"/>
                </a:schemeClr>
              </a:solidFill>
              <a:latin typeface="Aptos Narrow"/>
              <a:ea typeface="+mn-ea"/>
              <a:cs typeface="Mangal Pro" panose="00000500000000000000" pitchFamily="2" charset="0"/>
            </a:rPr>
            <a:pPr marL="0" indent="0" algn="r"/>
            <a:t>10%</a:t>
          </a:fld>
          <a:endParaRPr lang="ru-RU" sz="800" b="0" i="0" u="none" strike="noStrike">
            <a:solidFill>
              <a:schemeClr val="tx2">
                <a:lumMod val="25000"/>
                <a:lumOff val="75000"/>
              </a:schemeClr>
            </a:solidFill>
            <a:latin typeface="Aptos Narrow"/>
            <a:ea typeface="+mn-ea"/>
            <a:cs typeface="Mangal Pro" panose="00000500000000000000" pitchFamily="2" charset="0"/>
          </a:endParaRPr>
        </a:p>
      </xdr:txBody>
    </xdr:sp>
    <xdr:clientData/>
  </xdr:twoCellAnchor>
  <xdr:twoCellAnchor>
    <xdr:from>
      <xdr:col>18</xdr:col>
      <xdr:colOff>211662</xdr:colOff>
      <xdr:row>31</xdr:row>
      <xdr:rowOff>76201</xdr:rowOff>
    </xdr:from>
    <xdr:to>
      <xdr:col>19</xdr:col>
      <xdr:colOff>5922</xdr:colOff>
      <xdr:row>32</xdr:row>
      <xdr:rowOff>153247</xdr:rowOff>
    </xdr:to>
    <xdr:sp macro="" textlink="">
      <xdr:nvSpPr>
        <xdr:cNvPr id="176" name="TextBox 175">
          <a:extLst>
            <a:ext uri="{FF2B5EF4-FFF2-40B4-BE49-F238E27FC236}">
              <a16:creationId xmlns:a16="http://schemas.microsoft.com/office/drawing/2014/main" id="{B723C77A-825A-4045-9445-4DECD620F506}"/>
            </a:ext>
          </a:extLst>
        </xdr:cNvPr>
        <xdr:cNvSpPr txBox="1"/>
      </xdr:nvSpPr>
      <xdr:spPr>
        <a:xfrm>
          <a:off x="11184462" y="5719234"/>
          <a:ext cx="403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r>
            <a:rPr lang="en-US" sz="800" b="0" i="0" u="none" strike="noStrike">
              <a:solidFill>
                <a:schemeClr val="tx2">
                  <a:lumMod val="25000"/>
                  <a:lumOff val="75000"/>
                </a:schemeClr>
              </a:solidFill>
              <a:latin typeface="Aptos Narrow"/>
              <a:ea typeface="+mn-ea"/>
              <a:cs typeface="Mangal Pro" panose="00000500000000000000" pitchFamily="2" charset="0"/>
            </a:rPr>
            <a:t>KPI</a:t>
          </a:r>
        </a:p>
      </xdr:txBody>
    </xdr:sp>
    <xdr:clientData/>
  </xdr:twoCellAnchor>
  <xdr:twoCellAnchor>
    <xdr:from>
      <xdr:col>16</xdr:col>
      <xdr:colOff>84370</xdr:colOff>
      <xdr:row>33</xdr:row>
      <xdr:rowOff>7914</xdr:rowOff>
    </xdr:from>
    <xdr:to>
      <xdr:col>18</xdr:col>
      <xdr:colOff>178909</xdr:colOff>
      <xdr:row>34</xdr:row>
      <xdr:rowOff>70364</xdr:rowOff>
    </xdr:to>
    <xdr:sp macro="" textlink="Processing!$B$18">
      <xdr:nvSpPr>
        <xdr:cNvPr id="185" name="TextBox 184">
          <a:extLst>
            <a:ext uri="{FF2B5EF4-FFF2-40B4-BE49-F238E27FC236}">
              <a16:creationId xmlns:a16="http://schemas.microsoft.com/office/drawing/2014/main" id="{DB3C9B97-F4E1-4226-BB9E-8C2BADA79F9E}"/>
            </a:ext>
          </a:extLst>
        </xdr:cNvPr>
        <xdr:cNvSpPr txBox="1"/>
      </xdr:nvSpPr>
      <xdr:spPr>
        <a:xfrm>
          <a:off x="9837970" y="6015014"/>
          <a:ext cx="1313739" cy="244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50EB007-0E2F-4190-A414-8CEC50917CF8}" type="TxLink">
            <a:rPr lang="en-US" sz="800" b="0" i="0" u="none" strike="noStrike">
              <a:solidFill>
                <a:srgbClr val="8D8FB5"/>
              </a:solidFill>
              <a:latin typeface="Mangal Pro" panose="00000500000000000000" pitchFamily="2" charset="0"/>
              <a:ea typeface="+mn-ea"/>
              <a:cs typeface="Mangal Pro" panose="00000500000000000000" pitchFamily="2" charset="0"/>
            </a:rPr>
            <a:pPr marL="0" indent="0" algn="l"/>
            <a:t>Total Revenue</a:t>
          </a:fld>
          <a:endParaRPr lang="ru-RU" sz="8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18</xdr:col>
      <xdr:colOff>133349</xdr:colOff>
      <xdr:row>25</xdr:row>
      <xdr:rowOff>29634</xdr:rowOff>
    </xdr:from>
    <xdr:to>
      <xdr:col>18</xdr:col>
      <xdr:colOff>416983</xdr:colOff>
      <xdr:row>26</xdr:row>
      <xdr:rowOff>38097</xdr:rowOff>
    </xdr:to>
    <xdr:sp macro="" textlink="Processing!$H$60">
      <xdr:nvSpPr>
        <xdr:cNvPr id="186" name="TextBox 185">
          <a:extLst>
            <a:ext uri="{FF2B5EF4-FFF2-40B4-BE49-F238E27FC236}">
              <a16:creationId xmlns:a16="http://schemas.microsoft.com/office/drawing/2014/main" id="{35CEBB4D-5CB0-0708-EDE0-CC1E419C4353}"/>
            </a:ext>
          </a:extLst>
        </xdr:cNvPr>
        <xdr:cNvSpPr txBox="1"/>
      </xdr:nvSpPr>
      <xdr:spPr>
        <a:xfrm>
          <a:off x="11106149" y="4580467"/>
          <a:ext cx="283634" cy="190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656A31-C034-4AE0-81C2-396FFC176735}" type="TxLink">
            <a:rPr lang="en-US" sz="19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Calibri"/>
              <a:cs typeface="Calibri"/>
            </a:rPr>
            <a:pPr algn="ctr"/>
            <a:t>■</a:t>
          </a:fld>
          <a:endParaRPr lang="en-US" sz="19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clientData/>
  </xdr:twoCellAnchor>
  <xdr:twoCellAnchor>
    <xdr:from>
      <xdr:col>18</xdr:col>
      <xdr:colOff>133349</xdr:colOff>
      <xdr:row>27</xdr:row>
      <xdr:rowOff>14111</xdr:rowOff>
    </xdr:from>
    <xdr:to>
      <xdr:col>18</xdr:col>
      <xdr:colOff>416983</xdr:colOff>
      <xdr:row>28</xdr:row>
      <xdr:rowOff>22575</xdr:rowOff>
    </xdr:to>
    <xdr:sp macro="" textlink="Processing!$H$61">
      <xdr:nvSpPr>
        <xdr:cNvPr id="187" name="TextBox 186">
          <a:extLst>
            <a:ext uri="{FF2B5EF4-FFF2-40B4-BE49-F238E27FC236}">
              <a16:creationId xmlns:a16="http://schemas.microsoft.com/office/drawing/2014/main" id="{102B047A-D7A6-01C7-84B8-D3D91492A490}"/>
            </a:ext>
          </a:extLst>
        </xdr:cNvPr>
        <xdr:cNvSpPr txBox="1"/>
      </xdr:nvSpPr>
      <xdr:spPr>
        <a:xfrm>
          <a:off x="11106149" y="4929011"/>
          <a:ext cx="283634" cy="190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C1C2938-8699-40D1-997B-EC4ADE98DCC2}" type="TxLink">
            <a:rPr lang="en-US" sz="19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Calibri"/>
              <a:cs typeface="Calibri"/>
            </a:rPr>
            <a:pPr algn="ctr"/>
            <a:t> </a:t>
          </a:fld>
          <a:endParaRPr lang="en-US" sz="19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clientData/>
  </xdr:twoCellAnchor>
  <xdr:twoCellAnchor>
    <xdr:from>
      <xdr:col>18</xdr:col>
      <xdr:colOff>133349</xdr:colOff>
      <xdr:row>28</xdr:row>
      <xdr:rowOff>180622</xdr:rowOff>
    </xdr:from>
    <xdr:to>
      <xdr:col>18</xdr:col>
      <xdr:colOff>416983</xdr:colOff>
      <xdr:row>30</xdr:row>
      <xdr:rowOff>7052</xdr:rowOff>
    </xdr:to>
    <xdr:sp macro="" textlink="Processing!$H$62">
      <xdr:nvSpPr>
        <xdr:cNvPr id="188" name="TextBox 187">
          <a:extLst>
            <a:ext uri="{FF2B5EF4-FFF2-40B4-BE49-F238E27FC236}">
              <a16:creationId xmlns:a16="http://schemas.microsoft.com/office/drawing/2014/main" id="{7B8CA3DE-EBC5-703C-A7A4-C26867700E55}"/>
            </a:ext>
          </a:extLst>
        </xdr:cNvPr>
        <xdr:cNvSpPr txBox="1"/>
      </xdr:nvSpPr>
      <xdr:spPr>
        <a:xfrm>
          <a:off x="11106149" y="5277555"/>
          <a:ext cx="283634" cy="190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5D266FE-7583-4942-8E22-79FC9388D0BF}" type="TxLink">
            <a:rPr lang="en-US" sz="19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Calibri"/>
              <a:cs typeface="Calibri"/>
            </a:rPr>
            <a:pPr algn="ctr"/>
            <a:t>■</a:t>
          </a:fld>
          <a:endParaRPr lang="en-US" sz="19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clientData/>
  </xdr:twoCellAnchor>
  <xdr:twoCellAnchor>
    <xdr:from>
      <xdr:col>18</xdr:col>
      <xdr:colOff>133349</xdr:colOff>
      <xdr:row>30</xdr:row>
      <xdr:rowOff>165100</xdr:rowOff>
    </xdr:from>
    <xdr:to>
      <xdr:col>18</xdr:col>
      <xdr:colOff>416983</xdr:colOff>
      <xdr:row>31</xdr:row>
      <xdr:rowOff>173564</xdr:rowOff>
    </xdr:to>
    <xdr:sp macro="" textlink="Processing!$H$63">
      <xdr:nvSpPr>
        <xdr:cNvPr id="189" name="TextBox 188">
          <a:extLst>
            <a:ext uri="{FF2B5EF4-FFF2-40B4-BE49-F238E27FC236}">
              <a16:creationId xmlns:a16="http://schemas.microsoft.com/office/drawing/2014/main" id="{9A265012-E8E2-E90D-0815-20B1B3F6944F}"/>
            </a:ext>
          </a:extLst>
        </xdr:cNvPr>
        <xdr:cNvSpPr txBox="1"/>
      </xdr:nvSpPr>
      <xdr:spPr>
        <a:xfrm>
          <a:off x="11106149" y="5626100"/>
          <a:ext cx="283634" cy="190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442A90-B663-4DE8-BDDF-1904EF440612}" type="TxLink">
            <a:rPr lang="en-US" sz="19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Calibri"/>
              <a:cs typeface="Calibri"/>
            </a:rPr>
            <a:pPr algn="ctr"/>
            <a:t> </a:t>
          </a:fld>
          <a:endParaRPr lang="en-US" sz="19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clientData/>
  </xdr:twoCellAnchor>
  <xdr:twoCellAnchor>
    <xdr:from>
      <xdr:col>18</xdr:col>
      <xdr:colOff>133349</xdr:colOff>
      <xdr:row>25</xdr:row>
      <xdr:rowOff>29634</xdr:rowOff>
    </xdr:from>
    <xdr:to>
      <xdr:col>18</xdr:col>
      <xdr:colOff>416983</xdr:colOff>
      <xdr:row>26</xdr:row>
      <xdr:rowOff>38097</xdr:rowOff>
    </xdr:to>
    <xdr:sp macro="" textlink="Processing!G60">
      <xdr:nvSpPr>
        <xdr:cNvPr id="194" name="TextBox 193">
          <a:extLst>
            <a:ext uri="{FF2B5EF4-FFF2-40B4-BE49-F238E27FC236}">
              <a16:creationId xmlns:a16="http://schemas.microsoft.com/office/drawing/2014/main" id="{ED640AFC-8722-44D9-B845-AF24FC0B3C4F}"/>
            </a:ext>
          </a:extLst>
        </xdr:cNvPr>
        <xdr:cNvSpPr txBox="1"/>
      </xdr:nvSpPr>
      <xdr:spPr>
        <a:xfrm>
          <a:off x="11106149" y="4580467"/>
          <a:ext cx="283634" cy="190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2E3DB53-1BE0-4F46-B3B0-78E72684772F}" type="TxLink">
            <a:rPr lang="en-US" sz="1900" b="0" i="0" u="none" strike="noStrike">
              <a:blipFill>
                <a:blip xmlns:r="http://schemas.openxmlformats.org/officeDocument/2006/relationships" r:embed="rId12">
                  <a:extLst>
                    <a:ext uri="{96DAC541-7B7A-43D3-8B79-37D633B846F1}">
                      <asvg:svgBlip xmlns:asvg="http://schemas.microsoft.com/office/drawing/2016/SVG/main" r:embed="rId13"/>
                    </a:ext>
                  </a:extLst>
                </a:blip>
                <a:stretch>
                  <a:fillRect/>
                </a:stretch>
              </a:blipFill>
              <a:latin typeface="Calibri"/>
              <a:ea typeface="+mn-ea"/>
              <a:cs typeface="Calibri"/>
            </a:rPr>
            <a:pPr marL="0" indent="0" algn="ctr"/>
            <a:t> </a:t>
          </a:fld>
          <a:endParaRPr lang="en-US" sz="1900" b="0" i="0" u="none" strike="noStrike">
            <a:blipFill>
              <a:blip xmlns:r="http://schemas.openxmlformats.org/officeDocument/2006/relationships" r:embed="rId12">
                <a:extLst>
                  <a:ext uri="{96DAC541-7B7A-43D3-8B79-37D633B846F1}">
                    <asvg:svgBlip xmlns:asvg="http://schemas.microsoft.com/office/drawing/2016/SVG/main" r:embed="rId13"/>
                  </a:ext>
                </a:extLst>
              </a:blip>
              <a:stretch>
                <a:fillRect/>
              </a:stretch>
            </a:blipFill>
            <a:latin typeface="Calibri"/>
            <a:ea typeface="+mn-ea"/>
            <a:cs typeface="Calibri"/>
          </a:endParaRPr>
        </a:p>
      </xdr:txBody>
    </xdr:sp>
    <xdr:clientData/>
  </xdr:twoCellAnchor>
  <xdr:twoCellAnchor>
    <xdr:from>
      <xdr:col>18</xdr:col>
      <xdr:colOff>133349</xdr:colOff>
      <xdr:row>27</xdr:row>
      <xdr:rowOff>14111</xdr:rowOff>
    </xdr:from>
    <xdr:to>
      <xdr:col>18</xdr:col>
      <xdr:colOff>416983</xdr:colOff>
      <xdr:row>28</xdr:row>
      <xdr:rowOff>22575</xdr:rowOff>
    </xdr:to>
    <xdr:sp macro="" textlink="Processing!G61">
      <xdr:nvSpPr>
        <xdr:cNvPr id="195" name="TextBox 194">
          <a:extLst>
            <a:ext uri="{FF2B5EF4-FFF2-40B4-BE49-F238E27FC236}">
              <a16:creationId xmlns:a16="http://schemas.microsoft.com/office/drawing/2014/main" id="{18300C88-57CD-72F2-93A8-E9748A28BE11}"/>
            </a:ext>
          </a:extLst>
        </xdr:cNvPr>
        <xdr:cNvSpPr txBox="1"/>
      </xdr:nvSpPr>
      <xdr:spPr>
        <a:xfrm>
          <a:off x="11106149" y="4929011"/>
          <a:ext cx="283634" cy="190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B36FA97-1B4B-44D5-81E4-AB362FC3A6BD}" type="TxLink">
            <a:rPr lang="en-US" sz="1900" b="0" i="0" u="none" strike="noStrike">
              <a:blipFill>
                <a:blip xmlns:r="http://schemas.openxmlformats.org/officeDocument/2006/relationships" r:embed="rId12">
                  <a:extLst>
                    <a:ext uri="{96DAC541-7B7A-43D3-8B79-37D633B846F1}">
                      <asvg:svgBlip xmlns:asvg="http://schemas.microsoft.com/office/drawing/2016/SVG/main" r:embed="rId13"/>
                    </a:ext>
                  </a:extLst>
                </a:blip>
                <a:stretch>
                  <a:fillRect/>
                </a:stretch>
              </a:blipFill>
              <a:latin typeface="Calibri"/>
              <a:ea typeface="+mn-ea"/>
              <a:cs typeface="Calibri"/>
            </a:rPr>
            <a:pPr marL="0" indent="0" algn="ctr"/>
            <a:t>■</a:t>
          </a:fld>
          <a:endParaRPr lang="en-US" sz="1900" b="0" i="0" u="none" strike="noStrike">
            <a:blipFill>
              <a:blip xmlns:r="http://schemas.openxmlformats.org/officeDocument/2006/relationships" r:embed="rId12">
                <a:extLst>
                  <a:ext uri="{96DAC541-7B7A-43D3-8B79-37D633B846F1}">
                    <asvg:svgBlip xmlns:asvg="http://schemas.microsoft.com/office/drawing/2016/SVG/main" r:embed="rId13"/>
                  </a:ext>
                </a:extLst>
              </a:blip>
              <a:stretch>
                <a:fillRect/>
              </a:stretch>
            </a:blipFill>
            <a:latin typeface="Calibri"/>
            <a:ea typeface="+mn-ea"/>
            <a:cs typeface="Calibri"/>
          </a:endParaRPr>
        </a:p>
      </xdr:txBody>
    </xdr:sp>
    <xdr:clientData/>
  </xdr:twoCellAnchor>
  <xdr:twoCellAnchor>
    <xdr:from>
      <xdr:col>18</xdr:col>
      <xdr:colOff>133349</xdr:colOff>
      <xdr:row>28</xdr:row>
      <xdr:rowOff>180622</xdr:rowOff>
    </xdr:from>
    <xdr:to>
      <xdr:col>18</xdr:col>
      <xdr:colOff>416983</xdr:colOff>
      <xdr:row>30</xdr:row>
      <xdr:rowOff>7052</xdr:rowOff>
    </xdr:to>
    <xdr:sp macro="" textlink="Processing!G62">
      <xdr:nvSpPr>
        <xdr:cNvPr id="196" name="TextBox 195">
          <a:extLst>
            <a:ext uri="{FF2B5EF4-FFF2-40B4-BE49-F238E27FC236}">
              <a16:creationId xmlns:a16="http://schemas.microsoft.com/office/drawing/2014/main" id="{14485BD4-C2B8-85BA-0B13-74256D855DA7}"/>
            </a:ext>
          </a:extLst>
        </xdr:cNvPr>
        <xdr:cNvSpPr txBox="1"/>
      </xdr:nvSpPr>
      <xdr:spPr>
        <a:xfrm>
          <a:off x="11106149" y="5277555"/>
          <a:ext cx="283634" cy="190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1EF7F50-B4CD-4DE0-BD9D-94E68010CBE4}" type="TxLink">
            <a:rPr lang="en-US" sz="1900" b="0" i="0" u="none" strike="noStrike">
              <a:blipFill>
                <a:blip xmlns:r="http://schemas.openxmlformats.org/officeDocument/2006/relationships" r:embed="rId12">
                  <a:extLst>
                    <a:ext uri="{96DAC541-7B7A-43D3-8B79-37D633B846F1}">
                      <asvg:svgBlip xmlns:asvg="http://schemas.microsoft.com/office/drawing/2016/SVG/main" r:embed="rId13"/>
                    </a:ext>
                  </a:extLst>
                </a:blip>
                <a:stretch>
                  <a:fillRect/>
                </a:stretch>
              </a:blipFill>
              <a:latin typeface="Calibri"/>
              <a:ea typeface="+mn-ea"/>
              <a:cs typeface="Calibri"/>
            </a:rPr>
            <a:pPr marL="0" indent="0" algn="ctr"/>
            <a:t> </a:t>
          </a:fld>
          <a:endParaRPr lang="en-US" sz="1900" b="0" i="0" u="none" strike="noStrike">
            <a:blipFill>
              <a:blip xmlns:r="http://schemas.openxmlformats.org/officeDocument/2006/relationships" r:embed="rId12">
                <a:extLst>
                  <a:ext uri="{96DAC541-7B7A-43D3-8B79-37D633B846F1}">
                    <asvg:svgBlip xmlns:asvg="http://schemas.microsoft.com/office/drawing/2016/SVG/main" r:embed="rId13"/>
                  </a:ext>
                </a:extLst>
              </a:blip>
              <a:stretch>
                <a:fillRect/>
              </a:stretch>
            </a:blipFill>
            <a:latin typeface="Calibri"/>
            <a:ea typeface="+mn-ea"/>
            <a:cs typeface="Calibri"/>
          </a:endParaRPr>
        </a:p>
      </xdr:txBody>
    </xdr:sp>
    <xdr:clientData/>
  </xdr:twoCellAnchor>
  <xdr:twoCellAnchor>
    <xdr:from>
      <xdr:col>18</xdr:col>
      <xdr:colOff>133349</xdr:colOff>
      <xdr:row>30</xdr:row>
      <xdr:rowOff>165100</xdr:rowOff>
    </xdr:from>
    <xdr:to>
      <xdr:col>18</xdr:col>
      <xdr:colOff>416983</xdr:colOff>
      <xdr:row>31</xdr:row>
      <xdr:rowOff>173564</xdr:rowOff>
    </xdr:to>
    <xdr:sp macro="" textlink="Processing!G63">
      <xdr:nvSpPr>
        <xdr:cNvPr id="197" name="TextBox 196">
          <a:extLst>
            <a:ext uri="{FF2B5EF4-FFF2-40B4-BE49-F238E27FC236}">
              <a16:creationId xmlns:a16="http://schemas.microsoft.com/office/drawing/2014/main" id="{B5D8EEE8-794A-A31F-CFDC-738F93E244F3}"/>
            </a:ext>
          </a:extLst>
        </xdr:cNvPr>
        <xdr:cNvSpPr txBox="1"/>
      </xdr:nvSpPr>
      <xdr:spPr>
        <a:xfrm>
          <a:off x="11106149" y="5626100"/>
          <a:ext cx="283634" cy="190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E9C2444-B85D-4F1D-9B10-E40702F563B8}" type="TxLink">
            <a:rPr lang="en-US" sz="1900" b="0" i="0" u="none" strike="noStrike">
              <a:blipFill>
                <a:blip xmlns:r="http://schemas.openxmlformats.org/officeDocument/2006/relationships" r:embed="rId12">
                  <a:extLst>
                    <a:ext uri="{96DAC541-7B7A-43D3-8B79-37D633B846F1}">
                      <asvg:svgBlip xmlns:asvg="http://schemas.microsoft.com/office/drawing/2016/SVG/main" r:embed="rId13"/>
                    </a:ext>
                  </a:extLst>
                </a:blip>
                <a:stretch>
                  <a:fillRect/>
                </a:stretch>
              </a:blipFill>
              <a:latin typeface="Calibri"/>
              <a:ea typeface="+mn-ea"/>
              <a:cs typeface="Calibri"/>
            </a:rPr>
            <a:pPr marL="0" indent="0" algn="ctr"/>
            <a:t>■</a:t>
          </a:fld>
          <a:endParaRPr lang="en-US" sz="1900" b="0" i="0" u="none" strike="noStrike">
            <a:blipFill>
              <a:blip xmlns:r="http://schemas.openxmlformats.org/officeDocument/2006/relationships" r:embed="rId12">
                <a:extLst>
                  <a:ext uri="{96DAC541-7B7A-43D3-8B79-37D633B846F1}">
                    <asvg:svgBlip xmlns:asvg="http://schemas.microsoft.com/office/drawing/2016/SVG/main" r:embed="rId13"/>
                  </a:ext>
                </a:extLst>
              </a:blip>
              <a:stretch>
                <a:fillRect/>
              </a:stretch>
            </a:blipFill>
            <a:latin typeface="Calibri"/>
            <a:ea typeface="+mn-ea"/>
            <a:cs typeface="Calibri"/>
          </a:endParaRPr>
        </a:p>
      </xdr:txBody>
    </xdr:sp>
    <xdr:clientData/>
  </xdr:twoCellAnchor>
  <xdr:twoCellAnchor>
    <xdr:from>
      <xdr:col>14</xdr:col>
      <xdr:colOff>520700</xdr:colOff>
      <xdr:row>25</xdr:row>
      <xdr:rowOff>76200</xdr:rowOff>
    </xdr:from>
    <xdr:to>
      <xdr:col>16</xdr:col>
      <xdr:colOff>215900</xdr:colOff>
      <xdr:row>26</xdr:row>
      <xdr:rowOff>153246</xdr:rowOff>
    </xdr:to>
    <xdr:sp macro="" textlink="Processing!I52">
      <xdr:nvSpPr>
        <xdr:cNvPr id="201" name="TextBox 200">
          <a:extLst>
            <a:ext uri="{FF2B5EF4-FFF2-40B4-BE49-F238E27FC236}">
              <a16:creationId xmlns:a16="http://schemas.microsoft.com/office/drawing/2014/main" id="{4BAC920C-6B5C-4440-9094-FD6B1CA40664}"/>
            </a:ext>
          </a:extLst>
        </xdr:cNvPr>
        <xdr:cNvSpPr txBox="1"/>
      </xdr:nvSpPr>
      <xdr:spPr>
        <a:xfrm>
          <a:off x="9055100" y="4627033"/>
          <a:ext cx="9144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C159BAF-E43A-4719-8C7D-DC978003A6B0}" type="TxLink">
            <a:rPr lang="en-US"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rPr>
            <a:pPr marL="0" indent="0" algn="ctr"/>
            <a:t>50%</a:t>
          </a:fld>
          <a:endParaRPr lang="ru-RU"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14</xdr:col>
      <xdr:colOff>520700</xdr:colOff>
      <xdr:row>27</xdr:row>
      <xdr:rowOff>63499</xdr:rowOff>
    </xdr:from>
    <xdr:to>
      <xdr:col>16</xdr:col>
      <xdr:colOff>215900</xdr:colOff>
      <xdr:row>28</xdr:row>
      <xdr:rowOff>140546</xdr:rowOff>
    </xdr:to>
    <xdr:sp macro="" textlink="Processing!I53">
      <xdr:nvSpPr>
        <xdr:cNvPr id="202" name="TextBox 201">
          <a:extLst>
            <a:ext uri="{FF2B5EF4-FFF2-40B4-BE49-F238E27FC236}">
              <a16:creationId xmlns:a16="http://schemas.microsoft.com/office/drawing/2014/main" id="{0EA64378-E137-E913-1DDD-4DE492DE887D}"/>
            </a:ext>
          </a:extLst>
        </xdr:cNvPr>
        <xdr:cNvSpPr txBox="1"/>
      </xdr:nvSpPr>
      <xdr:spPr>
        <a:xfrm>
          <a:off x="9055100" y="4978399"/>
          <a:ext cx="9144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9274DDA-097F-47FF-AEFF-CDA65D617559}" type="TxLink">
            <a:rPr lang="en-US"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rPr>
            <a:pPr marL="0" indent="0" algn="ctr"/>
            <a:t>23%</a:t>
          </a:fld>
          <a:endParaRPr lang="ru-RU"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14</xdr:col>
      <xdr:colOff>520700</xdr:colOff>
      <xdr:row>29</xdr:row>
      <xdr:rowOff>50798</xdr:rowOff>
    </xdr:from>
    <xdr:to>
      <xdr:col>16</xdr:col>
      <xdr:colOff>215900</xdr:colOff>
      <xdr:row>30</xdr:row>
      <xdr:rowOff>127845</xdr:rowOff>
    </xdr:to>
    <xdr:sp macro="" textlink="Processing!I54">
      <xdr:nvSpPr>
        <xdr:cNvPr id="203" name="TextBox 202">
          <a:extLst>
            <a:ext uri="{FF2B5EF4-FFF2-40B4-BE49-F238E27FC236}">
              <a16:creationId xmlns:a16="http://schemas.microsoft.com/office/drawing/2014/main" id="{7693D160-9BAC-597A-2B53-33118DCCBDDB}"/>
            </a:ext>
          </a:extLst>
        </xdr:cNvPr>
        <xdr:cNvSpPr txBox="1"/>
      </xdr:nvSpPr>
      <xdr:spPr>
        <a:xfrm>
          <a:off x="9055100" y="5329765"/>
          <a:ext cx="9144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3579B44-1449-4337-8E6D-5D76E6A5FF30}" type="TxLink">
            <a:rPr lang="en-US"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rPr>
            <a:pPr marL="0" indent="0" algn="ctr"/>
            <a:t>19%</a:t>
          </a:fld>
          <a:endParaRPr lang="ru-RU"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14</xdr:col>
      <xdr:colOff>520700</xdr:colOff>
      <xdr:row>31</xdr:row>
      <xdr:rowOff>38099</xdr:rowOff>
    </xdr:from>
    <xdr:to>
      <xdr:col>16</xdr:col>
      <xdr:colOff>215900</xdr:colOff>
      <xdr:row>32</xdr:row>
      <xdr:rowOff>115145</xdr:rowOff>
    </xdr:to>
    <xdr:sp macro="" textlink="Processing!I55">
      <xdr:nvSpPr>
        <xdr:cNvPr id="204" name="TextBox 203">
          <a:extLst>
            <a:ext uri="{FF2B5EF4-FFF2-40B4-BE49-F238E27FC236}">
              <a16:creationId xmlns:a16="http://schemas.microsoft.com/office/drawing/2014/main" id="{93E1EE0F-7353-F86F-C7DA-D6CF6A45E380}"/>
            </a:ext>
          </a:extLst>
        </xdr:cNvPr>
        <xdr:cNvSpPr txBox="1"/>
      </xdr:nvSpPr>
      <xdr:spPr>
        <a:xfrm>
          <a:off x="9055100" y="5681132"/>
          <a:ext cx="9144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DAE9CC0-6C94-4087-B0DE-1C7A7737382C}" type="TxLink">
            <a:rPr lang="en-US"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rPr>
            <a:pPr marL="0" indent="0" algn="ctr"/>
            <a:t>9%</a:t>
          </a:fld>
          <a:endParaRPr lang="ru-RU"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14</xdr:col>
      <xdr:colOff>520700</xdr:colOff>
      <xdr:row>32</xdr:row>
      <xdr:rowOff>173564</xdr:rowOff>
    </xdr:from>
    <xdr:to>
      <xdr:col>16</xdr:col>
      <xdr:colOff>215900</xdr:colOff>
      <xdr:row>34</xdr:row>
      <xdr:rowOff>68578</xdr:rowOff>
    </xdr:to>
    <xdr:sp macro="" textlink="Processing!E56">
      <xdr:nvSpPr>
        <xdr:cNvPr id="209" name="TextBox 208">
          <a:extLst>
            <a:ext uri="{FF2B5EF4-FFF2-40B4-BE49-F238E27FC236}">
              <a16:creationId xmlns:a16="http://schemas.microsoft.com/office/drawing/2014/main" id="{0F8F052F-A803-C29D-5288-FAD1CDFF03F1}"/>
            </a:ext>
          </a:extLst>
        </xdr:cNvPr>
        <xdr:cNvSpPr txBox="1"/>
      </xdr:nvSpPr>
      <xdr:spPr>
        <a:xfrm>
          <a:off x="9055100" y="5998631"/>
          <a:ext cx="9144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EDC89AE-5B48-4540-9A57-511DF72CACBF}" type="TxLink">
            <a:rPr lang="en-US" sz="12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rPr>
            <a:pPr marL="0" indent="0" algn="ctr"/>
            <a:t>$2.0M</a:t>
          </a:fld>
          <a:endParaRPr lang="ru-RU" sz="12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3</xdr:col>
      <xdr:colOff>394316</xdr:colOff>
      <xdr:row>0</xdr:row>
      <xdr:rowOff>109571</xdr:rowOff>
    </xdr:from>
    <xdr:to>
      <xdr:col>6</xdr:col>
      <xdr:colOff>532861</xdr:colOff>
      <xdr:row>5</xdr:row>
      <xdr:rowOff>81862</xdr:rowOff>
    </xdr:to>
    <xdr:sp macro="" textlink="">
      <xdr:nvSpPr>
        <xdr:cNvPr id="217" name="Rectangle 216">
          <a:hlinkClick xmlns:r="http://schemas.openxmlformats.org/officeDocument/2006/relationships" r:id="rId14"/>
          <a:extLst>
            <a:ext uri="{FF2B5EF4-FFF2-40B4-BE49-F238E27FC236}">
              <a16:creationId xmlns:a16="http://schemas.microsoft.com/office/drawing/2014/main" id="{4AA317D7-163A-4671-A8C7-B83D2D003EB5}"/>
            </a:ext>
          </a:extLst>
        </xdr:cNvPr>
        <xdr:cNvSpPr/>
      </xdr:nvSpPr>
      <xdr:spPr>
        <a:xfrm>
          <a:off x="2223116" y="109571"/>
          <a:ext cx="1967345" cy="87283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519007</xdr:colOff>
      <xdr:row>0</xdr:row>
      <xdr:rowOff>109571</xdr:rowOff>
    </xdr:from>
    <xdr:to>
      <xdr:col>10</xdr:col>
      <xdr:colOff>47952</xdr:colOff>
      <xdr:row>5</xdr:row>
      <xdr:rowOff>81862</xdr:rowOff>
    </xdr:to>
    <xdr:sp macro="" textlink="">
      <xdr:nvSpPr>
        <xdr:cNvPr id="218" name="Rectangle 217">
          <a:hlinkClick xmlns:r="http://schemas.openxmlformats.org/officeDocument/2006/relationships" r:id="rId15"/>
          <a:extLst>
            <a:ext uri="{FF2B5EF4-FFF2-40B4-BE49-F238E27FC236}">
              <a16:creationId xmlns:a16="http://schemas.microsoft.com/office/drawing/2014/main" id="{39FD1CC8-B8D9-4628-948F-7EABC078D27A}"/>
            </a:ext>
          </a:extLst>
        </xdr:cNvPr>
        <xdr:cNvSpPr/>
      </xdr:nvSpPr>
      <xdr:spPr>
        <a:xfrm>
          <a:off x="4176607" y="109571"/>
          <a:ext cx="1967345" cy="87283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47952</xdr:colOff>
      <xdr:row>0</xdr:row>
      <xdr:rowOff>109571</xdr:rowOff>
    </xdr:from>
    <xdr:to>
      <xdr:col>13</xdr:col>
      <xdr:colOff>186497</xdr:colOff>
      <xdr:row>5</xdr:row>
      <xdr:rowOff>81862</xdr:rowOff>
    </xdr:to>
    <xdr:sp macro="" textlink="">
      <xdr:nvSpPr>
        <xdr:cNvPr id="219" name="Rectangle 218">
          <a:hlinkClick xmlns:r="http://schemas.openxmlformats.org/officeDocument/2006/relationships" r:id="rId16"/>
          <a:extLst>
            <a:ext uri="{FF2B5EF4-FFF2-40B4-BE49-F238E27FC236}">
              <a16:creationId xmlns:a16="http://schemas.microsoft.com/office/drawing/2014/main" id="{3FB4D5FF-A87C-4A54-8406-8DBBE65DAE83}"/>
            </a:ext>
          </a:extLst>
        </xdr:cNvPr>
        <xdr:cNvSpPr/>
      </xdr:nvSpPr>
      <xdr:spPr>
        <a:xfrm>
          <a:off x="6143952" y="109571"/>
          <a:ext cx="1967345" cy="87283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61807</xdr:colOff>
      <xdr:row>0</xdr:row>
      <xdr:rowOff>109571</xdr:rowOff>
    </xdr:from>
    <xdr:to>
      <xdr:col>16</xdr:col>
      <xdr:colOff>200352</xdr:colOff>
      <xdr:row>5</xdr:row>
      <xdr:rowOff>81862</xdr:rowOff>
    </xdr:to>
    <xdr:sp macro="" textlink="">
      <xdr:nvSpPr>
        <xdr:cNvPr id="220" name="Rectangle 219">
          <a:hlinkClick xmlns:r="http://schemas.openxmlformats.org/officeDocument/2006/relationships" r:id="rId17"/>
          <a:extLst>
            <a:ext uri="{FF2B5EF4-FFF2-40B4-BE49-F238E27FC236}">
              <a16:creationId xmlns:a16="http://schemas.microsoft.com/office/drawing/2014/main" id="{02983EDE-82C8-49C0-82B0-21C87AEB0EDF}"/>
            </a:ext>
          </a:extLst>
        </xdr:cNvPr>
        <xdr:cNvSpPr/>
      </xdr:nvSpPr>
      <xdr:spPr>
        <a:xfrm>
          <a:off x="7986607" y="109571"/>
          <a:ext cx="1967345" cy="87283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207279</xdr:colOff>
      <xdr:row>0</xdr:row>
      <xdr:rowOff>116498</xdr:rowOff>
    </xdr:from>
    <xdr:to>
      <xdr:col>19</xdr:col>
      <xdr:colOff>345824</xdr:colOff>
      <xdr:row>5</xdr:row>
      <xdr:rowOff>88789</xdr:rowOff>
    </xdr:to>
    <xdr:sp macro="" textlink="">
      <xdr:nvSpPr>
        <xdr:cNvPr id="221" name="Rectangle 220">
          <a:hlinkClick xmlns:r="http://schemas.openxmlformats.org/officeDocument/2006/relationships" r:id="rId18"/>
          <a:extLst>
            <a:ext uri="{FF2B5EF4-FFF2-40B4-BE49-F238E27FC236}">
              <a16:creationId xmlns:a16="http://schemas.microsoft.com/office/drawing/2014/main" id="{A86B79EE-4E07-438F-95C2-1E8A3AE21C4C}"/>
            </a:ext>
          </a:extLst>
        </xdr:cNvPr>
        <xdr:cNvSpPr/>
      </xdr:nvSpPr>
      <xdr:spPr>
        <a:xfrm>
          <a:off x="9960879" y="116498"/>
          <a:ext cx="1967345" cy="87283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350520</xdr:colOff>
      <xdr:row>42</xdr:row>
      <xdr:rowOff>76199</xdr:rowOff>
    </xdr:to>
    <xdr:sp macro="" textlink="">
      <xdr:nvSpPr>
        <xdr:cNvPr id="2" name="Rectangle 1">
          <a:extLst>
            <a:ext uri="{FF2B5EF4-FFF2-40B4-BE49-F238E27FC236}">
              <a16:creationId xmlns:a16="http://schemas.microsoft.com/office/drawing/2014/main" id="{E9CDB1A3-2D6A-4B86-843B-8C11586D3F86}"/>
            </a:ext>
          </a:extLst>
        </xdr:cNvPr>
        <xdr:cNvSpPr/>
      </xdr:nvSpPr>
      <xdr:spPr>
        <a:xfrm>
          <a:off x="0" y="0"/>
          <a:ext cx="14371320" cy="7757159"/>
        </a:xfrm>
        <a:prstGeom prst="rect">
          <a:avLst/>
        </a:prstGeom>
        <a:gradFill>
          <a:gsLst>
            <a:gs pos="0">
              <a:srgbClr val="0D0C15"/>
            </a:gs>
            <a:gs pos="100000">
              <a:srgbClr val="12111E"/>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0</xdr:col>
      <xdr:colOff>0</xdr:colOff>
      <xdr:row>0</xdr:row>
      <xdr:rowOff>0</xdr:rowOff>
    </xdr:from>
    <xdr:to>
      <xdr:col>11</xdr:col>
      <xdr:colOff>120695</xdr:colOff>
      <xdr:row>37</xdr:row>
      <xdr:rowOff>68916</xdr:rowOff>
    </xdr:to>
    <xdr:grpSp>
      <xdr:nvGrpSpPr>
        <xdr:cNvPr id="3" name="Group 2">
          <a:extLst>
            <a:ext uri="{FF2B5EF4-FFF2-40B4-BE49-F238E27FC236}">
              <a16:creationId xmlns:a16="http://schemas.microsoft.com/office/drawing/2014/main" id="{8328D684-F5CB-4E34-9C89-D1E74804AE0D}"/>
            </a:ext>
          </a:extLst>
        </xdr:cNvPr>
        <xdr:cNvGrpSpPr/>
      </xdr:nvGrpSpPr>
      <xdr:grpSpPr>
        <a:xfrm>
          <a:off x="0" y="0"/>
          <a:ext cx="6826295" cy="6732952"/>
          <a:chOff x="3491057" y="544782"/>
          <a:chExt cx="5725809" cy="5733510"/>
        </a:xfrm>
      </xdr:grpSpPr>
      <xdr:sp macro="" textlink="">
        <xdr:nvSpPr>
          <xdr:cNvPr id="4" name="Right Triangle 2">
            <a:extLst>
              <a:ext uri="{FF2B5EF4-FFF2-40B4-BE49-F238E27FC236}">
                <a16:creationId xmlns:a16="http://schemas.microsoft.com/office/drawing/2014/main" id="{465965ED-8DBC-8057-5D61-E2E8C525EB8F}"/>
              </a:ext>
            </a:extLst>
          </xdr:cNvPr>
          <xdr:cNvSpPr/>
        </xdr:nvSpPr>
        <xdr:spPr>
          <a:xfrm flipV="1">
            <a:off x="3491057" y="544782"/>
            <a:ext cx="5725809" cy="5733510"/>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178187 w 1465967"/>
              <a:gd name="connsiteY0" fmla="*/ 2221053 h 2221053"/>
              <a:gd name="connsiteX1" fmla="*/ 178187 w 1465967"/>
              <a:gd name="connsiteY1" fmla="*/ 3633 h 2221053"/>
              <a:gd name="connsiteX2" fmla="*/ 833507 w 1465967"/>
              <a:gd name="connsiteY2" fmla="*/ 689433 h 2221053"/>
              <a:gd name="connsiteX3" fmla="*/ 1465967 w 1465967"/>
              <a:gd name="connsiteY3" fmla="*/ 2221053 h 2221053"/>
              <a:gd name="connsiteX4" fmla="*/ 178187 w 1465967"/>
              <a:gd name="connsiteY4" fmla="*/ 2221053 h 2221053"/>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gradFill>
            <a:gsLst>
              <a:gs pos="0">
                <a:srgbClr val="0F0F1B"/>
              </a:gs>
              <a:gs pos="58000">
                <a:srgbClr val="282A3E"/>
              </a:gs>
              <a:gs pos="100000">
                <a:srgbClr val="111320"/>
              </a:gs>
            </a:gsLst>
            <a:lin ang="0" scaled="0"/>
          </a:gradFill>
          <a:ln w="9525">
            <a:gradFill flip="none" rotWithShape="1">
              <a:gsLst>
                <a:gs pos="12000">
                  <a:srgbClr val="3E4060"/>
                </a:gs>
                <a:gs pos="34000">
                  <a:srgbClr val="2C2E44"/>
                </a:gs>
                <a:gs pos="64000">
                  <a:srgbClr val="FFE1FF"/>
                </a:gs>
                <a:gs pos="23000">
                  <a:srgbClr val="3399FF"/>
                </a:gs>
                <a:gs pos="93000">
                  <a:srgbClr val="3E4060"/>
                </a:gs>
                <a:gs pos="75000">
                  <a:srgbClr val="C05BE9"/>
                </a:gs>
              </a:gsLst>
              <a:path path="circle">
                <a:fillToRect t="100000" r="100000"/>
              </a:path>
              <a:tileRect l="-100000" b="-100000"/>
            </a:gradFill>
          </a:ln>
          <a:effectLst>
            <a:outerShdw blurRad="190500" dist="254000" dir="8100000" algn="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ru-RU"/>
          </a:p>
        </xdr:txBody>
      </xdr:sp>
      <xdr:sp macro="" textlink="">
        <xdr:nvSpPr>
          <xdr:cNvPr id="5" name="Right Triangle 2">
            <a:extLst>
              <a:ext uri="{FF2B5EF4-FFF2-40B4-BE49-F238E27FC236}">
                <a16:creationId xmlns:a16="http://schemas.microsoft.com/office/drawing/2014/main" id="{1E85034E-6E39-0381-2985-F4A9A92D581A}"/>
              </a:ext>
            </a:extLst>
          </xdr:cNvPr>
          <xdr:cNvSpPr/>
        </xdr:nvSpPr>
        <xdr:spPr>
          <a:xfrm flipV="1">
            <a:off x="3491058" y="544782"/>
            <a:ext cx="4611450" cy="4617221"/>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178187 w 1465967"/>
              <a:gd name="connsiteY0" fmla="*/ 2221053 h 2221053"/>
              <a:gd name="connsiteX1" fmla="*/ 178187 w 1465967"/>
              <a:gd name="connsiteY1" fmla="*/ 3633 h 2221053"/>
              <a:gd name="connsiteX2" fmla="*/ 833507 w 1465967"/>
              <a:gd name="connsiteY2" fmla="*/ 689433 h 2221053"/>
              <a:gd name="connsiteX3" fmla="*/ 1465967 w 1465967"/>
              <a:gd name="connsiteY3" fmla="*/ 2221053 h 2221053"/>
              <a:gd name="connsiteX4" fmla="*/ 178187 w 1465967"/>
              <a:gd name="connsiteY4" fmla="*/ 2221053 h 2221053"/>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gradFill>
            <a:gsLst>
              <a:gs pos="0">
                <a:srgbClr val="0F0F1B"/>
              </a:gs>
              <a:gs pos="58000">
                <a:srgbClr val="282A3E"/>
              </a:gs>
              <a:gs pos="100000">
                <a:srgbClr val="111320"/>
              </a:gs>
            </a:gsLst>
            <a:lin ang="0" scaled="0"/>
          </a:gradFill>
          <a:ln w="9525">
            <a:gradFill flip="none" rotWithShape="1">
              <a:gsLst>
                <a:gs pos="12000">
                  <a:srgbClr val="3E4060"/>
                </a:gs>
                <a:gs pos="34000">
                  <a:srgbClr val="2C2E44"/>
                </a:gs>
                <a:gs pos="64000">
                  <a:srgbClr val="FFE1FF"/>
                </a:gs>
                <a:gs pos="23000">
                  <a:srgbClr val="3399FF"/>
                </a:gs>
                <a:gs pos="93000">
                  <a:srgbClr val="3E4060"/>
                </a:gs>
                <a:gs pos="75000">
                  <a:srgbClr val="C05BE9"/>
                </a:gs>
              </a:gsLst>
              <a:path path="circle">
                <a:fillToRect t="100000" r="100000"/>
              </a:path>
              <a:tileRect l="-100000" b="-100000"/>
            </a:gradFill>
          </a:ln>
          <a:effectLst>
            <a:outerShdw blurRad="190500" dist="254000" dir="8100000" algn="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ru-RU"/>
          </a:p>
        </xdr:txBody>
      </xdr:sp>
      <xdr:sp macro="" textlink="">
        <xdr:nvSpPr>
          <xdr:cNvPr id="6" name="Right Triangle 2">
            <a:extLst>
              <a:ext uri="{FF2B5EF4-FFF2-40B4-BE49-F238E27FC236}">
                <a16:creationId xmlns:a16="http://schemas.microsoft.com/office/drawing/2014/main" id="{9487B763-AC1A-E445-C40A-34190DAB20F2}"/>
              </a:ext>
            </a:extLst>
          </xdr:cNvPr>
          <xdr:cNvSpPr/>
        </xdr:nvSpPr>
        <xdr:spPr>
          <a:xfrm flipV="1">
            <a:off x="3491058" y="544782"/>
            <a:ext cx="3395494" cy="3399553"/>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178187 w 1465967"/>
              <a:gd name="connsiteY0" fmla="*/ 2221053 h 2221053"/>
              <a:gd name="connsiteX1" fmla="*/ 178187 w 1465967"/>
              <a:gd name="connsiteY1" fmla="*/ 3633 h 2221053"/>
              <a:gd name="connsiteX2" fmla="*/ 833507 w 1465967"/>
              <a:gd name="connsiteY2" fmla="*/ 689433 h 2221053"/>
              <a:gd name="connsiteX3" fmla="*/ 1465967 w 1465967"/>
              <a:gd name="connsiteY3" fmla="*/ 2221053 h 2221053"/>
              <a:gd name="connsiteX4" fmla="*/ 178187 w 1465967"/>
              <a:gd name="connsiteY4" fmla="*/ 2221053 h 2221053"/>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gradFill>
            <a:gsLst>
              <a:gs pos="0">
                <a:srgbClr val="0F0F1B"/>
              </a:gs>
              <a:gs pos="58000">
                <a:srgbClr val="282A3E"/>
              </a:gs>
              <a:gs pos="100000">
                <a:srgbClr val="111320"/>
              </a:gs>
            </a:gsLst>
            <a:lin ang="0" scaled="0"/>
          </a:gradFill>
          <a:ln w="9525">
            <a:gradFill flip="none" rotWithShape="1">
              <a:gsLst>
                <a:gs pos="12000">
                  <a:srgbClr val="3E4060"/>
                </a:gs>
                <a:gs pos="34000">
                  <a:srgbClr val="2C2E44"/>
                </a:gs>
                <a:gs pos="64000">
                  <a:srgbClr val="FFE1FF"/>
                </a:gs>
                <a:gs pos="23000">
                  <a:srgbClr val="3399FF"/>
                </a:gs>
                <a:gs pos="93000">
                  <a:srgbClr val="3E4060"/>
                </a:gs>
                <a:gs pos="75000">
                  <a:srgbClr val="C05BE9"/>
                </a:gs>
              </a:gsLst>
              <a:path path="circle">
                <a:fillToRect t="100000" r="100000"/>
              </a:path>
              <a:tileRect l="-100000" b="-100000"/>
            </a:gradFill>
          </a:ln>
          <a:effectLst>
            <a:outerShdw blurRad="190500" dist="254000" dir="8100000" algn="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ru-RU"/>
          </a:p>
        </xdr:txBody>
      </xdr:sp>
      <xdr:sp macro="" textlink="">
        <xdr:nvSpPr>
          <xdr:cNvPr id="7" name="Right Triangle 2">
            <a:extLst>
              <a:ext uri="{FF2B5EF4-FFF2-40B4-BE49-F238E27FC236}">
                <a16:creationId xmlns:a16="http://schemas.microsoft.com/office/drawing/2014/main" id="{C8DA016C-4CF9-0087-CBB9-6632BA2E3A21}"/>
              </a:ext>
            </a:extLst>
          </xdr:cNvPr>
          <xdr:cNvSpPr/>
        </xdr:nvSpPr>
        <xdr:spPr>
          <a:xfrm flipV="1">
            <a:off x="3491057" y="544782"/>
            <a:ext cx="2289603" cy="2291715"/>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178187 w 1465967"/>
              <a:gd name="connsiteY0" fmla="*/ 2221053 h 2221053"/>
              <a:gd name="connsiteX1" fmla="*/ 178187 w 1465967"/>
              <a:gd name="connsiteY1" fmla="*/ 3633 h 2221053"/>
              <a:gd name="connsiteX2" fmla="*/ 833507 w 1465967"/>
              <a:gd name="connsiteY2" fmla="*/ 689433 h 2221053"/>
              <a:gd name="connsiteX3" fmla="*/ 1465967 w 1465967"/>
              <a:gd name="connsiteY3" fmla="*/ 2221053 h 2221053"/>
              <a:gd name="connsiteX4" fmla="*/ 178187 w 1465967"/>
              <a:gd name="connsiteY4" fmla="*/ 2221053 h 2221053"/>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gradFill>
            <a:gsLst>
              <a:gs pos="0">
                <a:srgbClr val="0F0F1B"/>
              </a:gs>
              <a:gs pos="58000">
                <a:srgbClr val="282A3E"/>
              </a:gs>
              <a:gs pos="100000">
                <a:srgbClr val="111320"/>
              </a:gs>
            </a:gsLst>
            <a:lin ang="0" scaled="0"/>
          </a:gradFill>
          <a:ln w="9525">
            <a:gradFill flip="none" rotWithShape="1">
              <a:gsLst>
                <a:gs pos="12000">
                  <a:srgbClr val="3E4060"/>
                </a:gs>
                <a:gs pos="34000">
                  <a:srgbClr val="2C2E44"/>
                </a:gs>
                <a:gs pos="64000">
                  <a:srgbClr val="FFE1FF"/>
                </a:gs>
                <a:gs pos="23000">
                  <a:srgbClr val="3399FF"/>
                </a:gs>
                <a:gs pos="93000">
                  <a:srgbClr val="3E4060"/>
                </a:gs>
                <a:gs pos="75000">
                  <a:srgbClr val="C05BE9"/>
                </a:gs>
              </a:gsLst>
              <a:path path="circle">
                <a:fillToRect t="100000" r="100000"/>
              </a:path>
              <a:tileRect l="-100000" b="-100000"/>
            </a:gradFill>
          </a:ln>
          <a:effectLst>
            <a:outerShdw blurRad="190500" dist="254000" dir="8100000" algn="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ru-RU"/>
          </a:p>
        </xdr:txBody>
      </xdr:sp>
    </xdr:grpSp>
    <xdr:clientData/>
  </xdr:twoCellAnchor>
  <xdr:twoCellAnchor>
    <xdr:from>
      <xdr:col>0</xdr:col>
      <xdr:colOff>0</xdr:colOff>
      <xdr:row>0</xdr:row>
      <xdr:rowOff>0</xdr:rowOff>
    </xdr:from>
    <xdr:to>
      <xdr:col>23</xdr:col>
      <xdr:colOff>350520</xdr:colOff>
      <xdr:row>42</xdr:row>
      <xdr:rowOff>76199</xdr:rowOff>
    </xdr:to>
    <xdr:sp macro="" textlink="">
      <xdr:nvSpPr>
        <xdr:cNvPr id="8" name="Rectangle 7">
          <a:extLst>
            <a:ext uri="{FF2B5EF4-FFF2-40B4-BE49-F238E27FC236}">
              <a16:creationId xmlns:a16="http://schemas.microsoft.com/office/drawing/2014/main" id="{B14A6445-4E4A-4117-BB2A-5F9B1459A758}"/>
            </a:ext>
          </a:extLst>
        </xdr:cNvPr>
        <xdr:cNvSpPr/>
      </xdr:nvSpPr>
      <xdr:spPr>
        <a:xfrm>
          <a:off x="0" y="0"/>
          <a:ext cx="14371320" cy="7640781"/>
        </a:xfrm>
        <a:prstGeom prst="rect">
          <a:avLst/>
        </a:prstGeom>
        <a:gradFill>
          <a:gsLst>
            <a:gs pos="0">
              <a:srgbClr val="0D0C15">
                <a:alpha val="40000"/>
              </a:srgbClr>
            </a:gs>
            <a:gs pos="100000">
              <a:srgbClr val="12111E"/>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xdr:col>
      <xdr:colOff>174395</xdr:colOff>
      <xdr:row>0</xdr:row>
      <xdr:rowOff>150307</xdr:rowOff>
    </xdr:from>
    <xdr:to>
      <xdr:col>19</xdr:col>
      <xdr:colOff>448715</xdr:colOff>
      <xdr:row>36</xdr:row>
      <xdr:rowOff>106386</xdr:rowOff>
    </xdr:to>
    <xdr:sp macro="" textlink="">
      <xdr:nvSpPr>
        <xdr:cNvPr id="9" name="Rectangle: Rounded Corners 8">
          <a:extLst>
            <a:ext uri="{FF2B5EF4-FFF2-40B4-BE49-F238E27FC236}">
              <a16:creationId xmlns:a16="http://schemas.microsoft.com/office/drawing/2014/main" id="{B6D454FA-8D11-4CF2-A5A8-423177EF9CB1}"/>
            </a:ext>
          </a:extLst>
        </xdr:cNvPr>
        <xdr:cNvSpPr/>
      </xdr:nvSpPr>
      <xdr:spPr>
        <a:xfrm>
          <a:off x="783995" y="150307"/>
          <a:ext cx="11247120" cy="6539759"/>
        </a:xfrm>
        <a:prstGeom prst="roundRect">
          <a:avLst>
            <a:gd name="adj" fmla="val 1381"/>
          </a:avLst>
        </a:prstGeom>
        <a:gradFill flip="none" rotWithShape="1">
          <a:gsLst>
            <a:gs pos="52000">
              <a:srgbClr val="1E2255"/>
            </a:gs>
            <a:gs pos="100000">
              <a:srgbClr val="2F4495"/>
            </a:gs>
          </a:gsLst>
          <a:lin ang="16200000" scaled="1"/>
          <a:tileRect/>
        </a:gradFill>
        <a:ln>
          <a:noFill/>
        </a:ln>
        <a:effectLst>
          <a:outerShdw blurRad="571500" dist="3810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100"/>
        </a:p>
      </xdr:txBody>
    </xdr:sp>
    <xdr:clientData/>
  </xdr:twoCellAnchor>
  <xdr:twoCellAnchor>
    <xdr:from>
      <xdr:col>1</xdr:col>
      <xdr:colOff>174395</xdr:colOff>
      <xdr:row>0</xdr:row>
      <xdr:rowOff>150307</xdr:rowOff>
    </xdr:from>
    <xdr:to>
      <xdr:col>19</xdr:col>
      <xdr:colOff>443582</xdr:colOff>
      <xdr:row>36</xdr:row>
      <xdr:rowOff>106386</xdr:rowOff>
    </xdr:to>
    <xdr:sp macro="" textlink="">
      <xdr:nvSpPr>
        <xdr:cNvPr id="10" name="Rectangle: Rounded Corners 9">
          <a:extLst>
            <a:ext uri="{FF2B5EF4-FFF2-40B4-BE49-F238E27FC236}">
              <a16:creationId xmlns:a16="http://schemas.microsoft.com/office/drawing/2014/main" id="{FDC6FDC2-422E-4BBD-BF1C-9069B12FB468}"/>
            </a:ext>
          </a:extLst>
        </xdr:cNvPr>
        <xdr:cNvSpPr/>
      </xdr:nvSpPr>
      <xdr:spPr>
        <a:xfrm>
          <a:off x="783995" y="150307"/>
          <a:ext cx="11241987" cy="6440006"/>
        </a:xfrm>
        <a:prstGeom prst="roundRect">
          <a:avLst>
            <a:gd name="adj" fmla="val 1381"/>
          </a:avLst>
        </a:prstGeom>
        <a:gradFill>
          <a:gsLst>
            <a:gs pos="0">
              <a:srgbClr val="0F0F1B"/>
            </a:gs>
            <a:gs pos="58000">
              <a:srgbClr val="282A3E"/>
            </a:gs>
            <a:gs pos="100000">
              <a:srgbClr val="111320"/>
            </a:gs>
          </a:gsLst>
          <a:lin ang="0" scaled="0"/>
        </a:gradFill>
        <a:ln w="9525">
          <a:gradFill flip="none" rotWithShape="1">
            <a:gsLst>
              <a:gs pos="12000">
                <a:srgbClr val="3E4060"/>
              </a:gs>
              <a:gs pos="34000">
                <a:srgbClr val="2C2E44"/>
              </a:gs>
              <a:gs pos="64000">
                <a:srgbClr val="FFE1FF"/>
              </a:gs>
              <a:gs pos="23000">
                <a:srgbClr val="3399FF"/>
              </a:gs>
              <a:gs pos="93000">
                <a:srgbClr val="3E4060"/>
              </a:gs>
              <a:gs pos="75000">
                <a:srgbClr val="C05BE9"/>
              </a:gs>
            </a:gsLst>
            <a:path path="circle">
              <a:fillToRect t="100000" r="100000"/>
            </a:path>
            <a:tileRect l="-100000" b="-100000"/>
          </a:gradFill>
        </a:ln>
        <a:effectLst>
          <a:outerShdw blurRad="190500" dist="254000" dir="8100000" algn="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en-US"/>
        </a:p>
      </xdr:txBody>
    </xdr:sp>
    <xdr:clientData/>
  </xdr:twoCellAnchor>
  <xdr:twoCellAnchor>
    <xdr:from>
      <xdr:col>1</xdr:col>
      <xdr:colOff>182478</xdr:colOff>
      <xdr:row>0</xdr:row>
      <xdr:rowOff>151134</xdr:rowOff>
    </xdr:from>
    <xdr:to>
      <xdr:col>19</xdr:col>
      <xdr:colOff>435497</xdr:colOff>
      <xdr:row>5</xdr:row>
      <xdr:rowOff>60843</xdr:rowOff>
    </xdr:to>
    <xdr:sp macro="" textlink="">
      <xdr:nvSpPr>
        <xdr:cNvPr id="11" name="Freeform: Shape 10">
          <a:extLst>
            <a:ext uri="{FF2B5EF4-FFF2-40B4-BE49-F238E27FC236}">
              <a16:creationId xmlns:a16="http://schemas.microsoft.com/office/drawing/2014/main" id="{9BD5CDDD-230F-43C1-91E7-F5E7B06168B8}"/>
            </a:ext>
          </a:extLst>
        </xdr:cNvPr>
        <xdr:cNvSpPr/>
      </xdr:nvSpPr>
      <xdr:spPr>
        <a:xfrm>
          <a:off x="792078" y="151134"/>
          <a:ext cx="11225819" cy="824109"/>
        </a:xfrm>
        <a:custGeom>
          <a:avLst/>
          <a:gdLst>
            <a:gd name="connsiteX0" fmla="*/ 92078 w 8162925"/>
            <a:gd name="connsiteY0" fmla="*/ 0 h 723900"/>
            <a:gd name="connsiteX1" fmla="*/ 8070847 w 8162925"/>
            <a:gd name="connsiteY1" fmla="*/ 0 h 723900"/>
            <a:gd name="connsiteX2" fmla="*/ 8162925 w 8162925"/>
            <a:gd name="connsiteY2" fmla="*/ 92078 h 723900"/>
            <a:gd name="connsiteX3" fmla="*/ 8162925 w 8162925"/>
            <a:gd name="connsiteY3" fmla="*/ 723900 h 723900"/>
            <a:gd name="connsiteX4" fmla="*/ 0 w 8162925"/>
            <a:gd name="connsiteY4" fmla="*/ 723900 h 723900"/>
            <a:gd name="connsiteX5" fmla="*/ 0 w 8162925"/>
            <a:gd name="connsiteY5" fmla="*/ 92078 h 723900"/>
            <a:gd name="connsiteX6" fmla="*/ 92078 w 8162925"/>
            <a:gd name="connsiteY6" fmla="*/ 0 h 7239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8162925" h="723900">
              <a:moveTo>
                <a:pt x="92078" y="0"/>
              </a:moveTo>
              <a:lnTo>
                <a:pt x="8070847" y="0"/>
              </a:lnTo>
              <a:cubicBezTo>
                <a:pt x="8121700" y="0"/>
                <a:pt x="8162925" y="41225"/>
                <a:pt x="8162925" y="92078"/>
              </a:cubicBezTo>
              <a:lnTo>
                <a:pt x="8162925" y="723900"/>
              </a:lnTo>
              <a:lnTo>
                <a:pt x="0" y="723900"/>
              </a:lnTo>
              <a:lnTo>
                <a:pt x="0" y="92078"/>
              </a:lnTo>
              <a:cubicBezTo>
                <a:pt x="0" y="41225"/>
                <a:pt x="41225" y="0"/>
                <a:pt x="92078" y="0"/>
              </a:cubicBezTo>
              <a:close/>
            </a:path>
          </a:pathLst>
        </a:custGeom>
        <a:solidFill>
          <a:srgbClr val="202C46"/>
        </a:solidFill>
        <a:ln w="9525">
          <a:gradFill flip="none" rotWithShape="1">
            <a:gsLst>
              <a:gs pos="0">
                <a:srgbClr val="6476CE"/>
              </a:gs>
              <a:gs pos="72000">
                <a:srgbClr val="222964"/>
              </a:gs>
            </a:gsLst>
            <a:lin ang="8100000" scaled="1"/>
            <a:tileRect/>
          </a:gra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a:solidFill>
              <a:srgbClr val="A2ADBE"/>
            </a:solidFill>
            <a:latin typeface="Aptos Narrow"/>
          </a:endParaRPr>
        </a:p>
      </xdr:txBody>
    </xdr:sp>
    <xdr:clientData/>
  </xdr:twoCellAnchor>
  <xdr:twoCellAnchor>
    <xdr:from>
      <xdr:col>1</xdr:col>
      <xdr:colOff>382081</xdr:colOff>
      <xdr:row>21</xdr:row>
      <xdr:rowOff>2251</xdr:rowOff>
    </xdr:from>
    <xdr:to>
      <xdr:col>10</xdr:col>
      <xdr:colOff>32656</xdr:colOff>
      <xdr:row>35</xdr:row>
      <xdr:rowOff>165003</xdr:rowOff>
    </xdr:to>
    <xdr:sp macro="" textlink="">
      <xdr:nvSpPr>
        <xdr:cNvPr id="12" name="Rectangle: Rounded Corners 11">
          <a:extLst>
            <a:ext uri="{FF2B5EF4-FFF2-40B4-BE49-F238E27FC236}">
              <a16:creationId xmlns:a16="http://schemas.microsoft.com/office/drawing/2014/main" id="{CDA4E7F7-8A7A-43E5-9FB9-58536446BB9B}"/>
            </a:ext>
          </a:extLst>
        </xdr:cNvPr>
        <xdr:cNvSpPr/>
      </xdr:nvSpPr>
      <xdr:spPr>
        <a:xfrm>
          <a:off x="991681" y="3842731"/>
          <a:ext cx="5136975" cy="2723072"/>
        </a:xfrm>
        <a:prstGeom prst="roundRect">
          <a:avLst>
            <a:gd name="adj" fmla="val 5951"/>
          </a:avLst>
        </a:prstGeom>
        <a:gradFill>
          <a:gsLst>
            <a:gs pos="44000">
              <a:srgbClr val="161A28"/>
            </a:gs>
            <a:gs pos="100000">
              <a:srgbClr val="1E2133"/>
            </a:gs>
          </a:gsLst>
          <a:lin ang="0" scaled="0"/>
        </a:gradFill>
        <a:ln w="9525">
          <a:gradFill flip="none" rotWithShape="1">
            <a:gsLst>
              <a:gs pos="0">
                <a:srgbClr val="5F6193"/>
              </a:gs>
              <a:gs pos="100000">
                <a:srgbClr val="3E4060"/>
              </a:gs>
            </a:gsLst>
            <a:lin ang="8100000" scaled="1"/>
            <a:tileRect/>
          </a:gradFill>
        </a:ln>
        <a:effectLst>
          <a:outerShdw blurRad="1270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10</xdr:col>
      <xdr:colOff>154181</xdr:colOff>
      <xdr:row>21</xdr:row>
      <xdr:rowOff>6927</xdr:rowOff>
    </xdr:from>
    <xdr:to>
      <xdr:col>13</xdr:col>
      <xdr:colOff>381000</xdr:colOff>
      <xdr:row>28</xdr:row>
      <xdr:rowOff>13854</xdr:rowOff>
    </xdr:to>
    <xdr:sp macro="" textlink="">
      <xdr:nvSpPr>
        <xdr:cNvPr id="151" name="Rectangle: Rounded Corners 150">
          <a:extLst>
            <a:ext uri="{FF2B5EF4-FFF2-40B4-BE49-F238E27FC236}">
              <a16:creationId xmlns:a16="http://schemas.microsoft.com/office/drawing/2014/main" id="{48D7337D-F752-07CC-5742-FEA3D9022B09}"/>
            </a:ext>
          </a:extLst>
        </xdr:cNvPr>
        <xdr:cNvSpPr/>
      </xdr:nvSpPr>
      <xdr:spPr>
        <a:xfrm>
          <a:off x="6250181" y="3789218"/>
          <a:ext cx="2055619" cy="1267691"/>
        </a:xfrm>
        <a:prstGeom prst="roundRect">
          <a:avLst>
            <a:gd name="adj" fmla="val 4530"/>
          </a:avLst>
        </a:prstGeom>
        <a:gradFill>
          <a:gsLst>
            <a:gs pos="44000">
              <a:srgbClr val="161A28"/>
            </a:gs>
            <a:gs pos="100000">
              <a:srgbClr val="1E2133"/>
            </a:gs>
          </a:gsLst>
          <a:lin ang="0" scaled="0"/>
        </a:gradFill>
        <a:ln w="9525">
          <a:gradFill flip="none" rotWithShape="1">
            <a:gsLst>
              <a:gs pos="0">
                <a:srgbClr val="5F6193"/>
              </a:gs>
              <a:gs pos="100000">
                <a:srgbClr val="3E4060"/>
              </a:gs>
            </a:gsLst>
            <a:lin ang="8100000" scaled="1"/>
            <a:tileRect/>
          </a:gradFill>
        </a:ln>
        <a:effectLst>
          <a:outerShdw blurRad="1270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ru-RU" sz="1200"/>
        </a:p>
      </xdr:txBody>
    </xdr:sp>
    <xdr:clientData/>
  </xdr:twoCellAnchor>
  <xdr:twoCellAnchor>
    <xdr:from>
      <xdr:col>1</xdr:col>
      <xdr:colOff>382082</xdr:colOff>
      <xdr:row>5</xdr:row>
      <xdr:rowOff>162139</xdr:rowOff>
    </xdr:from>
    <xdr:to>
      <xdr:col>4</xdr:col>
      <xdr:colOff>524841</xdr:colOff>
      <xdr:row>12</xdr:row>
      <xdr:rowOff>113688</xdr:rowOff>
    </xdr:to>
    <xdr:grpSp>
      <xdr:nvGrpSpPr>
        <xdr:cNvPr id="14" name="Group 13">
          <a:extLst>
            <a:ext uri="{FF2B5EF4-FFF2-40B4-BE49-F238E27FC236}">
              <a16:creationId xmlns:a16="http://schemas.microsoft.com/office/drawing/2014/main" id="{944AB16C-C9A3-4FBD-80AB-13E139B90B0D}"/>
            </a:ext>
          </a:extLst>
        </xdr:cNvPr>
        <xdr:cNvGrpSpPr/>
      </xdr:nvGrpSpPr>
      <xdr:grpSpPr>
        <a:xfrm>
          <a:off x="991682" y="1062684"/>
          <a:ext cx="1971559" cy="1212313"/>
          <a:chOff x="535130" y="1023887"/>
          <a:chExt cx="2498125" cy="1631129"/>
        </a:xfrm>
      </xdr:grpSpPr>
      <xdr:sp macro="" textlink="">
        <xdr:nvSpPr>
          <xdr:cNvPr id="15" name="Rectangle: Rounded Corners 14">
            <a:extLst>
              <a:ext uri="{FF2B5EF4-FFF2-40B4-BE49-F238E27FC236}">
                <a16:creationId xmlns:a16="http://schemas.microsoft.com/office/drawing/2014/main" id="{3CCE75BA-363E-A2E6-FF7A-7E204348279B}"/>
              </a:ext>
            </a:extLst>
          </xdr:cNvPr>
          <xdr:cNvSpPr/>
        </xdr:nvSpPr>
        <xdr:spPr>
          <a:xfrm>
            <a:off x="535130" y="1023887"/>
            <a:ext cx="2498125" cy="1631129"/>
          </a:xfrm>
          <a:prstGeom prst="roundRect">
            <a:avLst>
              <a:gd name="adj" fmla="val 16725"/>
            </a:avLst>
          </a:prstGeom>
          <a:gradFill>
            <a:gsLst>
              <a:gs pos="30000">
                <a:srgbClr val="3832F8"/>
              </a:gs>
              <a:gs pos="86000">
                <a:srgbClr val="6F14CA"/>
              </a:gs>
            </a:gsLst>
            <a:lin ang="0" scaled="0"/>
          </a:gradFill>
          <a:ln w="15875">
            <a:solidFill>
              <a:schemeClr val="bg1"/>
            </a:solidFill>
          </a:ln>
          <a:effectLst>
            <a:glow rad="127000">
              <a:srgbClr val="3832F8">
                <a:alpha val="29000"/>
              </a:srgbClr>
            </a:glow>
            <a:outerShdw blurRad="254000" dist="101600" dir="5400000" algn="t" rotWithShape="0">
              <a:prstClr val="black">
                <a:alpha val="7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400" b="0" i="0" u="none" strike="noStrike" kern="1200">
              <a:solidFill>
                <a:schemeClr val="bg1"/>
              </a:solidFill>
              <a:latin typeface="Aptos Narrow"/>
              <a:ea typeface="+mn-ea"/>
              <a:cs typeface="+mn-cs"/>
            </a:endParaRPr>
          </a:p>
        </xdr:txBody>
      </xdr:sp>
      <xdr:sp macro="" textlink="">
        <xdr:nvSpPr>
          <xdr:cNvPr id="16" name="Rectangle: Rounded Corners 15">
            <a:extLst>
              <a:ext uri="{FF2B5EF4-FFF2-40B4-BE49-F238E27FC236}">
                <a16:creationId xmlns:a16="http://schemas.microsoft.com/office/drawing/2014/main" id="{4059C01E-3319-BD76-1848-D09E7DBC8ADC}"/>
              </a:ext>
            </a:extLst>
          </xdr:cNvPr>
          <xdr:cNvSpPr/>
        </xdr:nvSpPr>
        <xdr:spPr>
          <a:xfrm>
            <a:off x="684791" y="1166484"/>
            <a:ext cx="2198802" cy="1345935"/>
          </a:xfrm>
          <a:prstGeom prst="roundRect">
            <a:avLst>
              <a:gd name="adj" fmla="val 16725"/>
            </a:avLst>
          </a:prstGeom>
          <a:gradFill>
            <a:gsLst>
              <a:gs pos="30000">
                <a:srgbClr val="3832F8"/>
              </a:gs>
              <a:gs pos="86000">
                <a:srgbClr val="6F14CA"/>
              </a:gs>
            </a:gsLst>
            <a:lin ang="0" scaled="0"/>
          </a:gradFill>
          <a:ln w="15875">
            <a:solidFill>
              <a:schemeClr val="bg1"/>
            </a:solidFill>
          </a:ln>
          <a:effectLst>
            <a:glow rad="127000">
              <a:srgbClr val="3832F8">
                <a:alpha val="29000"/>
              </a:srgbClr>
            </a:glow>
            <a:outerShdw blurRad="254000" dist="101600" dir="5400000" algn="t" rotWithShape="0">
              <a:prstClr val="black">
                <a:alpha val="7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400" b="0" i="0" u="none" strike="noStrike" kern="1200">
              <a:solidFill>
                <a:schemeClr val="bg1"/>
              </a:solidFill>
              <a:latin typeface="Aptos Narrow"/>
              <a:ea typeface="+mn-ea"/>
              <a:cs typeface="+mn-cs"/>
            </a:endParaRPr>
          </a:p>
        </xdr:txBody>
      </xdr:sp>
    </xdr:grpSp>
    <xdr:clientData/>
  </xdr:twoCellAnchor>
  <xdr:twoCellAnchor>
    <xdr:from>
      <xdr:col>5</xdr:col>
      <xdr:colOff>64769</xdr:colOff>
      <xdr:row>5</xdr:row>
      <xdr:rowOff>162139</xdr:rowOff>
    </xdr:from>
    <xdr:to>
      <xdr:col>8</xdr:col>
      <xdr:colOff>207528</xdr:colOff>
      <xdr:row>12</xdr:row>
      <xdr:rowOff>113688</xdr:rowOff>
    </xdr:to>
    <xdr:grpSp>
      <xdr:nvGrpSpPr>
        <xdr:cNvPr id="17" name="Group 16">
          <a:extLst>
            <a:ext uri="{FF2B5EF4-FFF2-40B4-BE49-F238E27FC236}">
              <a16:creationId xmlns:a16="http://schemas.microsoft.com/office/drawing/2014/main" id="{C3BAA73D-A0D6-4971-9AE3-2C67336BA831}"/>
            </a:ext>
          </a:extLst>
        </xdr:cNvPr>
        <xdr:cNvGrpSpPr/>
      </xdr:nvGrpSpPr>
      <xdr:grpSpPr>
        <a:xfrm>
          <a:off x="3112769" y="1062684"/>
          <a:ext cx="1971559" cy="1212313"/>
          <a:chOff x="2624328" y="1023887"/>
          <a:chExt cx="2498125" cy="1631129"/>
        </a:xfrm>
      </xdr:grpSpPr>
      <xdr:sp macro="" textlink="">
        <xdr:nvSpPr>
          <xdr:cNvPr id="18" name="Rectangle: Rounded Corners 17">
            <a:extLst>
              <a:ext uri="{FF2B5EF4-FFF2-40B4-BE49-F238E27FC236}">
                <a16:creationId xmlns:a16="http://schemas.microsoft.com/office/drawing/2014/main" id="{20805148-26C5-A6FB-ED87-E6266FCFC5A1}"/>
              </a:ext>
            </a:extLst>
          </xdr:cNvPr>
          <xdr:cNvSpPr/>
        </xdr:nvSpPr>
        <xdr:spPr>
          <a:xfrm>
            <a:off x="2624328" y="1023887"/>
            <a:ext cx="2498125" cy="1631129"/>
          </a:xfrm>
          <a:prstGeom prst="roundRect">
            <a:avLst>
              <a:gd name="adj" fmla="val 16725"/>
            </a:avLst>
          </a:prstGeom>
          <a:gradFill flip="none" rotWithShape="1">
            <a:gsLst>
              <a:gs pos="0">
                <a:srgbClr val="6F14CA"/>
              </a:gs>
              <a:gs pos="100000">
                <a:srgbClr val="DA21B6"/>
              </a:gs>
            </a:gsLst>
            <a:lin ang="18600000" scaled="0"/>
            <a:tileRect/>
          </a:gradFill>
          <a:ln w="15875">
            <a:solidFill>
              <a:schemeClr val="bg1"/>
            </a:solidFill>
          </a:ln>
          <a:effectLst>
            <a:glow rad="127000">
              <a:srgbClr val="E658CB">
                <a:alpha val="44000"/>
              </a:srgbClr>
            </a:glow>
            <a:outerShdw blurRad="254000" dist="101600" dir="5400000" algn="t" rotWithShape="0">
              <a:prstClr val="black">
                <a:alpha val="7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1400">
              <a:solidFill>
                <a:schemeClr val="bg1"/>
              </a:solidFill>
              <a:latin typeface="Aptos Narrow"/>
            </a:endParaRPr>
          </a:p>
        </xdr:txBody>
      </xdr:sp>
      <xdr:sp macro="" textlink="">
        <xdr:nvSpPr>
          <xdr:cNvPr id="19" name="Rectangle: Rounded Corners 18">
            <a:extLst>
              <a:ext uri="{FF2B5EF4-FFF2-40B4-BE49-F238E27FC236}">
                <a16:creationId xmlns:a16="http://schemas.microsoft.com/office/drawing/2014/main" id="{028B0B58-7390-D32F-5B59-EC8EE4C243E5}"/>
              </a:ext>
            </a:extLst>
          </xdr:cNvPr>
          <xdr:cNvSpPr/>
        </xdr:nvSpPr>
        <xdr:spPr>
          <a:xfrm>
            <a:off x="2773989" y="1166484"/>
            <a:ext cx="2198802" cy="1345935"/>
          </a:xfrm>
          <a:prstGeom prst="roundRect">
            <a:avLst>
              <a:gd name="adj" fmla="val 16725"/>
            </a:avLst>
          </a:prstGeom>
          <a:gradFill flip="none" rotWithShape="1">
            <a:gsLst>
              <a:gs pos="0">
                <a:srgbClr val="6F14CA"/>
              </a:gs>
              <a:gs pos="100000">
                <a:srgbClr val="DA21B6"/>
              </a:gs>
            </a:gsLst>
            <a:lin ang="18600000" scaled="0"/>
            <a:tileRect/>
          </a:gradFill>
          <a:ln w="15875">
            <a:solidFill>
              <a:schemeClr val="bg1"/>
            </a:solidFill>
          </a:ln>
          <a:effectLst>
            <a:glow rad="127000">
              <a:srgbClr val="E658CB">
                <a:alpha val="44000"/>
              </a:srgbClr>
            </a:glow>
            <a:outerShdw blurRad="254000" dist="101600" dir="5400000" algn="t" rotWithShape="0">
              <a:prstClr val="black">
                <a:alpha val="7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1400">
              <a:solidFill>
                <a:schemeClr val="bg1"/>
              </a:solidFill>
              <a:latin typeface="Aptos Narrow"/>
            </a:endParaRPr>
          </a:p>
        </xdr:txBody>
      </xdr:sp>
    </xdr:grpSp>
    <xdr:clientData/>
  </xdr:twoCellAnchor>
  <xdr:twoCellAnchor>
    <xdr:from>
      <xdr:col>1</xdr:col>
      <xdr:colOff>382082</xdr:colOff>
      <xdr:row>13</xdr:row>
      <xdr:rowOff>50559</xdr:rowOff>
    </xdr:from>
    <xdr:to>
      <xdr:col>4</xdr:col>
      <xdr:colOff>524841</xdr:colOff>
      <xdr:row>20</xdr:row>
      <xdr:rowOff>2108</xdr:rowOff>
    </xdr:to>
    <xdr:grpSp>
      <xdr:nvGrpSpPr>
        <xdr:cNvPr id="20" name="Group 19">
          <a:extLst>
            <a:ext uri="{FF2B5EF4-FFF2-40B4-BE49-F238E27FC236}">
              <a16:creationId xmlns:a16="http://schemas.microsoft.com/office/drawing/2014/main" id="{08BEA019-97ED-4B9E-B759-78E71EA4BE5D}"/>
            </a:ext>
          </a:extLst>
        </xdr:cNvPr>
        <xdr:cNvGrpSpPr/>
      </xdr:nvGrpSpPr>
      <xdr:grpSpPr>
        <a:xfrm>
          <a:off x="991682" y="2391977"/>
          <a:ext cx="1971559" cy="1212313"/>
          <a:chOff x="535130" y="2414195"/>
          <a:chExt cx="1941918" cy="1267959"/>
        </a:xfrm>
      </xdr:grpSpPr>
      <xdr:sp macro="" textlink="">
        <xdr:nvSpPr>
          <xdr:cNvPr id="21" name="Rectangle: Rounded Corners 20">
            <a:extLst>
              <a:ext uri="{FF2B5EF4-FFF2-40B4-BE49-F238E27FC236}">
                <a16:creationId xmlns:a16="http://schemas.microsoft.com/office/drawing/2014/main" id="{6F3B42F3-5586-E032-A064-581F5C5FB936}"/>
              </a:ext>
            </a:extLst>
          </xdr:cNvPr>
          <xdr:cNvSpPr/>
        </xdr:nvSpPr>
        <xdr:spPr>
          <a:xfrm>
            <a:off x="535130" y="2414195"/>
            <a:ext cx="1941918" cy="1267959"/>
          </a:xfrm>
          <a:prstGeom prst="roundRect">
            <a:avLst>
              <a:gd name="adj" fmla="val 16725"/>
            </a:avLst>
          </a:prstGeom>
          <a:gradFill flip="none" rotWithShape="1">
            <a:gsLst>
              <a:gs pos="0">
                <a:srgbClr val="DA21B6"/>
              </a:gs>
              <a:gs pos="100000">
                <a:srgbClr val="FB563E"/>
              </a:gs>
            </a:gsLst>
            <a:lin ang="18900000" scaled="1"/>
            <a:tileRect/>
          </a:gradFill>
          <a:ln w="19050">
            <a:solidFill>
              <a:schemeClr val="bg1"/>
            </a:solidFill>
          </a:ln>
          <a:effectLst>
            <a:glow rad="76200">
              <a:srgbClr val="FB563E">
                <a:alpha val="43000"/>
              </a:srgbClr>
            </a:glow>
            <a:outerShdw blurRad="254000" dist="101600" dir="5400000" algn="t" rotWithShape="0">
              <a:prstClr val="black">
                <a:alpha val="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1400">
              <a:solidFill>
                <a:schemeClr val="bg1"/>
              </a:solidFill>
              <a:latin typeface="Aptos Narrow"/>
            </a:endParaRPr>
          </a:p>
        </xdr:txBody>
      </xdr:sp>
      <xdr:sp macro="" textlink="">
        <xdr:nvSpPr>
          <xdr:cNvPr id="22" name="Rectangle: Rounded Corners 21">
            <a:extLst>
              <a:ext uri="{FF2B5EF4-FFF2-40B4-BE49-F238E27FC236}">
                <a16:creationId xmlns:a16="http://schemas.microsoft.com/office/drawing/2014/main" id="{7A7669DD-1697-340D-5D1D-070F55C7B245}"/>
              </a:ext>
            </a:extLst>
          </xdr:cNvPr>
          <xdr:cNvSpPr/>
        </xdr:nvSpPr>
        <xdr:spPr>
          <a:xfrm>
            <a:off x="651469" y="2525043"/>
            <a:ext cx="1709239" cy="1046263"/>
          </a:xfrm>
          <a:prstGeom prst="roundRect">
            <a:avLst>
              <a:gd name="adj" fmla="val 16725"/>
            </a:avLst>
          </a:prstGeom>
          <a:gradFill flip="none" rotWithShape="1">
            <a:gsLst>
              <a:gs pos="0">
                <a:srgbClr val="DA21B6"/>
              </a:gs>
              <a:gs pos="100000">
                <a:srgbClr val="FB563E"/>
              </a:gs>
            </a:gsLst>
            <a:lin ang="18900000" scaled="1"/>
            <a:tileRect/>
          </a:gradFill>
          <a:ln w="15875">
            <a:solidFill>
              <a:schemeClr val="bg1"/>
            </a:solidFill>
          </a:ln>
          <a:effectLst>
            <a:glow rad="127000">
              <a:srgbClr val="FB563E">
                <a:alpha val="36000"/>
              </a:srgbClr>
            </a:glow>
            <a:outerShdw blurRad="254000" dist="101600" dir="5400000" algn="t" rotWithShape="0">
              <a:prstClr val="black">
                <a:alpha val="8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1400">
              <a:solidFill>
                <a:schemeClr val="bg1"/>
              </a:solidFill>
              <a:latin typeface="Aptos Narrow"/>
            </a:endParaRPr>
          </a:p>
        </xdr:txBody>
      </xdr:sp>
    </xdr:grpSp>
    <xdr:clientData/>
  </xdr:twoCellAnchor>
  <xdr:twoCellAnchor>
    <xdr:from>
      <xdr:col>5</xdr:col>
      <xdr:colOff>64769</xdr:colOff>
      <xdr:row>13</xdr:row>
      <xdr:rowOff>50559</xdr:rowOff>
    </xdr:from>
    <xdr:to>
      <xdr:col>8</xdr:col>
      <xdr:colOff>207528</xdr:colOff>
      <xdr:row>20</xdr:row>
      <xdr:rowOff>2108</xdr:rowOff>
    </xdr:to>
    <xdr:grpSp>
      <xdr:nvGrpSpPr>
        <xdr:cNvPr id="23" name="Group 22">
          <a:extLst>
            <a:ext uri="{FF2B5EF4-FFF2-40B4-BE49-F238E27FC236}">
              <a16:creationId xmlns:a16="http://schemas.microsoft.com/office/drawing/2014/main" id="{487A5313-434F-4958-90B2-DCF2445F07C1}"/>
            </a:ext>
          </a:extLst>
        </xdr:cNvPr>
        <xdr:cNvGrpSpPr/>
      </xdr:nvGrpSpPr>
      <xdr:grpSpPr>
        <a:xfrm>
          <a:off x="3112769" y="2391977"/>
          <a:ext cx="1971559" cy="1212313"/>
          <a:chOff x="2624328" y="2414195"/>
          <a:chExt cx="2498125" cy="1631129"/>
        </a:xfrm>
      </xdr:grpSpPr>
      <xdr:sp macro="" textlink="">
        <xdr:nvSpPr>
          <xdr:cNvPr id="24" name="Rectangle: Rounded Corners 23">
            <a:extLst>
              <a:ext uri="{FF2B5EF4-FFF2-40B4-BE49-F238E27FC236}">
                <a16:creationId xmlns:a16="http://schemas.microsoft.com/office/drawing/2014/main" id="{33ED03ED-A31F-37EA-BFE5-D8D6BF4D9620}"/>
              </a:ext>
            </a:extLst>
          </xdr:cNvPr>
          <xdr:cNvSpPr/>
        </xdr:nvSpPr>
        <xdr:spPr>
          <a:xfrm>
            <a:off x="2624328" y="2414195"/>
            <a:ext cx="2498125" cy="1631129"/>
          </a:xfrm>
          <a:prstGeom prst="roundRect">
            <a:avLst>
              <a:gd name="adj" fmla="val 16725"/>
            </a:avLst>
          </a:prstGeom>
          <a:gradFill flip="none" rotWithShape="1">
            <a:gsLst>
              <a:gs pos="0">
                <a:srgbClr val="EE0078"/>
              </a:gs>
              <a:gs pos="73000">
                <a:srgbClr val="6459F9"/>
              </a:gs>
            </a:gsLst>
            <a:lin ang="2700000" scaled="1"/>
            <a:tileRect/>
          </a:gradFill>
          <a:ln w="15875">
            <a:solidFill>
              <a:schemeClr val="bg1"/>
            </a:solidFill>
          </a:ln>
          <a:effectLst>
            <a:outerShdw blurRad="190500" dist="381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1200">
              <a:solidFill>
                <a:schemeClr val="bg1"/>
              </a:solidFill>
              <a:latin typeface="Aptos Narrow"/>
            </a:endParaRPr>
          </a:p>
        </xdr:txBody>
      </xdr:sp>
      <xdr:sp macro="" textlink="">
        <xdr:nvSpPr>
          <xdr:cNvPr id="25" name="Rectangle: Rounded Corners 24">
            <a:extLst>
              <a:ext uri="{FF2B5EF4-FFF2-40B4-BE49-F238E27FC236}">
                <a16:creationId xmlns:a16="http://schemas.microsoft.com/office/drawing/2014/main" id="{1D18D5DD-A186-B5D1-79DA-FCA3150170ED}"/>
              </a:ext>
            </a:extLst>
          </xdr:cNvPr>
          <xdr:cNvSpPr/>
        </xdr:nvSpPr>
        <xdr:spPr>
          <a:xfrm>
            <a:off x="2773989" y="2556792"/>
            <a:ext cx="2198802" cy="1345935"/>
          </a:xfrm>
          <a:prstGeom prst="roundRect">
            <a:avLst>
              <a:gd name="adj" fmla="val 16725"/>
            </a:avLst>
          </a:prstGeom>
          <a:gradFill flip="none" rotWithShape="1">
            <a:gsLst>
              <a:gs pos="0">
                <a:srgbClr val="EE0078"/>
              </a:gs>
              <a:gs pos="73000">
                <a:srgbClr val="6459F9"/>
              </a:gs>
            </a:gsLst>
            <a:lin ang="2700000" scaled="1"/>
            <a:tileRect/>
          </a:gradFill>
          <a:ln w="15875">
            <a:solidFill>
              <a:schemeClr val="bg1"/>
            </a:solidFill>
          </a:ln>
          <a:effectLst>
            <a:outerShdw blurRad="190500" dist="381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1200">
              <a:solidFill>
                <a:schemeClr val="bg1"/>
              </a:solidFill>
              <a:latin typeface="Aptos Narrow"/>
            </a:endParaRPr>
          </a:p>
        </xdr:txBody>
      </xdr:sp>
    </xdr:grpSp>
    <xdr:clientData/>
  </xdr:twoCellAnchor>
  <xdr:twoCellAnchor>
    <xdr:from>
      <xdr:col>14</xdr:col>
      <xdr:colOff>502624</xdr:colOff>
      <xdr:row>5</xdr:row>
      <xdr:rowOff>141447</xdr:rowOff>
    </xdr:from>
    <xdr:to>
      <xdr:col>19</xdr:col>
      <xdr:colOff>348036</xdr:colOff>
      <xdr:row>20</xdr:row>
      <xdr:rowOff>124692</xdr:rowOff>
    </xdr:to>
    <xdr:sp macro="" textlink="">
      <xdr:nvSpPr>
        <xdr:cNvPr id="26" name="Rectangle: Rounded Corners 25">
          <a:extLst>
            <a:ext uri="{FF2B5EF4-FFF2-40B4-BE49-F238E27FC236}">
              <a16:creationId xmlns:a16="http://schemas.microsoft.com/office/drawing/2014/main" id="{945690F1-C77D-499F-B7B6-6F01A86EE793}"/>
            </a:ext>
          </a:extLst>
        </xdr:cNvPr>
        <xdr:cNvSpPr/>
      </xdr:nvSpPr>
      <xdr:spPr>
        <a:xfrm>
          <a:off x="9037024" y="1055847"/>
          <a:ext cx="2893412" cy="2726445"/>
        </a:xfrm>
        <a:prstGeom prst="roundRect">
          <a:avLst>
            <a:gd name="adj" fmla="val 4530"/>
          </a:avLst>
        </a:prstGeom>
        <a:gradFill>
          <a:gsLst>
            <a:gs pos="44000">
              <a:srgbClr val="161A28"/>
            </a:gs>
            <a:gs pos="100000">
              <a:srgbClr val="1E2133"/>
            </a:gs>
          </a:gsLst>
          <a:lin ang="0" scaled="0"/>
        </a:gradFill>
        <a:ln w="9525">
          <a:gradFill flip="none" rotWithShape="1">
            <a:gsLst>
              <a:gs pos="0">
                <a:srgbClr val="5F6193"/>
              </a:gs>
              <a:gs pos="100000">
                <a:srgbClr val="3E4060"/>
              </a:gs>
            </a:gsLst>
            <a:lin ang="8100000" scaled="1"/>
            <a:tileRect/>
          </a:gradFill>
        </a:ln>
        <a:effectLst>
          <a:outerShdw blurRad="1270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ru-RU" sz="1200"/>
        </a:p>
      </xdr:txBody>
    </xdr:sp>
    <xdr:clientData/>
  </xdr:twoCellAnchor>
  <xdr:twoCellAnchor>
    <xdr:from>
      <xdr:col>13</xdr:col>
      <xdr:colOff>489857</xdr:colOff>
      <xdr:row>21</xdr:row>
      <xdr:rowOff>0</xdr:rowOff>
    </xdr:from>
    <xdr:to>
      <xdr:col>19</xdr:col>
      <xdr:colOff>325738</xdr:colOff>
      <xdr:row>35</xdr:row>
      <xdr:rowOff>153899</xdr:rowOff>
    </xdr:to>
    <xdr:sp macro="" textlink="">
      <xdr:nvSpPr>
        <xdr:cNvPr id="27" name="Rectangle: Rounded Corners 26">
          <a:extLst>
            <a:ext uri="{FF2B5EF4-FFF2-40B4-BE49-F238E27FC236}">
              <a16:creationId xmlns:a16="http://schemas.microsoft.com/office/drawing/2014/main" id="{06422E1B-1101-479A-A60C-74E9CF282A68}"/>
            </a:ext>
          </a:extLst>
        </xdr:cNvPr>
        <xdr:cNvSpPr/>
      </xdr:nvSpPr>
      <xdr:spPr>
        <a:xfrm>
          <a:off x="8414657" y="3840480"/>
          <a:ext cx="3493481" cy="2714219"/>
        </a:xfrm>
        <a:prstGeom prst="roundRect">
          <a:avLst>
            <a:gd name="adj" fmla="val 4530"/>
          </a:avLst>
        </a:prstGeom>
        <a:gradFill>
          <a:gsLst>
            <a:gs pos="44000">
              <a:srgbClr val="161A28"/>
            </a:gs>
            <a:gs pos="100000">
              <a:srgbClr val="1E2133"/>
            </a:gs>
          </a:gsLst>
          <a:lin ang="0" scaled="0"/>
        </a:gradFill>
        <a:ln w="9525">
          <a:gradFill flip="none" rotWithShape="1">
            <a:gsLst>
              <a:gs pos="0">
                <a:srgbClr val="5F6193"/>
              </a:gs>
              <a:gs pos="100000">
                <a:srgbClr val="3E4060"/>
              </a:gs>
            </a:gsLst>
            <a:lin ang="8100000" scaled="1"/>
            <a:tileRect/>
          </a:gradFill>
        </a:ln>
        <a:effectLst>
          <a:outerShdw blurRad="1270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ru-RU" sz="1200"/>
        </a:p>
      </xdr:txBody>
    </xdr:sp>
    <xdr:clientData/>
  </xdr:twoCellAnchor>
  <xdr:twoCellAnchor>
    <xdr:from>
      <xdr:col>10</xdr:col>
      <xdr:colOff>154181</xdr:colOff>
      <xdr:row>28</xdr:row>
      <xdr:rowOff>96980</xdr:rowOff>
    </xdr:from>
    <xdr:to>
      <xdr:col>13</xdr:col>
      <xdr:colOff>381000</xdr:colOff>
      <xdr:row>35</xdr:row>
      <xdr:rowOff>164738</xdr:rowOff>
    </xdr:to>
    <xdr:sp macro="" textlink="">
      <xdr:nvSpPr>
        <xdr:cNvPr id="28" name="Rectangle: Rounded Corners 27">
          <a:extLst>
            <a:ext uri="{FF2B5EF4-FFF2-40B4-BE49-F238E27FC236}">
              <a16:creationId xmlns:a16="http://schemas.microsoft.com/office/drawing/2014/main" id="{DD63F137-AD0B-4FA8-88AD-FCC238522010}"/>
            </a:ext>
          </a:extLst>
        </xdr:cNvPr>
        <xdr:cNvSpPr/>
      </xdr:nvSpPr>
      <xdr:spPr>
        <a:xfrm>
          <a:off x="6250181" y="5140035"/>
          <a:ext cx="2055619" cy="1328521"/>
        </a:xfrm>
        <a:prstGeom prst="roundRect">
          <a:avLst>
            <a:gd name="adj" fmla="val 4530"/>
          </a:avLst>
        </a:prstGeom>
        <a:gradFill>
          <a:gsLst>
            <a:gs pos="44000">
              <a:srgbClr val="161A28"/>
            </a:gs>
            <a:gs pos="100000">
              <a:srgbClr val="1E2133"/>
            </a:gs>
          </a:gsLst>
          <a:lin ang="0" scaled="0"/>
        </a:gradFill>
        <a:ln w="9525">
          <a:gradFill flip="none" rotWithShape="1">
            <a:gsLst>
              <a:gs pos="0">
                <a:srgbClr val="5F6193"/>
              </a:gs>
              <a:gs pos="100000">
                <a:srgbClr val="3E4060"/>
              </a:gs>
            </a:gsLst>
            <a:lin ang="8100000" scaled="1"/>
            <a:tileRect/>
          </a:gradFill>
        </a:ln>
        <a:effectLst>
          <a:outerShdw blurRad="1270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ru-RU" sz="1200"/>
        </a:p>
      </xdr:txBody>
    </xdr:sp>
    <xdr:clientData/>
  </xdr:twoCellAnchor>
  <xdr:twoCellAnchor>
    <xdr:from>
      <xdr:col>3</xdr:col>
      <xdr:colOff>382386</xdr:colOff>
      <xdr:row>0</xdr:row>
      <xdr:rowOff>146685</xdr:rowOff>
    </xdr:from>
    <xdr:to>
      <xdr:col>3</xdr:col>
      <xdr:colOff>382386</xdr:colOff>
      <xdr:row>5</xdr:row>
      <xdr:rowOff>60843</xdr:rowOff>
    </xdr:to>
    <xdr:cxnSp macro="">
      <xdr:nvCxnSpPr>
        <xdr:cNvPr id="29" name="Straight Connector 28">
          <a:extLst>
            <a:ext uri="{FF2B5EF4-FFF2-40B4-BE49-F238E27FC236}">
              <a16:creationId xmlns:a16="http://schemas.microsoft.com/office/drawing/2014/main" id="{C4493735-5AAA-4339-9A32-969709C9C5E3}"/>
            </a:ext>
          </a:extLst>
        </xdr:cNvPr>
        <xdr:cNvCxnSpPr/>
      </xdr:nvCxnSpPr>
      <xdr:spPr>
        <a:xfrm>
          <a:off x="2211186" y="146685"/>
          <a:ext cx="0" cy="828558"/>
        </a:xfrm>
        <a:prstGeom prst="line">
          <a:avLst/>
        </a:prstGeom>
        <a:gradFill>
          <a:gsLst>
            <a:gs pos="0">
              <a:srgbClr val="4E7AE2"/>
            </a:gs>
            <a:gs pos="77000">
              <a:srgbClr val="3A2058">
                <a:alpha val="0"/>
              </a:srgbClr>
            </a:gs>
          </a:gsLst>
          <a:path path="circle">
            <a:fillToRect l="100000" b="100000"/>
          </a:path>
        </a:gradFill>
        <a:ln>
          <a:solidFill>
            <a:schemeClr val="bg1">
              <a:alpha val="56000"/>
            </a:schemeClr>
          </a:solidFill>
        </a:ln>
        <a:effectLst>
          <a:outerShdw blurRad="508000" dist="1270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cxnSp>
    <xdr:clientData/>
  </xdr:twoCellAnchor>
  <xdr:twoCellAnchor>
    <xdr:from>
      <xdr:col>1</xdr:col>
      <xdr:colOff>252501</xdr:colOff>
      <xdr:row>1</xdr:row>
      <xdr:rowOff>74169</xdr:rowOff>
    </xdr:from>
    <xdr:to>
      <xdr:col>3</xdr:col>
      <xdr:colOff>460492</xdr:colOff>
      <xdr:row>5</xdr:row>
      <xdr:rowOff>18629</xdr:rowOff>
    </xdr:to>
    <xdr:sp macro="" textlink="">
      <xdr:nvSpPr>
        <xdr:cNvPr id="30" name="TextBox 32">
          <a:extLst>
            <a:ext uri="{FF2B5EF4-FFF2-40B4-BE49-F238E27FC236}">
              <a16:creationId xmlns:a16="http://schemas.microsoft.com/office/drawing/2014/main" id="{7900D96E-6856-4DDC-9197-84C2EA62D939}"/>
            </a:ext>
          </a:extLst>
        </xdr:cNvPr>
        <xdr:cNvSpPr txBox="1"/>
      </xdr:nvSpPr>
      <xdr:spPr>
        <a:xfrm>
          <a:off x="862101" y="257049"/>
          <a:ext cx="1427191" cy="675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l"/>
          <a:r>
            <a:rPr lang="en-US" sz="2000" b="0" i="0" u="none" strike="noStrike">
              <a:solidFill>
                <a:schemeClr val="bg1"/>
              </a:solidFill>
              <a:latin typeface="Aptos Narrow"/>
              <a:ea typeface="+mn-ea"/>
              <a:cs typeface="+mn-cs"/>
            </a:rPr>
            <a:t>Retail Store   </a:t>
          </a:r>
          <a:r>
            <a:rPr lang="en-US" sz="1600" b="1" i="0" u="sng" strike="noStrike">
              <a:solidFill>
                <a:schemeClr val="bg1"/>
              </a:solidFill>
              <a:latin typeface="Aptos Narrow"/>
              <a:ea typeface="+mn-ea"/>
              <a:cs typeface="+mn-cs"/>
            </a:rPr>
            <a:t>Dashboard</a:t>
          </a:r>
          <a:endParaRPr lang="en-US" sz="2000" b="1" i="0" u="sng" strike="noStrike">
            <a:solidFill>
              <a:schemeClr val="bg1"/>
            </a:solidFill>
            <a:latin typeface="Aptos Narrow"/>
            <a:ea typeface="+mn-ea"/>
            <a:cs typeface="+mn-cs"/>
          </a:endParaRPr>
        </a:p>
      </xdr:txBody>
    </xdr:sp>
    <xdr:clientData/>
  </xdr:twoCellAnchor>
  <xdr:twoCellAnchor>
    <xdr:from>
      <xdr:col>6</xdr:col>
      <xdr:colOff>456661</xdr:colOff>
      <xdr:row>0</xdr:row>
      <xdr:rowOff>151134</xdr:rowOff>
    </xdr:from>
    <xdr:to>
      <xdr:col>10</xdr:col>
      <xdr:colOff>180109</xdr:colOff>
      <xdr:row>5</xdr:row>
      <xdr:rowOff>65292</xdr:rowOff>
    </xdr:to>
    <xdr:sp macro="" textlink="">
      <xdr:nvSpPr>
        <xdr:cNvPr id="31" name="Rectangle 30">
          <a:extLst>
            <a:ext uri="{FF2B5EF4-FFF2-40B4-BE49-F238E27FC236}">
              <a16:creationId xmlns:a16="http://schemas.microsoft.com/office/drawing/2014/main" id="{C38C07FF-0A16-4E6C-B33A-695B773942AD}"/>
            </a:ext>
          </a:extLst>
        </xdr:cNvPr>
        <xdr:cNvSpPr/>
      </xdr:nvSpPr>
      <xdr:spPr>
        <a:xfrm>
          <a:off x="4114261" y="151134"/>
          <a:ext cx="2161848" cy="814703"/>
        </a:xfrm>
        <a:prstGeom prst="rect">
          <a:avLst/>
        </a:prstGeom>
        <a:solidFill>
          <a:srgbClr val="384D7C">
            <a:alpha val="71000"/>
          </a:srgbClr>
        </a:solidFill>
        <a:ln w="9525">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a:solidFill>
              <a:srgbClr val="A2ADBE"/>
            </a:solidFill>
            <a:latin typeface="Aptos Narrow"/>
          </a:endParaRPr>
        </a:p>
      </xdr:txBody>
    </xdr:sp>
    <xdr:clientData/>
  </xdr:twoCellAnchor>
  <xdr:twoCellAnchor>
    <xdr:from>
      <xdr:col>4</xdr:col>
      <xdr:colOff>36229</xdr:colOff>
      <xdr:row>2</xdr:row>
      <xdr:rowOff>38940</xdr:rowOff>
    </xdr:from>
    <xdr:to>
      <xdr:col>6</xdr:col>
      <xdr:colOff>448141</xdr:colOff>
      <xdr:row>3</xdr:row>
      <xdr:rowOff>177485</xdr:rowOff>
    </xdr:to>
    <xdr:sp macro="" textlink="">
      <xdr:nvSpPr>
        <xdr:cNvPr id="32" name="TextBox 31">
          <a:extLst>
            <a:ext uri="{FF2B5EF4-FFF2-40B4-BE49-F238E27FC236}">
              <a16:creationId xmlns:a16="http://schemas.microsoft.com/office/drawing/2014/main" id="{D525965C-8BB7-487F-90FF-AAF6AE51A11D}"/>
            </a:ext>
          </a:extLst>
        </xdr:cNvPr>
        <xdr:cNvSpPr txBox="1"/>
      </xdr:nvSpPr>
      <xdr:spPr>
        <a:xfrm>
          <a:off x="2474629" y="404700"/>
          <a:ext cx="1631112" cy="321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a:solidFill>
                <a:srgbClr val="8D8FB5"/>
              </a:solidFill>
              <a:latin typeface="+mn-lt"/>
              <a:ea typeface="+mn-ea"/>
              <a:cs typeface="+mn-cs"/>
            </a:rPr>
            <a:t>Sales Overview</a:t>
          </a:r>
        </a:p>
      </xdr:txBody>
    </xdr:sp>
    <xdr:clientData/>
  </xdr:twoCellAnchor>
  <xdr:twoCellAnchor>
    <xdr:from>
      <xdr:col>7</xdr:col>
      <xdr:colOff>67935</xdr:colOff>
      <xdr:row>2</xdr:row>
      <xdr:rowOff>38940</xdr:rowOff>
    </xdr:from>
    <xdr:to>
      <xdr:col>9</xdr:col>
      <xdr:colOff>479847</xdr:colOff>
      <xdr:row>3</xdr:row>
      <xdr:rowOff>177485</xdr:rowOff>
    </xdr:to>
    <xdr:sp macro="" textlink="">
      <xdr:nvSpPr>
        <xdr:cNvPr id="33" name="TextBox 32">
          <a:extLst>
            <a:ext uri="{FF2B5EF4-FFF2-40B4-BE49-F238E27FC236}">
              <a16:creationId xmlns:a16="http://schemas.microsoft.com/office/drawing/2014/main" id="{F9E5F75A-F213-47BB-BD3E-4AFD5ADB5992}"/>
            </a:ext>
          </a:extLst>
        </xdr:cNvPr>
        <xdr:cNvSpPr txBox="1"/>
      </xdr:nvSpPr>
      <xdr:spPr>
        <a:xfrm>
          <a:off x="4335135" y="404700"/>
          <a:ext cx="1631112" cy="321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a:solidFill>
                <a:schemeClr val="bg1"/>
              </a:solidFill>
              <a:latin typeface="+mn-lt"/>
              <a:ea typeface="+mn-ea"/>
              <a:cs typeface="+mn-cs"/>
            </a:rPr>
            <a:t>Profit Analysis</a:t>
          </a:r>
        </a:p>
      </xdr:txBody>
    </xdr:sp>
    <xdr:clientData/>
  </xdr:twoCellAnchor>
  <xdr:twoCellAnchor>
    <xdr:from>
      <xdr:col>10</xdr:col>
      <xdr:colOff>141205</xdr:colOff>
      <xdr:row>2</xdr:row>
      <xdr:rowOff>38940</xdr:rowOff>
    </xdr:from>
    <xdr:to>
      <xdr:col>12</xdr:col>
      <xdr:colOff>553117</xdr:colOff>
      <xdr:row>3</xdr:row>
      <xdr:rowOff>177485</xdr:rowOff>
    </xdr:to>
    <xdr:sp macro="" textlink="">
      <xdr:nvSpPr>
        <xdr:cNvPr id="34" name="TextBox 33">
          <a:extLst>
            <a:ext uri="{FF2B5EF4-FFF2-40B4-BE49-F238E27FC236}">
              <a16:creationId xmlns:a16="http://schemas.microsoft.com/office/drawing/2014/main" id="{A0438260-9815-4A52-9A6A-0506E6C4C7D3}"/>
            </a:ext>
          </a:extLst>
        </xdr:cNvPr>
        <xdr:cNvSpPr txBox="1"/>
      </xdr:nvSpPr>
      <xdr:spPr>
        <a:xfrm>
          <a:off x="6237205" y="404700"/>
          <a:ext cx="1631112" cy="321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a:solidFill>
                <a:srgbClr val="8D8FB5"/>
              </a:solidFill>
              <a:latin typeface="+mn-lt"/>
              <a:ea typeface="+mn-ea"/>
              <a:cs typeface="+mn-cs"/>
            </a:rPr>
            <a:t>Dataset</a:t>
          </a:r>
        </a:p>
      </xdr:txBody>
    </xdr:sp>
    <xdr:clientData/>
  </xdr:twoCellAnchor>
  <xdr:twoCellAnchor>
    <xdr:from>
      <xdr:col>13</xdr:col>
      <xdr:colOff>214475</xdr:colOff>
      <xdr:row>2</xdr:row>
      <xdr:rowOff>38940</xdr:rowOff>
    </xdr:from>
    <xdr:to>
      <xdr:col>16</xdr:col>
      <xdr:colOff>16787</xdr:colOff>
      <xdr:row>3</xdr:row>
      <xdr:rowOff>177485</xdr:rowOff>
    </xdr:to>
    <xdr:sp macro="" textlink="">
      <xdr:nvSpPr>
        <xdr:cNvPr id="35" name="TextBox 34">
          <a:extLst>
            <a:ext uri="{FF2B5EF4-FFF2-40B4-BE49-F238E27FC236}">
              <a16:creationId xmlns:a16="http://schemas.microsoft.com/office/drawing/2014/main" id="{AC9D31BF-81E1-4919-BD6C-DC3755433C90}"/>
            </a:ext>
          </a:extLst>
        </xdr:cNvPr>
        <xdr:cNvSpPr txBox="1"/>
      </xdr:nvSpPr>
      <xdr:spPr>
        <a:xfrm>
          <a:off x="8139275" y="404700"/>
          <a:ext cx="1631112" cy="321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a:solidFill>
                <a:srgbClr val="8D8FB5"/>
              </a:solidFill>
              <a:latin typeface="+mn-lt"/>
              <a:ea typeface="+mn-ea"/>
              <a:cs typeface="+mn-cs"/>
            </a:rPr>
            <a:t>Analysis</a:t>
          </a:r>
        </a:p>
      </xdr:txBody>
    </xdr:sp>
    <xdr:clientData/>
  </xdr:twoCellAnchor>
  <xdr:twoCellAnchor>
    <xdr:from>
      <xdr:col>16</xdr:col>
      <xdr:colOff>287743</xdr:colOff>
      <xdr:row>2</xdr:row>
      <xdr:rowOff>38940</xdr:rowOff>
    </xdr:from>
    <xdr:to>
      <xdr:col>19</xdr:col>
      <xdr:colOff>90055</xdr:colOff>
      <xdr:row>3</xdr:row>
      <xdr:rowOff>177485</xdr:rowOff>
    </xdr:to>
    <xdr:sp macro="" textlink="">
      <xdr:nvSpPr>
        <xdr:cNvPr id="36" name="TextBox 35">
          <a:extLst>
            <a:ext uri="{FF2B5EF4-FFF2-40B4-BE49-F238E27FC236}">
              <a16:creationId xmlns:a16="http://schemas.microsoft.com/office/drawing/2014/main" id="{04DBC134-C2CA-4474-B291-F98B48BE005D}"/>
            </a:ext>
          </a:extLst>
        </xdr:cNvPr>
        <xdr:cNvSpPr txBox="1"/>
      </xdr:nvSpPr>
      <xdr:spPr>
        <a:xfrm>
          <a:off x="10041343" y="404700"/>
          <a:ext cx="1631112" cy="321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a:solidFill>
                <a:srgbClr val="8D8FB5"/>
              </a:solidFill>
              <a:latin typeface="+mn-lt"/>
              <a:ea typeface="+mn-ea"/>
              <a:cs typeface="+mn-cs"/>
            </a:rPr>
            <a:t>Key-Insights</a:t>
          </a:r>
        </a:p>
      </xdr:txBody>
    </xdr:sp>
    <xdr:clientData/>
  </xdr:twoCellAnchor>
  <xdr:twoCellAnchor>
    <xdr:from>
      <xdr:col>1</xdr:col>
      <xdr:colOff>374074</xdr:colOff>
      <xdr:row>23</xdr:row>
      <xdr:rowOff>110836</xdr:rowOff>
    </xdr:from>
    <xdr:to>
      <xdr:col>10</xdr:col>
      <xdr:colOff>20783</xdr:colOff>
      <xdr:row>35</xdr:row>
      <xdr:rowOff>76197</xdr:rowOff>
    </xdr:to>
    <xdr:graphicFrame macro="">
      <xdr:nvGraphicFramePr>
        <xdr:cNvPr id="37" name="Chart 36">
          <a:extLst>
            <a:ext uri="{FF2B5EF4-FFF2-40B4-BE49-F238E27FC236}">
              <a16:creationId xmlns:a16="http://schemas.microsoft.com/office/drawing/2014/main" id="{5BF21BDC-D8AB-4FDF-A275-3351F5E5E9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125773</xdr:colOff>
      <xdr:row>33</xdr:row>
      <xdr:rowOff>154651</xdr:rowOff>
    </xdr:from>
    <xdr:to>
      <xdr:col>10</xdr:col>
      <xdr:colOff>3853</xdr:colOff>
      <xdr:row>35</xdr:row>
      <xdr:rowOff>144953</xdr:rowOff>
    </xdr:to>
    <mc:AlternateContent xmlns:mc="http://schemas.openxmlformats.org/markup-compatibility/2006">
      <mc:Choice xmlns:a14="http://schemas.microsoft.com/office/drawing/2010/main" Requires="a14">
        <xdr:graphicFrame macro="">
          <xdr:nvGraphicFramePr>
            <xdr:cNvPr id="38" name="Months (Order_Date) 1">
              <a:extLst>
                <a:ext uri="{FF2B5EF4-FFF2-40B4-BE49-F238E27FC236}">
                  <a16:creationId xmlns:a16="http://schemas.microsoft.com/office/drawing/2014/main" id="{4E33D924-0D62-4036-A53C-B5B8F803A1CF}"/>
                </a:ext>
              </a:extLst>
            </xdr:cNvPr>
            <xdr:cNvGraphicFramePr/>
          </xdr:nvGraphicFramePr>
          <xdr:xfrm>
            <a:off x="0" y="0"/>
            <a:ext cx="0" cy="0"/>
          </xdr:xfrm>
          <a:graphic>
            <a:graphicData uri="http://schemas.microsoft.com/office/drawing/2010/slicer">
              <sle:slicer xmlns:sle="http://schemas.microsoft.com/office/drawing/2010/slicer" name="Months (Order_Date) 1"/>
            </a:graphicData>
          </a:graphic>
        </xdr:graphicFrame>
      </mc:Choice>
      <mc:Fallback>
        <xdr:sp macro="" textlink="">
          <xdr:nvSpPr>
            <xdr:cNvPr id="0" name=""/>
            <xdr:cNvSpPr>
              <a:spLocks noTextEdit="1"/>
            </xdr:cNvSpPr>
          </xdr:nvSpPr>
          <xdr:spPr>
            <a:xfrm>
              <a:off x="1344973" y="6098251"/>
              <a:ext cx="4754880" cy="350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354372</xdr:colOff>
      <xdr:row>21</xdr:row>
      <xdr:rowOff>106160</xdr:rowOff>
    </xdr:from>
    <xdr:to>
      <xdr:col>5</xdr:col>
      <xdr:colOff>401781</xdr:colOff>
      <xdr:row>23</xdr:row>
      <xdr:rowOff>5022</xdr:rowOff>
    </xdr:to>
    <xdr:sp macro="" textlink="Processing!A5">
      <xdr:nvSpPr>
        <xdr:cNvPr id="39" name="TextBox 38">
          <a:extLst>
            <a:ext uri="{FF2B5EF4-FFF2-40B4-BE49-F238E27FC236}">
              <a16:creationId xmlns:a16="http://schemas.microsoft.com/office/drawing/2014/main" id="{CEF620E8-985A-4F07-9AFE-002BECB4E0B3}"/>
            </a:ext>
          </a:extLst>
        </xdr:cNvPr>
        <xdr:cNvSpPr txBox="1"/>
      </xdr:nvSpPr>
      <xdr:spPr>
        <a:xfrm>
          <a:off x="963972" y="3946640"/>
          <a:ext cx="2485809" cy="264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9FC3999-5773-496F-8A76-553D723F430C}" type="TxLink">
            <a:rPr lang="en-US" sz="1400" b="0" i="0" u="none" strike="noStrike">
              <a:solidFill>
                <a:srgbClr val="8D8FB5"/>
              </a:solidFill>
              <a:latin typeface="Mangal Pro" panose="00000500000000000000" pitchFamily="2" charset="0"/>
              <a:ea typeface="+mn-ea"/>
              <a:cs typeface="Mangal Pro" panose="00000500000000000000" pitchFamily="2" charset="0"/>
            </a:rPr>
            <a:pPr marL="0" indent="0" algn="l"/>
            <a:t>Monthly Revenue vs Costs</a:t>
          </a:fld>
          <a:endParaRPr lang="ru-RU" sz="14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4</xdr:col>
      <xdr:colOff>398427</xdr:colOff>
      <xdr:row>22</xdr:row>
      <xdr:rowOff>101311</xdr:rowOff>
    </xdr:from>
    <xdr:to>
      <xdr:col>6</xdr:col>
      <xdr:colOff>438882</xdr:colOff>
      <xdr:row>24</xdr:row>
      <xdr:rowOff>91613</xdr:rowOff>
    </xdr:to>
    <xdr:sp macro="" textlink="Processing!C19">
      <xdr:nvSpPr>
        <xdr:cNvPr id="40" name="TextBox 39">
          <a:extLst>
            <a:ext uri="{FF2B5EF4-FFF2-40B4-BE49-F238E27FC236}">
              <a16:creationId xmlns:a16="http://schemas.microsoft.com/office/drawing/2014/main" id="{863CC543-47A4-4456-8523-C07AC9FE90AD}"/>
            </a:ext>
          </a:extLst>
        </xdr:cNvPr>
        <xdr:cNvSpPr txBox="1"/>
      </xdr:nvSpPr>
      <xdr:spPr>
        <a:xfrm>
          <a:off x="2836827" y="4124671"/>
          <a:ext cx="1259655" cy="356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D4B9031-1FAC-4F2E-8860-45DFE7B0EA8F}" type="TxLink">
            <a:rPr lang="en-US" sz="1500" b="0" i="0" u="none" strike="noStrike">
              <a:solidFill>
                <a:srgbClr val="009EE1"/>
              </a:solidFill>
              <a:latin typeface="Aptos Narrow"/>
              <a:ea typeface="+mn-ea"/>
              <a:cs typeface="Mangal Pro" panose="00000500000000000000" pitchFamily="2" charset="0"/>
            </a:rPr>
            <a:pPr marL="0" indent="0" algn="r"/>
            <a:t>$1.5M</a:t>
          </a:fld>
          <a:endParaRPr lang="ru-RU" sz="1500" b="0" i="0" u="none" strike="noStrike">
            <a:solidFill>
              <a:srgbClr val="009EE1"/>
            </a:solidFill>
            <a:latin typeface="Aptos Narrow"/>
            <a:ea typeface="+mn-ea"/>
            <a:cs typeface="Mangal Pro" panose="00000500000000000000" pitchFamily="2" charset="0"/>
          </a:endParaRPr>
        </a:p>
      </xdr:txBody>
    </xdr:sp>
    <xdr:clientData/>
  </xdr:twoCellAnchor>
  <xdr:twoCellAnchor>
    <xdr:from>
      <xdr:col>7</xdr:col>
      <xdr:colOff>83126</xdr:colOff>
      <xdr:row>21</xdr:row>
      <xdr:rowOff>106160</xdr:rowOff>
    </xdr:from>
    <xdr:to>
      <xdr:col>8</xdr:col>
      <xdr:colOff>418033</xdr:colOff>
      <xdr:row>23</xdr:row>
      <xdr:rowOff>5022</xdr:rowOff>
    </xdr:to>
    <xdr:sp macro="" textlink="Processing!B5">
      <xdr:nvSpPr>
        <xdr:cNvPr id="41" name="TextBox 40">
          <a:extLst>
            <a:ext uri="{FF2B5EF4-FFF2-40B4-BE49-F238E27FC236}">
              <a16:creationId xmlns:a16="http://schemas.microsoft.com/office/drawing/2014/main" id="{A140D841-D528-430A-984F-CEF3C6A7AFB0}"/>
            </a:ext>
          </a:extLst>
        </xdr:cNvPr>
        <xdr:cNvSpPr txBox="1"/>
      </xdr:nvSpPr>
      <xdr:spPr>
        <a:xfrm>
          <a:off x="4350326" y="3946640"/>
          <a:ext cx="944507" cy="264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009AB40-77EA-4747-97F5-FEE559916B89}" type="TxLink">
            <a:rPr lang="en-US" sz="1400" b="0" i="0" u="none" strike="noStrike">
              <a:solidFill>
                <a:srgbClr val="8D8FB5"/>
              </a:solidFill>
              <a:latin typeface="Mangal Pro" panose="00000500000000000000" pitchFamily="2" charset="0"/>
              <a:ea typeface="+mn-ea"/>
              <a:cs typeface="Mangal Pro" panose="00000500000000000000" pitchFamily="2" charset="0"/>
            </a:rPr>
            <a:pPr marL="0" indent="0" algn="l"/>
            <a:t>Revenue</a:t>
          </a:fld>
          <a:endParaRPr lang="ru-RU" sz="14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5</xdr:col>
      <xdr:colOff>452045</xdr:colOff>
      <xdr:row>21</xdr:row>
      <xdr:rowOff>106160</xdr:rowOff>
    </xdr:from>
    <xdr:to>
      <xdr:col>7</xdr:col>
      <xdr:colOff>61070</xdr:colOff>
      <xdr:row>23</xdr:row>
      <xdr:rowOff>5022</xdr:rowOff>
    </xdr:to>
    <xdr:sp macro="" textlink="Processing!C5">
      <xdr:nvSpPr>
        <xdr:cNvPr id="42" name="TextBox 41">
          <a:extLst>
            <a:ext uri="{FF2B5EF4-FFF2-40B4-BE49-F238E27FC236}">
              <a16:creationId xmlns:a16="http://schemas.microsoft.com/office/drawing/2014/main" id="{C6513A5F-2FFB-4849-9165-1CB6254B6AED}"/>
            </a:ext>
          </a:extLst>
        </xdr:cNvPr>
        <xdr:cNvSpPr txBox="1"/>
      </xdr:nvSpPr>
      <xdr:spPr>
        <a:xfrm>
          <a:off x="3500045" y="3946640"/>
          <a:ext cx="828225" cy="264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9E977A5-AAA8-420E-9F8D-62F1B8F5969A}" type="TxLink">
            <a:rPr lang="en-US" sz="1400" b="0" i="0" u="none" strike="noStrike">
              <a:solidFill>
                <a:srgbClr val="8D8FB5"/>
              </a:solidFill>
              <a:latin typeface="Mangal Pro" panose="00000500000000000000" pitchFamily="2" charset="0"/>
              <a:ea typeface="+mn-ea"/>
              <a:cs typeface="Mangal Pro" panose="00000500000000000000" pitchFamily="2" charset="0"/>
            </a:rPr>
            <a:pPr marL="0" indent="0" algn="l"/>
            <a:t>Cost</a:t>
          </a:fld>
          <a:endParaRPr lang="ru-RU" sz="14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6</xdr:col>
      <xdr:colOff>344395</xdr:colOff>
      <xdr:row>22</xdr:row>
      <xdr:rowOff>101311</xdr:rowOff>
    </xdr:from>
    <xdr:to>
      <xdr:col>8</xdr:col>
      <xdr:colOff>384850</xdr:colOff>
      <xdr:row>24</xdr:row>
      <xdr:rowOff>91613</xdr:rowOff>
    </xdr:to>
    <xdr:sp macro="" textlink="Processing!B19">
      <xdr:nvSpPr>
        <xdr:cNvPr id="43" name="TextBox 42">
          <a:extLst>
            <a:ext uri="{FF2B5EF4-FFF2-40B4-BE49-F238E27FC236}">
              <a16:creationId xmlns:a16="http://schemas.microsoft.com/office/drawing/2014/main" id="{539AFBEB-E120-4424-9E27-A97DB65481EA}"/>
            </a:ext>
          </a:extLst>
        </xdr:cNvPr>
        <xdr:cNvSpPr txBox="1"/>
      </xdr:nvSpPr>
      <xdr:spPr>
        <a:xfrm>
          <a:off x="4001995" y="4124671"/>
          <a:ext cx="1259655" cy="356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87EF303-B0F4-4F49-ADC5-BBF5DF2BDF94}" type="TxLink">
            <a:rPr lang="en-US" sz="1500" b="0" i="0" u="none" strike="noStrike">
              <a:solidFill>
                <a:schemeClr val="bg1"/>
              </a:solidFill>
              <a:latin typeface="Aptos Narrow"/>
              <a:ea typeface="+mn-ea"/>
              <a:cs typeface="Mangal Pro" panose="00000500000000000000" pitchFamily="2" charset="0"/>
            </a:rPr>
            <a:pPr marL="0" indent="0" algn="r"/>
            <a:t>$2.0M</a:t>
          </a:fld>
          <a:endParaRPr lang="ru-RU" sz="1500" b="0" i="0" u="none" strike="noStrike">
            <a:solidFill>
              <a:schemeClr val="bg1"/>
            </a:solidFill>
            <a:latin typeface="Aptos Narrow"/>
            <a:ea typeface="+mn-ea"/>
            <a:cs typeface="Mangal Pro" panose="00000500000000000000" pitchFamily="2" charset="0"/>
          </a:endParaRPr>
        </a:p>
      </xdr:txBody>
    </xdr:sp>
    <xdr:clientData/>
  </xdr:twoCellAnchor>
  <xdr:twoCellAnchor>
    <xdr:from>
      <xdr:col>8</xdr:col>
      <xdr:colOff>542517</xdr:colOff>
      <xdr:row>21</xdr:row>
      <xdr:rowOff>106160</xdr:rowOff>
    </xdr:from>
    <xdr:to>
      <xdr:col>9</xdr:col>
      <xdr:colOff>557757</xdr:colOff>
      <xdr:row>23</xdr:row>
      <xdr:rowOff>5022</xdr:rowOff>
    </xdr:to>
    <xdr:sp macro="" textlink="Processing!A18">
      <xdr:nvSpPr>
        <xdr:cNvPr id="44" name="TextBox 43">
          <a:extLst>
            <a:ext uri="{FF2B5EF4-FFF2-40B4-BE49-F238E27FC236}">
              <a16:creationId xmlns:a16="http://schemas.microsoft.com/office/drawing/2014/main" id="{570D7E96-28B4-4628-8B8A-0FADF6BB4AB6}"/>
            </a:ext>
          </a:extLst>
        </xdr:cNvPr>
        <xdr:cNvSpPr txBox="1"/>
      </xdr:nvSpPr>
      <xdr:spPr>
        <a:xfrm>
          <a:off x="5419317" y="3946640"/>
          <a:ext cx="624840" cy="264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779B446-FE67-44E9-BAB5-B05DA786A497}" type="TxLink">
            <a:rPr lang="en-US" sz="1400" b="0" i="0" u="none" strike="noStrike">
              <a:solidFill>
                <a:srgbClr val="8D8FB5"/>
              </a:solidFill>
              <a:latin typeface="Mangal Pro" panose="00000500000000000000" pitchFamily="2" charset="0"/>
              <a:ea typeface="+mn-ea"/>
              <a:cs typeface="Mangal Pro" panose="00000500000000000000" pitchFamily="2" charset="0"/>
            </a:rPr>
            <a:pPr marL="0" indent="0" algn="l"/>
            <a:t>Cost %</a:t>
          </a:fld>
          <a:endParaRPr lang="en-US" sz="14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8</xdr:col>
      <xdr:colOff>372801</xdr:colOff>
      <xdr:row>22</xdr:row>
      <xdr:rowOff>101311</xdr:rowOff>
    </xdr:from>
    <xdr:to>
      <xdr:col>9</xdr:col>
      <xdr:colOff>550415</xdr:colOff>
      <xdr:row>24</xdr:row>
      <xdr:rowOff>91613</xdr:rowOff>
    </xdr:to>
    <xdr:sp macro="" textlink="Processing!A19">
      <xdr:nvSpPr>
        <xdr:cNvPr id="45" name="TextBox 44">
          <a:extLst>
            <a:ext uri="{FF2B5EF4-FFF2-40B4-BE49-F238E27FC236}">
              <a16:creationId xmlns:a16="http://schemas.microsoft.com/office/drawing/2014/main" id="{56AAC5F6-B5B8-44F9-A1F0-BEA7BA862893}"/>
            </a:ext>
          </a:extLst>
        </xdr:cNvPr>
        <xdr:cNvSpPr txBox="1"/>
      </xdr:nvSpPr>
      <xdr:spPr>
        <a:xfrm>
          <a:off x="5249601" y="4124671"/>
          <a:ext cx="787214" cy="356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F43CC70-92EA-4CF5-9893-164CDB53337B}" type="TxLink">
            <a:rPr lang="en-US" sz="1500" b="0" i="0" u="none" strike="noStrike">
              <a:solidFill>
                <a:srgbClr val="58D3F3"/>
              </a:solidFill>
              <a:latin typeface="Aptos Narrow"/>
              <a:ea typeface="+mn-ea"/>
              <a:cs typeface="Mangal Pro" panose="00000500000000000000" pitchFamily="2" charset="0"/>
            </a:rPr>
            <a:pPr marL="0" indent="0" algn="r"/>
            <a:t>77%</a:t>
          </a:fld>
          <a:endParaRPr lang="ru-RU" sz="1500" b="0" i="0" u="none" strike="noStrike">
            <a:solidFill>
              <a:srgbClr val="58D3F3"/>
            </a:solidFill>
            <a:latin typeface="Aptos Narrow"/>
            <a:ea typeface="+mn-ea"/>
            <a:cs typeface="Mangal Pro" panose="00000500000000000000" pitchFamily="2" charset="0"/>
          </a:endParaRPr>
        </a:p>
      </xdr:txBody>
    </xdr:sp>
    <xdr:clientData/>
  </xdr:twoCellAnchor>
  <xdr:twoCellAnchor editAs="oneCell">
    <xdr:from>
      <xdr:col>2</xdr:col>
      <xdr:colOff>491146</xdr:colOff>
      <xdr:row>22</xdr:row>
      <xdr:rowOff>107282</xdr:rowOff>
    </xdr:from>
    <xdr:to>
      <xdr:col>5</xdr:col>
      <xdr:colOff>103910</xdr:colOff>
      <xdr:row>24</xdr:row>
      <xdr:rowOff>83127</xdr:rowOff>
    </xdr:to>
    <mc:AlternateContent xmlns:mc="http://schemas.openxmlformats.org/markup-compatibility/2006">
      <mc:Choice xmlns:a14="http://schemas.microsoft.com/office/drawing/2010/main" Requires="a14">
        <xdr:graphicFrame macro="">
          <xdr:nvGraphicFramePr>
            <xdr:cNvPr id="46" name="Years (Order_Date) 1">
              <a:extLst>
                <a:ext uri="{FF2B5EF4-FFF2-40B4-BE49-F238E27FC236}">
                  <a16:creationId xmlns:a16="http://schemas.microsoft.com/office/drawing/2014/main" id="{6DC841DD-81E1-4F9D-9403-6EA1A0F21DAC}"/>
                </a:ext>
              </a:extLst>
            </xdr:cNvPr>
            <xdr:cNvGraphicFramePr/>
          </xdr:nvGraphicFramePr>
          <xdr:xfrm>
            <a:off x="0" y="0"/>
            <a:ext cx="0" cy="0"/>
          </xdr:xfrm>
          <a:graphic>
            <a:graphicData uri="http://schemas.microsoft.com/office/drawing/2010/slicer">
              <sle:slicer xmlns:sle="http://schemas.microsoft.com/office/drawing/2010/slicer" name="Years (Order_Date) 1"/>
            </a:graphicData>
          </a:graphic>
        </xdr:graphicFrame>
      </mc:Choice>
      <mc:Fallback>
        <xdr:sp macro="" textlink="">
          <xdr:nvSpPr>
            <xdr:cNvPr id="0" name=""/>
            <xdr:cNvSpPr>
              <a:spLocks noTextEdit="1"/>
            </xdr:cNvSpPr>
          </xdr:nvSpPr>
          <xdr:spPr>
            <a:xfrm>
              <a:off x="1710346" y="4069682"/>
              <a:ext cx="1441564" cy="3360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568036</xdr:colOff>
      <xdr:row>6</xdr:row>
      <xdr:rowOff>49241</xdr:rowOff>
    </xdr:from>
    <xdr:to>
      <xdr:col>18</xdr:col>
      <xdr:colOff>571499</xdr:colOff>
      <xdr:row>7</xdr:row>
      <xdr:rowOff>128212</xdr:rowOff>
    </xdr:to>
    <xdr:sp macro="" textlink="Processing!A75">
      <xdr:nvSpPr>
        <xdr:cNvPr id="48" name="TextBox 47">
          <a:extLst>
            <a:ext uri="{FF2B5EF4-FFF2-40B4-BE49-F238E27FC236}">
              <a16:creationId xmlns:a16="http://schemas.microsoft.com/office/drawing/2014/main" id="{57C8FB92-0901-43C7-9B92-A559409E936B}"/>
            </a:ext>
          </a:extLst>
        </xdr:cNvPr>
        <xdr:cNvSpPr txBox="1"/>
      </xdr:nvSpPr>
      <xdr:spPr>
        <a:xfrm>
          <a:off x="9102436" y="1146521"/>
          <a:ext cx="2441863" cy="261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678632C-1D36-459D-BE34-8FA81028697D}" type="TxLink">
            <a:rPr lang="en-US" sz="1600" b="0" i="0" u="none" strike="noStrike">
              <a:solidFill>
                <a:srgbClr val="8D8FB5"/>
              </a:solidFill>
              <a:latin typeface="Mangal Pro" panose="00000500000000000000" pitchFamily="2" charset="0"/>
              <a:ea typeface="+mn-ea"/>
              <a:cs typeface="Mangal Pro" panose="00000500000000000000" pitchFamily="2" charset="0"/>
            </a:rPr>
            <a:pPr marL="0" indent="0" algn="l"/>
            <a:t>Sales by Customer Segment</a:t>
          </a:fld>
          <a:endParaRPr lang="ru-RU" sz="16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13</xdr:col>
      <xdr:colOff>574271</xdr:colOff>
      <xdr:row>21</xdr:row>
      <xdr:rowOff>96982</xdr:rowOff>
    </xdr:from>
    <xdr:to>
      <xdr:col>17</xdr:col>
      <xdr:colOff>235527</xdr:colOff>
      <xdr:row>23</xdr:row>
      <xdr:rowOff>34636</xdr:rowOff>
    </xdr:to>
    <xdr:sp macro="" textlink="Processing!A51">
      <xdr:nvSpPr>
        <xdr:cNvPr id="49" name="TextBox 48">
          <a:extLst>
            <a:ext uri="{FF2B5EF4-FFF2-40B4-BE49-F238E27FC236}">
              <a16:creationId xmlns:a16="http://schemas.microsoft.com/office/drawing/2014/main" id="{A172134E-5F0B-4072-9676-E4AAF9ACD182}"/>
            </a:ext>
          </a:extLst>
        </xdr:cNvPr>
        <xdr:cNvSpPr txBox="1"/>
      </xdr:nvSpPr>
      <xdr:spPr>
        <a:xfrm>
          <a:off x="8499071" y="3937462"/>
          <a:ext cx="2099656" cy="303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9C9BE73-4AD6-49F9-A572-9B9681968585}" type="TxLink">
            <a:rPr lang="en-US" sz="1600" b="0" i="0" u="none" strike="noStrike">
              <a:solidFill>
                <a:srgbClr val="8D8FB5"/>
              </a:solidFill>
              <a:latin typeface="Mangal Pro" panose="00000500000000000000" pitchFamily="2" charset="0"/>
              <a:ea typeface="+mn-ea"/>
              <a:cs typeface="Mangal Pro" panose="00000500000000000000" pitchFamily="2" charset="0"/>
            </a:rPr>
            <a:pPr marL="0" indent="0" algn="l"/>
            <a:t>Region by Sales</a:t>
          </a:fld>
          <a:endParaRPr lang="ru-RU" sz="16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1</xdr:col>
      <xdr:colOff>498763</xdr:colOff>
      <xdr:row>7</xdr:row>
      <xdr:rowOff>138545</xdr:rowOff>
    </xdr:from>
    <xdr:to>
      <xdr:col>4</xdr:col>
      <xdr:colOff>367144</xdr:colOff>
      <xdr:row>11</xdr:row>
      <xdr:rowOff>166255</xdr:rowOff>
    </xdr:to>
    <xdr:sp macro="" textlink="Processing!A2">
      <xdr:nvSpPr>
        <xdr:cNvPr id="51" name="TextBox 50">
          <a:extLst>
            <a:ext uri="{FF2B5EF4-FFF2-40B4-BE49-F238E27FC236}">
              <a16:creationId xmlns:a16="http://schemas.microsoft.com/office/drawing/2014/main" id="{CBA37EF1-90B4-42E5-A1F5-98003B4CF99E}"/>
            </a:ext>
          </a:extLst>
        </xdr:cNvPr>
        <xdr:cNvSpPr txBox="1"/>
      </xdr:nvSpPr>
      <xdr:spPr>
        <a:xfrm>
          <a:off x="1108363" y="1418705"/>
          <a:ext cx="1697181" cy="7592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C5E0F1-E54E-47B7-89DA-901E23AB96C9}" type="TxLink">
            <a:rPr lang="en-US" sz="3200" b="1" i="0" u="none" strike="noStrike">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pPr algn="ctr"/>
            <a:t>$2.0M</a:t>
          </a:fld>
          <a:endParaRPr lang="en-US" sz="3200" b="1">
            <a:solidFill>
              <a:schemeClr val="bg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xdr:txBody>
    </xdr:sp>
    <xdr:clientData/>
  </xdr:twoCellAnchor>
  <xdr:twoCellAnchor>
    <xdr:from>
      <xdr:col>1</xdr:col>
      <xdr:colOff>554184</xdr:colOff>
      <xdr:row>6</xdr:row>
      <xdr:rowOff>90056</xdr:rowOff>
    </xdr:from>
    <xdr:to>
      <xdr:col>4</xdr:col>
      <xdr:colOff>117766</xdr:colOff>
      <xdr:row>8</xdr:row>
      <xdr:rowOff>34638</xdr:rowOff>
    </xdr:to>
    <xdr:sp macro="" textlink="Processing!A1">
      <xdr:nvSpPr>
        <xdr:cNvPr id="52" name="TextBox 51">
          <a:extLst>
            <a:ext uri="{FF2B5EF4-FFF2-40B4-BE49-F238E27FC236}">
              <a16:creationId xmlns:a16="http://schemas.microsoft.com/office/drawing/2014/main" id="{8267AFBB-E468-4908-A79A-4F568E62793F}"/>
            </a:ext>
          </a:extLst>
        </xdr:cNvPr>
        <xdr:cNvSpPr txBox="1"/>
      </xdr:nvSpPr>
      <xdr:spPr>
        <a:xfrm>
          <a:off x="1163784" y="1187336"/>
          <a:ext cx="1392382" cy="310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C7D1188-ED6C-4472-94CA-A66B838008A8}" type="TxLink">
            <a:rPr lang="en-US" sz="1400" b="1" i="0" u="none" strike="noStrike">
              <a:solidFill>
                <a:srgbClr val="E8E8E8"/>
              </a:solidFill>
              <a:latin typeface="Calibri bold" panose="020F0702030404030204" pitchFamily="34" charset="0"/>
              <a:cs typeface="Calibri bold" panose="020F0702030404030204" pitchFamily="34" charset="0"/>
            </a:rPr>
            <a:t>Total Sales</a:t>
          </a:fld>
          <a:endParaRPr lang="en-US" sz="1400" b="1">
            <a:solidFill>
              <a:srgbClr val="E8E8E8"/>
            </a:solidFill>
            <a:latin typeface="Calibri bold" panose="020F0702030404030204" pitchFamily="34" charset="0"/>
            <a:cs typeface="Calibri bold" panose="020F0702030404030204" pitchFamily="34" charset="0"/>
          </a:endParaRPr>
        </a:p>
      </xdr:txBody>
    </xdr:sp>
    <xdr:clientData/>
  </xdr:twoCellAnchor>
  <xdr:twoCellAnchor>
    <xdr:from>
      <xdr:col>5</xdr:col>
      <xdr:colOff>159327</xdr:colOff>
      <xdr:row>7</xdr:row>
      <xdr:rowOff>138545</xdr:rowOff>
    </xdr:from>
    <xdr:to>
      <xdr:col>8</xdr:col>
      <xdr:colOff>27708</xdr:colOff>
      <xdr:row>11</xdr:row>
      <xdr:rowOff>166255</xdr:rowOff>
    </xdr:to>
    <xdr:sp macro="" textlink="Processing!B2">
      <xdr:nvSpPr>
        <xdr:cNvPr id="53" name="TextBox 52">
          <a:extLst>
            <a:ext uri="{FF2B5EF4-FFF2-40B4-BE49-F238E27FC236}">
              <a16:creationId xmlns:a16="http://schemas.microsoft.com/office/drawing/2014/main" id="{90271BED-57C1-4131-B66F-3465C26CCA36}"/>
            </a:ext>
          </a:extLst>
        </xdr:cNvPr>
        <xdr:cNvSpPr txBox="1"/>
      </xdr:nvSpPr>
      <xdr:spPr>
        <a:xfrm>
          <a:off x="3207327" y="1418705"/>
          <a:ext cx="1697181" cy="7592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FB15D1D-E029-4458-A34E-735E9BE4EB9D}" type="TxLink">
            <a:rPr lang="en-US" sz="3200" b="1" i="0" u="none" strike="noStrike">
              <a:solidFill>
                <a:schemeClr val="bg1"/>
              </a:solidFill>
              <a:effectLst>
                <a:outerShdw blurRad="50800" dist="38100" dir="2700000" algn="tl" rotWithShape="0">
                  <a:prstClr val="black">
                    <a:alpha val="40000"/>
                  </a:prstClr>
                </a:outerShdw>
              </a:effectLst>
              <a:latin typeface="Arial" panose="020B0604020202020204" pitchFamily="34" charset="0"/>
              <a:ea typeface="+mn-ea"/>
              <a:cs typeface="Arial" panose="020B0604020202020204" pitchFamily="34" charset="0"/>
            </a:rPr>
            <a:pPr marL="0" indent="0" algn="ctr"/>
            <a:t>$458K</a:t>
          </a:fld>
          <a:endParaRPr lang="en-US" sz="3200" b="1" i="0" u="none" strike="noStrike">
            <a:solidFill>
              <a:schemeClr val="bg1"/>
            </a:solidFill>
            <a:effectLst>
              <a:outerShdw blurRad="50800" dist="38100" dir="2700000" algn="tl" rotWithShape="0">
                <a:prstClr val="black">
                  <a:alpha val="40000"/>
                </a:prstClr>
              </a:outerShdw>
            </a:effectLst>
            <a:latin typeface="Arial" panose="020B0604020202020204" pitchFamily="34" charset="0"/>
            <a:ea typeface="+mn-ea"/>
            <a:cs typeface="Arial" panose="020B0604020202020204" pitchFamily="34" charset="0"/>
          </a:endParaRPr>
        </a:p>
      </xdr:txBody>
    </xdr:sp>
    <xdr:clientData/>
  </xdr:twoCellAnchor>
  <xdr:twoCellAnchor>
    <xdr:from>
      <xdr:col>5</xdr:col>
      <xdr:colOff>214748</xdr:colOff>
      <xdr:row>6</xdr:row>
      <xdr:rowOff>90056</xdr:rowOff>
    </xdr:from>
    <xdr:to>
      <xdr:col>7</xdr:col>
      <xdr:colOff>387930</xdr:colOff>
      <xdr:row>8</xdr:row>
      <xdr:rowOff>34638</xdr:rowOff>
    </xdr:to>
    <xdr:sp macro="" textlink="Processing!B1">
      <xdr:nvSpPr>
        <xdr:cNvPr id="54" name="TextBox 53">
          <a:extLst>
            <a:ext uri="{FF2B5EF4-FFF2-40B4-BE49-F238E27FC236}">
              <a16:creationId xmlns:a16="http://schemas.microsoft.com/office/drawing/2014/main" id="{2FD4AE5C-2439-4930-B9F8-DA78DF940D53}"/>
            </a:ext>
          </a:extLst>
        </xdr:cNvPr>
        <xdr:cNvSpPr txBox="1"/>
      </xdr:nvSpPr>
      <xdr:spPr>
        <a:xfrm>
          <a:off x="3262748" y="1187336"/>
          <a:ext cx="1392382" cy="310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4EAC85C-1361-4A40-9E4A-A61CEA114CAA}" type="TxLink">
            <a:rPr lang="en-US" sz="1400" b="1" i="0" u="none" strike="noStrike">
              <a:solidFill>
                <a:srgbClr val="E8E8E8"/>
              </a:solidFill>
              <a:latin typeface="Calibri bold" panose="020F0702030404030204" pitchFamily="34" charset="0"/>
              <a:ea typeface="+mn-ea"/>
              <a:cs typeface="Calibri bold" panose="020F0702030404030204" pitchFamily="34" charset="0"/>
            </a:rPr>
            <a:pPr marL="0" indent="0"/>
            <a:t>Total Profit</a:t>
          </a:fld>
          <a:endParaRPr lang="en-US" sz="1400" b="1" i="0" u="none" strike="noStrike">
            <a:solidFill>
              <a:srgbClr val="E8E8E8"/>
            </a:solidFill>
            <a:latin typeface="Calibri bold" panose="020F0702030404030204" pitchFamily="34" charset="0"/>
            <a:ea typeface="+mn-ea"/>
            <a:cs typeface="Calibri bold" panose="020F0702030404030204" pitchFamily="34" charset="0"/>
          </a:endParaRPr>
        </a:p>
      </xdr:txBody>
    </xdr:sp>
    <xdr:clientData/>
  </xdr:twoCellAnchor>
  <xdr:twoCellAnchor>
    <xdr:from>
      <xdr:col>1</xdr:col>
      <xdr:colOff>498763</xdr:colOff>
      <xdr:row>15</xdr:row>
      <xdr:rowOff>41564</xdr:rowOff>
    </xdr:from>
    <xdr:to>
      <xdr:col>4</xdr:col>
      <xdr:colOff>367144</xdr:colOff>
      <xdr:row>19</xdr:row>
      <xdr:rowOff>69273</xdr:rowOff>
    </xdr:to>
    <xdr:sp macro="" textlink="Processing!C2">
      <xdr:nvSpPr>
        <xdr:cNvPr id="55" name="TextBox 54">
          <a:extLst>
            <a:ext uri="{FF2B5EF4-FFF2-40B4-BE49-F238E27FC236}">
              <a16:creationId xmlns:a16="http://schemas.microsoft.com/office/drawing/2014/main" id="{29142D9F-09CE-4B97-9552-6DA6A83B0295}"/>
            </a:ext>
          </a:extLst>
        </xdr:cNvPr>
        <xdr:cNvSpPr txBox="1"/>
      </xdr:nvSpPr>
      <xdr:spPr>
        <a:xfrm>
          <a:off x="1108363" y="2784764"/>
          <a:ext cx="1697181" cy="759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996FDBF-B37F-4783-92AD-6EEB2A243144}" type="TxLink">
            <a:rPr lang="en-US" sz="3200" b="1" i="0" u="none" strike="noStrike">
              <a:solidFill>
                <a:schemeClr val="bg1"/>
              </a:solidFill>
              <a:effectLst>
                <a:outerShdw blurRad="50800" dist="38100" dir="2700000" algn="tl" rotWithShape="0">
                  <a:prstClr val="black">
                    <a:alpha val="40000"/>
                  </a:prstClr>
                </a:outerShdw>
              </a:effectLst>
              <a:latin typeface="Arial" panose="020B0604020202020204" pitchFamily="34" charset="0"/>
              <a:ea typeface="+mn-ea"/>
              <a:cs typeface="Arial" panose="020B0604020202020204" pitchFamily="34" charset="0"/>
            </a:rPr>
            <a:pPr marL="0" indent="0" algn="ctr"/>
            <a:t> 60 </a:t>
          </a:fld>
          <a:endParaRPr lang="en-US" sz="3200" b="1" i="0" u="none" strike="noStrike">
            <a:solidFill>
              <a:schemeClr val="bg1"/>
            </a:solidFill>
            <a:effectLst>
              <a:outerShdw blurRad="50800" dist="38100" dir="2700000" algn="tl" rotWithShape="0">
                <a:prstClr val="black">
                  <a:alpha val="40000"/>
                </a:prstClr>
              </a:outerShdw>
            </a:effectLst>
            <a:latin typeface="Arial" panose="020B0604020202020204" pitchFamily="34" charset="0"/>
            <a:ea typeface="+mn-ea"/>
            <a:cs typeface="Arial" panose="020B0604020202020204" pitchFamily="34" charset="0"/>
          </a:endParaRPr>
        </a:p>
      </xdr:txBody>
    </xdr:sp>
    <xdr:clientData/>
  </xdr:twoCellAnchor>
  <xdr:twoCellAnchor>
    <xdr:from>
      <xdr:col>1</xdr:col>
      <xdr:colOff>554184</xdr:colOff>
      <xdr:row>13</xdr:row>
      <xdr:rowOff>173184</xdr:rowOff>
    </xdr:from>
    <xdr:to>
      <xdr:col>4</xdr:col>
      <xdr:colOff>117766</xdr:colOff>
      <xdr:row>15</xdr:row>
      <xdr:rowOff>117766</xdr:rowOff>
    </xdr:to>
    <xdr:sp macro="" textlink="Processing!C1">
      <xdr:nvSpPr>
        <xdr:cNvPr id="56" name="TextBox 55">
          <a:extLst>
            <a:ext uri="{FF2B5EF4-FFF2-40B4-BE49-F238E27FC236}">
              <a16:creationId xmlns:a16="http://schemas.microsoft.com/office/drawing/2014/main" id="{A974EF65-198C-4F6F-9DB5-0CF7BAE28716}"/>
            </a:ext>
          </a:extLst>
        </xdr:cNvPr>
        <xdr:cNvSpPr txBox="1"/>
      </xdr:nvSpPr>
      <xdr:spPr>
        <a:xfrm>
          <a:off x="1163784" y="2550624"/>
          <a:ext cx="1392382" cy="310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F282CC1-6A62-44CE-9632-220885F6236F}" type="TxLink">
            <a:rPr lang="en-US" sz="1400" b="1" i="0" u="none" strike="noStrike">
              <a:solidFill>
                <a:srgbClr val="E8E8E8"/>
              </a:solidFill>
              <a:latin typeface="Calibri bold" panose="020F0702030404030204" pitchFamily="34" charset="0"/>
              <a:ea typeface="+mn-ea"/>
              <a:cs typeface="Calibri bold" panose="020F0702030404030204" pitchFamily="34" charset="0"/>
            </a:rPr>
            <a:pPr marL="0" indent="0"/>
            <a:t>Total Orders</a:t>
          </a:fld>
          <a:endParaRPr lang="en-US" sz="1400" b="1" i="0" u="none" strike="noStrike">
            <a:solidFill>
              <a:srgbClr val="E8E8E8"/>
            </a:solidFill>
            <a:latin typeface="Calibri bold" panose="020F0702030404030204" pitchFamily="34" charset="0"/>
            <a:ea typeface="+mn-ea"/>
            <a:cs typeface="Calibri bold" panose="020F0702030404030204" pitchFamily="34" charset="0"/>
          </a:endParaRPr>
        </a:p>
      </xdr:txBody>
    </xdr:sp>
    <xdr:clientData/>
  </xdr:twoCellAnchor>
  <xdr:twoCellAnchor>
    <xdr:from>
      <xdr:col>5</xdr:col>
      <xdr:colOff>159327</xdr:colOff>
      <xdr:row>15</xdr:row>
      <xdr:rowOff>41564</xdr:rowOff>
    </xdr:from>
    <xdr:to>
      <xdr:col>8</xdr:col>
      <xdr:colOff>27708</xdr:colOff>
      <xdr:row>19</xdr:row>
      <xdr:rowOff>69273</xdr:rowOff>
    </xdr:to>
    <xdr:sp macro="" textlink="Processing!D2">
      <xdr:nvSpPr>
        <xdr:cNvPr id="57" name="TextBox 56">
          <a:extLst>
            <a:ext uri="{FF2B5EF4-FFF2-40B4-BE49-F238E27FC236}">
              <a16:creationId xmlns:a16="http://schemas.microsoft.com/office/drawing/2014/main" id="{27F9804B-7B97-4A3C-93E7-C6D8C061AA02}"/>
            </a:ext>
          </a:extLst>
        </xdr:cNvPr>
        <xdr:cNvSpPr txBox="1"/>
      </xdr:nvSpPr>
      <xdr:spPr>
        <a:xfrm>
          <a:off x="3207327" y="2784764"/>
          <a:ext cx="1697181" cy="759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084B793-5D67-49D4-B884-5E361697CC3B}" type="TxLink">
            <a:rPr lang="en-US" sz="3200" b="1" i="0" u="none" strike="noStrike">
              <a:solidFill>
                <a:schemeClr val="bg1"/>
              </a:solidFill>
              <a:effectLst>
                <a:outerShdw blurRad="50800" dist="38100" dir="2700000" algn="tl" rotWithShape="0">
                  <a:prstClr val="black">
                    <a:alpha val="40000"/>
                  </a:prstClr>
                </a:outerShdw>
              </a:effectLst>
              <a:latin typeface="Arial" panose="020B0604020202020204" pitchFamily="34" charset="0"/>
              <a:ea typeface="+mn-ea"/>
              <a:cs typeface="Arial" panose="020B0604020202020204" pitchFamily="34" charset="0"/>
            </a:rPr>
            <a:pPr marL="0" indent="0" algn="ctr"/>
            <a:t>23%</a:t>
          </a:fld>
          <a:endParaRPr lang="en-US" sz="3200" b="1" i="0" u="none" strike="noStrike">
            <a:solidFill>
              <a:schemeClr val="bg1"/>
            </a:solidFill>
            <a:effectLst>
              <a:outerShdw blurRad="50800" dist="38100" dir="2700000" algn="tl" rotWithShape="0">
                <a:prstClr val="black">
                  <a:alpha val="40000"/>
                </a:prstClr>
              </a:outerShdw>
            </a:effectLst>
            <a:latin typeface="Arial" panose="020B0604020202020204" pitchFamily="34" charset="0"/>
            <a:ea typeface="+mn-ea"/>
            <a:cs typeface="Arial" panose="020B0604020202020204" pitchFamily="34" charset="0"/>
          </a:endParaRPr>
        </a:p>
      </xdr:txBody>
    </xdr:sp>
    <xdr:clientData/>
  </xdr:twoCellAnchor>
  <xdr:twoCellAnchor>
    <xdr:from>
      <xdr:col>5</xdr:col>
      <xdr:colOff>214748</xdr:colOff>
      <xdr:row>13</xdr:row>
      <xdr:rowOff>173184</xdr:rowOff>
    </xdr:from>
    <xdr:to>
      <xdr:col>7</xdr:col>
      <xdr:colOff>387930</xdr:colOff>
      <xdr:row>15</xdr:row>
      <xdr:rowOff>117766</xdr:rowOff>
    </xdr:to>
    <xdr:sp macro="" textlink="Processing!D1">
      <xdr:nvSpPr>
        <xdr:cNvPr id="58" name="TextBox 57">
          <a:extLst>
            <a:ext uri="{FF2B5EF4-FFF2-40B4-BE49-F238E27FC236}">
              <a16:creationId xmlns:a16="http://schemas.microsoft.com/office/drawing/2014/main" id="{4D3124EF-D31E-4092-9C59-CB3D3E64577A}"/>
            </a:ext>
          </a:extLst>
        </xdr:cNvPr>
        <xdr:cNvSpPr txBox="1"/>
      </xdr:nvSpPr>
      <xdr:spPr>
        <a:xfrm>
          <a:off x="3262748" y="2550624"/>
          <a:ext cx="1392382" cy="310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0801580-780D-4FC3-833A-985441241E0B}" type="TxLink">
            <a:rPr lang="en-US" sz="1400" b="1" i="0" u="none" strike="noStrike">
              <a:solidFill>
                <a:srgbClr val="E8E8E8"/>
              </a:solidFill>
              <a:latin typeface="Calibri bold" panose="020F0702030404030204" pitchFamily="34" charset="0"/>
              <a:ea typeface="+mn-ea"/>
              <a:cs typeface="Calibri bold" panose="020F0702030404030204" pitchFamily="34" charset="0"/>
            </a:rPr>
            <a:pPr marL="0" indent="0"/>
            <a:t>Profit Margin %</a:t>
          </a:fld>
          <a:endParaRPr lang="en-US" sz="1400" b="1" i="0" u="none" strike="noStrike">
            <a:solidFill>
              <a:srgbClr val="E8E8E8"/>
            </a:solidFill>
            <a:latin typeface="Calibri bold" panose="020F0702030404030204" pitchFamily="34" charset="0"/>
            <a:ea typeface="+mn-ea"/>
            <a:cs typeface="Calibri bold" panose="020F0702030404030204" pitchFamily="34" charset="0"/>
          </a:endParaRPr>
        </a:p>
      </xdr:txBody>
    </xdr:sp>
    <xdr:clientData/>
  </xdr:twoCellAnchor>
  <xdr:twoCellAnchor>
    <xdr:from>
      <xdr:col>14</xdr:col>
      <xdr:colOff>308256</xdr:colOff>
      <xdr:row>33</xdr:row>
      <xdr:rowOff>173281</xdr:rowOff>
    </xdr:from>
    <xdr:to>
      <xdr:col>16</xdr:col>
      <xdr:colOff>386121</xdr:colOff>
      <xdr:row>34</xdr:row>
      <xdr:rowOff>151130</xdr:rowOff>
    </xdr:to>
    <xdr:sp macro="" textlink="">
      <xdr:nvSpPr>
        <xdr:cNvPr id="83" name="Oval 82">
          <a:extLst>
            <a:ext uri="{FF2B5EF4-FFF2-40B4-BE49-F238E27FC236}">
              <a16:creationId xmlns:a16="http://schemas.microsoft.com/office/drawing/2014/main" id="{854E55D9-7FA4-4854-9392-5324D3706614}"/>
            </a:ext>
          </a:extLst>
        </xdr:cNvPr>
        <xdr:cNvSpPr/>
      </xdr:nvSpPr>
      <xdr:spPr>
        <a:xfrm>
          <a:off x="8842656" y="6208321"/>
          <a:ext cx="1297065" cy="160729"/>
        </a:xfrm>
        <a:prstGeom prst="ellipse">
          <a:avLst/>
        </a:prstGeom>
        <a:gradFill flip="none" rotWithShape="1">
          <a:gsLst>
            <a:gs pos="0">
              <a:srgbClr val="382935"/>
            </a:gs>
            <a:gs pos="100000">
              <a:srgbClr val="5A3D41">
                <a:alpha val="2000"/>
              </a:srgbClr>
            </a:gs>
          </a:gsLst>
          <a:path path="shape">
            <a:fillToRect l="50000" t="50000" r="50000" b="50000"/>
          </a:path>
          <a:tileRect/>
        </a:gradFill>
        <a:ln w="9525">
          <a:gradFill>
            <a:gsLst>
              <a:gs pos="56000">
                <a:srgbClr val="191C2C"/>
              </a:gs>
              <a:gs pos="100000">
                <a:srgbClr val="FFF9EC"/>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15</xdr:col>
      <xdr:colOff>188150</xdr:colOff>
      <xdr:row>27</xdr:row>
      <xdr:rowOff>11361</xdr:rowOff>
    </xdr:from>
    <xdr:to>
      <xdr:col>19</xdr:col>
      <xdr:colOff>236918</xdr:colOff>
      <xdr:row>28</xdr:row>
      <xdr:rowOff>129386</xdr:rowOff>
    </xdr:to>
    <xdr:sp macro="" textlink="">
      <xdr:nvSpPr>
        <xdr:cNvPr id="84" name="Rectangle: Rounded Corners 83">
          <a:extLst>
            <a:ext uri="{FF2B5EF4-FFF2-40B4-BE49-F238E27FC236}">
              <a16:creationId xmlns:a16="http://schemas.microsoft.com/office/drawing/2014/main" id="{2202DC59-6FD3-4AC6-808A-5F9D9D177F82}"/>
            </a:ext>
          </a:extLst>
        </xdr:cNvPr>
        <xdr:cNvSpPr/>
      </xdr:nvSpPr>
      <xdr:spPr>
        <a:xfrm>
          <a:off x="9332150" y="4949121"/>
          <a:ext cx="2487168" cy="300905"/>
        </a:xfrm>
        <a:prstGeom prst="roundRect">
          <a:avLst>
            <a:gd name="adj" fmla="val 21213"/>
          </a:avLst>
        </a:prstGeom>
        <a:gradFill flip="none" rotWithShape="1">
          <a:gsLst>
            <a:gs pos="84000">
              <a:srgbClr val="B335B9"/>
            </a:gs>
            <a:gs pos="35000">
              <a:srgbClr val="161A28"/>
            </a:gs>
            <a:gs pos="54000">
              <a:srgbClr val="232539"/>
            </a:gs>
            <a:gs pos="100000">
              <a:srgbClr val="FE02CE"/>
            </a:gs>
          </a:gsLst>
          <a:lin ang="2700000" scaled="0"/>
          <a:tileRect/>
        </a:gradFill>
        <a:ln w="12700">
          <a:gradFill flip="none" rotWithShape="1">
            <a:gsLst>
              <a:gs pos="12576">
                <a:srgbClr val="FDC6F4"/>
              </a:gs>
              <a:gs pos="0">
                <a:schemeClr val="bg1"/>
              </a:gs>
              <a:gs pos="48000">
                <a:srgbClr val="1C1F31"/>
              </a:gs>
            </a:gsLst>
            <a:lin ang="15000000" scaled="0"/>
            <a:tileRect/>
          </a:gra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15</xdr:col>
      <xdr:colOff>188150</xdr:colOff>
      <xdr:row>29</xdr:row>
      <xdr:rowOff>202</xdr:rowOff>
    </xdr:from>
    <xdr:to>
      <xdr:col>19</xdr:col>
      <xdr:colOff>236918</xdr:colOff>
      <xdr:row>30</xdr:row>
      <xdr:rowOff>118228</xdr:rowOff>
    </xdr:to>
    <xdr:sp macro="" textlink="">
      <xdr:nvSpPr>
        <xdr:cNvPr id="85" name="Rectangle: Rounded Corners 84">
          <a:extLst>
            <a:ext uri="{FF2B5EF4-FFF2-40B4-BE49-F238E27FC236}">
              <a16:creationId xmlns:a16="http://schemas.microsoft.com/office/drawing/2014/main" id="{F6916C16-83AF-42DC-8D73-3041473377AE}"/>
            </a:ext>
          </a:extLst>
        </xdr:cNvPr>
        <xdr:cNvSpPr/>
      </xdr:nvSpPr>
      <xdr:spPr>
        <a:xfrm>
          <a:off x="9332150" y="5303722"/>
          <a:ext cx="2487168" cy="300906"/>
        </a:xfrm>
        <a:prstGeom prst="roundRect">
          <a:avLst>
            <a:gd name="adj" fmla="val 21213"/>
          </a:avLst>
        </a:prstGeom>
        <a:gradFill flip="none" rotWithShape="1">
          <a:gsLst>
            <a:gs pos="84000">
              <a:srgbClr val="6A26A8"/>
            </a:gs>
            <a:gs pos="35000">
              <a:srgbClr val="161A28"/>
            </a:gs>
            <a:gs pos="54000">
              <a:srgbClr val="232539"/>
            </a:gs>
            <a:gs pos="100000">
              <a:srgbClr val="CE56F9"/>
            </a:gs>
          </a:gsLst>
          <a:lin ang="2700000" scaled="0"/>
          <a:tileRect/>
        </a:gradFill>
        <a:ln w="12700">
          <a:gradFill flip="none" rotWithShape="1">
            <a:gsLst>
              <a:gs pos="0">
                <a:schemeClr val="bg1"/>
              </a:gs>
              <a:gs pos="11000">
                <a:srgbClr val="F8CEFD"/>
              </a:gs>
              <a:gs pos="48000">
                <a:srgbClr val="1C1F31"/>
              </a:gs>
            </a:gsLst>
            <a:lin ang="15000000" scaled="0"/>
            <a:tileRect/>
          </a:gra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15</xdr:col>
      <xdr:colOff>188150</xdr:colOff>
      <xdr:row>30</xdr:row>
      <xdr:rowOff>171077</xdr:rowOff>
    </xdr:from>
    <xdr:to>
      <xdr:col>19</xdr:col>
      <xdr:colOff>236918</xdr:colOff>
      <xdr:row>32</xdr:row>
      <xdr:rowOff>107069</xdr:rowOff>
    </xdr:to>
    <xdr:sp macro="" textlink="">
      <xdr:nvSpPr>
        <xdr:cNvPr id="86" name="Rectangle: Rounded Corners 85">
          <a:extLst>
            <a:ext uri="{FF2B5EF4-FFF2-40B4-BE49-F238E27FC236}">
              <a16:creationId xmlns:a16="http://schemas.microsoft.com/office/drawing/2014/main" id="{A47A9561-88D1-4C8F-9169-D13769C02E87}"/>
            </a:ext>
          </a:extLst>
        </xdr:cNvPr>
        <xdr:cNvSpPr/>
      </xdr:nvSpPr>
      <xdr:spPr>
        <a:xfrm>
          <a:off x="9332150" y="5657477"/>
          <a:ext cx="2487168" cy="301752"/>
        </a:xfrm>
        <a:prstGeom prst="roundRect">
          <a:avLst>
            <a:gd name="adj" fmla="val 21213"/>
          </a:avLst>
        </a:prstGeom>
        <a:gradFill flip="none" rotWithShape="1">
          <a:gsLst>
            <a:gs pos="73000">
              <a:srgbClr val="20437E"/>
            </a:gs>
            <a:gs pos="35000">
              <a:srgbClr val="161A28"/>
            </a:gs>
            <a:gs pos="54000">
              <a:srgbClr val="232539"/>
            </a:gs>
            <a:gs pos="100000">
              <a:srgbClr val="288AB6"/>
            </a:gs>
          </a:gsLst>
          <a:lin ang="2700000" scaled="0"/>
          <a:tileRect/>
        </a:gradFill>
        <a:ln w="12700">
          <a:gradFill flip="none" rotWithShape="1">
            <a:gsLst>
              <a:gs pos="0">
                <a:schemeClr val="bg1"/>
              </a:gs>
              <a:gs pos="6000">
                <a:srgbClr val="D5F7FF"/>
              </a:gs>
              <a:gs pos="48000">
                <a:srgbClr val="1C1F31"/>
              </a:gs>
            </a:gsLst>
            <a:lin ang="15000000" scaled="0"/>
            <a:tileRect/>
          </a:gra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15</xdr:col>
      <xdr:colOff>189411</xdr:colOff>
      <xdr:row>25</xdr:row>
      <xdr:rowOff>26616</xdr:rowOff>
    </xdr:from>
    <xdr:to>
      <xdr:col>19</xdr:col>
      <xdr:colOff>236918</xdr:colOff>
      <xdr:row>26</xdr:row>
      <xdr:rowOff>140544</xdr:rowOff>
    </xdr:to>
    <xdr:sp macro="" textlink="">
      <xdr:nvSpPr>
        <xdr:cNvPr id="87" name="Rectangle: Rounded Corners 86">
          <a:extLst>
            <a:ext uri="{FF2B5EF4-FFF2-40B4-BE49-F238E27FC236}">
              <a16:creationId xmlns:a16="http://schemas.microsoft.com/office/drawing/2014/main" id="{C2C55592-252C-4BD9-838D-4364579A6980}"/>
            </a:ext>
          </a:extLst>
        </xdr:cNvPr>
        <xdr:cNvSpPr/>
      </xdr:nvSpPr>
      <xdr:spPr>
        <a:xfrm>
          <a:off x="9333411" y="4598616"/>
          <a:ext cx="2485907" cy="296808"/>
        </a:xfrm>
        <a:prstGeom prst="roundRect">
          <a:avLst>
            <a:gd name="adj" fmla="val 21213"/>
          </a:avLst>
        </a:prstGeom>
        <a:gradFill flip="none" rotWithShape="1">
          <a:gsLst>
            <a:gs pos="84000">
              <a:srgbClr val="944247"/>
            </a:gs>
            <a:gs pos="35000">
              <a:srgbClr val="161A28"/>
            </a:gs>
            <a:gs pos="54000">
              <a:srgbClr val="232539"/>
            </a:gs>
            <a:gs pos="100000">
              <a:srgbClr val="E14856"/>
            </a:gs>
          </a:gsLst>
          <a:lin ang="2700000" scaled="0"/>
          <a:tileRect/>
        </a:gradFill>
        <a:ln w="12700">
          <a:gradFill flip="none" rotWithShape="1">
            <a:gsLst>
              <a:gs pos="0">
                <a:schemeClr val="bg1"/>
              </a:gs>
              <a:gs pos="13000">
                <a:srgbClr val="F9B7B1"/>
              </a:gs>
              <a:gs pos="48000">
                <a:srgbClr val="1C1F31"/>
              </a:gs>
            </a:gsLst>
            <a:lin ang="15000000" scaled="0"/>
            <a:tileRect/>
          </a:gra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14</xdr:col>
      <xdr:colOff>14015</xdr:colOff>
      <xdr:row>24</xdr:row>
      <xdr:rowOff>117711</xdr:rowOff>
    </xdr:from>
    <xdr:to>
      <xdr:col>17</xdr:col>
      <xdr:colOff>134742</xdr:colOff>
      <xdr:row>32</xdr:row>
      <xdr:rowOff>95588</xdr:rowOff>
    </xdr:to>
    <xdr:sp macro="" textlink="">
      <xdr:nvSpPr>
        <xdr:cNvPr id="88" name="Rectangle 22">
          <a:extLst>
            <a:ext uri="{FF2B5EF4-FFF2-40B4-BE49-F238E27FC236}">
              <a16:creationId xmlns:a16="http://schemas.microsoft.com/office/drawing/2014/main" id="{4E984FD9-7127-4D96-B9D7-04F6277EC39A}"/>
            </a:ext>
          </a:extLst>
        </xdr:cNvPr>
        <xdr:cNvSpPr/>
      </xdr:nvSpPr>
      <xdr:spPr>
        <a:xfrm>
          <a:off x="8548415" y="4506831"/>
          <a:ext cx="1949527" cy="1440917"/>
        </a:xfrm>
        <a:custGeom>
          <a:avLst/>
          <a:gdLst>
            <a:gd name="csX0" fmla="*/ 0 w 2576945"/>
            <a:gd name="csY0" fmla="*/ 0 h 1917768"/>
            <a:gd name="csX1" fmla="*/ 2576945 w 2576945"/>
            <a:gd name="csY1" fmla="*/ 0 h 1917768"/>
            <a:gd name="csX2" fmla="*/ 2576945 w 2576945"/>
            <a:gd name="csY2" fmla="*/ 1917768 h 1917768"/>
            <a:gd name="csX3" fmla="*/ 0 w 2576945"/>
            <a:gd name="csY3" fmla="*/ 1917768 h 1917768"/>
            <a:gd name="csX4" fmla="*/ 0 w 2576945"/>
            <a:gd name="csY4" fmla="*/ 0 h 1917768"/>
            <a:gd name="csX0" fmla="*/ 0 w 2576945"/>
            <a:gd name="csY0" fmla="*/ 0 h 1917768"/>
            <a:gd name="csX1" fmla="*/ 2576945 w 2576945"/>
            <a:gd name="csY1" fmla="*/ 0 h 1917768"/>
            <a:gd name="csX2" fmla="*/ 1906385 w 2576945"/>
            <a:gd name="csY2" fmla="*/ 1917768 h 1917768"/>
            <a:gd name="csX3" fmla="*/ 0 w 2576945"/>
            <a:gd name="csY3" fmla="*/ 1917768 h 1917768"/>
            <a:gd name="csX4" fmla="*/ 0 w 2576945"/>
            <a:gd name="csY4" fmla="*/ 0 h 1917768"/>
          </a:gdLst>
          <a:ahLst/>
          <a:cxnLst>
            <a:cxn ang="0">
              <a:pos x="csX0" y="csY0"/>
            </a:cxn>
            <a:cxn ang="0">
              <a:pos x="csX1" y="csY1"/>
            </a:cxn>
            <a:cxn ang="0">
              <a:pos x="csX2" y="csY2"/>
            </a:cxn>
            <a:cxn ang="0">
              <a:pos x="csX3" y="csY3"/>
            </a:cxn>
            <a:cxn ang="0">
              <a:pos x="csX4" y="csY4"/>
            </a:cxn>
          </a:cxnLst>
          <a:rect l="l" t="t" r="r" b="b"/>
          <a:pathLst>
            <a:path w="2576945" h="1917768">
              <a:moveTo>
                <a:pt x="0" y="0"/>
              </a:moveTo>
              <a:lnTo>
                <a:pt x="2576945" y="0"/>
              </a:lnTo>
              <a:lnTo>
                <a:pt x="1906385" y="1917768"/>
              </a:lnTo>
              <a:lnTo>
                <a:pt x="0" y="1917768"/>
              </a:lnTo>
              <a:lnTo>
                <a:pt x="0" y="0"/>
              </a:lnTo>
              <a:close/>
            </a:path>
          </a:pathLst>
        </a:custGeom>
        <a:gradFill>
          <a:gsLst>
            <a:gs pos="0">
              <a:srgbClr val="34DEE9"/>
            </a:gs>
            <a:gs pos="77000">
              <a:srgbClr val="BF5DF7"/>
            </a:gs>
            <a:gs pos="23000">
              <a:srgbClr val="0D95D9"/>
            </a:gs>
            <a:gs pos="58000">
              <a:srgbClr val="362DA6"/>
            </a:gs>
          </a:gsLst>
          <a:lin ang="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13</xdr:col>
      <xdr:colOff>514235</xdr:colOff>
      <xdr:row>24</xdr:row>
      <xdr:rowOff>42819</xdr:rowOff>
    </xdr:from>
    <xdr:to>
      <xdr:col>17</xdr:col>
      <xdr:colOff>149618</xdr:colOff>
      <xdr:row>27</xdr:row>
      <xdr:rowOff>127846</xdr:rowOff>
    </xdr:to>
    <xdr:graphicFrame macro="">
      <xdr:nvGraphicFramePr>
        <xdr:cNvPr id="89" name="Chart 88">
          <a:extLst>
            <a:ext uri="{FF2B5EF4-FFF2-40B4-BE49-F238E27FC236}">
              <a16:creationId xmlns:a16="http://schemas.microsoft.com/office/drawing/2014/main" id="{BC67F273-972A-4272-B809-AB3DA34ED4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62680</xdr:colOff>
      <xdr:row>26</xdr:row>
      <xdr:rowOff>45265</xdr:rowOff>
    </xdr:from>
    <xdr:to>
      <xdr:col>17</xdr:col>
      <xdr:colOff>25441</xdr:colOff>
      <xdr:row>29</xdr:row>
      <xdr:rowOff>116557</xdr:rowOff>
    </xdr:to>
    <xdr:graphicFrame macro="">
      <xdr:nvGraphicFramePr>
        <xdr:cNvPr id="90" name="Chart 89">
          <a:extLst>
            <a:ext uri="{FF2B5EF4-FFF2-40B4-BE49-F238E27FC236}">
              <a16:creationId xmlns:a16="http://schemas.microsoft.com/office/drawing/2014/main" id="{0157F9CB-26A5-4F7C-A31C-B3F0ECFA9C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198145</xdr:colOff>
      <xdr:row>28</xdr:row>
      <xdr:rowOff>39815</xdr:rowOff>
    </xdr:from>
    <xdr:to>
      <xdr:col>16</xdr:col>
      <xdr:colOff>485462</xdr:colOff>
      <xdr:row>31</xdr:row>
      <xdr:rowOff>99627</xdr:rowOff>
    </xdr:to>
    <xdr:graphicFrame macro="">
      <xdr:nvGraphicFramePr>
        <xdr:cNvPr id="91" name="Chart 90">
          <a:extLst>
            <a:ext uri="{FF2B5EF4-FFF2-40B4-BE49-F238E27FC236}">
              <a16:creationId xmlns:a16="http://schemas.microsoft.com/office/drawing/2014/main" id="{1EDED592-150F-4FA6-AF63-E84302272D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333611</xdr:colOff>
      <xdr:row>30</xdr:row>
      <xdr:rowOff>34360</xdr:rowOff>
    </xdr:from>
    <xdr:to>
      <xdr:col>16</xdr:col>
      <xdr:colOff>364106</xdr:colOff>
      <xdr:row>33</xdr:row>
      <xdr:rowOff>55032</xdr:rowOff>
    </xdr:to>
    <xdr:graphicFrame macro="">
      <xdr:nvGraphicFramePr>
        <xdr:cNvPr id="92" name="Chart 91">
          <a:extLst>
            <a:ext uri="{FF2B5EF4-FFF2-40B4-BE49-F238E27FC236}">
              <a16:creationId xmlns:a16="http://schemas.microsoft.com/office/drawing/2014/main" id="{2A016C71-C3CA-4C48-BB62-20A07FFCCF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538928</xdr:colOff>
      <xdr:row>24</xdr:row>
      <xdr:rowOff>100330</xdr:rowOff>
    </xdr:from>
    <xdr:to>
      <xdr:col>17</xdr:col>
      <xdr:colOff>143891</xdr:colOff>
      <xdr:row>33</xdr:row>
      <xdr:rowOff>569</xdr:rowOff>
    </xdr:to>
    <xdr:sp macro="" textlink="">
      <xdr:nvSpPr>
        <xdr:cNvPr id="93" name="Freeform: Shape 92">
          <a:extLst>
            <a:ext uri="{FF2B5EF4-FFF2-40B4-BE49-F238E27FC236}">
              <a16:creationId xmlns:a16="http://schemas.microsoft.com/office/drawing/2014/main" id="{A0F46C74-F84C-4A74-ADBE-FCE36737BAF7}"/>
            </a:ext>
          </a:extLst>
        </xdr:cNvPr>
        <xdr:cNvSpPr/>
      </xdr:nvSpPr>
      <xdr:spPr>
        <a:xfrm flipH="1">
          <a:off x="8463728" y="4489450"/>
          <a:ext cx="2043363" cy="1546159"/>
        </a:xfrm>
        <a:custGeom>
          <a:avLst/>
          <a:gdLst>
            <a:gd name="csX0" fmla="*/ 1942189 w 2700980"/>
            <a:gd name="csY0" fmla="*/ 1549606 h 2057400"/>
            <a:gd name="csX1" fmla="*/ 1982916 w 2700980"/>
            <a:gd name="csY1" fmla="*/ 1584608 h 2057400"/>
            <a:gd name="csX2" fmla="*/ 1866711 w 2700980"/>
            <a:gd name="csY2" fmla="*/ 1907535 h 2057400"/>
            <a:gd name="csX3" fmla="*/ 1789789 w 2700980"/>
            <a:gd name="csY3" fmla="*/ 1944442 h 2057400"/>
            <a:gd name="csX4" fmla="*/ 1350490 w 2700980"/>
            <a:gd name="csY4" fmla="*/ 1944000 h 2057400"/>
            <a:gd name="csX5" fmla="*/ 911190 w 2700980"/>
            <a:gd name="csY5" fmla="*/ 1944442 h 2057400"/>
            <a:gd name="csX6" fmla="*/ 834268 w 2700980"/>
            <a:gd name="csY6" fmla="*/ 1907535 h 2057400"/>
            <a:gd name="csX7" fmla="*/ 718063 w 2700980"/>
            <a:gd name="csY7" fmla="*/ 1584608 h 2057400"/>
            <a:gd name="csX8" fmla="*/ 758790 w 2700980"/>
            <a:gd name="csY8" fmla="*/ 1549606 h 2057400"/>
            <a:gd name="csX9" fmla="*/ 1349597 w 2700980"/>
            <a:gd name="csY9" fmla="*/ 1549606 h 2057400"/>
            <a:gd name="csX10" fmla="*/ 1351382 w 2700980"/>
            <a:gd name="csY10" fmla="*/ 1549606 h 2057400"/>
            <a:gd name="csX11" fmla="*/ 2115961 w 2700980"/>
            <a:gd name="csY11" fmla="*/ 1095119 h 2057400"/>
            <a:gd name="csX12" fmla="*/ 2156688 w 2700980"/>
            <a:gd name="csY12" fmla="*/ 1131474 h 2057400"/>
            <a:gd name="csX13" fmla="*/ 2023338 w 2700980"/>
            <a:gd name="csY13" fmla="*/ 1466885 h 2057400"/>
            <a:gd name="csX14" fmla="*/ 1955941 w 2700980"/>
            <a:gd name="csY14" fmla="*/ 1503240 h 2057400"/>
            <a:gd name="csX15" fmla="*/ 1351382 w 2700980"/>
            <a:gd name="csY15" fmla="*/ 1503240 h 2057400"/>
            <a:gd name="csX16" fmla="*/ 1349598 w 2700980"/>
            <a:gd name="csY16" fmla="*/ 1503240 h 2057400"/>
            <a:gd name="csX17" fmla="*/ 745039 w 2700980"/>
            <a:gd name="csY17" fmla="*/ 1503240 h 2057400"/>
            <a:gd name="csX18" fmla="*/ 677642 w 2700980"/>
            <a:gd name="csY18" fmla="*/ 1466885 h 2057400"/>
            <a:gd name="csX19" fmla="*/ 544292 w 2700980"/>
            <a:gd name="csY19" fmla="*/ 1131474 h 2057400"/>
            <a:gd name="csX20" fmla="*/ 585019 w 2700980"/>
            <a:gd name="csY20" fmla="*/ 1095119 h 2057400"/>
            <a:gd name="csX21" fmla="*/ 1349598 w 2700980"/>
            <a:gd name="csY21" fmla="*/ 1095119 h 2057400"/>
            <a:gd name="csX22" fmla="*/ 1351382 w 2700980"/>
            <a:gd name="csY22" fmla="*/ 1095119 h 2057400"/>
            <a:gd name="csX23" fmla="*/ 2292301 w 2700980"/>
            <a:gd name="csY23" fmla="*/ 613134 h 2057400"/>
            <a:gd name="csX24" fmla="*/ 2333028 w 2700980"/>
            <a:gd name="csY24" fmla="*/ 651392 h 2057400"/>
            <a:gd name="csX25" fmla="*/ 2193963 w 2700980"/>
            <a:gd name="csY25" fmla="*/ 1004359 h 2057400"/>
            <a:gd name="csX26" fmla="*/ 2132281 w 2700980"/>
            <a:gd name="csY26" fmla="*/ 1042617 h 2057400"/>
            <a:gd name="csX27" fmla="*/ 1349598 w 2700980"/>
            <a:gd name="csY27" fmla="*/ 1042617 h 2057400"/>
            <a:gd name="csX28" fmla="*/ 566915 w 2700980"/>
            <a:gd name="csY28" fmla="*/ 1042617 h 2057400"/>
            <a:gd name="csX29" fmla="*/ 505233 w 2700980"/>
            <a:gd name="csY29" fmla="*/ 1004359 h 2057400"/>
            <a:gd name="csX30" fmla="*/ 366168 w 2700980"/>
            <a:gd name="csY30" fmla="*/ 651392 h 2057400"/>
            <a:gd name="csX31" fmla="*/ 406895 w 2700980"/>
            <a:gd name="csY31" fmla="*/ 613134 h 2057400"/>
            <a:gd name="csX32" fmla="*/ 1349598 w 2700980"/>
            <a:gd name="csY32" fmla="*/ 613134 h 2057400"/>
            <a:gd name="csX33" fmla="*/ 2483535 w 2700980"/>
            <a:gd name="csY33" fmla="*/ 112870 h 2057400"/>
            <a:gd name="csX34" fmla="*/ 2524262 w 2700980"/>
            <a:gd name="csY34" fmla="*/ 153570 h 2057400"/>
            <a:gd name="csX35" fmla="*/ 2379482 w 2700980"/>
            <a:gd name="csY35" fmla="*/ 529066 h 2057400"/>
            <a:gd name="csX36" fmla="*/ 2310180 w 2700980"/>
            <a:gd name="csY36" fmla="*/ 569765 h 2057400"/>
            <a:gd name="csX37" fmla="*/ 1351382 w 2700980"/>
            <a:gd name="csY37" fmla="*/ 569765 h 2057400"/>
            <a:gd name="csX38" fmla="*/ 1349597 w 2700980"/>
            <a:gd name="csY38" fmla="*/ 569765 h 2057400"/>
            <a:gd name="csX39" fmla="*/ 390799 w 2700980"/>
            <a:gd name="csY39" fmla="*/ 569765 h 2057400"/>
            <a:gd name="csX40" fmla="*/ 321497 w 2700980"/>
            <a:gd name="csY40" fmla="*/ 529066 h 2057400"/>
            <a:gd name="csX41" fmla="*/ 176717 w 2700980"/>
            <a:gd name="csY41" fmla="*/ 153570 h 2057400"/>
            <a:gd name="csX42" fmla="*/ 217444 w 2700980"/>
            <a:gd name="csY42" fmla="*/ 112870 h 2057400"/>
            <a:gd name="csX43" fmla="*/ 1349597 w 2700980"/>
            <a:gd name="csY43" fmla="*/ 112870 h 2057400"/>
            <a:gd name="csX44" fmla="*/ 1351382 w 2700980"/>
            <a:gd name="csY44" fmla="*/ 112870 h 2057400"/>
            <a:gd name="csX45" fmla="*/ 2700980 w 2700980"/>
            <a:gd name="csY45" fmla="*/ 0 h 2057400"/>
            <a:gd name="csX46" fmla="*/ 0 w 2700980"/>
            <a:gd name="csY46" fmla="*/ 0 h 2057400"/>
            <a:gd name="csX47" fmla="*/ 0 w 2700980"/>
            <a:gd name="csY47" fmla="*/ 2057400 h 2057400"/>
            <a:gd name="csX48" fmla="*/ 2700980 w 2700980"/>
            <a:gd name="csY48" fmla="*/ 2057400 h 2057400"/>
            <a:gd name="csX0" fmla="*/ 1942189 w 2700980"/>
            <a:gd name="csY0" fmla="*/ 1549606 h 2057400"/>
            <a:gd name="csX1" fmla="*/ 1982916 w 2700980"/>
            <a:gd name="csY1" fmla="*/ 1584608 h 2057400"/>
            <a:gd name="csX2" fmla="*/ 1866711 w 2700980"/>
            <a:gd name="csY2" fmla="*/ 1907535 h 2057400"/>
            <a:gd name="csX3" fmla="*/ 1789789 w 2700980"/>
            <a:gd name="csY3" fmla="*/ 1944442 h 2057400"/>
            <a:gd name="csX4" fmla="*/ 1350490 w 2700980"/>
            <a:gd name="csY4" fmla="*/ 1944000 h 2057400"/>
            <a:gd name="csX5" fmla="*/ 911190 w 2700980"/>
            <a:gd name="csY5" fmla="*/ 1944442 h 2057400"/>
            <a:gd name="csX6" fmla="*/ 834268 w 2700980"/>
            <a:gd name="csY6" fmla="*/ 1907535 h 2057400"/>
            <a:gd name="csX7" fmla="*/ 718063 w 2700980"/>
            <a:gd name="csY7" fmla="*/ 1584608 h 2057400"/>
            <a:gd name="csX8" fmla="*/ 758790 w 2700980"/>
            <a:gd name="csY8" fmla="*/ 1549606 h 2057400"/>
            <a:gd name="csX9" fmla="*/ 1349597 w 2700980"/>
            <a:gd name="csY9" fmla="*/ 1549606 h 2057400"/>
            <a:gd name="csX10" fmla="*/ 1351382 w 2700980"/>
            <a:gd name="csY10" fmla="*/ 1549606 h 2057400"/>
            <a:gd name="csX11" fmla="*/ 1942189 w 2700980"/>
            <a:gd name="csY11" fmla="*/ 1549606 h 2057400"/>
            <a:gd name="csX12" fmla="*/ 2115961 w 2700980"/>
            <a:gd name="csY12" fmla="*/ 1095119 h 2057400"/>
            <a:gd name="csX13" fmla="*/ 2156688 w 2700980"/>
            <a:gd name="csY13" fmla="*/ 1131474 h 2057400"/>
            <a:gd name="csX14" fmla="*/ 2023338 w 2700980"/>
            <a:gd name="csY14" fmla="*/ 1466885 h 2057400"/>
            <a:gd name="csX15" fmla="*/ 1955941 w 2700980"/>
            <a:gd name="csY15" fmla="*/ 1503240 h 2057400"/>
            <a:gd name="csX16" fmla="*/ 1351382 w 2700980"/>
            <a:gd name="csY16" fmla="*/ 1503240 h 2057400"/>
            <a:gd name="csX17" fmla="*/ 1349598 w 2700980"/>
            <a:gd name="csY17" fmla="*/ 1503240 h 2057400"/>
            <a:gd name="csX18" fmla="*/ 745039 w 2700980"/>
            <a:gd name="csY18" fmla="*/ 1503240 h 2057400"/>
            <a:gd name="csX19" fmla="*/ 677642 w 2700980"/>
            <a:gd name="csY19" fmla="*/ 1466885 h 2057400"/>
            <a:gd name="csX20" fmla="*/ 544292 w 2700980"/>
            <a:gd name="csY20" fmla="*/ 1131474 h 2057400"/>
            <a:gd name="csX21" fmla="*/ 585019 w 2700980"/>
            <a:gd name="csY21" fmla="*/ 1095119 h 2057400"/>
            <a:gd name="csX22" fmla="*/ 1349598 w 2700980"/>
            <a:gd name="csY22" fmla="*/ 1095119 h 2057400"/>
            <a:gd name="csX23" fmla="*/ 1351382 w 2700980"/>
            <a:gd name="csY23" fmla="*/ 1095119 h 2057400"/>
            <a:gd name="csX24" fmla="*/ 2115961 w 2700980"/>
            <a:gd name="csY24" fmla="*/ 1095119 h 2057400"/>
            <a:gd name="csX25" fmla="*/ 2292301 w 2700980"/>
            <a:gd name="csY25" fmla="*/ 613134 h 2057400"/>
            <a:gd name="csX26" fmla="*/ 2333028 w 2700980"/>
            <a:gd name="csY26" fmla="*/ 651392 h 2057400"/>
            <a:gd name="csX27" fmla="*/ 2193963 w 2700980"/>
            <a:gd name="csY27" fmla="*/ 1004359 h 2057400"/>
            <a:gd name="csX28" fmla="*/ 2132281 w 2700980"/>
            <a:gd name="csY28" fmla="*/ 1042617 h 2057400"/>
            <a:gd name="csX29" fmla="*/ 1349598 w 2700980"/>
            <a:gd name="csY29" fmla="*/ 1042617 h 2057400"/>
            <a:gd name="csX30" fmla="*/ 566915 w 2700980"/>
            <a:gd name="csY30" fmla="*/ 1042617 h 2057400"/>
            <a:gd name="csX31" fmla="*/ 505233 w 2700980"/>
            <a:gd name="csY31" fmla="*/ 1004359 h 2057400"/>
            <a:gd name="csX32" fmla="*/ 366168 w 2700980"/>
            <a:gd name="csY32" fmla="*/ 651392 h 2057400"/>
            <a:gd name="csX33" fmla="*/ 406895 w 2700980"/>
            <a:gd name="csY33" fmla="*/ 613134 h 2057400"/>
            <a:gd name="csX34" fmla="*/ 1349598 w 2700980"/>
            <a:gd name="csY34" fmla="*/ 613134 h 2057400"/>
            <a:gd name="csX35" fmla="*/ 2292301 w 2700980"/>
            <a:gd name="csY35" fmla="*/ 613134 h 2057400"/>
            <a:gd name="csX36" fmla="*/ 2483535 w 2700980"/>
            <a:gd name="csY36" fmla="*/ 112870 h 2057400"/>
            <a:gd name="csX37" fmla="*/ 2524262 w 2700980"/>
            <a:gd name="csY37" fmla="*/ 153570 h 2057400"/>
            <a:gd name="csX38" fmla="*/ 2379482 w 2700980"/>
            <a:gd name="csY38" fmla="*/ 529066 h 2057400"/>
            <a:gd name="csX39" fmla="*/ 2310180 w 2700980"/>
            <a:gd name="csY39" fmla="*/ 569765 h 2057400"/>
            <a:gd name="csX40" fmla="*/ 1351382 w 2700980"/>
            <a:gd name="csY40" fmla="*/ 569765 h 2057400"/>
            <a:gd name="csX41" fmla="*/ 1349597 w 2700980"/>
            <a:gd name="csY41" fmla="*/ 569765 h 2057400"/>
            <a:gd name="csX42" fmla="*/ 390799 w 2700980"/>
            <a:gd name="csY42" fmla="*/ 569765 h 2057400"/>
            <a:gd name="csX43" fmla="*/ 321497 w 2700980"/>
            <a:gd name="csY43" fmla="*/ 529066 h 2057400"/>
            <a:gd name="csX44" fmla="*/ 176717 w 2700980"/>
            <a:gd name="csY44" fmla="*/ 153570 h 2057400"/>
            <a:gd name="csX45" fmla="*/ 217444 w 2700980"/>
            <a:gd name="csY45" fmla="*/ 112870 h 2057400"/>
            <a:gd name="csX46" fmla="*/ 1349597 w 2700980"/>
            <a:gd name="csY46" fmla="*/ 112870 h 2057400"/>
            <a:gd name="csX47" fmla="*/ 1351382 w 2700980"/>
            <a:gd name="csY47" fmla="*/ 112870 h 2057400"/>
            <a:gd name="csX48" fmla="*/ 2483535 w 2700980"/>
            <a:gd name="csY48" fmla="*/ 112870 h 2057400"/>
            <a:gd name="csX49" fmla="*/ 2700980 w 2700980"/>
            <a:gd name="csY49" fmla="*/ 0 h 2057400"/>
            <a:gd name="csX50" fmla="*/ 0 w 2700980"/>
            <a:gd name="csY50" fmla="*/ 0 h 2057400"/>
            <a:gd name="csX51" fmla="*/ 701040 w 2700980"/>
            <a:gd name="csY51" fmla="*/ 2057400 h 2057400"/>
            <a:gd name="csX52" fmla="*/ 2700980 w 2700980"/>
            <a:gd name="csY52" fmla="*/ 2057400 h 2057400"/>
            <a:gd name="csX53" fmla="*/ 2700980 w 2700980"/>
            <a:gd name="csY53" fmla="*/ 0 h 20574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 ang="0">
              <a:pos x="csX49" y="csY49"/>
            </a:cxn>
            <a:cxn ang="0">
              <a:pos x="csX50" y="csY50"/>
            </a:cxn>
            <a:cxn ang="0">
              <a:pos x="csX51" y="csY51"/>
            </a:cxn>
            <a:cxn ang="0">
              <a:pos x="csX52" y="csY52"/>
            </a:cxn>
            <a:cxn ang="0">
              <a:pos x="csX53" y="csY53"/>
            </a:cxn>
          </a:cxnLst>
          <a:rect l="l" t="t" r="r" b="b"/>
          <a:pathLst>
            <a:path w="2700980" h="2057400">
              <a:moveTo>
                <a:pt x="1942189" y="1549606"/>
              </a:moveTo>
              <a:cubicBezTo>
                <a:pt x="1964682" y="1549606"/>
                <a:pt x="1982916" y="1565277"/>
                <a:pt x="1982916" y="1584608"/>
              </a:cubicBezTo>
              <a:lnTo>
                <a:pt x="1866711" y="1907535"/>
              </a:lnTo>
              <a:cubicBezTo>
                <a:pt x="1845756" y="1948150"/>
                <a:pt x="1812282" y="1944442"/>
                <a:pt x="1789789" y="1944442"/>
              </a:cubicBezTo>
              <a:lnTo>
                <a:pt x="1350490" y="1944000"/>
              </a:lnTo>
              <a:lnTo>
                <a:pt x="911190" y="1944442"/>
              </a:lnTo>
              <a:cubicBezTo>
                <a:pt x="888697" y="1944442"/>
                <a:pt x="855223" y="1948150"/>
                <a:pt x="834268" y="1907535"/>
              </a:cubicBezTo>
              <a:lnTo>
                <a:pt x="718063" y="1584608"/>
              </a:lnTo>
              <a:cubicBezTo>
                <a:pt x="718063" y="1565277"/>
                <a:pt x="736297" y="1549606"/>
                <a:pt x="758790" y="1549606"/>
              </a:cubicBezTo>
              <a:lnTo>
                <a:pt x="1349597" y="1549606"/>
              </a:lnTo>
              <a:lnTo>
                <a:pt x="1351382" y="1549606"/>
              </a:lnTo>
              <a:lnTo>
                <a:pt x="1942189" y="1549606"/>
              </a:lnTo>
              <a:close/>
              <a:moveTo>
                <a:pt x="2115961" y="1095119"/>
              </a:moveTo>
              <a:cubicBezTo>
                <a:pt x="2138454" y="1095119"/>
                <a:pt x="2156688" y="1111396"/>
                <a:pt x="2156688" y="1131474"/>
              </a:cubicBezTo>
              <a:lnTo>
                <a:pt x="2023338" y="1466885"/>
              </a:lnTo>
              <a:cubicBezTo>
                <a:pt x="2002383" y="1509070"/>
                <a:pt x="1978434" y="1503240"/>
                <a:pt x="1955941" y="1503240"/>
              </a:cubicBezTo>
              <a:lnTo>
                <a:pt x="1351382" y="1503240"/>
              </a:lnTo>
              <a:lnTo>
                <a:pt x="1349598" y="1503240"/>
              </a:lnTo>
              <a:lnTo>
                <a:pt x="745039" y="1503240"/>
              </a:lnTo>
              <a:cubicBezTo>
                <a:pt x="722546" y="1503240"/>
                <a:pt x="698597" y="1509070"/>
                <a:pt x="677642" y="1466885"/>
              </a:cubicBezTo>
              <a:lnTo>
                <a:pt x="544292" y="1131474"/>
              </a:lnTo>
              <a:cubicBezTo>
                <a:pt x="544292" y="1111396"/>
                <a:pt x="562526" y="1095119"/>
                <a:pt x="585019" y="1095119"/>
              </a:cubicBezTo>
              <a:lnTo>
                <a:pt x="1349598" y="1095119"/>
              </a:lnTo>
              <a:lnTo>
                <a:pt x="1351382" y="1095119"/>
              </a:lnTo>
              <a:lnTo>
                <a:pt x="2115961" y="1095119"/>
              </a:lnTo>
              <a:close/>
              <a:moveTo>
                <a:pt x="2292301" y="613134"/>
              </a:moveTo>
              <a:cubicBezTo>
                <a:pt x="2314794" y="613134"/>
                <a:pt x="2333028" y="630263"/>
                <a:pt x="2333028" y="651392"/>
              </a:cubicBezTo>
              <a:lnTo>
                <a:pt x="2193963" y="1004359"/>
              </a:lnTo>
              <a:cubicBezTo>
                <a:pt x="2173008" y="1048752"/>
                <a:pt x="2154774" y="1042617"/>
                <a:pt x="2132281" y="1042617"/>
              </a:cubicBezTo>
              <a:lnTo>
                <a:pt x="1349598" y="1042617"/>
              </a:lnTo>
              <a:lnTo>
                <a:pt x="566915" y="1042617"/>
              </a:lnTo>
              <a:cubicBezTo>
                <a:pt x="544422" y="1042617"/>
                <a:pt x="526188" y="1048752"/>
                <a:pt x="505233" y="1004359"/>
              </a:cubicBezTo>
              <a:lnTo>
                <a:pt x="366168" y="651392"/>
              </a:lnTo>
              <a:cubicBezTo>
                <a:pt x="366168" y="630263"/>
                <a:pt x="384402" y="613134"/>
                <a:pt x="406895" y="613134"/>
              </a:cubicBezTo>
              <a:lnTo>
                <a:pt x="1349598" y="613134"/>
              </a:lnTo>
              <a:lnTo>
                <a:pt x="2292301" y="613134"/>
              </a:lnTo>
              <a:close/>
              <a:moveTo>
                <a:pt x="2483535" y="112870"/>
              </a:moveTo>
              <a:cubicBezTo>
                <a:pt x="2506028" y="112870"/>
                <a:pt x="2524262" y="131092"/>
                <a:pt x="2524262" y="153570"/>
              </a:cubicBezTo>
              <a:lnTo>
                <a:pt x="2379482" y="529066"/>
              </a:lnTo>
              <a:cubicBezTo>
                <a:pt x="2358527" y="576292"/>
                <a:pt x="2332673" y="569765"/>
                <a:pt x="2310180" y="569765"/>
              </a:cubicBezTo>
              <a:lnTo>
                <a:pt x="1351382" y="569765"/>
              </a:lnTo>
              <a:lnTo>
                <a:pt x="1349597" y="569765"/>
              </a:lnTo>
              <a:lnTo>
                <a:pt x="390799" y="569765"/>
              </a:lnTo>
              <a:cubicBezTo>
                <a:pt x="368306" y="569765"/>
                <a:pt x="342452" y="576292"/>
                <a:pt x="321497" y="529066"/>
              </a:cubicBezTo>
              <a:lnTo>
                <a:pt x="176717" y="153570"/>
              </a:lnTo>
              <a:cubicBezTo>
                <a:pt x="176717" y="131092"/>
                <a:pt x="194951" y="112870"/>
                <a:pt x="217444" y="112870"/>
              </a:cubicBezTo>
              <a:lnTo>
                <a:pt x="1349597" y="112870"/>
              </a:lnTo>
              <a:lnTo>
                <a:pt x="1351382" y="112870"/>
              </a:lnTo>
              <a:lnTo>
                <a:pt x="2483535" y="112870"/>
              </a:lnTo>
              <a:close/>
              <a:moveTo>
                <a:pt x="2700980" y="0"/>
              </a:moveTo>
              <a:lnTo>
                <a:pt x="0" y="0"/>
              </a:lnTo>
              <a:lnTo>
                <a:pt x="701040" y="2057400"/>
              </a:lnTo>
              <a:lnTo>
                <a:pt x="2700980" y="2057400"/>
              </a:lnTo>
              <a:lnTo>
                <a:pt x="2700980" y="0"/>
              </a:lnTo>
              <a:close/>
            </a:path>
          </a:pathLst>
        </a:custGeom>
        <a:solidFill>
          <a:srgbClr val="161A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14</xdr:col>
      <xdr:colOff>587486</xdr:colOff>
      <xdr:row>32</xdr:row>
      <xdr:rowOff>131759</xdr:rowOff>
    </xdr:from>
    <xdr:to>
      <xdr:col>16</xdr:col>
      <xdr:colOff>106893</xdr:colOff>
      <xdr:row>34</xdr:row>
      <xdr:rowOff>75005</xdr:rowOff>
    </xdr:to>
    <xdr:sp macro="" textlink="">
      <xdr:nvSpPr>
        <xdr:cNvPr id="94" name="Rectangle 21">
          <a:extLst>
            <a:ext uri="{FF2B5EF4-FFF2-40B4-BE49-F238E27FC236}">
              <a16:creationId xmlns:a16="http://schemas.microsoft.com/office/drawing/2014/main" id="{1AF44A21-CEDB-492D-9321-FE35470A4376}"/>
            </a:ext>
          </a:extLst>
        </xdr:cNvPr>
        <xdr:cNvSpPr/>
      </xdr:nvSpPr>
      <xdr:spPr>
        <a:xfrm rot="10800000">
          <a:off x="9121886" y="5983919"/>
          <a:ext cx="738607" cy="309006"/>
        </a:xfrm>
        <a:custGeom>
          <a:avLst/>
          <a:gdLst>
            <a:gd name="csX0" fmla="*/ 0 w 996316"/>
            <a:gd name="csY0" fmla="*/ 0 h 393193"/>
            <a:gd name="csX1" fmla="*/ 996316 w 996316"/>
            <a:gd name="csY1" fmla="*/ 0 h 393193"/>
            <a:gd name="csX2" fmla="*/ 996316 w 996316"/>
            <a:gd name="csY2" fmla="*/ 393193 h 393193"/>
            <a:gd name="csX3" fmla="*/ 0 w 996316"/>
            <a:gd name="csY3" fmla="*/ 393193 h 393193"/>
            <a:gd name="csX4" fmla="*/ 0 w 996316"/>
            <a:gd name="csY4" fmla="*/ 0 h 393193"/>
            <a:gd name="csX0" fmla="*/ 0 w 996316"/>
            <a:gd name="csY0" fmla="*/ 49149 h 442342"/>
            <a:gd name="csX1" fmla="*/ 996316 w 996316"/>
            <a:gd name="csY1" fmla="*/ 49149 h 442342"/>
            <a:gd name="csX2" fmla="*/ 996316 w 996316"/>
            <a:gd name="csY2" fmla="*/ 442342 h 442342"/>
            <a:gd name="csX3" fmla="*/ 0 w 996316"/>
            <a:gd name="csY3" fmla="*/ 442342 h 442342"/>
            <a:gd name="csX4" fmla="*/ 0 w 996316"/>
            <a:gd name="csY4" fmla="*/ 49149 h 442342"/>
          </a:gdLst>
          <a:ahLst/>
          <a:cxnLst>
            <a:cxn ang="0">
              <a:pos x="csX0" y="csY0"/>
            </a:cxn>
            <a:cxn ang="0">
              <a:pos x="csX1" y="csY1"/>
            </a:cxn>
            <a:cxn ang="0">
              <a:pos x="csX2" y="csY2"/>
            </a:cxn>
            <a:cxn ang="0">
              <a:pos x="csX3" y="csY3"/>
            </a:cxn>
            <a:cxn ang="0">
              <a:pos x="csX4" y="csY4"/>
            </a:cxn>
          </a:cxnLst>
          <a:rect l="l" t="t" r="r" b="b"/>
          <a:pathLst>
            <a:path w="996316" h="442342">
              <a:moveTo>
                <a:pt x="0" y="49149"/>
              </a:moveTo>
              <a:cubicBezTo>
                <a:pt x="166053" y="-16383"/>
                <a:pt x="830263" y="-16383"/>
                <a:pt x="996316" y="49149"/>
              </a:cubicBezTo>
              <a:lnTo>
                <a:pt x="996316" y="442342"/>
              </a:lnTo>
              <a:lnTo>
                <a:pt x="0" y="442342"/>
              </a:lnTo>
              <a:lnTo>
                <a:pt x="0" y="49149"/>
              </a:lnTo>
              <a:close/>
            </a:path>
          </a:pathLst>
        </a:custGeom>
        <a:gradFill>
          <a:gsLst>
            <a:gs pos="2000">
              <a:srgbClr val="BF5DF7"/>
            </a:gs>
            <a:gs pos="80000">
              <a:srgbClr val="0D95D9"/>
            </a:gs>
            <a:gs pos="39000">
              <a:srgbClr val="362DA6"/>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16</xdr:col>
      <xdr:colOff>538491</xdr:colOff>
      <xdr:row>25</xdr:row>
      <xdr:rowOff>87771</xdr:rowOff>
    </xdr:from>
    <xdr:to>
      <xdr:col>18</xdr:col>
      <xdr:colOff>88007</xdr:colOff>
      <xdr:row>26</xdr:row>
      <xdr:rowOff>147195</xdr:rowOff>
    </xdr:to>
    <xdr:sp macro="" textlink="Processing!D52">
      <xdr:nvSpPr>
        <xdr:cNvPr id="95" name="TextBox 94">
          <a:extLst>
            <a:ext uri="{FF2B5EF4-FFF2-40B4-BE49-F238E27FC236}">
              <a16:creationId xmlns:a16="http://schemas.microsoft.com/office/drawing/2014/main" id="{85E07DE9-AAE8-4204-A4EB-2B77219DDABF}"/>
            </a:ext>
          </a:extLst>
        </xdr:cNvPr>
        <xdr:cNvSpPr txBox="1"/>
      </xdr:nvSpPr>
      <xdr:spPr>
        <a:xfrm>
          <a:off x="10292091" y="4659771"/>
          <a:ext cx="768716" cy="242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20A957F-66AD-4035-9032-9A1025185356}" type="TxLink">
            <a:rPr lang="en-US" sz="12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rPr>
            <a:pPr marL="0" indent="0" algn="l"/>
            <a:t>East</a:t>
          </a:fld>
          <a:endParaRPr lang="ru-RU" sz="12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16</xdr:col>
      <xdr:colOff>409693</xdr:colOff>
      <xdr:row>27</xdr:row>
      <xdr:rowOff>72844</xdr:rowOff>
    </xdr:from>
    <xdr:to>
      <xdr:col>18</xdr:col>
      <xdr:colOff>125566</xdr:colOff>
      <xdr:row>28</xdr:row>
      <xdr:rowOff>135293</xdr:rowOff>
    </xdr:to>
    <xdr:sp macro="" textlink="Processing!D53">
      <xdr:nvSpPr>
        <xdr:cNvPr id="96" name="TextBox 95">
          <a:extLst>
            <a:ext uri="{FF2B5EF4-FFF2-40B4-BE49-F238E27FC236}">
              <a16:creationId xmlns:a16="http://schemas.microsoft.com/office/drawing/2014/main" id="{61DEA348-EA91-4C6B-9639-0134FBA0A206}"/>
            </a:ext>
          </a:extLst>
        </xdr:cNvPr>
        <xdr:cNvSpPr txBox="1"/>
      </xdr:nvSpPr>
      <xdr:spPr>
        <a:xfrm>
          <a:off x="10163293" y="5010604"/>
          <a:ext cx="935073" cy="245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3832AC3-C976-4802-97B7-79893327072C}" type="TxLink">
            <a:rPr lang="en-US" sz="12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rPr>
            <a:pPr marL="0" indent="0" algn="l"/>
            <a:t>South</a:t>
          </a:fld>
          <a:endParaRPr lang="ru-RU" sz="12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16</xdr:col>
      <xdr:colOff>287335</xdr:colOff>
      <xdr:row>29</xdr:row>
      <xdr:rowOff>60941</xdr:rowOff>
    </xdr:from>
    <xdr:to>
      <xdr:col>18</xdr:col>
      <xdr:colOff>3208</xdr:colOff>
      <xdr:row>30</xdr:row>
      <xdr:rowOff>120366</xdr:rowOff>
    </xdr:to>
    <xdr:sp macro="" textlink="Processing!D54">
      <xdr:nvSpPr>
        <xdr:cNvPr id="97" name="TextBox 96">
          <a:extLst>
            <a:ext uri="{FF2B5EF4-FFF2-40B4-BE49-F238E27FC236}">
              <a16:creationId xmlns:a16="http://schemas.microsoft.com/office/drawing/2014/main" id="{EA3B4FC0-687C-4AF1-854F-6AA5656BCBE2}"/>
            </a:ext>
          </a:extLst>
        </xdr:cNvPr>
        <xdr:cNvSpPr txBox="1"/>
      </xdr:nvSpPr>
      <xdr:spPr>
        <a:xfrm>
          <a:off x="10040935" y="5364461"/>
          <a:ext cx="935073" cy="242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71DD43B-08A4-435C-9EA3-FB7FAD84766E}" type="TxLink">
            <a:rPr lang="en-US" sz="12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rPr>
            <a:pPr marL="0" indent="0" algn="l"/>
            <a:t>West</a:t>
          </a:fld>
          <a:endParaRPr lang="ru-RU" sz="12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16</xdr:col>
      <xdr:colOff>152098</xdr:colOff>
      <xdr:row>31</xdr:row>
      <xdr:rowOff>46015</xdr:rowOff>
    </xdr:from>
    <xdr:to>
      <xdr:col>18</xdr:col>
      <xdr:colOff>246637</xdr:colOff>
      <xdr:row>32</xdr:row>
      <xdr:rowOff>108464</xdr:rowOff>
    </xdr:to>
    <xdr:sp macro="" textlink="Processing!D55">
      <xdr:nvSpPr>
        <xdr:cNvPr id="98" name="TextBox 97">
          <a:extLst>
            <a:ext uri="{FF2B5EF4-FFF2-40B4-BE49-F238E27FC236}">
              <a16:creationId xmlns:a16="http://schemas.microsoft.com/office/drawing/2014/main" id="{4CD7C3D2-FBF4-4124-B3B9-00D2EC218ED1}"/>
            </a:ext>
          </a:extLst>
        </xdr:cNvPr>
        <xdr:cNvSpPr txBox="1"/>
      </xdr:nvSpPr>
      <xdr:spPr>
        <a:xfrm>
          <a:off x="9905698" y="5715295"/>
          <a:ext cx="1313739" cy="245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1A65957-B2C9-460B-9AEC-6689790834EA}" type="TxLink">
            <a:rPr lang="en-US" sz="12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rPr>
            <a:pPr marL="0" indent="0" algn="l"/>
            <a:t>North</a:t>
          </a:fld>
          <a:endParaRPr lang="ru-RU" sz="12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17</xdr:col>
      <xdr:colOff>563032</xdr:colOff>
      <xdr:row>25</xdr:row>
      <xdr:rowOff>8468</xdr:rowOff>
    </xdr:from>
    <xdr:to>
      <xdr:col>19</xdr:col>
      <xdr:colOff>253415</xdr:colOff>
      <xdr:row>26</xdr:row>
      <xdr:rowOff>85514</xdr:rowOff>
    </xdr:to>
    <xdr:sp macro="" textlink="Processing!F60">
      <xdr:nvSpPr>
        <xdr:cNvPr id="99" name="TextBox 98">
          <a:extLst>
            <a:ext uri="{FF2B5EF4-FFF2-40B4-BE49-F238E27FC236}">
              <a16:creationId xmlns:a16="http://schemas.microsoft.com/office/drawing/2014/main" id="{8A4DFA39-B267-4B0E-B41F-16FB64C34762}"/>
            </a:ext>
          </a:extLst>
        </xdr:cNvPr>
        <xdr:cNvSpPr txBox="1"/>
      </xdr:nvSpPr>
      <xdr:spPr>
        <a:xfrm>
          <a:off x="10926232" y="4580468"/>
          <a:ext cx="909583" cy="259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3730D51-8948-40B1-897B-F6269A43FBA1}" type="TxLink">
            <a:rPr lang="en-US" sz="900" b="0" i="0" u="none" strike="noStrike">
              <a:solidFill>
                <a:schemeClr val="bg1"/>
              </a:solidFill>
              <a:latin typeface="Mangal Pro" panose="00000500000000000000" pitchFamily="2" charset="0"/>
              <a:ea typeface="+mn-ea"/>
              <a:cs typeface="Mangal Pro" panose="00000500000000000000" pitchFamily="2" charset="0"/>
            </a:rPr>
            <a:pPr marL="0" indent="0" algn="r"/>
            <a:t>$974K</a:t>
          </a:fld>
          <a:endParaRPr lang="ru-RU" sz="900" b="0" i="0" u="none" strike="noStrike">
            <a:solidFill>
              <a:schemeClr val="bg1"/>
            </a:solidFill>
            <a:latin typeface="Mangal Pro" panose="00000500000000000000" pitchFamily="2" charset="0"/>
            <a:ea typeface="+mn-ea"/>
            <a:cs typeface="Mangal Pro" panose="00000500000000000000" pitchFamily="2" charset="0"/>
          </a:endParaRPr>
        </a:p>
      </xdr:txBody>
    </xdr:sp>
    <xdr:clientData/>
  </xdr:twoCellAnchor>
  <xdr:twoCellAnchor>
    <xdr:from>
      <xdr:col>17</xdr:col>
      <xdr:colOff>563032</xdr:colOff>
      <xdr:row>26</xdr:row>
      <xdr:rowOff>175825</xdr:rowOff>
    </xdr:from>
    <xdr:to>
      <xdr:col>19</xdr:col>
      <xdr:colOff>253415</xdr:colOff>
      <xdr:row>28</xdr:row>
      <xdr:rowOff>70839</xdr:rowOff>
    </xdr:to>
    <xdr:sp macro="" textlink="Processing!F61">
      <xdr:nvSpPr>
        <xdr:cNvPr id="100" name="TextBox 99">
          <a:extLst>
            <a:ext uri="{FF2B5EF4-FFF2-40B4-BE49-F238E27FC236}">
              <a16:creationId xmlns:a16="http://schemas.microsoft.com/office/drawing/2014/main" id="{99FAAF98-FA41-466F-9FCD-CD8CDCB648CC}"/>
            </a:ext>
          </a:extLst>
        </xdr:cNvPr>
        <xdr:cNvSpPr txBox="1"/>
      </xdr:nvSpPr>
      <xdr:spPr>
        <a:xfrm>
          <a:off x="10926232" y="4930705"/>
          <a:ext cx="909583" cy="2607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654E7A8-1EDA-4E9B-9CBD-F97EE04E0286}" type="TxLink">
            <a:rPr lang="en-US" sz="900" b="0" i="0" u="none" strike="noStrike">
              <a:solidFill>
                <a:schemeClr val="bg1"/>
              </a:solidFill>
              <a:latin typeface="Mangal Pro" panose="00000500000000000000" pitchFamily="2" charset="0"/>
              <a:ea typeface="+mn-ea"/>
              <a:cs typeface="Mangal Pro" panose="00000500000000000000" pitchFamily="2" charset="0"/>
            </a:rPr>
            <a:pPr marL="0" indent="0" algn="r"/>
            <a:t>$171K</a:t>
          </a:fld>
          <a:endParaRPr lang="ru-RU" sz="900" b="0" i="0" u="none" strike="noStrike">
            <a:solidFill>
              <a:schemeClr val="bg1"/>
            </a:solidFill>
            <a:latin typeface="Mangal Pro" panose="00000500000000000000" pitchFamily="2" charset="0"/>
            <a:ea typeface="+mn-ea"/>
            <a:cs typeface="Mangal Pro" panose="00000500000000000000" pitchFamily="2" charset="0"/>
          </a:endParaRPr>
        </a:p>
      </xdr:txBody>
    </xdr:sp>
    <xdr:clientData/>
  </xdr:twoCellAnchor>
  <xdr:twoCellAnchor>
    <xdr:from>
      <xdr:col>17</xdr:col>
      <xdr:colOff>563032</xdr:colOff>
      <xdr:row>28</xdr:row>
      <xdr:rowOff>161150</xdr:rowOff>
    </xdr:from>
    <xdr:to>
      <xdr:col>19</xdr:col>
      <xdr:colOff>253415</xdr:colOff>
      <xdr:row>30</xdr:row>
      <xdr:rowOff>56163</xdr:rowOff>
    </xdr:to>
    <xdr:sp macro="" textlink="Processing!F62">
      <xdr:nvSpPr>
        <xdr:cNvPr id="101" name="TextBox 100">
          <a:extLst>
            <a:ext uri="{FF2B5EF4-FFF2-40B4-BE49-F238E27FC236}">
              <a16:creationId xmlns:a16="http://schemas.microsoft.com/office/drawing/2014/main" id="{FC88E2EC-7FE8-4072-A5BE-44C4AA1B185D}"/>
            </a:ext>
          </a:extLst>
        </xdr:cNvPr>
        <xdr:cNvSpPr txBox="1"/>
      </xdr:nvSpPr>
      <xdr:spPr>
        <a:xfrm>
          <a:off x="10926232" y="5281790"/>
          <a:ext cx="909583" cy="260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BE032CF-23DE-4E93-ACD6-F0E35EA88541}" type="TxLink">
            <a:rPr lang="en-US" sz="900" b="0" i="0" u="none" strike="noStrike">
              <a:solidFill>
                <a:schemeClr val="bg1"/>
              </a:solidFill>
              <a:latin typeface="Mangal Pro" panose="00000500000000000000" pitchFamily="2" charset="0"/>
              <a:ea typeface="+mn-ea"/>
              <a:cs typeface="Mangal Pro" panose="00000500000000000000" pitchFamily="2" charset="0"/>
            </a:rPr>
            <a:pPr marL="0" indent="0" algn="r"/>
            <a:t>$447K</a:t>
          </a:fld>
          <a:endParaRPr lang="ru-RU" sz="900" b="0" i="0" u="none" strike="noStrike">
            <a:solidFill>
              <a:schemeClr val="bg1"/>
            </a:solidFill>
            <a:latin typeface="Mangal Pro" panose="00000500000000000000" pitchFamily="2" charset="0"/>
            <a:ea typeface="+mn-ea"/>
            <a:cs typeface="Mangal Pro" panose="00000500000000000000" pitchFamily="2" charset="0"/>
          </a:endParaRPr>
        </a:p>
      </xdr:txBody>
    </xdr:sp>
    <xdr:clientData/>
  </xdr:twoCellAnchor>
  <xdr:twoCellAnchor>
    <xdr:from>
      <xdr:col>17</xdr:col>
      <xdr:colOff>563032</xdr:colOff>
      <xdr:row>30</xdr:row>
      <xdr:rowOff>146474</xdr:rowOff>
    </xdr:from>
    <xdr:to>
      <xdr:col>19</xdr:col>
      <xdr:colOff>253415</xdr:colOff>
      <xdr:row>32</xdr:row>
      <xdr:rowOff>41487</xdr:rowOff>
    </xdr:to>
    <xdr:sp macro="" textlink="Processing!F63">
      <xdr:nvSpPr>
        <xdr:cNvPr id="102" name="TextBox 101">
          <a:extLst>
            <a:ext uri="{FF2B5EF4-FFF2-40B4-BE49-F238E27FC236}">
              <a16:creationId xmlns:a16="http://schemas.microsoft.com/office/drawing/2014/main" id="{338E0B9E-AC18-4964-86F9-CA69EFAC6552}"/>
            </a:ext>
          </a:extLst>
        </xdr:cNvPr>
        <xdr:cNvSpPr txBox="1"/>
      </xdr:nvSpPr>
      <xdr:spPr>
        <a:xfrm>
          <a:off x="10926232" y="5632874"/>
          <a:ext cx="909583" cy="260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6229D00-600C-4C50-A2C2-A9FB4445B0D9}" type="TxLink">
            <a:rPr lang="en-US" sz="900" b="0" i="0" u="none" strike="noStrike">
              <a:solidFill>
                <a:schemeClr val="bg1"/>
              </a:solidFill>
              <a:latin typeface="Mangal Pro" panose="00000500000000000000" pitchFamily="2" charset="0"/>
              <a:ea typeface="+mn-ea"/>
              <a:cs typeface="Mangal Pro" panose="00000500000000000000" pitchFamily="2" charset="0"/>
            </a:rPr>
            <a:pPr marL="0" indent="0" algn="r"/>
            <a:t>$362K</a:t>
          </a:fld>
          <a:endParaRPr lang="ru-RU" sz="900" b="0" i="0" u="none" strike="noStrike">
            <a:solidFill>
              <a:schemeClr val="bg1"/>
            </a:solidFill>
            <a:latin typeface="Mangal Pro" panose="00000500000000000000" pitchFamily="2" charset="0"/>
            <a:ea typeface="+mn-ea"/>
            <a:cs typeface="Mangal Pro" panose="00000500000000000000" pitchFamily="2" charset="0"/>
          </a:endParaRPr>
        </a:p>
      </xdr:txBody>
    </xdr:sp>
    <xdr:clientData/>
  </xdr:twoCellAnchor>
  <xdr:twoCellAnchor>
    <xdr:from>
      <xdr:col>18</xdr:col>
      <xdr:colOff>375073</xdr:colOff>
      <xdr:row>25</xdr:row>
      <xdr:rowOff>120651</xdr:rowOff>
    </xdr:from>
    <xdr:to>
      <xdr:col>19</xdr:col>
      <xdr:colOff>283633</xdr:colOff>
      <xdr:row>27</xdr:row>
      <xdr:rowOff>15664</xdr:rowOff>
    </xdr:to>
    <xdr:sp macro="" textlink="Processing!$J$60">
      <xdr:nvSpPr>
        <xdr:cNvPr id="103" name="TextBox 102">
          <a:extLst>
            <a:ext uri="{FF2B5EF4-FFF2-40B4-BE49-F238E27FC236}">
              <a16:creationId xmlns:a16="http://schemas.microsoft.com/office/drawing/2014/main" id="{5665DD48-02E4-4F31-9787-B3422760CFC4}"/>
            </a:ext>
          </a:extLst>
        </xdr:cNvPr>
        <xdr:cNvSpPr txBox="1"/>
      </xdr:nvSpPr>
      <xdr:spPr>
        <a:xfrm>
          <a:off x="11347873" y="4692651"/>
          <a:ext cx="518160" cy="260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8CB1BF6-1439-4449-927E-F8CAF499CB1A}" type="TxLink">
            <a:rPr lang="en-US" sz="800" b="0" i="0" u="none" strike="noStrike">
              <a:solidFill>
                <a:schemeClr val="accent2">
                  <a:lumMod val="60000"/>
                  <a:lumOff val="40000"/>
                </a:schemeClr>
              </a:solidFill>
              <a:latin typeface="Aptos Narrow"/>
              <a:ea typeface="+mn-ea"/>
              <a:cs typeface="Mangal Pro" panose="00000500000000000000" pitchFamily="2" charset="0"/>
            </a:rPr>
            <a:pPr marL="0" indent="0" algn="r"/>
            <a:t>-21%</a:t>
          </a:fld>
          <a:endParaRPr lang="ru-RU" sz="800" b="0" i="0" u="none" strike="noStrike">
            <a:solidFill>
              <a:schemeClr val="accent2">
                <a:lumMod val="60000"/>
                <a:lumOff val="40000"/>
              </a:schemeClr>
            </a:solidFill>
            <a:latin typeface="Aptos Narrow"/>
            <a:ea typeface="+mn-ea"/>
            <a:cs typeface="Mangal Pro" panose="00000500000000000000" pitchFamily="2" charset="0"/>
          </a:endParaRPr>
        </a:p>
      </xdr:txBody>
    </xdr:sp>
    <xdr:clientData/>
  </xdr:twoCellAnchor>
  <xdr:twoCellAnchor>
    <xdr:from>
      <xdr:col>18</xdr:col>
      <xdr:colOff>211662</xdr:colOff>
      <xdr:row>25</xdr:row>
      <xdr:rowOff>124884</xdr:rowOff>
    </xdr:from>
    <xdr:to>
      <xdr:col>19</xdr:col>
      <xdr:colOff>5922</xdr:colOff>
      <xdr:row>27</xdr:row>
      <xdr:rowOff>19897</xdr:rowOff>
    </xdr:to>
    <xdr:sp macro="" textlink="">
      <xdr:nvSpPr>
        <xdr:cNvPr id="104" name="TextBox 103">
          <a:extLst>
            <a:ext uri="{FF2B5EF4-FFF2-40B4-BE49-F238E27FC236}">
              <a16:creationId xmlns:a16="http://schemas.microsoft.com/office/drawing/2014/main" id="{7E425507-AB77-4429-8DB9-DA37180E65E6}"/>
            </a:ext>
          </a:extLst>
        </xdr:cNvPr>
        <xdr:cNvSpPr txBox="1"/>
      </xdr:nvSpPr>
      <xdr:spPr>
        <a:xfrm>
          <a:off x="11184462" y="4696884"/>
          <a:ext cx="403860" cy="260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r>
            <a:rPr lang="en-US" sz="800" b="0" i="0" u="none" strike="noStrike">
              <a:solidFill>
                <a:schemeClr val="accent2">
                  <a:lumMod val="60000"/>
                  <a:lumOff val="40000"/>
                </a:schemeClr>
              </a:solidFill>
              <a:latin typeface="Aptos Narrow"/>
              <a:ea typeface="+mn-ea"/>
              <a:cs typeface="Mangal Pro" panose="00000500000000000000" pitchFamily="2" charset="0"/>
            </a:rPr>
            <a:t>KPI</a:t>
          </a:r>
        </a:p>
      </xdr:txBody>
    </xdr:sp>
    <xdr:clientData/>
  </xdr:twoCellAnchor>
  <xdr:twoCellAnchor>
    <xdr:from>
      <xdr:col>18</xdr:col>
      <xdr:colOff>375073</xdr:colOff>
      <xdr:row>27</xdr:row>
      <xdr:rowOff>104282</xdr:rowOff>
    </xdr:from>
    <xdr:to>
      <xdr:col>19</xdr:col>
      <xdr:colOff>283633</xdr:colOff>
      <xdr:row>28</xdr:row>
      <xdr:rowOff>181329</xdr:rowOff>
    </xdr:to>
    <xdr:sp macro="" textlink="Processing!$J$61">
      <xdr:nvSpPr>
        <xdr:cNvPr id="105" name="TextBox 104">
          <a:extLst>
            <a:ext uri="{FF2B5EF4-FFF2-40B4-BE49-F238E27FC236}">
              <a16:creationId xmlns:a16="http://schemas.microsoft.com/office/drawing/2014/main" id="{112F1B78-5D34-46FB-A846-D7106DCC7A9F}"/>
            </a:ext>
          </a:extLst>
        </xdr:cNvPr>
        <xdr:cNvSpPr txBox="1"/>
      </xdr:nvSpPr>
      <xdr:spPr>
        <a:xfrm>
          <a:off x="11347873" y="5042042"/>
          <a:ext cx="518160" cy="259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9561F24-5803-4116-8F43-007DA7612A73}" type="TxLink">
            <a:rPr lang="en-US" sz="800" b="0" i="0" u="none" strike="noStrike">
              <a:solidFill>
                <a:schemeClr val="accent5">
                  <a:lumMod val="20000"/>
                  <a:lumOff val="80000"/>
                </a:schemeClr>
              </a:solidFill>
              <a:latin typeface="Aptos Narrow"/>
              <a:ea typeface="+mn-ea"/>
              <a:cs typeface="Mangal Pro" panose="00000500000000000000" pitchFamily="2" charset="0"/>
            </a:rPr>
            <a:pPr marL="0" indent="0" algn="r"/>
            <a:t>1%</a:t>
          </a:fld>
          <a:endParaRPr lang="ru-RU" sz="800" b="0" i="0" u="none" strike="noStrike">
            <a:solidFill>
              <a:schemeClr val="accent5">
                <a:lumMod val="20000"/>
                <a:lumOff val="80000"/>
              </a:schemeClr>
            </a:solidFill>
            <a:latin typeface="Aptos Narrow"/>
            <a:ea typeface="+mn-ea"/>
            <a:cs typeface="Mangal Pro" panose="00000500000000000000" pitchFamily="2" charset="0"/>
          </a:endParaRPr>
        </a:p>
      </xdr:txBody>
    </xdr:sp>
    <xdr:clientData/>
  </xdr:twoCellAnchor>
  <xdr:twoCellAnchor>
    <xdr:from>
      <xdr:col>18</xdr:col>
      <xdr:colOff>211662</xdr:colOff>
      <xdr:row>27</xdr:row>
      <xdr:rowOff>108515</xdr:rowOff>
    </xdr:from>
    <xdr:to>
      <xdr:col>19</xdr:col>
      <xdr:colOff>5922</xdr:colOff>
      <xdr:row>29</xdr:row>
      <xdr:rowOff>3528</xdr:rowOff>
    </xdr:to>
    <xdr:sp macro="" textlink="">
      <xdr:nvSpPr>
        <xdr:cNvPr id="106" name="TextBox 105">
          <a:extLst>
            <a:ext uri="{FF2B5EF4-FFF2-40B4-BE49-F238E27FC236}">
              <a16:creationId xmlns:a16="http://schemas.microsoft.com/office/drawing/2014/main" id="{A714BCF3-4515-406D-9147-87377757E27E}"/>
            </a:ext>
          </a:extLst>
        </xdr:cNvPr>
        <xdr:cNvSpPr txBox="1"/>
      </xdr:nvSpPr>
      <xdr:spPr>
        <a:xfrm>
          <a:off x="11184462" y="5046275"/>
          <a:ext cx="403860" cy="260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r>
            <a:rPr lang="en-US" sz="800" b="0" i="0" u="none" strike="noStrike">
              <a:solidFill>
                <a:schemeClr val="accent5">
                  <a:lumMod val="20000"/>
                  <a:lumOff val="80000"/>
                </a:schemeClr>
              </a:solidFill>
              <a:latin typeface="Aptos Narrow"/>
              <a:ea typeface="+mn-ea"/>
              <a:cs typeface="Mangal Pro" panose="00000500000000000000" pitchFamily="2" charset="0"/>
            </a:rPr>
            <a:t>KPI</a:t>
          </a:r>
        </a:p>
      </xdr:txBody>
    </xdr:sp>
    <xdr:clientData/>
  </xdr:twoCellAnchor>
  <xdr:twoCellAnchor>
    <xdr:from>
      <xdr:col>18</xdr:col>
      <xdr:colOff>375073</xdr:colOff>
      <xdr:row>29</xdr:row>
      <xdr:rowOff>104139</xdr:rowOff>
    </xdr:from>
    <xdr:to>
      <xdr:col>19</xdr:col>
      <xdr:colOff>283633</xdr:colOff>
      <xdr:row>30</xdr:row>
      <xdr:rowOff>181186</xdr:rowOff>
    </xdr:to>
    <xdr:sp macro="" textlink="Processing!$J$62">
      <xdr:nvSpPr>
        <xdr:cNvPr id="107" name="TextBox 106">
          <a:extLst>
            <a:ext uri="{FF2B5EF4-FFF2-40B4-BE49-F238E27FC236}">
              <a16:creationId xmlns:a16="http://schemas.microsoft.com/office/drawing/2014/main" id="{D78D889A-2067-454D-9380-0EF80499FDD9}"/>
            </a:ext>
          </a:extLst>
        </xdr:cNvPr>
        <xdr:cNvSpPr txBox="1"/>
      </xdr:nvSpPr>
      <xdr:spPr>
        <a:xfrm>
          <a:off x="11347873" y="5407659"/>
          <a:ext cx="518160" cy="259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F99716D-3FAA-4730-9FA7-DE8EC349BCF3}" type="TxLink">
            <a:rPr lang="en-US" sz="800" b="0" i="0" u="none" strike="noStrike">
              <a:solidFill>
                <a:srgbClr val="D1B2E8"/>
              </a:solidFill>
              <a:latin typeface="Aptos Narrow"/>
              <a:ea typeface="+mn-ea"/>
              <a:cs typeface="Mangal Pro" panose="00000500000000000000" pitchFamily="2" charset="0"/>
            </a:rPr>
            <a:pPr marL="0" indent="0" algn="r"/>
            <a:t>-13%</a:t>
          </a:fld>
          <a:endParaRPr lang="ru-RU" sz="800" b="0" i="0" u="none" strike="noStrike">
            <a:solidFill>
              <a:srgbClr val="D1B2E8"/>
            </a:solidFill>
            <a:latin typeface="Aptos Narrow"/>
            <a:ea typeface="+mn-ea"/>
            <a:cs typeface="Mangal Pro" panose="00000500000000000000" pitchFamily="2" charset="0"/>
          </a:endParaRPr>
        </a:p>
      </xdr:txBody>
    </xdr:sp>
    <xdr:clientData/>
  </xdr:twoCellAnchor>
  <xdr:twoCellAnchor>
    <xdr:from>
      <xdr:col>18</xdr:col>
      <xdr:colOff>211662</xdr:colOff>
      <xdr:row>29</xdr:row>
      <xdr:rowOff>107243</xdr:rowOff>
    </xdr:from>
    <xdr:to>
      <xdr:col>19</xdr:col>
      <xdr:colOff>5922</xdr:colOff>
      <xdr:row>31</xdr:row>
      <xdr:rowOff>2257</xdr:rowOff>
    </xdr:to>
    <xdr:sp macro="" textlink="">
      <xdr:nvSpPr>
        <xdr:cNvPr id="108" name="TextBox 107">
          <a:extLst>
            <a:ext uri="{FF2B5EF4-FFF2-40B4-BE49-F238E27FC236}">
              <a16:creationId xmlns:a16="http://schemas.microsoft.com/office/drawing/2014/main" id="{BE60FF2E-39DD-4115-9598-F5820A0CB82A}"/>
            </a:ext>
          </a:extLst>
        </xdr:cNvPr>
        <xdr:cNvSpPr txBox="1"/>
      </xdr:nvSpPr>
      <xdr:spPr>
        <a:xfrm>
          <a:off x="11184462" y="5410763"/>
          <a:ext cx="403860" cy="2607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r>
            <a:rPr lang="en-US" sz="800" b="0" i="0" u="none" strike="noStrike">
              <a:solidFill>
                <a:srgbClr val="D1B2E8"/>
              </a:solidFill>
              <a:latin typeface="Aptos Narrow"/>
              <a:ea typeface="+mn-ea"/>
              <a:cs typeface="Mangal Pro" panose="00000500000000000000" pitchFamily="2" charset="0"/>
            </a:rPr>
            <a:t>KPI</a:t>
          </a:r>
          <a:endParaRPr lang="en-US" sz="1050" b="0" i="0" u="none" strike="noStrike">
            <a:solidFill>
              <a:srgbClr val="D1B2E8"/>
            </a:solidFill>
            <a:latin typeface="Aptos Narrow"/>
            <a:ea typeface="+mn-ea"/>
            <a:cs typeface="Mangal Pro" panose="00000500000000000000" pitchFamily="2" charset="0"/>
          </a:endParaRPr>
        </a:p>
      </xdr:txBody>
    </xdr:sp>
    <xdr:clientData/>
  </xdr:twoCellAnchor>
  <xdr:twoCellAnchor>
    <xdr:from>
      <xdr:col>18</xdr:col>
      <xdr:colOff>375073</xdr:colOff>
      <xdr:row>31</xdr:row>
      <xdr:rowOff>77047</xdr:rowOff>
    </xdr:from>
    <xdr:to>
      <xdr:col>19</xdr:col>
      <xdr:colOff>283633</xdr:colOff>
      <xdr:row>32</xdr:row>
      <xdr:rowOff>154093</xdr:rowOff>
    </xdr:to>
    <xdr:sp macro="" textlink="Processing!J63">
      <xdr:nvSpPr>
        <xdr:cNvPr id="109" name="TextBox 108">
          <a:extLst>
            <a:ext uri="{FF2B5EF4-FFF2-40B4-BE49-F238E27FC236}">
              <a16:creationId xmlns:a16="http://schemas.microsoft.com/office/drawing/2014/main" id="{4D7ACB67-D90D-4AE2-AC4D-38DF5740203B}"/>
            </a:ext>
          </a:extLst>
        </xdr:cNvPr>
        <xdr:cNvSpPr txBox="1"/>
      </xdr:nvSpPr>
      <xdr:spPr>
        <a:xfrm>
          <a:off x="11347873" y="5746327"/>
          <a:ext cx="518160" cy="259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D36E96C-5494-48C1-BB35-A98F85420BCB}" type="TxLink">
            <a:rPr lang="en-US" sz="800" b="0" i="0" u="none" strike="noStrike">
              <a:solidFill>
                <a:schemeClr val="tx2">
                  <a:lumMod val="25000"/>
                  <a:lumOff val="75000"/>
                </a:schemeClr>
              </a:solidFill>
              <a:latin typeface="Aptos Narrow"/>
              <a:ea typeface="+mn-ea"/>
              <a:cs typeface="Mangal Pro" panose="00000500000000000000" pitchFamily="2" charset="0"/>
            </a:rPr>
            <a:pPr marL="0" indent="0" algn="r"/>
            <a:t>10%</a:t>
          </a:fld>
          <a:endParaRPr lang="ru-RU" sz="800" b="0" i="0" u="none" strike="noStrike">
            <a:solidFill>
              <a:schemeClr val="tx2">
                <a:lumMod val="25000"/>
                <a:lumOff val="75000"/>
              </a:schemeClr>
            </a:solidFill>
            <a:latin typeface="Aptos Narrow"/>
            <a:ea typeface="+mn-ea"/>
            <a:cs typeface="Mangal Pro" panose="00000500000000000000" pitchFamily="2" charset="0"/>
          </a:endParaRPr>
        </a:p>
      </xdr:txBody>
    </xdr:sp>
    <xdr:clientData/>
  </xdr:twoCellAnchor>
  <xdr:twoCellAnchor>
    <xdr:from>
      <xdr:col>18</xdr:col>
      <xdr:colOff>211662</xdr:colOff>
      <xdr:row>31</xdr:row>
      <xdr:rowOff>76201</xdr:rowOff>
    </xdr:from>
    <xdr:to>
      <xdr:col>19</xdr:col>
      <xdr:colOff>5922</xdr:colOff>
      <xdr:row>32</xdr:row>
      <xdr:rowOff>153247</xdr:rowOff>
    </xdr:to>
    <xdr:sp macro="" textlink="">
      <xdr:nvSpPr>
        <xdr:cNvPr id="110" name="TextBox 109">
          <a:extLst>
            <a:ext uri="{FF2B5EF4-FFF2-40B4-BE49-F238E27FC236}">
              <a16:creationId xmlns:a16="http://schemas.microsoft.com/office/drawing/2014/main" id="{9513D447-FED7-4633-AC84-C0DFE8879846}"/>
            </a:ext>
          </a:extLst>
        </xdr:cNvPr>
        <xdr:cNvSpPr txBox="1"/>
      </xdr:nvSpPr>
      <xdr:spPr>
        <a:xfrm>
          <a:off x="11184462" y="5745481"/>
          <a:ext cx="403860" cy="259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r>
            <a:rPr lang="en-US" sz="800" b="0" i="0" u="none" strike="noStrike">
              <a:solidFill>
                <a:schemeClr val="tx2">
                  <a:lumMod val="25000"/>
                  <a:lumOff val="75000"/>
                </a:schemeClr>
              </a:solidFill>
              <a:latin typeface="Aptos Narrow"/>
              <a:ea typeface="+mn-ea"/>
              <a:cs typeface="Mangal Pro" panose="00000500000000000000" pitchFamily="2" charset="0"/>
            </a:rPr>
            <a:t>KPI</a:t>
          </a:r>
        </a:p>
      </xdr:txBody>
    </xdr:sp>
    <xdr:clientData/>
  </xdr:twoCellAnchor>
  <xdr:twoCellAnchor>
    <xdr:from>
      <xdr:col>16</xdr:col>
      <xdr:colOff>84370</xdr:colOff>
      <xdr:row>33</xdr:row>
      <xdr:rowOff>7914</xdr:rowOff>
    </xdr:from>
    <xdr:to>
      <xdr:col>18</xdr:col>
      <xdr:colOff>178909</xdr:colOff>
      <xdr:row>34</xdr:row>
      <xdr:rowOff>70364</xdr:rowOff>
    </xdr:to>
    <xdr:sp macro="" textlink="Processing!$B$18">
      <xdr:nvSpPr>
        <xdr:cNvPr id="111" name="TextBox 110">
          <a:extLst>
            <a:ext uri="{FF2B5EF4-FFF2-40B4-BE49-F238E27FC236}">
              <a16:creationId xmlns:a16="http://schemas.microsoft.com/office/drawing/2014/main" id="{2C23DA55-A684-4112-9AC9-273192899DD1}"/>
            </a:ext>
          </a:extLst>
        </xdr:cNvPr>
        <xdr:cNvSpPr txBox="1"/>
      </xdr:nvSpPr>
      <xdr:spPr>
        <a:xfrm>
          <a:off x="9837970" y="6042954"/>
          <a:ext cx="1313739" cy="245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50EB007-0E2F-4190-A414-8CEC50917CF8}" type="TxLink">
            <a:rPr lang="en-US" sz="800" b="0" i="0" u="none" strike="noStrike">
              <a:solidFill>
                <a:srgbClr val="8D8FB5"/>
              </a:solidFill>
              <a:latin typeface="Mangal Pro" panose="00000500000000000000" pitchFamily="2" charset="0"/>
              <a:ea typeface="+mn-ea"/>
              <a:cs typeface="Mangal Pro" panose="00000500000000000000" pitchFamily="2" charset="0"/>
            </a:rPr>
            <a:pPr marL="0" indent="0" algn="l"/>
            <a:t>Total Revenue</a:t>
          </a:fld>
          <a:endParaRPr lang="ru-RU" sz="8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18</xdr:col>
      <xdr:colOff>133349</xdr:colOff>
      <xdr:row>25</xdr:row>
      <xdr:rowOff>29634</xdr:rowOff>
    </xdr:from>
    <xdr:to>
      <xdr:col>18</xdr:col>
      <xdr:colOff>416983</xdr:colOff>
      <xdr:row>26</xdr:row>
      <xdr:rowOff>38097</xdr:rowOff>
    </xdr:to>
    <xdr:sp macro="" textlink="Processing!$H$60">
      <xdr:nvSpPr>
        <xdr:cNvPr id="112" name="TextBox 111">
          <a:extLst>
            <a:ext uri="{FF2B5EF4-FFF2-40B4-BE49-F238E27FC236}">
              <a16:creationId xmlns:a16="http://schemas.microsoft.com/office/drawing/2014/main" id="{88DAE4E3-A3A5-4563-BA23-1DE2719488C5}"/>
            </a:ext>
          </a:extLst>
        </xdr:cNvPr>
        <xdr:cNvSpPr txBox="1"/>
      </xdr:nvSpPr>
      <xdr:spPr>
        <a:xfrm>
          <a:off x="11106149" y="4601634"/>
          <a:ext cx="283634" cy="191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656A31-C034-4AE0-81C2-396FFC176735}" type="TxLink">
            <a:rPr lang="en-US" sz="1900" b="0" i="0" u="none" strike="noStrike">
              <a:blipFill>
                <a:blip xmlns:r="http://schemas.openxmlformats.org/officeDocument/2006/relationships" r:embed="rId6">
                  <a:extLst>
                    <a:ext uri="{96DAC541-7B7A-43D3-8B79-37D633B846F1}">
                      <asvg:svgBlip xmlns:asvg="http://schemas.microsoft.com/office/drawing/2016/SVG/main" r:embed="rId7"/>
                    </a:ext>
                  </a:extLst>
                </a:blip>
                <a:stretch>
                  <a:fillRect/>
                </a:stretch>
              </a:blipFill>
              <a:latin typeface="Calibri"/>
              <a:cs typeface="Calibri"/>
            </a:rPr>
            <a:pPr algn="ctr"/>
            <a:t>■</a:t>
          </a:fld>
          <a:endParaRPr lang="en-US" sz="1900">
            <a:blipFill>
              <a:blip xmlns:r="http://schemas.openxmlformats.org/officeDocument/2006/relationships" r:embed="rId6">
                <a:extLst>
                  <a:ext uri="{96DAC541-7B7A-43D3-8B79-37D633B846F1}">
                    <asvg:svgBlip xmlns:asvg="http://schemas.microsoft.com/office/drawing/2016/SVG/main" r:embed="rId7"/>
                  </a:ext>
                </a:extLst>
              </a:blip>
              <a:stretch>
                <a:fillRect/>
              </a:stretch>
            </a:blipFill>
          </a:endParaRPr>
        </a:p>
      </xdr:txBody>
    </xdr:sp>
    <xdr:clientData/>
  </xdr:twoCellAnchor>
  <xdr:twoCellAnchor>
    <xdr:from>
      <xdr:col>18</xdr:col>
      <xdr:colOff>133349</xdr:colOff>
      <xdr:row>27</xdr:row>
      <xdr:rowOff>14111</xdr:rowOff>
    </xdr:from>
    <xdr:to>
      <xdr:col>18</xdr:col>
      <xdr:colOff>416983</xdr:colOff>
      <xdr:row>28</xdr:row>
      <xdr:rowOff>22575</xdr:rowOff>
    </xdr:to>
    <xdr:sp macro="" textlink="Processing!$H$61">
      <xdr:nvSpPr>
        <xdr:cNvPr id="113" name="TextBox 112">
          <a:extLst>
            <a:ext uri="{FF2B5EF4-FFF2-40B4-BE49-F238E27FC236}">
              <a16:creationId xmlns:a16="http://schemas.microsoft.com/office/drawing/2014/main" id="{00F42528-189F-4BB5-95F2-0EDF649B18A6}"/>
            </a:ext>
          </a:extLst>
        </xdr:cNvPr>
        <xdr:cNvSpPr txBox="1"/>
      </xdr:nvSpPr>
      <xdr:spPr>
        <a:xfrm>
          <a:off x="11106149" y="4951871"/>
          <a:ext cx="283634" cy="191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C1C2938-8699-40D1-997B-EC4ADE98DCC2}" type="TxLink">
            <a:rPr lang="en-US" sz="1900" b="0" i="0" u="none" strike="noStrike">
              <a:blipFill>
                <a:blip xmlns:r="http://schemas.openxmlformats.org/officeDocument/2006/relationships" r:embed="rId6">
                  <a:extLst>
                    <a:ext uri="{96DAC541-7B7A-43D3-8B79-37D633B846F1}">
                      <asvg:svgBlip xmlns:asvg="http://schemas.microsoft.com/office/drawing/2016/SVG/main" r:embed="rId7"/>
                    </a:ext>
                  </a:extLst>
                </a:blip>
                <a:stretch>
                  <a:fillRect/>
                </a:stretch>
              </a:blipFill>
              <a:latin typeface="Calibri"/>
              <a:cs typeface="Calibri"/>
            </a:rPr>
            <a:pPr algn="ctr"/>
            <a:t> </a:t>
          </a:fld>
          <a:endParaRPr lang="en-US" sz="1900">
            <a:blipFill>
              <a:blip xmlns:r="http://schemas.openxmlformats.org/officeDocument/2006/relationships" r:embed="rId6">
                <a:extLst>
                  <a:ext uri="{96DAC541-7B7A-43D3-8B79-37D633B846F1}">
                    <asvg:svgBlip xmlns:asvg="http://schemas.microsoft.com/office/drawing/2016/SVG/main" r:embed="rId7"/>
                  </a:ext>
                </a:extLst>
              </a:blip>
              <a:stretch>
                <a:fillRect/>
              </a:stretch>
            </a:blipFill>
          </a:endParaRPr>
        </a:p>
      </xdr:txBody>
    </xdr:sp>
    <xdr:clientData/>
  </xdr:twoCellAnchor>
  <xdr:twoCellAnchor>
    <xdr:from>
      <xdr:col>18</xdr:col>
      <xdr:colOff>133349</xdr:colOff>
      <xdr:row>28</xdr:row>
      <xdr:rowOff>180622</xdr:rowOff>
    </xdr:from>
    <xdr:to>
      <xdr:col>18</xdr:col>
      <xdr:colOff>416983</xdr:colOff>
      <xdr:row>30</xdr:row>
      <xdr:rowOff>7052</xdr:rowOff>
    </xdr:to>
    <xdr:sp macro="" textlink="Processing!$H$62">
      <xdr:nvSpPr>
        <xdr:cNvPr id="114" name="TextBox 113">
          <a:extLst>
            <a:ext uri="{FF2B5EF4-FFF2-40B4-BE49-F238E27FC236}">
              <a16:creationId xmlns:a16="http://schemas.microsoft.com/office/drawing/2014/main" id="{A829DB3C-E3E9-40FF-BD9F-3C2030ABA64F}"/>
            </a:ext>
          </a:extLst>
        </xdr:cNvPr>
        <xdr:cNvSpPr txBox="1"/>
      </xdr:nvSpPr>
      <xdr:spPr>
        <a:xfrm>
          <a:off x="11106149" y="5301262"/>
          <a:ext cx="283634" cy="19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5D266FE-7583-4942-8E22-79FC9388D0BF}" type="TxLink">
            <a:rPr lang="en-US" sz="1900" b="0" i="0" u="none" strike="noStrike">
              <a:blipFill>
                <a:blip xmlns:r="http://schemas.openxmlformats.org/officeDocument/2006/relationships" r:embed="rId6">
                  <a:extLst>
                    <a:ext uri="{96DAC541-7B7A-43D3-8B79-37D633B846F1}">
                      <asvg:svgBlip xmlns:asvg="http://schemas.microsoft.com/office/drawing/2016/SVG/main" r:embed="rId7"/>
                    </a:ext>
                  </a:extLst>
                </a:blip>
                <a:stretch>
                  <a:fillRect/>
                </a:stretch>
              </a:blipFill>
              <a:latin typeface="Calibri"/>
              <a:cs typeface="Calibri"/>
            </a:rPr>
            <a:pPr algn="ctr"/>
            <a:t>■</a:t>
          </a:fld>
          <a:endParaRPr lang="en-US" sz="1900">
            <a:blipFill>
              <a:blip xmlns:r="http://schemas.openxmlformats.org/officeDocument/2006/relationships" r:embed="rId6">
                <a:extLst>
                  <a:ext uri="{96DAC541-7B7A-43D3-8B79-37D633B846F1}">
                    <asvg:svgBlip xmlns:asvg="http://schemas.microsoft.com/office/drawing/2016/SVG/main" r:embed="rId7"/>
                  </a:ext>
                </a:extLst>
              </a:blip>
              <a:stretch>
                <a:fillRect/>
              </a:stretch>
            </a:blipFill>
          </a:endParaRPr>
        </a:p>
      </xdr:txBody>
    </xdr:sp>
    <xdr:clientData/>
  </xdr:twoCellAnchor>
  <xdr:twoCellAnchor>
    <xdr:from>
      <xdr:col>18</xdr:col>
      <xdr:colOff>133349</xdr:colOff>
      <xdr:row>30</xdr:row>
      <xdr:rowOff>165100</xdr:rowOff>
    </xdr:from>
    <xdr:to>
      <xdr:col>18</xdr:col>
      <xdr:colOff>416983</xdr:colOff>
      <xdr:row>31</xdr:row>
      <xdr:rowOff>173564</xdr:rowOff>
    </xdr:to>
    <xdr:sp macro="" textlink="Processing!$H$63">
      <xdr:nvSpPr>
        <xdr:cNvPr id="115" name="TextBox 114">
          <a:extLst>
            <a:ext uri="{FF2B5EF4-FFF2-40B4-BE49-F238E27FC236}">
              <a16:creationId xmlns:a16="http://schemas.microsoft.com/office/drawing/2014/main" id="{2ECA9963-50BA-4998-AC97-39C3D7FC3E12}"/>
            </a:ext>
          </a:extLst>
        </xdr:cNvPr>
        <xdr:cNvSpPr txBox="1"/>
      </xdr:nvSpPr>
      <xdr:spPr>
        <a:xfrm>
          <a:off x="11106149" y="5651500"/>
          <a:ext cx="283634" cy="191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442A90-B663-4DE8-BDDF-1904EF440612}" type="TxLink">
            <a:rPr lang="en-US" sz="1900" b="0" i="0" u="none" strike="noStrike">
              <a:blipFill>
                <a:blip xmlns:r="http://schemas.openxmlformats.org/officeDocument/2006/relationships" r:embed="rId6">
                  <a:extLst>
                    <a:ext uri="{96DAC541-7B7A-43D3-8B79-37D633B846F1}">
                      <asvg:svgBlip xmlns:asvg="http://schemas.microsoft.com/office/drawing/2016/SVG/main" r:embed="rId7"/>
                    </a:ext>
                  </a:extLst>
                </a:blip>
                <a:stretch>
                  <a:fillRect/>
                </a:stretch>
              </a:blipFill>
              <a:latin typeface="Calibri"/>
              <a:cs typeface="Calibri"/>
            </a:rPr>
            <a:pPr algn="ctr"/>
            <a:t> </a:t>
          </a:fld>
          <a:endParaRPr lang="en-US" sz="1900">
            <a:blipFill>
              <a:blip xmlns:r="http://schemas.openxmlformats.org/officeDocument/2006/relationships" r:embed="rId6">
                <a:extLst>
                  <a:ext uri="{96DAC541-7B7A-43D3-8B79-37D633B846F1}">
                    <asvg:svgBlip xmlns:asvg="http://schemas.microsoft.com/office/drawing/2016/SVG/main" r:embed="rId7"/>
                  </a:ext>
                </a:extLst>
              </a:blip>
              <a:stretch>
                <a:fillRect/>
              </a:stretch>
            </a:blipFill>
          </a:endParaRPr>
        </a:p>
      </xdr:txBody>
    </xdr:sp>
    <xdr:clientData/>
  </xdr:twoCellAnchor>
  <xdr:twoCellAnchor>
    <xdr:from>
      <xdr:col>18</xdr:col>
      <xdr:colOff>133349</xdr:colOff>
      <xdr:row>25</xdr:row>
      <xdr:rowOff>29634</xdr:rowOff>
    </xdr:from>
    <xdr:to>
      <xdr:col>18</xdr:col>
      <xdr:colOff>416983</xdr:colOff>
      <xdr:row>26</xdr:row>
      <xdr:rowOff>38097</xdr:rowOff>
    </xdr:to>
    <xdr:sp macro="" textlink="Processing!G60">
      <xdr:nvSpPr>
        <xdr:cNvPr id="116" name="TextBox 115">
          <a:extLst>
            <a:ext uri="{FF2B5EF4-FFF2-40B4-BE49-F238E27FC236}">
              <a16:creationId xmlns:a16="http://schemas.microsoft.com/office/drawing/2014/main" id="{3235A3C7-C7E8-4786-B121-A1266DB1BB7B}"/>
            </a:ext>
          </a:extLst>
        </xdr:cNvPr>
        <xdr:cNvSpPr txBox="1"/>
      </xdr:nvSpPr>
      <xdr:spPr>
        <a:xfrm>
          <a:off x="11106149" y="4601634"/>
          <a:ext cx="283634" cy="191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2E3DB53-1BE0-4F46-B3B0-78E72684772F}" type="TxLink">
            <a:rPr lang="en-US" sz="19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Calibri"/>
              <a:ea typeface="+mn-ea"/>
              <a:cs typeface="Calibri"/>
            </a:rPr>
            <a:pPr marL="0" indent="0" algn="ctr"/>
            <a:t> </a:t>
          </a:fld>
          <a:endParaRPr lang="en-US" sz="19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Calibri"/>
            <a:ea typeface="+mn-ea"/>
            <a:cs typeface="Calibri"/>
          </a:endParaRPr>
        </a:p>
      </xdr:txBody>
    </xdr:sp>
    <xdr:clientData/>
  </xdr:twoCellAnchor>
  <xdr:twoCellAnchor>
    <xdr:from>
      <xdr:col>18</xdr:col>
      <xdr:colOff>133349</xdr:colOff>
      <xdr:row>27</xdr:row>
      <xdr:rowOff>14111</xdr:rowOff>
    </xdr:from>
    <xdr:to>
      <xdr:col>18</xdr:col>
      <xdr:colOff>416983</xdr:colOff>
      <xdr:row>28</xdr:row>
      <xdr:rowOff>22575</xdr:rowOff>
    </xdr:to>
    <xdr:sp macro="" textlink="Processing!G61">
      <xdr:nvSpPr>
        <xdr:cNvPr id="117" name="TextBox 116">
          <a:extLst>
            <a:ext uri="{FF2B5EF4-FFF2-40B4-BE49-F238E27FC236}">
              <a16:creationId xmlns:a16="http://schemas.microsoft.com/office/drawing/2014/main" id="{E8B54D26-A701-4777-A508-DC788EC7FEA6}"/>
            </a:ext>
          </a:extLst>
        </xdr:cNvPr>
        <xdr:cNvSpPr txBox="1"/>
      </xdr:nvSpPr>
      <xdr:spPr>
        <a:xfrm>
          <a:off x="11106149" y="4951871"/>
          <a:ext cx="283634" cy="191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B36FA97-1B4B-44D5-81E4-AB362FC3A6BD}" type="TxLink">
            <a:rPr lang="en-US" sz="19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Calibri"/>
              <a:ea typeface="+mn-ea"/>
              <a:cs typeface="Calibri"/>
            </a:rPr>
            <a:pPr marL="0" indent="0" algn="ctr"/>
            <a:t>■</a:t>
          </a:fld>
          <a:endParaRPr lang="en-US" sz="19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Calibri"/>
            <a:ea typeface="+mn-ea"/>
            <a:cs typeface="Calibri"/>
          </a:endParaRPr>
        </a:p>
      </xdr:txBody>
    </xdr:sp>
    <xdr:clientData/>
  </xdr:twoCellAnchor>
  <xdr:twoCellAnchor>
    <xdr:from>
      <xdr:col>18</xdr:col>
      <xdr:colOff>133349</xdr:colOff>
      <xdr:row>28</xdr:row>
      <xdr:rowOff>180622</xdr:rowOff>
    </xdr:from>
    <xdr:to>
      <xdr:col>18</xdr:col>
      <xdr:colOff>416983</xdr:colOff>
      <xdr:row>30</xdr:row>
      <xdr:rowOff>7052</xdr:rowOff>
    </xdr:to>
    <xdr:sp macro="" textlink="Processing!G62">
      <xdr:nvSpPr>
        <xdr:cNvPr id="118" name="TextBox 117">
          <a:extLst>
            <a:ext uri="{FF2B5EF4-FFF2-40B4-BE49-F238E27FC236}">
              <a16:creationId xmlns:a16="http://schemas.microsoft.com/office/drawing/2014/main" id="{BCDAB242-E1E2-4C05-8ABB-54F9434ACA24}"/>
            </a:ext>
          </a:extLst>
        </xdr:cNvPr>
        <xdr:cNvSpPr txBox="1"/>
      </xdr:nvSpPr>
      <xdr:spPr>
        <a:xfrm>
          <a:off x="11106149" y="5301262"/>
          <a:ext cx="283634" cy="19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1EF7F50-B4CD-4DE0-BD9D-94E68010CBE4}" type="TxLink">
            <a:rPr lang="en-US" sz="19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Calibri"/>
              <a:ea typeface="+mn-ea"/>
              <a:cs typeface="Calibri"/>
            </a:rPr>
            <a:pPr marL="0" indent="0" algn="ctr"/>
            <a:t> </a:t>
          </a:fld>
          <a:endParaRPr lang="en-US" sz="19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Calibri"/>
            <a:ea typeface="+mn-ea"/>
            <a:cs typeface="Calibri"/>
          </a:endParaRPr>
        </a:p>
      </xdr:txBody>
    </xdr:sp>
    <xdr:clientData/>
  </xdr:twoCellAnchor>
  <xdr:twoCellAnchor>
    <xdr:from>
      <xdr:col>18</xdr:col>
      <xdr:colOff>133349</xdr:colOff>
      <xdr:row>30</xdr:row>
      <xdr:rowOff>165100</xdr:rowOff>
    </xdr:from>
    <xdr:to>
      <xdr:col>18</xdr:col>
      <xdr:colOff>416983</xdr:colOff>
      <xdr:row>31</xdr:row>
      <xdr:rowOff>173564</xdr:rowOff>
    </xdr:to>
    <xdr:sp macro="" textlink="Processing!G63">
      <xdr:nvSpPr>
        <xdr:cNvPr id="119" name="TextBox 118">
          <a:extLst>
            <a:ext uri="{FF2B5EF4-FFF2-40B4-BE49-F238E27FC236}">
              <a16:creationId xmlns:a16="http://schemas.microsoft.com/office/drawing/2014/main" id="{5556932C-D0F5-41FA-961D-9869ED2E9191}"/>
            </a:ext>
          </a:extLst>
        </xdr:cNvPr>
        <xdr:cNvSpPr txBox="1"/>
      </xdr:nvSpPr>
      <xdr:spPr>
        <a:xfrm>
          <a:off x="11106149" y="5651500"/>
          <a:ext cx="283634" cy="191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E9C2444-B85D-4F1D-9B10-E40702F563B8}" type="TxLink">
            <a:rPr lang="en-US" sz="19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Calibri"/>
              <a:ea typeface="+mn-ea"/>
              <a:cs typeface="Calibri"/>
            </a:rPr>
            <a:pPr marL="0" indent="0" algn="ctr"/>
            <a:t>■</a:t>
          </a:fld>
          <a:endParaRPr lang="en-US" sz="19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Calibri"/>
            <a:ea typeface="+mn-ea"/>
            <a:cs typeface="Calibri"/>
          </a:endParaRPr>
        </a:p>
      </xdr:txBody>
    </xdr:sp>
    <xdr:clientData/>
  </xdr:twoCellAnchor>
  <xdr:twoCellAnchor>
    <xdr:from>
      <xdr:col>14</xdr:col>
      <xdr:colOff>520700</xdr:colOff>
      <xdr:row>25</xdr:row>
      <xdr:rowOff>76200</xdr:rowOff>
    </xdr:from>
    <xdr:to>
      <xdr:col>16</xdr:col>
      <xdr:colOff>215900</xdr:colOff>
      <xdr:row>26</xdr:row>
      <xdr:rowOff>153246</xdr:rowOff>
    </xdr:to>
    <xdr:sp macro="" textlink="Processing!I52">
      <xdr:nvSpPr>
        <xdr:cNvPr id="120" name="TextBox 119">
          <a:extLst>
            <a:ext uri="{FF2B5EF4-FFF2-40B4-BE49-F238E27FC236}">
              <a16:creationId xmlns:a16="http://schemas.microsoft.com/office/drawing/2014/main" id="{14319C50-E34A-4669-B11A-9B8D452A7E91}"/>
            </a:ext>
          </a:extLst>
        </xdr:cNvPr>
        <xdr:cNvSpPr txBox="1"/>
      </xdr:nvSpPr>
      <xdr:spPr>
        <a:xfrm>
          <a:off x="9055100" y="4648200"/>
          <a:ext cx="914400" cy="259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C159BAF-E43A-4719-8C7D-DC978003A6B0}" type="TxLink">
            <a:rPr lang="en-US"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rPr>
            <a:pPr marL="0" indent="0" algn="ctr"/>
            <a:t>50%</a:t>
          </a:fld>
          <a:endParaRPr lang="ru-RU"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14</xdr:col>
      <xdr:colOff>520700</xdr:colOff>
      <xdr:row>27</xdr:row>
      <xdr:rowOff>63499</xdr:rowOff>
    </xdr:from>
    <xdr:to>
      <xdr:col>16</xdr:col>
      <xdr:colOff>215900</xdr:colOff>
      <xdr:row>28</xdr:row>
      <xdr:rowOff>140546</xdr:rowOff>
    </xdr:to>
    <xdr:sp macro="" textlink="Processing!I53">
      <xdr:nvSpPr>
        <xdr:cNvPr id="121" name="TextBox 120">
          <a:extLst>
            <a:ext uri="{FF2B5EF4-FFF2-40B4-BE49-F238E27FC236}">
              <a16:creationId xmlns:a16="http://schemas.microsoft.com/office/drawing/2014/main" id="{EAE97667-AC6D-495F-B35F-66EB64447DB2}"/>
            </a:ext>
          </a:extLst>
        </xdr:cNvPr>
        <xdr:cNvSpPr txBox="1"/>
      </xdr:nvSpPr>
      <xdr:spPr>
        <a:xfrm>
          <a:off x="9055100" y="5001259"/>
          <a:ext cx="914400" cy="259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9274DDA-097F-47FF-AEFF-CDA65D617559}" type="TxLink">
            <a:rPr lang="en-US"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rPr>
            <a:pPr marL="0" indent="0" algn="ctr"/>
            <a:t>23%</a:t>
          </a:fld>
          <a:endParaRPr lang="ru-RU"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14</xdr:col>
      <xdr:colOff>520700</xdr:colOff>
      <xdr:row>29</xdr:row>
      <xdr:rowOff>50798</xdr:rowOff>
    </xdr:from>
    <xdr:to>
      <xdr:col>16</xdr:col>
      <xdr:colOff>215900</xdr:colOff>
      <xdr:row>30</xdr:row>
      <xdr:rowOff>127845</xdr:rowOff>
    </xdr:to>
    <xdr:sp macro="" textlink="Processing!I54">
      <xdr:nvSpPr>
        <xdr:cNvPr id="122" name="TextBox 121">
          <a:extLst>
            <a:ext uri="{FF2B5EF4-FFF2-40B4-BE49-F238E27FC236}">
              <a16:creationId xmlns:a16="http://schemas.microsoft.com/office/drawing/2014/main" id="{965A5007-2818-46A9-8BCE-216B9D635560}"/>
            </a:ext>
          </a:extLst>
        </xdr:cNvPr>
        <xdr:cNvSpPr txBox="1"/>
      </xdr:nvSpPr>
      <xdr:spPr>
        <a:xfrm>
          <a:off x="9055100" y="5354318"/>
          <a:ext cx="914400" cy="259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3579B44-1449-4337-8E6D-5D76E6A5FF30}" type="TxLink">
            <a:rPr lang="en-US"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rPr>
            <a:pPr marL="0" indent="0" algn="ctr"/>
            <a:t>19%</a:t>
          </a:fld>
          <a:endParaRPr lang="ru-RU"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14</xdr:col>
      <xdr:colOff>520700</xdr:colOff>
      <xdr:row>31</xdr:row>
      <xdr:rowOff>38099</xdr:rowOff>
    </xdr:from>
    <xdr:to>
      <xdr:col>16</xdr:col>
      <xdr:colOff>215900</xdr:colOff>
      <xdr:row>32</xdr:row>
      <xdr:rowOff>115145</xdr:rowOff>
    </xdr:to>
    <xdr:sp macro="" textlink="Processing!I55">
      <xdr:nvSpPr>
        <xdr:cNvPr id="123" name="TextBox 122">
          <a:extLst>
            <a:ext uri="{FF2B5EF4-FFF2-40B4-BE49-F238E27FC236}">
              <a16:creationId xmlns:a16="http://schemas.microsoft.com/office/drawing/2014/main" id="{1EB9F86A-C973-4BD3-B523-CD3FB9022738}"/>
            </a:ext>
          </a:extLst>
        </xdr:cNvPr>
        <xdr:cNvSpPr txBox="1"/>
      </xdr:nvSpPr>
      <xdr:spPr>
        <a:xfrm>
          <a:off x="9055100" y="5707379"/>
          <a:ext cx="914400" cy="259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DAE9CC0-6C94-4087-B0DE-1C7A7737382C}" type="TxLink">
            <a:rPr lang="en-US"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rPr>
            <a:pPr marL="0" indent="0" algn="ctr"/>
            <a:t>9%</a:t>
          </a:fld>
          <a:endParaRPr lang="ru-RU" sz="18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15</xdr:col>
      <xdr:colOff>10788</xdr:colOff>
      <xdr:row>7</xdr:row>
      <xdr:rowOff>37537</xdr:rowOff>
    </xdr:from>
    <xdr:to>
      <xdr:col>19</xdr:col>
      <xdr:colOff>1982</xdr:colOff>
      <xdr:row>19</xdr:row>
      <xdr:rowOff>13854</xdr:rowOff>
    </xdr:to>
    <xdr:graphicFrame macro="">
      <xdr:nvGraphicFramePr>
        <xdr:cNvPr id="145" name="Chart 144">
          <a:extLst>
            <a:ext uri="{FF2B5EF4-FFF2-40B4-BE49-F238E27FC236}">
              <a16:creationId xmlns:a16="http://schemas.microsoft.com/office/drawing/2014/main" id="{86CD41A3-81ED-463E-A22E-78E6C66D87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520700</xdr:colOff>
      <xdr:row>32</xdr:row>
      <xdr:rowOff>173564</xdr:rowOff>
    </xdr:from>
    <xdr:to>
      <xdr:col>16</xdr:col>
      <xdr:colOff>215900</xdr:colOff>
      <xdr:row>34</xdr:row>
      <xdr:rowOff>68578</xdr:rowOff>
    </xdr:to>
    <xdr:sp macro="" textlink="Processing!E56">
      <xdr:nvSpPr>
        <xdr:cNvPr id="124" name="TextBox 123">
          <a:extLst>
            <a:ext uri="{FF2B5EF4-FFF2-40B4-BE49-F238E27FC236}">
              <a16:creationId xmlns:a16="http://schemas.microsoft.com/office/drawing/2014/main" id="{6CFAABEF-0CA1-4571-BD34-41EC48AD6BC9}"/>
            </a:ext>
          </a:extLst>
        </xdr:cNvPr>
        <xdr:cNvSpPr txBox="1"/>
      </xdr:nvSpPr>
      <xdr:spPr>
        <a:xfrm>
          <a:off x="9055100" y="6025724"/>
          <a:ext cx="914400" cy="2607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EDC89AE-5B48-4540-9A57-511DF72CACBF}" type="TxLink">
            <a:rPr lang="en-US" sz="12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rPr>
            <a:pPr marL="0" indent="0" algn="ctr"/>
            <a:t>$2.0M</a:t>
          </a:fld>
          <a:endParaRPr lang="ru-RU" sz="1200" b="0" i="0" u="none" strike="noStrike">
            <a:solidFill>
              <a:schemeClr val="tx2">
                <a:lumMod val="10000"/>
                <a:lumOff val="90000"/>
              </a:schemeClr>
            </a:solidFill>
            <a:latin typeface="Mangal Pro" panose="00000500000000000000" pitchFamily="2" charset="0"/>
            <a:ea typeface="+mn-ea"/>
            <a:cs typeface="Mangal Pro" panose="00000500000000000000" pitchFamily="2" charset="0"/>
          </a:endParaRPr>
        </a:p>
      </xdr:txBody>
    </xdr:sp>
    <xdr:clientData/>
  </xdr:twoCellAnchor>
  <xdr:twoCellAnchor>
    <xdr:from>
      <xdr:col>8</xdr:col>
      <xdr:colOff>415465</xdr:colOff>
      <xdr:row>5</xdr:row>
      <xdr:rowOff>11141</xdr:rowOff>
    </xdr:from>
    <xdr:to>
      <xdr:col>15</xdr:col>
      <xdr:colOff>103909</xdr:colOff>
      <xdr:row>20</xdr:row>
      <xdr:rowOff>48469</xdr:rowOff>
    </xdr:to>
    <xdr:grpSp>
      <xdr:nvGrpSpPr>
        <xdr:cNvPr id="125" name="Group 124">
          <a:extLst>
            <a:ext uri="{FF2B5EF4-FFF2-40B4-BE49-F238E27FC236}">
              <a16:creationId xmlns:a16="http://schemas.microsoft.com/office/drawing/2014/main" id="{CBD6BF02-A471-48AB-896C-A46A425A9E49}"/>
            </a:ext>
          </a:extLst>
        </xdr:cNvPr>
        <xdr:cNvGrpSpPr/>
      </xdr:nvGrpSpPr>
      <xdr:grpSpPr>
        <a:xfrm>
          <a:off x="5292265" y="911686"/>
          <a:ext cx="3955644" cy="2738965"/>
          <a:chOff x="5271482" y="918440"/>
          <a:chExt cx="3955644" cy="2738965"/>
        </a:xfrm>
      </xdr:grpSpPr>
      <xdr:sp macro="" textlink="">
        <xdr:nvSpPr>
          <xdr:cNvPr id="126" name="Rectangle: Rounded Corners 125">
            <a:extLst>
              <a:ext uri="{FF2B5EF4-FFF2-40B4-BE49-F238E27FC236}">
                <a16:creationId xmlns:a16="http://schemas.microsoft.com/office/drawing/2014/main" id="{34C96112-D7CF-DCBE-3ECD-E370DCA9A084}"/>
              </a:ext>
            </a:extLst>
          </xdr:cNvPr>
          <xdr:cNvSpPr/>
        </xdr:nvSpPr>
        <xdr:spPr>
          <a:xfrm>
            <a:off x="5271482" y="1050232"/>
            <a:ext cx="3643917" cy="2607173"/>
          </a:xfrm>
          <a:prstGeom prst="roundRect">
            <a:avLst>
              <a:gd name="adj" fmla="val 6470"/>
            </a:avLst>
          </a:prstGeom>
          <a:gradFill>
            <a:gsLst>
              <a:gs pos="44000">
                <a:srgbClr val="161A28"/>
              </a:gs>
              <a:gs pos="100000">
                <a:srgbClr val="1E2133"/>
              </a:gs>
            </a:gsLst>
            <a:lin ang="0" scaled="0"/>
          </a:gradFill>
          <a:ln w="9525">
            <a:gradFill flip="none" rotWithShape="1">
              <a:gsLst>
                <a:gs pos="0">
                  <a:srgbClr val="5F6193"/>
                </a:gs>
                <a:gs pos="100000">
                  <a:srgbClr val="3E4060"/>
                </a:gs>
              </a:gsLst>
              <a:lin ang="8100000" scaled="1"/>
              <a:tileRect/>
            </a:gradFill>
          </a:ln>
          <a:effectLst>
            <a:outerShdw blurRad="1270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ru-RU" sz="1200"/>
          </a:p>
        </xdr:txBody>
      </xdr:sp>
      <xdr:sp macro="" textlink="Processing!A66">
        <xdr:nvSpPr>
          <xdr:cNvPr id="127" name="TextBox 126">
            <a:extLst>
              <a:ext uri="{FF2B5EF4-FFF2-40B4-BE49-F238E27FC236}">
                <a16:creationId xmlns:a16="http://schemas.microsoft.com/office/drawing/2014/main" id="{3C64F824-8664-CE56-62A0-A7A692728C92}"/>
              </a:ext>
            </a:extLst>
          </xdr:cNvPr>
          <xdr:cNvSpPr txBox="1"/>
        </xdr:nvSpPr>
        <xdr:spPr>
          <a:xfrm>
            <a:off x="5288801" y="1097568"/>
            <a:ext cx="2428181" cy="3917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rtl="0"/>
            <a:fld id="{607F3FD3-9F15-4E2E-9547-58E4FFF85349}" type="TxLink">
              <a:rPr lang="en-US" sz="1400" b="0" i="0" u="none" strike="noStrike">
                <a:solidFill>
                  <a:srgbClr val="8D8FB5"/>
                </a:solidFill>
                <a:latin typeface="Mangal Pro" panose="00000500000000000000" pitchFamily="2" charset="0"/>
                <a:ea typeface="+mn-ea"/>
                <a:cs typeface="Mangal Pro" panose="00000500000000000000" pitchFamily="2" charset="0"/>
              </a:rPr>
              <a:pPr marL="0" indent="0" algn="l" rtl="0"/>
              <a:t>Category by Profit</a:t>
            </a:fld>
            <a:endParaRPr lang="en-US" sz="1400" b="0" i="0" u="none" strike="noStrike">
              <a:solidFill>
                <a:srgbClr val="8D8FB5"/>
              </a:solidFill>
              <a:latin typeface="Mangal Pro" panose="00000500000000000000" pitchFamily="2" charset="0"/>
              <a:ea typeface="+mn-ea"/>
              <a:cs typeface="Mangal Pro" panose="00000500000000000000" pitchFamily="2" charset="0"/>
            </a:endParaRPr>
          </a:p>
        </xdr:txBody>
      </xdr:sp>
      <xdr:sp macro="" textlink="Processing!D72">
        <xdr:nvSpPr>
          <xdr:cNvPr id="128" name="TextBox 127">
            <a:extLst>
              <a:ext uri="{FF2B5EF4-FFF2-40B4-BE49-F238E27FC236}">
                <a16:creationId xmlns:a16="http://schemas.microsoft.com/office/drawing/2014/main" id="{DEEF28F6-A170-BF1F-AFFF-5FFC82FDD1DC}"/>
              </a:ext>
            </a:extLst>
          </xdr:cNvPr>
          <xdr:cNvSpPr txBox="1"/>
        </xdr:nvSpPr>
        <xdr:spPr>
          <a:xfrm>
            <a:off x="7529945" y="918440"/>
            <a:ext cx="1697181" cy="748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B0A9E91-8F31-4EF7-B262-605811311570}" type="TxLink">
              <a:rPr lang="en-US" sz="1900" b="1" i="0" u="none" strike="noStrike">
                <a:solidFill>
                  <a:schemeClr val="bg1"/>
                </a:solidFill>
                <a:effectLst>
                  <a:outerShdw blurRad="50800" dist="38100" dir="2700000" algn="tl" rotWithShape="0">
                    <a:prstClr val="black">
                      <a:alpha val="40000"/>
                    </a:prstClr>
                  </a:outerShdw>
                </a:effectLst>
                <a:latin typeface="Lato" panose="020F0502020204030203" pitchFamily="34" charset="0"/>
                <a:ea typeface="+mn-ea"/>
                <a:cs typeface="Arial" panose="020B0604020202020204" pitchFamily="34" charset="0"/>
              </a:rPr>
              <a:pPr marL="0" indent="0" algn="ctr"/>
              <a:t>$421K</a:t>
            </a:fld>
            <a:endParaRPr lang="en-US" sz="1900" b="1" i="0" u="none" strike="noStrike">
              <a:solidFill>
                <a:schemeClr val="bg1"/>
              </a:solidFill>
              <a:effectLst>
                <a:outerShdw blurRad="50800" dist="38100" dir="2700000" algn="tl" rotWithShape="0">
                  <a:prstClr val="black">
                    <a:alpha val="40000"/>
                  </a:prstClr>
                </a:outerShdw>
              </a:effectLst>
              <a:latin typeface="Lato" panose="020F0502020204030203" pitchFamily="34" charset="0"/>
              <a:ea typeface="+mn-ea"/>
              <a:cs typeface="Arial" panose="020B0604020202020204" pitchFamily="34" charset="0"/>
            </a:endParaRPr>
          </a:p>
        </xdr:txBody>
      </xdr:sp>
      <xdr:graphicFrame macro="">
        <xdr:nvGraphicFramePr>
          <xdr:cNvPr id="129" name="Chart 128">
            <a:extLst>
              <a:ext uri="{FF2B5EF4-FFF2-40B4-BE49-F238E27FC236}">
                <a16:creationId xmlns:a16="http://schemas.microsoft.com/office/drawing/2014/main" id="{4FF7F6BF-7E0A-483B-772B-89815A33A682}"/>
              </a:ext>
            </a:extLst>
          </xdr:cNvPr>
          <xdr:cNvGraphicFramePr>
            <a:graphicFrameLocks/>
          </xdr:cNvGraphicFramePr>
        </xdr:nvGraphicFramePr>
        <xdr:xfrm>
          <a:off x="5271482" y="1620982"/>
          <a:ext cx="3782464" cy="1946564"/>
        </xdr:xfrm>
        <a:graphic>
          <a:graphicData uri="http://schemas.openxmlformats.org/drawingml/2006/chart">
            <c:chart xmlns:c="http://schemas.openxmlformats.org/drawingml/2006/chart" xmlns:r="http://schemas.openxmlformats.org/officeDocument/2006/relationships" r:id="rId11"/>
          </a:graphicData>
        </a:graphic>
      </xdr:graphicFrame>
      <mc:AlternateContent xmlns:mc="http://schemas.openxmlformats.org/markup-compatibility/2006">
        <mc:Choice xmlns:a14="http://schemas.microsoft.com/office/drawing/2010/main" Requires="a14">
          <xdr:graphicFrame macro="">
            <xdr:nvGraphicFramePr>
              <xdr:cNvPr id="130" name="Category">
                <a:extLst>
                  <a:ext uri="{FF2B5EF4-FFF2-40B4-BE49-F238E27FC236}">
                    <a16:creationId xmlns:a16="http://schemas.microsoft.com/office/drawing/2014/main" id="{F7A4BAE4-A07F-13C2-907F-8A1D7DBCF638}"/>
                  </a:ext>
                </a:extLst>
              </xdr:cNvPr>
              <xdr:cNvGraphicFramePr/>
            </xdr:nvGraphicFramePr>
            <xdr:xfrm>
              <a:off x="5567622" y="3266384"/>
              <a:ext cx="3070687" cy="32385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588405" y="3259630"/>
                <a:ext cx="3070687" cy="323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15</xdr:col>
      <xdr:colOff>489865</xdr:colOff>
      <xdr:row>11</xdr:row>
      <xdr:rowOff>52820</xdr:rowOff>
    </xdr:from>
    <xdr:to>
      <xdr:col>17</xdr:col>
      <xdr:colOff>530320</xdr:colOff>
      <xdr:row>13</xdr:row>
      <xdr:rowOff>43122</xdr:rowOff>
    </xdr:to>
    <xdr:sp macro="" textlink="Processing!B76">
      <xdr:nvSpPr>
        <xdr:cNvPr id="139" name="TextBox 138">
          <a:extLst>
            <a:ext uri="{FF2B5EF4-FFF2-40B4-BE49-F238E27FC236}">
              <a16:creationId xmlns:a16="http://schemas.microsoft.com/office/drawing/2014/main" id="{F748118B-2E38-A54F-E0F4-DA1B4B8C0D99}"/>
            </a:ext>
          </a:extLst>
        </xdr:cNvPr>
        <xdr:cNvSpPr txBox="1"/>
      </xdr:nvSpPr>
      <xdr:spPr>
        <a:xfrm>
          <a:off x="9633865" y="2034020"/>
          <a:ext cx="1259655"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47A1BC3-8C5B-4BC0-A6A5-8B3A9C4F052A}" type="TxLink">
            <a:rPr lang="en-US" sz="1800" b="0" i="0" u="none" strike="noStrike">
              <a:solidFill>
                <a:schemeClr val="bg1"/>
              </a:solidFill>
              <a:latin typeface="Aptos Narrow"/>
              <a:ea typeface="+mn-ea"/>
              <a:cs typeface="Mangal Pro" panose="00000500000000000000" pitchFamily="2" charset="0"/>
            </a:rPr>
            <a:pPr marL="0" indent="0" algn="r"/>
            <a:t>$781K</a:t>
          </a:fld>
          <a:endParaRPr lang="ru-RU" sz="1800" b="0" i="0" u="none" strike="noStrike">
            <a:solidFill>
              <a:schemeClr val="bg1"/>
            </a:solidFill>
            <a:latin typeface="Aptos Narrow"/>
            <a:ea typeface="+mn-ea"/>
            <a:cs typeface="Mangal Pro" panose="00000500000000000000" pitchFamily="2" charset="0"/>
          </a:endParaRPr>
        </a:p>
      </xdr:txBody>
    </xdr:sp>
    <xdr:clientData/>
  </xdr:twoCellAnchor>
  <xdr:twoCellAnchor>
    <xdr:from>
      <xdr:col>15</xdr:col>
      <xdr:colOff>489865</xdr:colOff>
      <xdr:row>13</xdr:row>
      <xdr:rowOff>87457</xdr:rowOff>
    </xdr:from>
    <xdr:to>
      <xdr:col>17</xdr:col>
      <xdr:colOff>530320</xdr:colOff>
      <xdr:row>15</xdr:row>
      <xdr:rowOff>77759</xdr:rowOff>
    </xdr:to>
    <xdr:sp macro="" textlink="Processing!B77">
      <xdr:nvSpPr>
        <xdr:cNvPr id="140" name="TextBox 139">
          <a:extLst>
            <a:ext uri="{FF2B5EF4-FFF2-40B4-BE49-F238E27FC236}">
              <a16:creationId xmlns:a16="http://schemas.microsoft.com/office/drawing/2014/main" id="{E36C2FF4-B952-C37D-B5E3-E8C4D2833FD9}"/>
            </a:ext>
          </a:extLst>
        </xdr:cNvPr>
        <xdr:cNvSpPr txBox="1"/>
      </xdr:nvSpPr>
      <xdr:spPr>
        <a:xfrm>
          <a:off x="9633865" y="2428875"/>
          <a:ext cx="1259655"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B27A6F1-3032-45AC-BCCC-9B543F84B913}" type="TxLink">
            <a:rPr lang="en-US" sz="1800" b="0" i="0" u="none" strike="noStrike">
              <a:solidFill>
                <a:schemeClr val="bg1"/>
              </a:solidFill>
              <a:latin typeface="Aptos Narrow"/>
              <a:ea typeface="+mn-ea"/>
              <a:cs typeface="Mangal Pro" panose="00000500000000000000" pitchFamily="2" charset="0"/>
            </a:rPr>
            <a:pPr marL="0" indent="0" algn="r"/>
            <a:t>$1.2M</a:t>
          </a:fld>
          <a:endParaRPr lang="ru-RU" sz="1800" b="0" i="0" u="none" strike="noStrike">
            <a:solidFill>
              <a:schemeClr val="bg1"/>
            </a:solidFill>
            <a:latin typeface="Aptos Narrow"/>
            <a:ea typeface="+mn-ea"/>
            <a:cs typeface="Mangal Pro" panose="00000500000000000000" pitchFamily="2" charset="0"/>
          </a:endParaRPr>
        </a:p>
      </xdr:txBody>
    </xdr:sp>
    <xdr:clientData/>
  </xdr:twoCellAnchor>
  <xdr:twoCellAnchor>
    <xdr:from>
      <xdr:col>16</xdr:col>
      <xdr:colOff>117761</xdr:colOff>
      <xdr:row>13</xdr:row>
      <xdr:rowOff>34637</xdr:rowOff>
    </xdr:from>
    <xdr:to>
      <xdr:col>17</xdr:col>
      <xdr:colOff>519543</xdr:colOff>
      <xdr:row>13</xdr:row>
      <xdr:rowOff>34637</xdr:rowOff>
    </xdr:to>
    <xdr:cxnSp macro="">
      <xdr:nvCxnSpPr>
        <xdr:cNvPr id="138" name="Straight Connector 137">
          <a:extLst>
            <a:ext uri="{FF2B5EF4-FFF2-40B4-BE49-F238E27FC236}">
              <a16:creationId xmlns:a16="http://schemas.microsoft.com/office/drawing/2014/main" id="{04024B74-29D5-A1AE-3DAE-D87F45F6906B}"/>
            </a:ext>
          </a:extLst>
        </xdr:cNvPr>
        <xdr:cNvCxnSpPr/>
      </xdr:nvCxnSpPr>
      <xdr:spPr>
        <a:xfrm>
          <a:off x="9871361" y="2376055"/>
          <a:ext cx="1011382" cy="0"/>
        </a:xfrm>
        <a:prstGeom prst="line">
          <a:avLst/>
        </a:prstGeom>
        <a:ln>
          <a:solidFill>
            <a:srgbClr val="205695"/>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168233</xdr:colOff>
      <xdr:row>19</xdr:row>
      <xdr:rowOff>9178</xdr:rowOff>
    </xdr:from>
    <xdr:to>
      <xdr:col>17</xdr:col>
      <xdr:colOff>46313</xdr:colOff>
      <xdr:row>20</xdr:row>
      <xdr:rowOff>88149</xdr:rowOff>
    </xdr:to>
    <xdr:sp macro="" textlink="Processing!A76">
      <xdr:nvSpPr>
        <xdr:cNvPr id="143" name="TextBox 142">
          <a:extLst>
            <a:ext uri="{FF2B5EF4-FFF2-40B4-BE49-F238E27FC236}">
              <a16:creationId xmlns:a16="http://schemas.microsoft.com/office/drawing/2014/main" id="{E98B3290-6665-0E8F-3793-0D730E276F5D}"/>
            </a:ext>
          </a:extLst>
        </xdr:cNvPr>
        <xdr:cNvSpPr txBox="1"/>
      </xdr:nvSpPr>
      <xdr:spPr>
        <a:xfrm>
          <a:off x="9312233" y="3431251"/>
          <a:ext cx="10972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7E2460E-D365-4724-9E20-EE5549646129}" type="TxLink">
            <a:rPr lang="en-US" sz="1400" b="0" i="0" u="none" strike="noStrike">
              <a:solidFill>
                <a:srgbClr val="8D8FB5"/>
              </a:solidFill>
              <a:latin typeface="Calibri"/>
              <a:ea typeface="+mn-ea"/>
              <a:cs typeface="Calibri"/>
            </a:rPr>
            <a:pPr marL="0" indent="0" algn="l"/>
            <a:t>Consumer</a:t>
          </a:fld>
          <a:endParaRPr lang="ru-RU" sz="18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17</xdr:col>
      <xdr:colOff>161103</xdr:colOff>
      <xdr:row>19</xdr:row>
      <xdr:rowOff>9178</xdr:rowOff>
    </xdr:from>
    <xdr:to>
      <xdr:col>19</xdr:col>
      <xdr:colOff>39183</xdr:colOff>
      <xdr:row>20</xdr:row>
      <xdr:rowOff>88149</xdr:rowOff>
    </xdr:to>
    <xdr:sp macro="" textlink="Processing!A77">
      <xdr:nvSpPr>
        <xdr:cNvPr id="144" name="TextBox 143">
          <a:extLst>
            <a:ext uri="{FF2B5EF4-FFF2-40B4-BE49-F238E27FC236}">
              <a16:creationId xmlns:a16="http://schemas.microsoft.com/office/drawing/2014/main" id="{40E63E4C-19D3-718A-F19E-47FCD7D62837}"/>
            </a:ext>
          </a:extLst>
        </xdr:cNvPr>
        <xdr:cNvSpPr txBox="1"/>
      </xdr:nvSpPr>
      <xdr:spPr>
        <a:xfrm>
          <a:off x="10524303" y="3431251"/>
          <a:ext cx="10972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l"/>
          <a:fld id="{A8E68D08-B3EB-4407-A397-3E9201269FB2}" type="TxLink">
            <a:rPr lang="en-US" sz="1400" b="0" i="0" u="none" strike="noStrike">
              <a:solidFill>
                <a:srgbClr val="8D8FB5"/>
              </a:solidFill>
              <a:latin typeface="Calibri"/>
              <a:ea typeface="+mn-ea"/>
              <a:cs typeface="Calibri"/>
            </a:rPr>
            <a:pPr marL="0" indent="0" algn="l"/>
            <a:t>Corporate</a:t>
          </a:fld>
          <a:endParaRPr lang="ru-RU" sz="1400" b="0" i="0" u="none" strike="noStrike">
            <a:solidFill>
              <a:srgbClr val="8D8FB5"/>
            </a:solidFill>
            <a:latin typeface="Calibri"/>
            <a:ea typeface="+mn-ea"/>
            <a:cs typeface="Calibri"/>
          </a:endParaRPr>
        </a:p>
      </xdr:txBody>
    </xdr:sp>
    <xdr:clientData/>
  </xdr:twoCellAnchor>
  <xdr:twoCellAnchor>
    <xdr:from>
      <xdr:col>15</xdr:col>
      <xdr:colOff>103909</xdr:colOff>
      <xdr:row>19</xdr:row>
      <xdr:rowOff>55417</xdr:rowOff>
    </xdr:from>
    <xdr:to>
      <xdr:col>15</xdr:col>
      <xdr:colOff>221673</xdr:colOff>
      <xdr:row>19</xdr:row>
      <xdr:rowOff>173181</xdr:rowOff>
    </xdr:to>
    <xdr:sp macro="" textlink="">
      <xdr:nvSpPr>
        <xdr:cNvPr id="146" name="Oval 145">
          <a:extLst>
            <a:ext uri="{FF2B5EF4-FFF2-40B4-BE49-F238E27FC236}">
              <a16:creationId xmlns:a16="http://schemas.microsoft.com/office/drawing/2014/main" id="{0F3B1F67-D42D-4BDF-A332-159EBB77FC6F}"/>
            </a:ext>
          </a:extLst>
        </xdr:cNvPr>
        <xdr:cNvSpPr/>
      </xdr:nvSpPr>
      <xdr:spPr>
        <a:xfrm>
          <a:off x="9247909" y="3477490"/>
          <a:ext cx="117764" cy="117764"/>
        </a:xfrm>
        <a:prstGeom prst="ellipse">
          <a:avLst/>
        </a:prstGeom>
        <a:gradFill>
          <a:gsLst>
            <a:gs pos="0">
              <a:srgbClr val="30B2EC"/>
            </a:gs>
            <a:gs pos="100000">
              <a:srgbClr val="30EDFD"/>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89851</xdr:colOff>
      <xdr:row>19</xdr:row>
      <xdr:rowOff>55416</xdr:rowOff>
    </xdr:from>
    <xdr:to>
      <xdr:col>17</xdr:col>
      <xdr:colOff>207615</xdr:colOff>
      <xdr:row>19</xdr:row>
      <xdr:rowOff>173180</xdr:rowOff>
    </xdr:to>
    <xdr:sp macro="" textlink="">
      <xdr:nvSpPr>
        <xdr:cNvPr id="147" name="Oval 146">
          <a:extLst>
            <a:ext uri="{FF2B5EF4-FFF2-40B4-BE49-F238E27FC236}">
              <a16:creationId xmlns:a16="http://schemas.microsoft.com/office/drawing/2014/main" id="{CDA303E4-893E-4579-B115-12C99B5847E3}"/>
            </a:ext>
          </a:extLst>
        </xdr:cNvPr>
        <xdr:cNvSpPr/>
      </xdr:nvSpPr>
      <xdr:spPr>
        <a:xfrm>
          <a:off x="10453051" y="3477489"/>
          <a:ext cx="117764" cy="117764"/>
        </a:xfrm>
        <a:prstGeom prst="ellipse">
          <a:avLst/>
        </a:prstGeom>
        <a:gradFill>
          <a:gsLst>
            <a:gs pos="15000">
              <a:srgbClr val="4A1FC4"/>
            </a:gs>
            <a:gs pos="100000">
              <a:srgbClr val="9B2EDC"/>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221673</xdr:colOff>
      <xdr:row>11</xdr:row>
      <xdr:rowOff>173181</xdr:rowOff>
    </xdr:from>
    <xdr:to>
      <xdr:col>16</xdr:col>
      <xdr:colOff>339437</xdr:colOff>
      <xdr:row>12</xdr:row>
      <xdr:rowOff>110836</xdr:rowOff>
    </xdr:to>
    <xdr:sp macro="" textlink="">
      <xdr:nvSpPr>
        <xdr:cNvPr id="148" name="Oval 147">
          <a:extLst>
            <a:ext uri="{FF2B5EF4-FFF2-40B4-BE49-F238E27FC236}">
              <a16:creationId xmlns:a16="http://schemas.microsoft.com/office/drawing/2014/main" id="{35C0C64D-4578-72EC-E28E-6B8695913746}"/>
            </a:ext>
          </a:extLst>
        </xdr:cNvPr>
        <xdr:cNvSpPr/>
      </xdr:nvSpPr>
      <xdr:spPr>
        <a:xfrm>
          <a:off x="9975273" y="2154381"/>
          <a:ext cx="117764" cy="117764"/>
        </a:xfrm>
        <a:prstGeom prst="ellipse">
          <a:avLst/>
        </a:prstGeom>
        <a:gradFill>
          <a:gsLst>
            <a:gs pos="0">
              <a:srgbClr val="30B2EC"/>
            </a:gs>
            <a:gs pos="100000">
              <a:srgbClr val="30EDFD"/>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221673</xdr:colOff>
      <xdr:row>14</xdr:row>
      <xdr:rowOff>34634</xdr:rowOff>
    </xdr:from>
    <xdr:to>
      <xdr:col>16</xdr:col>
      <xdr:colOff>339437</xdr:colOff>
      <xdr:row>14</xdr:row>
      <xdr:rowOff>152398</xdr:rowOff>
    </xdr:to>
    <xdr:sp macro="" textlink="">
      <xdr:nvSpPr>
        <xdr:cNvPr id="149" name="Oval 148">
          <a:extLst>
            <a:ext uri="{FF2B5EF4-FFF2-40B4-BE49-F238E27FC236}">
              <a16:creationId xmlns:a16="http://schemas.microsoft.com/office/drawing/2014/main" id="{1C71E1AB-3C2B-354A-86DF-B7B1524059BA}"/>
            </a:ext>
          </a:extLst>
        </xdr:cNvPr>
        <xdr:cNvSpPr/>
      </xdr:nvSpPr>
      <xdr:spPr>
        <a:xfrm>
          <a:off x="9975273" y="2556161"/>
          <a:ext cx="117764" cy="117764"/>
        </a:xfrm>
        <a:prstGeom prst="ellipse">
          <a:avLst/>
        </a:prstGeom>
        <a:gradFill>
          <a:gsLst>
            <a:gs pos="15000">
              <a:srgbClr val="4A1FC4"/>
            </a:gs>
            <a:gs pos="100000">
              <a:srgbClr val="9B2EDC"/>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69273</xdr:colOff>
      <xdr:row>29</xdr:row>
      <xdr:rowOff>0</xdr:rowOff>
    </xdr:from>
    <xdr:to>
      <xdr:col>13</xdr:col>
      <xdr:colOff>401782</xdr:colOff>
      <xdr:row>36</xdr:row>
      <xdr:rowOff>33851</xdr:rowOff>
    </xdr:to>
    <xdr:graphicFrame macro="">
      <xdr:nvGraphicFramePr>
        <xdr:cNvPr id="150" name="Chart 149">
          <a:extLst>
            <a:ext uri="{FF2B5EF4-FFF2-40B4-BE49-F238E27FC236}">
              <a16:creationId xmlns:a16="http://schemas.microsoft.com/office/drawing/2014/main" id="{CFBB4B60-BBED-4DCD-B5A1-CFC9847383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260664</xdr:colOff>
      <xdr:row>28</xdr:row>
      <xdr:rowOff>111009</xdr:rowOff>
    </xdr:from>
    <xdr:to>
      <xdr:col>13</xdr:col>
      <xdr:colOff>274517</xdr:colOff>
      <xdr:row>30</xdr:row>
      <xdr:rowOff>9871</xdr:rowOff>
    </xdr:to>
    <xdr:sp macro="" textlink="Processing!A89">
      <xdr:nvSpPr>
        <xdr:cNvPr id="50" name="TextBox 49">
          <a:extLst>
            <a:ext uri="{FF2B5EF4-FFF2-40B4-BE49-F238E27FC236}">
              <a16:creationId xmlns:a16="http://schemas.microsoft.com/office/drawing/2014/main" id="{A43C74CC-4333-42F5-BFEB-4E32760E53D2}"/>
            </a:ext>
          </a:extLst>
        </xdr:cNvPr>
        <xdr:cNvSpPr txBox="1"/>
      </xdr:nvSpPr>
      <xdr:spPr>
        <a:xfrm>
          <a:off x="6356664" y="5154064"/>
          <a:ext cx="184265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6936FD-6BA7-4EA8-8D1E-2295682615A8}" type="TxLink">
            <a:rPr lang="en-US" sz="1000" b="0" i="0" u="none" strike="noStrike">
              <a:solidFill>
                <a:srgbClr val="8D8FB5"/>
              </a:solidFill>
              <a:latin typeface="Mangal Pro" panose="00000500000000000000" pitchFamily="2" charset="0"/>
              <a:ea typeface="+mn-ea"/>
              <a:cs typeface="Mangal Pro" panose="00000500000000000000" pitchFamily="2" charset="0"/>
            </a:rPr>
            <a:pPr marL="0" indent="0" algn="ctr"/>
            <a:t>Monthly Profit Trends</a:t>
          </a:fld>
          <a:endParaRPr lang="ru-RU" sz="10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10</xdr:col>
      <xdr:colOff>181890</xdr:colOff>
      <xdr:row>22</xdr:row>
      <xdr:rowOff>6927</xdr:rowOff>
    </xdr:from>
    <xdr:to>
      <xdr:col>13</xdr:col>
      <xdr:colOff>364702</xdr:colOff>
      <xdr:row>28</xdr:row>
      <xdr:rowOff>1443</xdr:rowOff>
    </xdr:to>
    <xdr:graphicFrame macro="">
      <xdr:nvGraphicFramePr>
        <xdr:cNvPr id="152" name="Chart 151">
          <a:extLst>
            <a:ext uri="{FF2B5EF4-FFF2-40B4-BE49-F238E27FC236}">
              <a16:creationId xmlns:a16="http://schemas.microsoft.com/office/drawing/2014/main" id="{E9EC08CD-FF93-4CF9-BB66-86AE01852B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260664</xdr:colOff>
      <xdr:row>21</xdr:row>
      <xdr:rowOff>20955</xdr:rowOff>
    </xdr:from>
    <xdr:to>
      <xdr:col>13</xdr:col>
      <xdr:colOff>274517</xdr:colOff>
      <xdr:row>22</xdr:row>
      <xdr:rowOff>99926</xdr:rowOff>
    </xdr:to>
    <xdr:sp macro="" textlink="Processing!A105">
      <xdr:nvSpPr>
        <xdr:cNvPr id="154" name="TextBox 153">
          <a:extLst>
            <a:ext uri="{FF2B5EF4-FFF2-40B4-BE49-F238E27FC236}">
              <a16:creationId xmlns:a16="http://schemas.microsoft.com/office/drawing/2014/main" id="{A499E4E9-52C1-0B12-306D-2966B6106A5B}"/>
            </a:ext>
          </a:extLst>
        </xdr:cNvPr>
        <xdr:cNvSpPr txBox="1"/>
      </xdr:nvSpPr>
      <xdr:spPr>
        <a:xfrm>
          <a:off x="6356664" y="3803246"/>
          <a:ext cx="184265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C3F4E16-78DA-4267-9446-01121AB45186}" type="TxLink">
            <a:rPr lang="en-US" sz="1000" b="0" i="0" u="none" strike="noStrike">
              <a:solidFill>
                <a:srgbClr val="8D8FB5"/>
              </a:solidFill>
              <a:latin typeface="Mangal Pro" panose="00000500000000000000" pitchFamily="2" charset="0"/>
              <a:ea typeface="+mn-ea"/>
              <a:cs typeface="Mangal Pro" panose="00000500000000000000" pitchFamily="2" charset="0"/>
            </a:rPr>
            <a:pPr marL="0" indent="0" algn="ctr"/>
            <a:t>Yearly Revenue Trends</a:t>
          </a:fld>
          <a:endParaRPr lang="ru-RU" sz="1000" b="0" i="0" u="none" strike="noStrike">
            <a:solidFill>
              <a:srgbClr val="8D8FB5"/>
            </a:solidFill>
            <a:latin typeface="Mangal Pro" panose="00000500000000000000" pitchFamily="2" charset="0"/>
            <a:ea typeface="+mn-ea"/>
            <a:cs typeface="Mangal Pro" panose="00000500000000000000" pitchFamily="2" charset="0"/>
          </a:endParaRPr>
        </a:p>
      </xdr:txBody>
    </xdr:sp>
    <xdr:clientData/>
  </xdr:twoCellAnchor>
  <xdr:twoCellAnchor>
    <xdr:from>
      <xdr:col>3</xdr:col>
      <xdr:colOff>404150</xdr:colOff>
      <xdr:row>0</xdr:row>
      <xdr:rowOff>137280</xdr:rowOff>
    </xdr:from>
    <xdr:to>
      <xdr:col>6</xdr:col>
      <xdr:colOff>542695</xdr:colOff>
      <xdr:row>5</xdr:row>
      <xdr:rowOff>109571</xdr:rowOff>
    </xdr:to>
    <xdr:sp macro="" textlink="">
      <xdr:nvSpPr>
        <xdr:cNvPr id="155" name="Rectangle 154">
          <a:hlinkClick xmlns:r="http://schemas.openxmlformats.org/officeDocument/2006/relationships" r:id="rId14"/>
          <a:extLst>
            <a:ext uri="{FF2B5EF4-FFF2-40B4-BE49-F238E27FC236}">
              <a16:creationId xmlns:a16="http://schemas.microsoft.com/office/drawing/2014/main" id="{CE018CC3-0D53-4976-B52B-1879F682D783}"/>
            </a:ext>
          </a:extLst>
        </xdr:cNvPr>
        <xdr:cNvSpPr/>
      </xdr:nvSpPr>
      <xdr:spPr>
        <a:xfrm>
          <a:off x="2232950" y="137280"/>
          <a:ext cx="1967345" cy="87283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528841</xdr:colOff>
      <xdr:row>0</xdr:row>
      <xdr:rowOff>137280</xdr:rowOff>
    </xdr:from>
    <xdr:to>
      <xdr:col>10</xdr:col>
      <xdr:colOff>57786</xdr:colOff>
      <xdr:row>5</xdr:row>
      <xdr:rowOff>109571</xdr:rowOff>
    </xdr:to>
    <xdr:sp macro="" textlink="">
      <xdr:nvSpPr>
        <xdr:cNvPr id="156" name="Rectangle 155">
          <a:hlinkClick xmlns:r="http://schemas.openxmlformats.org/officeDocument/2006/relationships" r:id="rId15"/>
          <a:extLst>
            <a:ext uri="{FF2B5EF4-FFF2-40B4-BE49-F238E27FC236}">
              <a16:creationId xmlns:a16="http://schemas.microsoft.com/office/drawing/2014/main" id="{A4BECF99-20B5-46A8-917C-B36EEDA838D1}"/>
            </a:ext>
          </a:extLst>
        </xdr:cNvPr>
        <xdr:cNvSpPr/>
      </xdr:nvSpPr>
      <xdr:spPr>
        <a:xfrm>
          <a:off x="4186441" y="137280"/>
          <a:ext cx="1967345" cy="87283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57786</xdr:colOff>
      <xdr:row>0</xdr:row>
      <xdr:rowOff>137280</xdr:rowOff>
    </xdr:from>
    <xdr:to>
      <xdr:col>13</xdr:col>
      <xdr:colOff>196331</xdr:colOff>
      <xdr:row>5</xdr:row>
      <xdr:rowOff>109571</xdr:rowOff>
    </xdr:to>
    <xdr:sp macro="" textlink="">
      <xdr:nvSpPr>
        <xdr:cNvPr id="157" name="Rectangle 156">
          <a:hlinkClick xmlns:r="http://schemas.openxmlformats.org/officeDocument/2006/relationships" r:id="rId16"/>
          <a:extLst>
            <a:ext uri="{FF2B5EF4-FFF2-40B4-BE49-F238E27FC236}">
              <a16:creationId xmlns:a16="http://schemas.microsoft.com/office/drawing/2014/main" id="{74871BF2-3A03-482E-8B67-7804E059E98A}"/>
            </a:ext>
          </a:extLst>
        </xdr:cNvPr>
        <xdr:cNvSpPr/>
      </xdr:nvSpPr>
      <xdr:spPr>
        <a:xfrm>
          <a:off x="6153786" y="137280"/>
          <a:ext cx="1967345" cy="87283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71641</xdr:colOff>
      <xdr:row>0</xdr:row>
      <xdr:rowOff>137280</xdr:rowOff>
    </xdr:from>
    <xdr:to>
      <xdr:col>16</xdr:col>
      <xdr:colOff>210186</xdr:colOff>
      <xdr:row>5</xdr:row>
      <xdr:rowOff>109571</xdr:rowOff>
    </xdr:to>
    <xdr:sp macro="" textlink="">
      <xdr:nvSpPr>
        <xdr:cNvPr id="158" name="Rectangle 157">
          <a:hlinkClick xmlns:r="http://schemas.openxmlformats.org/officeDocument/2006/relationships" r:id="rId17"/>
          <a:extLst>
            <a:ext uri="{FF2B5EF4-FFF2-40B4-BE49-F238E27FC236}">
              <a16:creationId xmlns:a16="http://schemas.microsoft.com/office/drawing/2014/main" id="{CB0F1CDF-1070-44DB-A1CF-C08C369BB7EA}"/>
            </a:ext>
          </a:extLst>
        </xdr:cNvPr>
        <xdr:cNvSpPr/>
      </xdr:nvSpPr>
      <xdr:spPr>
        <a:xfrm>
          <a:off x="7996441" y="137280"/>
          <a:ext cx="1967345" cy="87283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217113</xdr:colOff>
      <xdr:row>0</xdr:row>
      <xdr:rowOff>144207</xdr:rowOff>
    </xdr:from>
    <xdr:to>
      <xdr:col>19</xdr:col>
      <xdr:colOff>355658</xdr:colOff>
      <xdr:row>5</xdr:row>
      <xdr:rowOff>116498</xdr:rowOff>
    </xdr:to>
    <xdr:sp macro="" textlink="">
      <xdr:nvSpPr>
        <xdr:cNvPr id="159" name="Rectangle 158">
          <a:hlinkClick xmlns:r="http://schemas.openxmlformats.org/officeDocument/2006/relationships" r:id="rId18"/>
          <a:extLst>
            <a:ext uri="{FF2B5EF4-FFF2-40B4-BE49-F238E27FC236}">
              <a16:creationId xmlns:a16="http://schemas.microsoft.com/office/drawing/2014/main" id="{0E064EAB-0675-4D5A-ABB2-E790F1D745D4}"/>
            </a:ext>
          </a:extLst>
        </xdr:cNvPr>
        <xdr:cNvSpPr/>
      </xdr:nvSpPr>
      <xdr:spPr>
        <a:xfrm>
          <a:off x="9970713" y="144207"/>
          <a:ext cx="1967345" cy="87283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159327</xdr:colOff>
      <xdr:row>18</xdr:row>
      <xdr:rowOff>83127</xdr:rowOff>
    </xdr:from>
    <xdr:to>
      <xdr:col>14</xdr:col>
      <xdr:colOff>270164</xdr:colOff>
      <xdr:row>19</xdr:row>
      <xdr:rowOff>62345</xdr:rowOff>
    </xdr:to>
    <xdr:sp macro="" textlink="">
      <xdr:nvSpPr>
        <xdr:cNvPr id="160" name="Rectangle 159">
          <a:extLst>
            <a:ext uri="{FF2B5EF4-FFF2-40B4-BE49-F238E27FC236}">
              <a16:creationId xmlns:a16="http://schemas.microsoft.com/office/drawing/2014/main" id="{4133A7A1-A3C2-69C4-0059-72F61B727E6E}"/>
            </a:ext>
          </a:extLst>
        </xdr:cNvPr>
        <xdr:cNvSpPr/>
      </xdr:nvSpPr>
      <xdr:spPr>
        <a:xfrm>
          <a:off x="8693727" y="3325091"/>
          <a:ext cx="110837" cy="159327"/>
        </a:xfrm>
        <a:prstGeom prst="rect">
          <a:avLst/>
        </a:prstGeom>
        <a:solidFill>
          <a:srgbClr val="1E21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350520</xdr:colOff>
      <xdr:row>42</xdr:row>
      <xdr:rowOff>76199</xdr:rowOff>
    </xdr:to>
    <xdr:sp macro="" textlink="">
      <xdr:nvSpPr>
        <xdr:cNvPr id="2" name="Rectangle 1">
          <a:extLst>
            <a:ext uri="{FF2B5EF4-FFF2-40B4-BE49-F238E27FC236}">
              <a16:creationId xmlns:a16="http://schemas.microsoft.com/office/drawing/2014/main" id="{418182FF-A86A-476B-8551-FC9C0ABEF97B}"/>
            </a:ext>
          </a:extLst>
        </xdr:cNvPr>
        <xdr:cNvSpPr/>
      </xdr:nvSpPr>
      <xdr:spPr>
        <a:xfrm>
          <a:off x="0" y="0"/>
          <a:ext cx="14371320" cy="7757159"/>
        </a:xfrm>
        <a:prstGeom prst="rect">
          <a:avLst/>
        </a:prstGeom>
        <a:gradFill>
          <a:gsLst>
            <a:gs pos="0">
              <a:srgbClr val="0D0C15"/>
            </a:gs>
            <a:gs pos="100000">
              <a:srgbClr val="12111E"/>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0</xdr:col>
      <xdr:colOff>0</xdr:colOff>
      <xdr:row>0</xdr:row>
      <xdr:rowOff>0</xdr:rowOff>
    </xdr:from>
    <xdr:to>
      <xdr:col>11</xdr:col>
      <xdr:colOff>120695</xdr:colOff>
      <xdr:row>37</xdr:row>
      <xdr:rowOff>68916</xdr:rowOff>
    </xdr:to>
    <xdr:grpSp>
      <xdr:nvGrpSpPr>
        <xdr:cNvPr id="3" name="Group 2">
          <a:extLst>
            <a:ext uri="{FF2B5EF4-FFF2-40B4-BE49-F238E27FC236}">
              <a16:creationId xmlns:a16="http://schemas.microsoft.com/office/drawing/2014/main" id="{A91629D9-CAF8-4BEB-82BA-F79A2FDC45CD}"/>
            </a:ext>
          </a:extLst>
        </xdr:cNvPr>
        <xdr:cNvGrpSpPr/>
      </xdr:nvGrpSpPr>
      <xdr:grpSpPr>
        <a:xfrm>
          <a:off x="0" y="0"/>
          <a:ext cx="6826295" cy="6732952"/>
          <a:chOff x="3491057" y="544782"/>
          <a:chExt cx="5725809" cy="5733510"/>
        </a:xfrm>
      </xdr:grpSpPr>
      <xdr:sp macro="" textlink="">
        <xdr:nvSpPr>
          <xdr:cNvPr id="4" name="Right Triangle 2">
            <a:extLst>
              <a:ext uri="{FF2B5EF4-FFF2-40B4-BE49-F238E27FC236}">
                <a16:creationId xmlns:a16="http://schemas.microsoft.com/office/drawing/2014/main" id="{70F0AF6A-7757-DED4-CA12-ACDBD9B3D239}"/>
              </a:ext>
            </a:extLst>
          </xdr:cNvPr>
          <xdr:cNvSpPr/>
        </xdr:nvSpPr>
        <xdr:spPr>
          <a:xfrm flipV="1">
            <a:off x="3491057" y="544782"/>
            <a:ext cx="5725809" cy="5733510"/>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178187 w 1465967"/>
              <a:gd name="connsiteY0" fmla="*/ 2221053 h 2221053"/>
              <a:gd name="connsiteX1" fmla="*/ 178187 w 1465967"/>
              <a:gd name="connsiteY1" fmla="*/ 3633 h 2221053"/>
              <a:gd name="connsiteX2" fmla="*/ 833507 w 1465967"/>
              <a:gd name="connsiteY2" fmla="*/ 689433 h 2221053"/>
              <a:gd name="connsiteX3" fmla="*/ 1465967 w 1465967"/>
              <a:gd name="connsiteY3" fmla="*/ 2221053 h 2221053"/>
              <a:gd name="connsiteX4" fmla="*/ 178187 w 1465967"/>
              <a:gd name="connsiteY4" fmla="*/ 2221053 h 2221053"/>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gradFill>
            <a:gsLst>
              <a:gs pos="0">
                <a:srgbClr val="0F0F1B"/>
              </a:gs>
              <a:gs pos="58000">
                <a:srgbClr val="282A3E"/>
              </a:gs>
              <a:gs pos="100000">
                <a:srgbClr val="111320"/>
              </a:gs>
            </a:gsLst>
            <a:lin ang="0" scaled="0"/>
          </a:gradFill>
          <a:ln w="9525">
            <a:gradFill flip="none" rotWithShape="1">
              <a:gsLst>
                <a:gs pos="12000">
                  <a:srgbClr val="3E4060"/>
                </a:gs>
                <a:gs pos="34000">
                  <a:srgbClr val="2C2E44"/>
                </a:gs>
                <a:gs pos="64000">
                  <a:srgbClr val="FFE1FF"/>
                </a:gs>
                <a:gs pos="23000">
                  <a:srgbClr val="3399FF"/>
                </a:gs>
                <a:gs pos="93000">
                  <a:srgbClr val="3E4060"/>
                </a:gs>
                <a:gs pos="75000">
                  <a:srgbClr val="C05BE9"/>
                </a:gs>
              </a:gsLst>
              <a:path path="circle">
                <a:fillToRect t="100000" r="100000"/>
              </a:path>
              <a:tileRect l="-100000" b="-100000"/>
            </a:gradFill>
          </a:ln>
          <a:effectLst>
            <a:outerShdw blurRad="190500" dist="254000" dir="8100000" algn="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ru-RU"/>
          </a:p>
        </xdr:txBody>
      </xdr:sp>
      <xdr:sp macro="" textlink="">
        <xdr:nvSpPr>
          <xdr:cNvPr id="5" name="Right Triangle 2">
            <a:extLst>
              <a:ext uri="{FF2B5EF4-FFF2-40B4-BE49-F238E27FC236}">
                <a16:creationId xmlns:a16="http://schemas.microsoft.com/office/drawing/2014/main" id="{06165493-8148-589C-7943-830B50A89408}"/>
              </a:ext>
            </a:extLst>
          </xdr:cNvPr>
          <xdr:cNvSpPr/>
        </xdr:nvSpPr>
        <xdr:spPr>
          <a:xfrm flipV="1">
            <a:off x="3491058" y="544782"/>
            <a:ext cx="4611450" cy="4617221"/>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178187 w 1465967"/>
              <a:gd name="connsiteY0" fmla="*/ 2221053 h 2221053"/>
              <a:gd name="connsiteX1" fmla="*/ 178187 w 1465967"/>
              <a:gd name="connsiteY1" fmla="*/ 3633 h 2221053"/>
              <a:gd name="connsiteX2" fmla="*/ 833507 w 1465967"/>
              <a:gd name="connsiteY2" fmla="*/ 689433 h 2221053"/>
              <a:gd name="connsiteX3" fmla="*/ 1465967 w 1465967"/>
              <a:gd name="connsiteY3" fmla="*/ 2221053 h 2221053"/>
              <a:gd name="connsiteX4" fmla="*/ 178187 w 1465967"/>
              <a:gd name="connsiteY4" fmla="*/ 2221053 h 2221053"/>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gradFill>
            <a:gsLst>
              <a:gs pos="0">
                <a:srgbClr val="0F0F1B"/>
              </a:gs>
              <a:gs pos="58000">
                <a:srgbClr val="282A3E"/>
              </a:gs>
              <a:gs pos="100000">
                <a:srgbClr val="111320"/>
              </a:gs>
            </a:gsLst>
            <a:lin ang="0" scaled="0"/>
          </a:gradFill>
          <a:ln w="9525">
            <a:gradFill flip="none" rotWithShape="1">
              <a:gsLst>
                <a:gs pos="12000">
                  <a:srgbClr val="3E4060"/>
                </a:gs>
                <a:gs pos="34000">
                  <a:srgbClr val="2C2E44"/>
                </a:gs>
                <a:gs pos="64000">
                  <a:srgbClr val="FFE1FF"/>
                </a:gs>
                <a:gs pos="23000">
                  <a:srgbClr val="3399FF"/>
                </a:gs>
                <a:gs pos="93000">
                  <a:srgbClr val="3E4060"/>
                </a:gs>
                <a:gs pos="75000">
                  <a:srgbClr val="C05BE9"/>
                </a:gs>
              </a:gsLst>
              <a:path path="circle">
                <a:fillToRect t="100000" r="100000"/>
              </a:path>
              <a:tileRect l="-100000" b="-100000"/>
            </a:gradFill>
          </a:ln>
          <a:effectLst>
            <a:outerShdw blurRad="190500" dist="254000" dir="8100000" algn="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ru-RU"/>
          </a:p>
        </xdr:txBody>
      </xdr:sp>
      <xdr:sp macro="" textlink="">
        <xdr:nvSpPr>
          <xdr:cNvPr id="6" name="Right Triangle 2">
            <a:extLst>
              <a:ext uri="{FF2B5EF4-FFF2-40B4-BE49-F238E27FC236}">
                <a16:creationId xmlns:a16="http://schemas.microsoft.com/office/drawing/2014/main" id="{713B4ED6-FA65-525C-E047-021D56A99679}"/>
              </a:ext>
            </a:extLst>
          </xdr:cNvPr>
          <xdr:cNvSpPr/>
        </xdr:nvSpPr>
        <xdr:spPr>
          <a:xfrm flipV="1">
            <a:off x="3491058" y="544782"/>
            <a:ext cx="3395494" cy="3399553"/>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178187 w 1465967"/>
              <a:gd name="connsiteY0" fmla="*/ 2221053 h 2221053"/>
              <a:gd name="connsiteX1" fmla="*/ 178187 w 1465967"/>
              <a:gd name="connsiteY1" fmla="*/ 3633 h 2221053"/>
              <a:gd name="connsiteX2" fmla="*/ 833507 w 1465967"/>
              <a:gd name="connsiteY2" fmla="*/ 689433 h 2221053"/>
              <a:gd name="connsiteX3" fmla="*/ 1465967 w 1465967"/>
              <a:gd name="connsiteY3" fmla="*/ 2221053 h 2221053"/>
              <a:gd name="connsiteX4" fmla="*/ 178187 w 1465967"/>
              <a:gd name="connsiteY4" fmla="*/ 2221053 h 2221053"/>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gradFill>
            <a:gsLst>
              <a:gs pos="0">
                <a:srgbClr val="0F0F1B"/>
              </a:gs>
              <a:gs pos="58000">
                <a:srgbClr val="282A3E"/>
              </a:gs>
              <a:gs pos="100000">
                <a:srgbClr val="111320"/>
              </a:gs>
            </a:gsLst>
            <a:lin ang="0" scaled="0"/>
          </a:gradFill>
          <a:ln w="9525">
            <a:gradFill flip="none" rotWithShape="1">
              <a:gsLst>
                <a:gs pos="12000">
                  <a:srgbClr val="3E4060"/>
                </a:gs>
                <a:gs pos="34000">
                  <a:srgbClr val="2C2E44"/>
                </a:gs>
                <a:gs pos="64000">
                  <a:srgbClr val="FFE1FF"/>
                </a:gs>
                <a:gs pos="23000">
                  <a:srgbClr val="3399FF"/>
                </a:gs>
                <a:gs pos="93000">
                  <a:srgbClr val="3E4060"/>
                </a:gs>
                <a:gs pos="75000">
                  <a:srgbClr val="C05BE9"/>
                </a:gs>
              </a:gsLst>
              <a:path path="circle">
                <a:fillToRect t="100000" r="100000"/>
              </a:path>
              <a:tileRect l="-100000" b="-100000"/>
            </a:gradFill>
          </a:ln>
          <a:effectLst>
            <a:outerShdw blurRad="190500" dist="254000" dir="8100000" algn="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ru-RU"/>
          </a:p>
        </xdr:txBody>
      </xdr:sp>
      <xdr:sp macro="" textlink="">
        <xdr:nvSpPr>
          <xdr:cNvPr id="7" name="Right Triangle 2">
            <a:extLst>
              <a:ext uri="{FF2B5EF4-FFF2-40B4-BE49-F238E27FC236}">
                <a16:creationId xmlns:a16="http://schemas.microsoft.com/office/drawing/2014/main" id="{54BE0809-9587-4E31-2474-60FA2E850890}"/>
              </a:ext>
            </a:extLst>
          </xdr:cNvPr>
          <xdr:cNvSpPr/>
        </xdr:nvSpPr>
        <xdr:spPr>
          <a:xfrm flipV="1">
            <a:off x="3491057" y="544782"/>
            <a:ext cx="2289603" cy="2291715"/>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178187 w 1465967"/>
              <a:gd name="connsiteY0" fmla="*/ 2221053 h 2221053"/>
              <a:gd name="connsiteX1" fmla="*/ 178187 w 1465967"/>
              <a:gd name="connsiteY1" fmla="*/ 3633 h 2221053"/>
              <a:gd name="connsiteX2" fmla="*/ 833507 w 1465967"/>
              <a:gd name="connsiteY2" fmla="*/ 689433 h 2221053"/>
              <a:gd name="connsiteX3" fmla="*/ 1465967 w 1465967"/>
              <a:gd name="connsiteY3" fmla="*/ 2221053 h 2221053"/>
              <a:gd name="connsiteX4" fmla="*/ 178187 w 1465967"/>
              <a:gd name="connsiteY4" fmla="*/ 2221053 h 2221053"/>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gradFill>
            <a:gsLst>
              <a:gs pos="0">
                <a:srgbClr val="0F0F1B"/>
              </a:gs>
              <a:gs pos="58000">
                <a:srgbClr val="282A3E"/>
              </a:gs>
              <a:gs pos="100000">
                <a:srgbClr val="111320"/>
              </a:gs>
            </a:gsLst>
            <a:lin ang="0" scaled="0"/>
          </a:gradFill>
          <a:ln w="9525">
            <a:gradFill flip="none" rotWithShape="1">
              <a:gsLst>
                <a:gs pos="12000">
                  <a:srgbClr val="3E4060"/>
                </a:gs>
                <a:gs pos="34000">
                  <a:srgbClr val="2C2E44"/>
                </a:gs>
                <a:gs pos="64000">
                  <a:srgbClr val="FFE1FF"/>
                </a:gs>
                <a:gs pos="23000">
                  <a:srgbClr val="3399FF"/>
                </a:gs>
                <a:gs pos="93000">
                  <a:srgbClr val="3E4060"/>
                </a:gs>
                <a:gs pos="75000">
                  <a:srgbClr val="C05BE9"/>
                </a:gs>
              </a:gsLst>
              <a:path path="circle">
                <a:fillToRect t="100000" r="100000"/>
              </a:path>
              <a:tileRect l="-100000" b="-100000"/>
            </a:gradFill>
          </a:ln>
          <a:effectLst>
            <a:outerShdw blurRad="190500" dist="254000" dir="8100000" algn="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ru-RU"/>
          </a:p>
        </xdr:txBody>
      </xdr:sp>
    </xdr:grpSp>
    <xdr:clientData/>
  </xdr:twoCellAnchor>
  <xdr:twoCellAnchor>
    <xdr:from>
      <xdr:col>0</xdr:col>
      <xdr:colOff>0</xdr:colOff>
      <xdr:row>0</xdr:row>
      <xdr:rowOff>0</xdr:rowOff>
    </xdr:from>
    <xdr:to>
      <xdr:col>23</xdr:col>
      <xdr:colOff>350520</xdr:colOff>
      <xdr:row>42</xdr:row>
      <xdr:rowOff>76199</xdr:rowOff>
    </xdr:to>
    <xdr:sp macro="" textlink="">
      <xdr:nvSpPr>
        <xdr:cNvPr id="8" name="Rectangle 7">
          <a:extLst>
            <a:ext uri="{FF2B5EF4-FFF2-40B4-BE49-F238E27FC236}">
              <a16:creationId xmlns:a16="http://schemas.microsoft.com/office/drawing/2014/main" id="{05242F9B-7106-465C-AE39-05A39894E4A1}"/>
            </a:ext>
          </a:extLst>
        </xdr:cNvPr>
        <xdr:cNvSpPr/>
      </xdr:nvSpPr>
      <xdr:spPr>
        <a:xfrm>
          <a:off x="0" y="0"/>
          <a:ext cx="14371320" cy="7757159"/>
        </a:xfrm>
        <a:prstGeom prst="rect">
          <a:avLst/>
        </a:prstGeom>
        <a:gradFill>
          <a:gsLst>
            <a:gs pos="0">
              <a:srgbClr val="0D0C15">
                <a:alpha val="40000"/>
              </a:srgbClr>
            </a:gs>
            <a:gs pos="100000">
              <a:srgbClr val="12111E"/>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xdr:col>
      <xdr:colOff>174395</xdr:colOff>
      <xdr:row>0</xdr:row>
      <xdr:rowOff>150307</xdr:rowOff>
    </xdr:from>
    <xdr:to>
      <xdr:col>19</xdr:col>
      <xdr:colOff>448715</xdr:colOff>
      <xdr:row>36</xdr:row>
      <xdr:rowOff>106386</xdr:rowOff>
    </xdr:to>
    <xdr:sp macro="" textlink="">
      <xdr:nvSpPr>
        <xdr:cNvPr id="9" name="Rectangle: Rounded Corners 8">
          <a:extLst>
            <a:ext uri="{FF2B5EF4-FFF2-40B4-BE49-F238E27FC236}">
              <a16:creationId xmlns:a16="http://schemas.microsoft.com/office/drawing/2014/main" id="{390352D8-3560-45A1-A44A-18F7175E514B}"/>
            </a:ext>
          </a:extLst>
        </xdr:cNvPr>
        <xdr:cNvSpPr/>
      </xdr:nvSpPr>
      <xdr:spPr>
        <a:xfrm>
          <a:off x="783995" y="150307"/>
          <a:ext cx="11247120" cy="6539759"/>
        </a:xfrm>
        <a:prstGeom prst="roundRect">
          <a:avLst>
            <a:gd name="adj" fmla="val 1381"/>
          </a:avLst>
        </a:prstGeom>
        <a:gradFill flip="none" rotWithShape="1">
          <a:gsLst>
            <a:gs pos="52000">
              <a:srgbClr val="1E2255"/>
            </a:gs>
            <a:gs pos="100000">
              <a:srgbClr val="2F4495"/>
            </a:gs>
          </a:gsLst>
          <a:lin ang="16200000" scaled="1"/>
          <a:tileRect/>
        </a:gradFill>
        <a:ln>
          <a:noFill/>
        </a:ln>
        <a:effectLst>
          <a:outerShdw blurRad="571500" dist="3810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100"/>
        </a:p>
      </xdr:txBody>
    </xdr:sp>
    <xdr:clientData/>
  </xdr:twoCellAnchor>
  <xdr:twoCellAnchor>
    <xdr:from>
      <xdr:col>1</xdr:col>
      <xdr:colOff>174395</xdr:colOff>
      <xdr:row>0</xdr:row>
      <xdr:rowOff>150307</xdr:rowOff>
    </xdr:from>
    <xdr:to>
      <xdr:col>19</xdr:col>
      <xdr:colOff>443582</xdr:colOff>
      <xdr:row>36</xdr:row>
      <xdr:rowOff>106386</xdr:rowOff>
    </xdr:to>
    <xdr:sp macro="" textlink="">
      <xdr:nvSpPr>
        <xdr:cNvPr id="10" name="Rectangle: Rounded Corners 9">
          <a:extLst>
            <a:ext uri="{FF2B5EF4-FFF2-40B4-BE49-F238E27FC236}">
              <a16:creationId xmlns:a16="http://schemas.microsoft.com/office/drawing/2014/main" id="{4CC87689-EE15-4C13-BC1A-BE594FACDB88}"/>
            </a:ext>
          </a:extLst>
        </xdr:cNvPr>
        <xdr:cNvSpPr/>
      </xdr:nvSpPr>
      <xdr:spPr>
        <a:xfrm>
          <a:off x="783995" y="150307"/>
          <a:ext cx="11241987" cy="6539759"/>
        </a:xfrm>
        <a:prstGeom prst="roundRect">
          <a:avLst>
            <a:gd name="adj" fmla="val 1381"/>
          </a:avLst>
        </a:prstGeom>
        <a:gradFill>
          <a:gsLst>
            <a:gs pos="0">
              <a:srgbClr val="0F0F1B"/>
            </a:gs>
            <a:gs pos="58000">
              <a:srgbClr val="282A3E"/>
            </a:gs>
            <a:gs pos="100000">
              <a:srgbClr val="111320"/>
            </a:gs>
          </a:gsLst>
          <a:lin ang="0" scaled="0"/>
        </a:gradFill>
        <a:ln w="9525">
          <a:gradFill flip="none" rotWithShape="1">
            <a:gsLst>
              <a:gs pos="12000">
                <a:srgbClr val="3E4060"/>
              </a:gs>
              <a:gs pos="34000">
                <a:srgbClr val="2C2E44"/>
              </a:gs>
              <a:gs pos="64000">
                <a:srgbClr val="FFE1FF"/>
              </a:gs>
              <a:gs pos="23000">
                <a:srgbClr val="3399FF"/>
              </a:gs>
              <a:gs pos="93000">
                <a:srgbClr val="3E4060"/>
              </a:gs>
              <a:gs pos="75000">
                <a:srgbClr val="C05BE9"/>
              </a:gs>
            </a:gsLst>
            <a:path path="circle">
              <a:fillToRect t="100000" r="100000"/>
            </a:path>
            <a:tileRect l="-100000" b="-100000"/>
          </a:gradFill>
        </a:ln>
        <a:effectLst>
          <a:outerShdw blurRad="190500" dist="254000" dir="8100000" algn="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en-US"/>
        </a:p>
      </xdr:txBody>
    </xdr:sp>
    <xdr:clientData/>
  </xdr:twoCellAnchor>
  <xdr:twoCellAnchor>
    <xdr:from>
      <xdr:col>1</xdr:col>
      <xdr:colOff>182478</xdr:colOff>
      <xdr:row>0</xdr:row>
      <xdr:rowOff>151134</xdr:rowOff>
    </xdr:from>
    <xdr:to>
      <xdr:col>19</xdr:col>
      <xdr:colOff>435497</xdr:colOff>
      <xdr:row>5</xdr:row>
      <xdr:rowOff>60843</xdr:rowOff>
    </xdr:to>
    <xdr:sp macro="" textlink="">
      <xdr:nvSpPr>
        <xdr:cNvPr id="11" name="Freeform: Shape 10">
          <a:extLst>
            <a:ext uri="{FF2B5EF4-FFF2-40B4-BE49-F238E27FC236}">
              <a16:creationId xmlns:a16="http://schemas.microsoft.com/office/drawing/2014/main" id="{FFFD6A32-9403-4D72-ABED-03FDC9689625}"/>
            </a:ext>
          </a:extLst>
        </xdr:cNvPr>
        <xdr:cNvSpPr/>
      </xdr:nvSpPr>
      <xdr:spPr>
        <a:xfrm>
          <a:off x="792078" y="151134"/>
          <a:ext cx="11225819" cy="824109"/>
        </a:xfrm>
        <a:custGeom>
          <a:avLst/>
          <a:gdLst>
            <a:gd name="connsiteX0" fmla="*/ 92078 w 8162925"/>
            <a:gd name="connsiteY0" fmla="*/ 0 h 723900"/>
            <a:gd name="connsiteX1" fmla="*/ 8070847 w 8162925"/>
            <a:gd name="connsiteY1" fmla="*/ 0 h 723900"/>
            <a:gd name="connsiteX2" fmla="*/ 8162925 w 8162925"/>
            <a:gd name="connsiteY2" fmla="*/ 92078 h 723900"/>
            <a:gd name="connsiteX3" fmla="*/ 8162925 w 8162925"/>
            <a:gd name="connsiteY3" fmla="*/ 723900 h 723900"/>
            <a:gd name="connsiteX4" fmla="*/ 0 w 8162925"/>
            <a:gd name="connsiteY4" fmla="*/ 723900 h 723900"/>
            <a:gd name="connsiteX5" fmla="*/ 0 w 8162925"/>
            <a:gd name="connsiteY5" fmla="*/ 92078 h 723900"/>
            <a:gd name="connsiteX6" fmla="*/ 92078 w 8162925"/>
            <a:gd name="connsiteY6" fmla="*/ 0 h 7239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8162925" h="723900">
              <a:moveTo>
                <a:pt x="92078" y="0"/>
              </a:moveTo>
              <a:lnTo>
                <a:pt x="8070847" y="0"/>
              </a:lnTo>
              <a:cubicBezTo>
                <a:pt x="8121700" y="0"/>
                <a:pt x="8162925" y="41225"/>
                <a:pt x="8162925" y="92078"/>
              </a:cubicBezTo>
              <a:lnTo>
                <a:pt x="8162925" y="723900"/>
              </a:lnTo>
              <a:lnTo>
                <a:pt x="0" y="723900"/>
              </a:lnTo>
              <a:lnTo>
                <a:pt x="0" y="92078"/>
              </a:lnTo>
              <a:cubicBezTo>
                <a:pt x="0" y="41225"/>
                <a:pt x="41225" y="0"/>
                <a:pt x="92078" y="0"/>
              </a:cubicBezTo>
              <a:close/>
            </a:path>
          </a:pathLst>
        </a:custGeom>
        <a:solidFill>
          <a:srgbClr val="202C46"/>
        </a:solidFill>
        <a:ln w="9525">
          <a:gradFill flip="none" rotWithShape="1">
            <a:gsLst>
              <a:gs pos="0">
                <a:srgbClr val="6476CE"/>
              </a:gs>
              <a:gs pos="72000">
                <a:srgbClr val="222964"/>
              </a:gs>
            </a:gsLst>
            <a:lin ang="8100000" scaled="1"/>
            <a:tileRect/>
          </a:gra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a:solidFill>
              <a:srgbClr val="A2ADBE"/>
            </a:solidFill>
            <a:latin typeface="Aptos Narrow"/>
          </a:endParaRPr>
        </a:p>
      </xdr:txBody>
    </xdr:sp>
    <xdr:clientData/>
  </xdr:twoCellAnchor>
  <xdr:twoCellAnchor>
    <xdr:from>
      <xdr:col>1</xdr:col>
      <xdr:colOff>401782</xdr:colOff>
      <xdr:row>5</xdr:row>
      <xdr:rowOff>141446</xdr:rowOff>
    </xdr:from>
    <xdr:to>
      <xdr:col>19</xdr:col>
      <xdr:colOff>348036</xdr:colOff>
      <xdr:row>35</xdr:row>
      <xdr:rowOff>110836</xdr:rowOff>
    </xdr:to>
    <xdr:sp macro="" textlink="">
      <xdr:nvSpPr>
        <xdr:cNvPr id="26" name="Rectangle: Rounded Corners 25">
          <a:extLst>
            <a:ext uri="{FF2B5EF4-FFF2-40B4-BE49-F238E27FC236}">
              <a16:creationId xmlns:a16="http://schemas.microsoft.com/office/drawing/2014/main" id="{CA8014B0-153A-4A68-BFBF-059DF6039BFA}"/>
            </a:ext>
          </a:extLst>
        </xdr:cNvPr>
        <xdr:cNvSpPr/>
      </xdr:nvSpPr>
      <xdr:spPr>
        <a:xfrm>
          <a:off x="1011382" y="1041991"/>
          <a:ext cx="10919054" cy="5372663"/>
        </a:xfrm>
        <a:prstGeom prst="roundRect">
          <a:avLst>
            <a:gd name="adj" fmla="val 4530"/>
          </a:avLst>
        </a:prstGeom>
        <a:gradFill>
          <a:gsLst>
            <a:gs pos="44000">
              <a:srgbClr val="161A28"/>
            </a:gs>
            <a:gs pos="100000">
              <a:srgbClr val="1E2133"/>
            </a:gs>
          </a:gsLst>
          <a:lin ang="0" scaled="0"/>
        </a:gradFill>
        <a:ln w="9525">
          <a:gradFill flip="none" rotWithShape="1">
            <a:gsLst>
              <a:gs pos="0">
                <a:srgbClr val="5F6193"/>
              </a:gs>
              <a:gs pos="100000">
                <a:srgbClr val="3E4060"/>
              </a:gs>
            </a:gsLst>
            <a:lin ang="8100000" scaled="1"/>
            <a:tileRect/>
          </a:gradFill>
        </a:ln>
        <a:effectLst>
          <a:outerShdw blurRad="1270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ru-RU" sz="1200"/>
        </a:p>
      </xdr:txBody>
    </xdr:sp>
    <xdr:clientData/>
  </xdr:twoCellAnchor>
  <xdr:twoCellAnchor>
    <xdr:from>
      <xdr:col>3</xdr:col>
      <xdr:colOff>382386</xdr:colOff>
      <xdr:row>0</xdr:row>
      <xdr:rowOff>146685</xdr:rowOff>
    </xdr:from>
    <xdr:to>
      <xdr:col>3</xdr:col>
      <xdr:colOff>382386</xdr:colOff>
      <xdr:row>5</xdr:row>
      <xdr:rowOff>60843</xdr:rowOff>
    </xdr:to>
    <xdr:cxnSp macro="">
      <xdr:nvCxnSpPr>
        <xdr:cNvPr id="29" name="Straight Connector 28">
          <a:extLst>
            <a:ext uri="{FF2B5EF4-FFF2-40B4-BE49-F238E27FC236}">
              <a16:creationId xmlns:a16="http://schemas.microsoft.com/office/drawing/2014/main" id="{9B06781F-C9AA-4043-9960-6C8D418795AA}"/>
            </a:ext>
          </a:extLst>
        </xdr:cNvPr>
        <xdr:cNvCxnSpPr/>
      </xdr:nvCxnSpPr>
      <xdr:spPr>
        <a:xfrm>
          <a:off x="2211186" y="146685"/>
          <a:ext cx="0" cy="828558"/>
        </a:xfrm>
        <a:prstGeom prst="line">
          <a:avLst/>
        </a:prstGeom>
        <a:gradFill>
          <a:gsLst>
            <a:gs pos="0">
              <a:srgbClr val="4E7AE2"/>
            </a:gs>
            <a:gs pos="77000">
              <a:srgbClr val="3A2058">
                <a:alpha val="0"/>
              </a:srgbClr>
            </a:gs>
          </a:gsLst>
          <a:path path="circle">
            <a:fillToRect l="100000" b="100000"/>
          </a:path>
        </a:gradFill>
        <a:ln>
          <a:solidFill>
            <a:schemeClr val="bg1">
              <a:alpha val="56000"/>
            </a:schemeClr>
          </a:solidFill>
        </a:ln>
        <a:effectLst>
          <a:outerShdw blurRad="508000" dist="1270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cxnSp>
    <xdr:clientData/>
  </xdr:twoCellAnchor>
  <xdr:twoCellAnchor>
    <xdr:from>
      <xdr:col>1</xdr:col>
      <xdr:colOff>252501</xdr:colOff>
      <xdr:row>1</xdr:row>
      <xdr:rowOff>74169</xdr:rowOff>
    </xdr:from>
    <xdr:to>
      <xdr:col>3</xdr:col>
      <xdr:colOff>460492</xdr:colOff>
      <xdr:row>5</xdr:row>
      <xdr:rowOff>18629</xdr:rowOff>
    </xdr:to>
    <xdr:sp macro="" textlink="">
      <xdr:nvSpPr>
        <xdr:cNvPr id="30" name="TextBox 32">
          <a:extLst>
            <a:ext uri="{FF2B5EF4-FFF2-40B4-BE49-F238E27FC236}">
              <a16:creationId xmlns:a16="http://schemas.microsoft.com/office/drawing/2014/main" id="{7820DA7B-357C-4725-831F-898D88790B3C}"/>
            </a:ext>
          </a:extLst>
        </xdr:cNvPr>
        <xdr:cNvSpPr txBox="1"/>
      </xdr:nvSpPr>
      <xdr:spPr>
        <a:xfrm>
          <a:off x="862101" y="257049"/>
          <a:ext cx="1427191" cy="675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l"/>
          <a:r>
            <a:rPr lang="en-US" sz="2000" b="0" i="0" u="none" strike="noStrike">
              <a:solidFill>
                <a:schemeClr val="bg1"/>
              </a:solidFill>
              <a:latin typeface="Aptos Narrow"/>
              <a:ea typeface="+mn-ea"/>
              <a:cs typeface="+mn-cs"/>
            </a:rPr>
            <a:t>Retail Store   </a:t>
          </a:r>
          <a:r>
            <a:rPr lang="en-US" sz="1600" b="1" i="0" u="sng" strike="noStrike">
              <a:solidFill>
                <a:schemeClr val="bg1"/>
              </a:solidFill>
              <a:latin typeface="Aptos Narrow"/>
              <a:ea typeface="+mn-ea"/>
              <a:cs typeface="+mn-cs"/>
            </a:rPr>
            <a:t>Dashboard</a:t>
          </a:r>
          <a:endParaRPr lang="en-US" sz="2000" b="1" i="0" u="sng" strike="noStrike">
            <a:solidFill>
              <a:schemeClr val="bg1"/>
            </a:solidFill>
            <a:latin typeface="Aptos Narrow"/>
            <a:ea typeface="+mn-ea"/>
            <a:cs typeface="+mn-cs"/>
          </a:endParaRPr>
        </a:p>
      </xdr:txBody>
    </xdr:sp>
    <xdr:clientData/>
  </xdr:twoCellAnchor>
  <xdr:twoCellAnchor>
    <xdr:from>
      <xdr:col>16</xdr:col>
      <xdr:colOff>96442</xdr:colOff>
      <xdr:row>0</xdr:row>
      <xdr:rowOff>151134</xdr:rowOff>
    </xdr:from>
    <xdr:to>
      <xdr:col>19</xdr:col>
      <xdr:colOff>429490</xdr:colOff>
      <xdr:row>5</xdr:row>
      <xdr:rowOff>65292</xdr:rowOff>
    </xdr:to>
    <xdr:sp macro="" textlink="">
      <xdr:nvSpPr>
        <xdr:cNvPr id="31" name="Rectangle 30">
          <a:extLst>
            <a:ext uri="{FF2B5EF4-FFF2-40B4-BE49-F238E27FC236}">
              <a16:creationId xmlns:a16="http://schemas.microsoft.com/office/drawing/2014/main" id="{76CF8099-8F2C-4412-8AE7-73986E4C570D}"/>
            </a:ext>
          </a:extLst>
        </xdr:cNvPr>
        <xdr:cNvSpPr/>
      </xdr:nvSpPr>
      <xdr:spPr>
        <a:xfrm>
          <a:off x="9850042" y="151134"/>
          <a:ext cx="2161848" cy="814703"/>
        </a:xfrm>
        <a:prstGeom prst="rect">
          <a:avLst/>
        </a:prstGeom>
        <a:solidFill>
          <a:srgbClr val="384D7C">
            <a:alpha val="71000"/>
          </a:srgbClr>
        </a:solidFill>
        <a:ln w="9525">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a:solidFill>
              <a:srgbClr val="A2ADBE"/>
            </a:solidFill>
            <a:latin typeface="Aptos Narrow"/>
          </a:endParaRPr>
        </a:p>
      </xdr:txBody>
    </xdr:sp>
    <xdr:clientData/>
  </xdr:twoCellAnchor>
  <xdr:twoCellAnchor>
    <xdr:from>
      <xdr:col>4</xdr:col>
      <xdr:colOff>36229</xdr:colOff>
      <xdr:row>2</xdr:row>
      <xdr:rowOff>38940</xdr:rowOff>
    </xdr:from>
    <xdr:to>
      <xdr:col>6</xdr:col>
      <xdr:colOff>448141</xdr:colOff>
      <xdr:row>3</xdr:row>
      <xdr:rowOff>177485</xdr:rowOff>
    </xdr:to>
    <xdr:sp macro="" textlink="">
      <xdr:nvSpPr>
        <xdr:cNvPr id="32" name="TextBox 31">
          <a:extLst>
            <a:ext uri="{FF2B5EF4-FFF2-40B4-BE49-F238E27FC236}">
              <a16:creationId xmlns:a16="http://schemas.microsoft.com/office/drawing/2014/main" id="{4FB0661C-CF0C-4082-9A33-D328C462CB1D}"/>
            </a:ext>
          </a:extLst>
        </xdr:cNvPr>
        <xdr:cNvSpPr txBox="1"/>
      </xdr:nvSpPr>
      <xdr:spPr>
        <a:xfrm>
          <a:off x="2474629" y="404700"/>
          <a:ext cx="1631112" cy="321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a:solidFill>
                <a:srgbClr val="8D8FB5"/>
              </a:solidFill>
              <a:latin typeface="+mn-lt"/>
              <a:ea typeface="+mn-ea"/>
              <a:cs typeface="+mn-cs"/>
            </a:rPr>
            <a:t>Sales Overview</a:t>
          </a:r>
        </a:p>
      </xdr:txBody>
    </xdr:sp>
    <xdr:clientData/>
  </xdr:twoCellAnchor>
  <xdr:twoCellAnchor>
    <xdr:from>
      <xdr:col>7</xdr:col>
      <xdr:colOff>67935</xdr:colOff>
      <xdr:row>2</xdr:row>
      <xdr:rowOff>38940</xdr:rowOff>
    </xdr:from>
    <xdr:to>
      <xdr:col>9</xdr:col>
      <xdr:colOff>479847</xdr:colOff>
      <xdr:row>3</xdr:row>
      <xdr:rowOff>177485</xdr:rowOff>
    </xdr:to>
    <xdr:sp macro="" textlink="">
      <xdr:nvSpPr>
        <xdr:cNvPr id="33" name="TextBox 32">
          <a:extLst>
            <a:ext uri="{FF2B5EF4-FFF2-40B4-BE49-F238E27FC236}">
              <a16:creationId xmlns:a16="http://schemas.microsoft.com/office/drawing/2014/main" id="{EC3B6842-0F5B-4D8D-A360-B91D9373CDE1}"/>
            </a:ext>
          </a:extLst>
        </xdr:cNvPr>
        <xdr:cNvSpPr txBox="1"/>
      </xdr:nvSpPr>
      <xdr:spPr>
        <a:xfrm>
          <a:off x="4335135" y="404700"/>
          <a:ext cx="1631112" cy="321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a:solidFill>
                <a:srgbClr val="8D8FB5"/>
              </a:solidFill>
              <a:latin typeface="+mn-lt"/>
              <a:ea typeface="+mn-ea"/>
              <a:cs typeface="+mn-cs"/>
            </a:rPr>
            <a:t>Profit Analysis</a:t>
          </a:r>
        </a:p>
      </xdr:txBody>
    </xdr:sp>
    <xdr:clientData/>
  </xdr:twoCellAnchor>
  <xdr:twoCellAnchor>
    <xdr:from>
      <xdr:col>10</xdr:col>
      <xdr:colOff>141205</xdr:colOff>
      <xdr:row>2</xdr:row>
      <xdr:rowOff>38940</xdr:rowOff>
    </xdr:from>
    <xdr:to>
      <xdr:col>12</xdr:col>
      <xdr:colOff>553117</xdr:colOff>
      <xdr:row>3</xdr:row>
      <xdr:rowOff>177485</xdr:rowOff>
    </xdr:to>
    <xdr:sp macro="" textlink="">
      <xdr:nvSpPr>
        <xdr:cNvPr id="34" name="TextBox 33">
          <a:extLst>
            <a:ext uri="{FF2B5EF4-FFF2-40B4-BE49-F238E27FC236}">
              <a16:creationId xmlns:a16="http://schemas.microsoft.com/office/drawing/2014/main" id="{7A47E811-2BF3-46A2-9273-FF730768657C}"/>
            </a:ext>
          </a:extLst>
        </xdr:cNvPr>
        <xdr:cNvSpPr txBox="1"/>
      </xdr:nvSpPr>
      <xdr:spPr>
        <a:xfrm>
          <a:off x="6237205" y="404700"/>
          <a:ext cx="1631112" cy="321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a:solidFill>
                <a:srgbClr val="8D8FB5"/>
              </a:solidFill>
              <a:latin typeface="+mn-lt"/>
              <a:ea typeface="+mn-ea"/>
              <a:cs typeface="+mn-cs"/>
            </a:rPr>
            <a:t>Dataset</a:t>
          </a:r>
        </a:p>
      </xdr:txBody>
    </xdr:sp>
    <xdr:clientData/>
  </xdr:twoCellAnchor>
  <xdr:twoCellAnchor>
    <xdr:from>
      <xdr:col>13</xdr:col>
      <xdr:colOff>214475</xdr:colOff>
      <xdr:row>2</xdr:row>
      <xdr:rowOff>38940</xdr:rowOff>
    </xdr:from>
    <xdr:to>
      <xdr:col>16</xdr:col>
      <xdr:colOff>16787</xdr:colOff>
      <xdr:row>3</xdr:row>
      <xdr:rowOff>177485</xdr:rowOff>
    </xdr:to>
    <xdr:sp macro="" textlink="">
      <xdr:nvSpPr>
        <xdr:cNvPr id="35" name="TextBox 34">
          <a:extLst>
            <a:ext uri="{FF2B5EF4-FFF2-40B4-BE49-F238E27FC236}">
              <a16:creationId xmlns:a16="http://schemas.microsoft.com/office/drawing/2014/main" id="{1B31548B-C8A2-482C-8015-672827F9977B}"/>
            </a:ext>
          </a:extLst>
        </xdr:cNvPr>
        <xdr:cNvSpPr txBox="1"/>
      </xdr:nvSpPr>
      <xdr:spPr>
        <a:xfrm>
          <a:off x="8139275" y="404700"/>
          <a:ext cx="1631112" cy="321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a:solidFill>
                <a:srgbClr val="8D8FB5"/>
              </a:solidFill>
              <a:latin typeface="+mn-lt"/>
              <a:ea typeface="+mn-ea"/>
              <a:cs typeface="+mn-cs"/>
            </a:rPr>
            <a:t>Analysis</a:t>
          </a:r>
        </a:p>
      </xdr:txBody>
    </xdr:sp>
    <xdr:clientData/>
  </xdr:twoCellAnchor>
  <xdr:twoCellAnchor>
    <xdr:from>
      <xdr:col>16</xdr:col>
      <xdr:colOff>287743</xdr:colOff>
      <xdr:row>2</xdr:row>
      <xdr:rowOff>38940</xdr:rowOff>
    </xdr:from>
    <xdr:to>
      <xdr:col>19</xdr:col>
      <xdr:colOff>90055</xdr:colOff>
      <xdr:row>3</xdr:row>
      <xdr:rowOff>177485</xdr:rowOff>
    </xdr:to>
    <xdr:sp macro="" textlink="">
      <xdr:nvSpPr>
        <xdr:cNvPr id="36" name="TextBox 35">
          <a:extLst>
            <a:ext uri="{FF2B5EF4-FFF2-40B4-BE49-F238E27FC236}">
              <a16:creationId xmlns:a16="http://schemas.microsoft.com/office/drawing/2014/main" id="{A57DCABF-4241-4D83-8E7A-04A924F97571}"/>
            </a:ext>
          </a:extLst>
        </xdr:cNvPr>
        <xdr:cNvSpPr txBox="1"/>
      </xdr:nvSpPr>
      <xdr:spPr>
        <a:xfrm>
          <a:off x="10041343" y="404700"/>
          <a:ext cx="1631112" cy="321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a:solidFill>
                <a:schemeClr val="bg1"/>
              </a:solidFill>
              <a:latin typeface="+mn-lt"/>
              <a:ea typeface="+mn-ea"/>
              <a:cs typeface="+mn-cs"/>
            </a:rPr>
            <a:t>Key-Insights</a:t>
          </a:r>
        </a:p>
      </xdr:txBody>
    </xdr:sp>
    <xdr:clientData/>
  </xdr:twoCellAnchor>
  <xdr:twoCellAnchor>
    <xdr:from>
      <xdr:col>1</xdr:col>
      <xdr:colOff>548336</xdr:colOff>
      <xdr:row>6</xdr:row>
      <xdr:rowOff>88534</xdr:rowOff>
    </xdr:from>
    <xdr:to>
      <xdr:col>19</xdr:col>
      <xdr:colOff>193964</xdr:colOff>
      <xdr:row>9</xdr:row>
      <xdr:rowOff>26189</xdr:rowOff>
    </xdr:to>
    <xdr:sp macro="" textlink="">
      <xdr:nvSpPr>
        <xdr:cNvPr id="119" name="Rectangle: Rounded Corners 118">
          <a:extLst>
            <a:ext uri="{FF2B5EF4-FFF2-40B4-BE49-F238E27FC236}">
              <a16:creationId xmlns:a16="http://schemas.microsoft.com/office/drawing/2014/main" id="{0A073D53-96BD-F3CB-C204-766219DA9EC5}"/>
            </a:ext>
          </a:extLst>
        </xdr:cNvPr>
        <xdr:cNvSpPr/>
      </xdr:nvSpPr>
      <xdr:spPr>
        <a:xfrm>
          <a:off x="1157936" y="1169189"/>
          <a:ext cx="10618428" cy="477982"/>
        </a:xfrm>
        <a:prstGeom prst="roundRect">
          <a:avLst>
            <a:gd name="adj" fmla="val 18583"/>
          </a:avLst>
        </a:prstGeom>
        <a:gradFill>
          <a:gsLst>
            <a:gs pos="44000">
              <a:srgbClr val="161A28"/>
            </a:gs>
            <a:gs pos="100000">
              <a:srgbClr val="1E2133"/>
            </a:gs>
          </a:gsLst>
          <a:lin ang="0" scaled="0"/>
        </a:gradFill>
        <a:ln w="9525">
          <a:gradFill flip="none" rotWithShape="1">
            <a:gsLst>
              <a:gs pos="0">
                <a:srgbClr val="5F6193"/>
              </a:gs>
              <a:gs pos="100000">
                <a:srgbClr val="3E4060"/>
              </a:gs>
            </a:gsLst>
            <a:lin ang="8100000" scaled="1"/>
            <a:tileRect/>
          </a:gradFill>
        </a:ln>
        <a:effectLst>
          <a:outerShdw blurRad="1270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3</xdr:col>
      <xdr:colOff>374073</xdr:colOff>
      <xdr:row>0</xdr:row>
      <xdr:rowOff>152400</xdr:rowOff>
    </xdr:from>
    <xdr:to>
      <xdr:col>6</xdr:col>
      <xdr:colOff>512618</xdr:colOff>
      <xdr:row>5</xdr:row>
      <xdr:rowOff>124691</xdr:rowOff>
    </xdr:to>
    <xdr:sp macro="" textlink="">
      <xdr:nvSpPr>
        <xdr:cNvPr id="120" name="Rectangle 119">
          <a:hlinkClick xmlns:r="http://schemas.openxmlformats.org/officeDocument/2006/relationships" r:id="rId1"/>
          <a:extLst>
            <a:ext uri="{FF2B5EF4-FFF2-40B4-BE49-F238E27FC236}">
              <a16:creationId xmlns:a16="http://schemas.microsoft.com/office/drawing/2014/main" id="{C8312EBF-6A19-E94C-466D-751DB77EAA54}"/>
            </a:ext>
          </a:extLst>
        </xdr:cNvPr>
        <xdr:cNvSpPr/>
      </xdr:nvSpPr>
      <xdr:spPr>
        <a:xfrm>
          <a:off x="2202873" y="152400"/>
          <a:ext cx="1967345" cy="87283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498764</xdr:colOff>
      <xdr:row>0</xdr:row>
      <xdr:rowOff>152400</xdr:rowOff>
    </xdr:from>
    <xdr:to>
      <xdr:col>10</xdr:col>
      <xdr:colOff>27709</xdr:colOff>
      <xdr:row>5</xdr:row>
      <xdr:rowOff>124691</xdr:rowOff>
    </xdr:to>
    <xdr:sp macro="" textlink="">
      <xdr:nvSpPr>
        <xdr:cNvPr id="121" name="Rectangle 120">
          <a:hlinkClick xmlns:r="http://schemas.openxmlformats.org/officeDocument/2006/relationships" r:id="rId2"/>
          <a:extLst>
            <a:ext uri="{FF2B5EF4-FFF2-40B4-BE49-F238E27FC236}">
              <a16:creationId xmlns:a16="http://schemas.microsoft.com/office/drawing/2014/main" id="{78BBD2B5-E4C6-BF1E-9BCA-1A34A0571B36}"/>
            </a:ext>
          </a:extLst>
        </xdr:cNvPr>
        <xdr:cNvSpPr/>
      </xdr:nvSpPr>
      <xdr:spPr>
        <a:xfrm>
          <a:off x="4156364" y="152400"/>
          <a:ext cx="1967345" cy="87283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27709</xdr:colOff>
      <xdr:row>0</xdr:row>
      <xdr:rowOff>152400</xdr:rowOff>
    </xdr:from>
    <xdr:to>
      <xdr:col>13</xdr:col>
      <xdr:colOff>166254</xdr:colOff>
      <xdr:row>5</xdr:row>
      <xdr:rowOff>124691</xdr:rowOff>
    </xdr:to>
    <xdr:sp macro="" textlink="">
      <xdr:nvSpPr>
        <xdr:cNvPr id="122" name="Rectangle 121">
          <a:hlinkClick xmlns:r="http://schemas.openxmlformats.org/officeDocument/2006/relationships" r:id="rId3"/>
          <a:extLst>
            <a:ext uri="{FF2B5EF4-FFF2-40B4-BE49-F238E27FC236}">
              <a16:creationId xmlns:a16="http://schemas.microsoft.com/office/drawing/2014/main" id="{46402BB7-9ADD-9E10-FFB2-73E2B3502288}"/>
            </a:ext>
          </a:extLst>
        </xdr:cNvPr>
        <xdr:cNvSpPr/>
      </xdr:nvSpPr>
      <xdr:spPr>
        <a:xfrm>
          <a:off x="6123709" y="152400"/>
          <a:ext cx="1967345" cy="87283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41564</xdr:colOff>
      <xdr:row>0</xdr:row>
      <xdr:rowOff>152400</xdr:rowOff>
    </xdr:from>
    <xdr:to>
      <xdr:col>16</xdr:col>
      <xdr:colOff>180109</xdr:colOff>
      <xdr:row>5</xdr:row>
      <xdr:rowOff>124691</xdr:rowOff>
    </xdr:to>
    <xdr:sp macro="" textlink="">
      <xdr:nvSpPr>
        <xdr:cNvPr id="123" name="Rectangle 122">
          <a:hlinkClick xmlns:r="http://schemas.openxmlformats.org/officeDocument/2006/relationships" r:id="rId4"/>
          <a:extLst>
            <a:ext uri="{FF2B5EF4-FFF2-40B4-BE49-F238E27FC236}">
              <a16:creationId xmlns:a16="http://schemas.microsoft.com/office/drawing/2014/main" id="{4B3D5F68-C566-22E0-0131-CB996914B5B4}"/>
            </a:ext>
          </a:extLst>
        </xdr:cNvPr>
        <xdr:cNvSpPr/>
      </xdr:nvSpPr>
      <xdr:spPr>
        <a:xfrm>
          <a:off x="7966364" y="152400"/>
          <a:ext cx="1967345" cy="87283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187036</xdr:colOff>
      <xdr:row>0</xdr:row>
      <xdr:rowOff>159327</xdr:rowOff>
    </xdr:from>
    <xdr:to>
      <xdr:col>19</xdr:col>
      <xdr:colOff>325581</xdr:colOff>
      <xdr:row>5</xdr:row>
      <xdr:rowOff>131618</xdr:rowOff>
    </xdr:to>
    <xdr:sp macro="" textlink="">
      <xdr:nvSpPr>
        <xdr:cNvPr id="124" name="Rectangle 123">
          <a:hlinkClick xmlns:r="http://schemas.openxmlformats.org/officeDocument/2006/relationships" r:id="rId5"/>
          <a:extLst>
            <a:ext uri="{FF2B5EF4-FFF2-40B4-BE49-F238E27FC236}">
              <a16:creationId xmlns:a16="http://schemas.microsoft.com/office/drawing/2014/main" id="{DFAF554B-5057-86D0-DA39-67BADFB36A1B}"/>
            </a:ext>
          </a:extLst>
        </xdr:cNvPr>
        <xdr:cNvSpPr/>
      </xdr:nvSpPr>
      <xdr:spPr>
        <a:xfrm>
          <a:off x="9940636" y="159327"/>
          <a:ext cx="1967345" cy="87283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582972</xdr:colOff>
      <xdr:row>9</xdr:row>
      <xdr:rowOff>110837</xdr:rowOff>
    </xdr:from>
    <xdr:to>
      <xdr:col>19</xdr:col>
      <xdr:colOff>228600</xdr:colOff>
      <xdr:row>35</xdr:row>
      <xdr:rowOff>6927</xdr:rowOff>
    </xdr:to>
    <xdr:grpSp>
      <xdr:nvGrpSpPr>
        <xdr:cNvPr id="128" name="Group 127">
          <a:extLst>
            <a:ext uri="{FF2B5EF4-FFF2-40B4-BE49-F238E27FC236}">
              <a16:creationId xmlns:a16="http://schemas.microsoft.com/office/drawing/2014/main" id="{CA2B9EB2-3232-C6C4-858D-D6C989F07C0D}"/>
            </a:ext>
          </a:extLst>
        </xdr:cNvPr>
        <xdr:cNvGrpSpPr/>
      </xdr:nvGrpSpPr>
      <xdr:grpSpPr>
        <a:xfrm>
          <a:off x="1192572" y="1731819"/>
          <a:ext cx="10618428" cy="4578926"/>
          <a:chOff x="1157936" y="1974273"/>
          <a:chExt cx="10618428" cy="4361411"/>
        </a:xfrm>
      </xdr:grpSpPr>
      <xdr:sp macro="" textlink="">
        <xdr:nvSpPr>
          <xdr:cNvPr id="126" name="Rectangle: Rounded Corners 125">
            <a:extLst>
              <a:ext uri="{FF2B5EF4-FFF2-40B4-BE49-F238E27FC236}">
                <a16:creationId xmlns:a16="http://schemas.microsoft.com/office/drawing/2014/main" id="{29B2A5B2-E668-CFAE-1F80-D64C03B90EBC}"/>
              </a:ext>
            </a:extLst>
          </xdr:cNvPr>
          <xdr:cNvSpPr/>
        </xdr:nvSpPr>
        <xdr:spPr>
          <a:xfrm>
            <a:off x="1157936" y="1974273"/>
            <a:ext cx="10618428" cy="4361411"/>
          </a:xfrm>
          <a:prstGeom prst="roundRect">
            <a:avLst>
              <a:gd name="adj" fmla="val 6389"/>
            </a:avLst>
          </a:prstGeom>
          <a:gradFill flip="none" rotWithShape="1">
            <a:gsLst>
              <a:gs pos="70000">
                <a:srgbClr val="3D546B">
                  <a:alpha val="0"/>
                </a:srgbClr>
              </a:gs>
              <a:gs pos="100000">
                <a:srgbClr val="00B7D2">
                  <a:alpha val="60000"/>
                </a:srgbClr>
              </a:gs>
            </a:gsLst>
            <a:lin ang="18900000" scaled="1"/>
            <a:tileRect/>
          </a:gradFill>
          <a:ln>
            <a:gradFill flip="none" rotWithShape="1">
              <a:gsLst>
                <a:gs pos="54000">
                  <a:srgbClr val="3D546B"/>
                </a:gs>
                <a:gs pos="100000">
                  <a:srgbClr val="00B7D2"/>
                </a:gs>
              </a:gsLst>
              <a:lin ang="18900000" scaled="1"/>
              <a:tileRect/>
            </a:gra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27" name="Rectangle: Rounded Corners 126">
            <a:extLst>
              <a:ext uri="{FF2B5EF4-FFF2-40B4-BE49-F238E27FC236}">
                <a16:creationId xmlns:a16="http://schemas.microsoft.com/office/drawing/2014/main" id="{0D6173FF-B4F7-7536-4EBF-32B4FC28B869}"/>
              </a:ext>
            </a:extLst>
          </xdr:cNvPr>
          <xdr:cNvSpPr/>
        </xdr:nvSpPr>
        <xdr:spPr>
          <a:xfrm flipH="1">
            <a:off x="1157936" y="1974273"/>
            <a:ext cx="10618428" cy="4361411"/>
          </a:xfrm>
          <a:prstGeom prst="roundRect">
            <a:avLst>
              <a:gd name="adj" fmla="val 6497"/>
            </a:avLst>
          </a:prstGeom>
          <a:gradFill flip="none" rotWithShape="1">
            <a:gsLst>
              <a:gs pos="70000">
                <a:srgbClr val="221987">
                  <a:alpha val="0"/>
                </a:srgbClr>
              </a:gs>
              <a:gs pos="100000">
                <a:srgbClr val="206DF5">
                  <a:alpha val="60000"/>
                </a:srgbClr>
              </a:gs>
            </a:gsLst>
            <a:lin ang="18900000" scaled="1"/>
            <a:tileRect/>
          </a:gradFill>
          <a:ln>
            <a:gradFill flip="none" rotWithShape="1">
              <a:gsLst>
                <a:gs pos="54000">
                  <a:srgbClr val="3D546B">
                    <a:alpha val="0"/>
                  </a:srgbClr>
                </a:gs>
                <a:gs pos="100000">
                  <a:srgbClr val="206DF5"/>
                </a:gs>
              </a:gsLst>
              <a:lin ang="18900000" scaled="1"/>
              <a:tileRect/>
            </a:gra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clientData/>
  </xdr:twoCellAnchor>
  <xdr:twoCellAnchor>
    <xdr:from>
      <xdr:col>4</xdr:col>
      <xdr:colOff>271002</xdr:colOff>
      <xdr:row>6</xdr:row>
      <xdr:rowOff>93519</xdr:rowOff>
    </xdr:from>
    <xdr:to>
      <xdr:col>15</xdr:col>
      <xdr:colOff>323138</xdr:colOff>
      <xdr:row>9</xdr:row>
      <xdr:rowOff>21205</xdr:rowOff>
    </xdr:to>
    <xdr:sp macro="" textlink="">
      <xdr:nvSpPr>
        <xdr:cNvPr id="129" name="TextBox 50">
          <a:extLst>
            <a:ext uri="{FF2B5EF4-FFF2-40B4-BE49-F238E27FC236}">
              <a16:creationId xmlns:a16="http://schemas.microsoft.com/office/drawing/2014/main" id="{39DCE825-E354-49EB-B7CF-50AD4256AEE1}"/>
            </a:ext>
          </a:extLst>
        </xdr:cNvPr>
        <xdr:cNvSpPr txBox="1"/>
      </xdr:nvSpPr>
      <xdr:spPr>
        <a:xfrm>
          <a:off x="2709402" y="1174174"/>
          <a:ext cx="6757736" cy="468013"/>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2400">
              <a:solidFill>
                <a:schemeClr val="bg1"/>
              </a:solidFill>
              <a:effectLst>
                <a:outerShdw blurRad="50800" dist="38100" dir="2700000" algn="tl" rotWithShape="0">
                  <a:prstClr val="black">
                    <a:alpha val="40000"/>
                  </a:prstClr>
                </a:outerShdw>
              </a:effectLst>
            </a:rPr>
            <a:t>Business Decisions &amp; Recommendations</a:t>
          </a:r>
        </a:p>
      </xdr:txBody>
    </xdr:sp>
    <xdr:clientData/>
  </xdr:twoCellAnchor>
  <xdr:twoCellAnchor>
    <xdr:from>
      <xdr:col>1</xdr:col>
      <xdr:colOff>569117</xdr:colOff>
      <xdr:row>10</xdr:row>
      <xdr:rowOff>99413</xdr:rowOff>
    </xdr:from>
    <xdr:to>
      <xdr:col>5</xdr:col>
      <xdr:colOff>323138</xdr:colOff>
      <xdr:row>12</xdr:row>
      <xdr:rowOff>113336</xdr:rowOff>
    </xdr:to>
    <xdr:sp macro="" textlink="">
      <xdr:nvSpPr>
        <xdr:cNvPr id="130" name="TextBox 50">
          <a:extLst>
            <a:ext uri="{FF2B5EF4-FFF2-40B4-BE49-F238E27FC236}">
              <a16:creationId xmlns:a16="http://schemas.microsoft.com/office/drawing/2014/main" id="{8977BB7E-74A2-49B9-B18D-D9C2B8A00AE8}"/>
            </a:ext>
          </a:extLst>
        </xdr:cNvPr>
        <xdr:cNvSpPr txBox="1"/>
      </xdr:nvSpPr>
      <xdr:spPr>
        <a:xfrm>
          <a:off x="1178717" y="1900504"/>
          <a:ext cx="2192421" cy="374141"/>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800" b="0" kern="1200">
              <a:solidFill>
                <a:schemeClr val="bg1"/>
              </a:solidFill>
              <a:effectLst/>
              <a:latin typeface="+mn-lt"/>
              <a:ea typeface="+mn-ea"/>
              <a:cs typeface="+mn-cs"/>
            </a:rPr>
            <a:t>Key Takeaways:</a:t>
          </a:r>
        </a:p>
      </xdr:txBody>
    </xdr:sp>
    <xdr:clientData/>
  </xdr:twoCellAnchor>
  <xdr:twoCellAnchor>
    <xdr:from>
      <xdr:col>7</xdr:col>
      <xdr:colOff>601201</xdr:colOff>
      <xdr:row>10</xdr:row>
      <xdr:rowOff>30294</xdr:rowOff>
    </xdr:from>
    <xdr:to>
      <xdr:col>12</xdr:col>
      <xdr:colOff>353886</xdr:colOff>
      <xdr:row>12</xdr:row>
      <xdr:rowOff>75508</xdr:rowOff>
    </xdr:to>
    <xdr:sp macro="" textlink="">
      <xdr:nvSpPr>
        <xdr:cNvPr id="131" name="TextBox 50">
          <a:extLst>
            <a:ext uri="{FF2B5EF4-FFF2-40B4-BE49-F238E27FC236}">
              <a16:creationId xmlns:a16="http://schemas.microsoft.com/office/drawing/2014/main" id="{126C9BC0-D96C-4320-A1EF-ABD967E08628}"/>
            </a:ext>
          </a:extLst>
        </xdr:cNvPr>
        <xdr:cNvSpPr txBox="1"/>
      </xdr:nvSpPr>
      <xdr:spPr>
        <a:xfrm>
          <a:off x="4868401" y="1831385"/>
          <a:ext cx="2800685" cy="405432"/>
        </a:xfrm>
        <a:prstGeom prst="rect">
          <a:avLst/>
        </a:prstGeom>
        <a:noFill/>
      </xdr:spPr>
      <xdr:txBody>
        <a:bodyPr wrap="square" rtlCol="0"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r>
            <a:rPr lang="en-US" sz="2000" b="0" kern="1200">
              <a:solidFill>
                <a:schemeClr val="bg1"/>
              </a:solidFill>
              <a:effectLst/>
              <a:latin typeface="+mn-lt"/>
              <a:ea typeface="+mn-ea"/>
              <a:cs typeface="+mn-cs"/>
            </a:rPr>
            <a:t>Descriptive Analysis:</a:t>
          </a:r>
        </a:p>
      </xdr:txBody>
    </xdr:sp>
    <xdr:clientData/>
  </xdr:twoCellAnchor>
  <xdr:twoCellAnchor>
    <xdr:from>
      <xdr:col>8</xdr:col>
      <xdr:colOff>295733</xdr:colOff>
      <xdr:row>11</xdr:row>
      <xdr:rowOff>146567</xdr:rowOff>
    </xdr:from>
    <xdr:to>
      <xdr:col>12</xdr:col>
      <xdr:colOff>49754</xdr:colOff>
      <xdr:row>13</xdr:row>
      <xdr:rowOff>66554</xdr:rowOff>
    </xdr:to>
    <xdr:sp macro="" textlink="">
      <xdr:nvSpPr>
        <xdr:cNvPr id="132" name="TextBox 50">
          <a:extLst>
            <a:ext uri="{FF2B5EF4-FFF2-40B4-BE49-F238E27FC236}">
              <a16:creationId xmlns:a16="http://schemas.microsoft.com/office/drawing/2014/main" id="{68C93BEB-90BC-4C4B-A82E-628B413D653E}"/>
            </a:ext>
          </a:extLst>
        </xdr:cNvPr>
        <xdr:cNvSpPr txBox="1"/>
      </xdr:nvSpPr>
      <xdr:spPr>
        <a:xfrm>
          <a:off x="5172533" y="2127767"/>
          <a:ext cx="2192421" cy="280205"/>
        </a:xfrm>
        <a:prstGeom prst="rect">
          <a:avLst/>
        </a:prstGeom>
        <a:noFill/>
      </xdr:spPr>
      <xdr:txBody>
        <a:bodyPr wrap="square" rtlCol="0"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kern="1200">
              <a:solidFill>
                <a:srgbClr val="FFC409"/>
              </a:solidFill>
              <a:effectLst/>
              <a:latin typeface="+mn-lt"/>
              <a:ea typeface="+mn-ea"/>
              <a:cs typeface="+mn-cs"/>
            </a:rPr>
            <a:t>(January 2024 - January 2025)</a:t>
          </a:r>
        </a:p>
      </xdr:txBody>
    </xdr:sp>
    <xdr:clientData/>
  </xdr:twoCellAnchor>
  <xdr:twoCellAnchor>
    <xdr:from>
      <xdr:col>1</xdr:col>
      <xdr:colOff>575076</xdr:colOff>
      <xdr:row>12</xdr:row>
      <xdr:rowOff>13855</xdr:rowOff>
    </xdr:from>
    <xdr:to>
      <xdr:col>8</xdr:col>
      <xdr:colOff>338455</xdr:colOff>
      <xdr:row>13</xdr:row>
      <xdr:rowOff>145242</xdr:rowOff>
    </xdr:to>
    <xdr:sp macro="" textlink="">
      <xdr:nvSpPr>
        <xdr:cNvPr id="133" name="TextBox 50">
          <a:extLst>
            <a:ext uri="{FF2B5EF4-FFF2-40B4-BE49-F238E27FC236}">
              <a16:creationId xmlns:a16="http://schemas.microsoft.com/office/drawing/2014/main" id="{BCA38D0D-BFC6-43E5-B7C8-526AB5052F4B}"/>
            </a:ext>
          </a:extLst>
        </xdr:cNvPr>
        <xdr:cNvSpPr txBox="1"/>
      </xdr:nvSpPr>
      <xdr:spPr>
        <a:xfrm>
          <a:off x="1184676" y="2175164"/>
          <a:ext cx="4030579" cy="311496"/>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r>
            <a:rPr lang="en-US" sz="1400" kern="1200">
              <a:solidFill>
                <a:srgbClr val="FFC409"/>
              </a:solidFill>
              <a:effectLst/>
              <a:latin typeface="+mn-lt"/>
              <a:ea typeface="+mn-ea"/>
              <a:cs typeface="+mn-cs"/>
            </a:rPr>
            <a:t>Revenue &amp; Profit Performance:</a:t>
          </a:r>
        </a:p>
      </xdr:txBody>
    </xdr:sp>
    <xdr:clientData/>
  </xdr:twoCellAnchor>
  <xdr:oneCellAnchor>
    <xdr:from>
      <xdr:col>1</xdr:col>
      <xdr:colOff>548336</xdr:colOff>
      <xdr:row>13</xdr:row>
      <xdr:rowOff>53228</xdr:rowOff>
    </xdr:from>
    <xdr:ext cx="10625355" cy="561885"/>
    <xdr:sp macro="" textlink="">
      <xdr:nvSpPr>
        <xdr:cNvPr id="134" name="TextBox 133">
          <a:extLst>
            <a:ext uri="{FF2B5EF4-FFF2-40B4-BE49-F238E27FC236}">
              <a16:creationId xmlns:a16="http://schemas.microsoft.com/office/drawing/2014/main" id="{89995BD4-1E8B-434B-9C46-282D4DB88CDA}"/>
            </a:ext>
          </a:extLst>
        </xdr:cNvPr>
        <xdr:cNvSpPr txBox="1"/>
      </xdr:nvSpPr>
      <xdr:spPr>
        <a:xfrm>
          <a:off x="1157936" y="2394646"/>
          <a:ext cx="10625355" cy="561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000">
              <a:solidFill>
                <a:schemeClr val="bg1"/>
              </a:solidFill>
            </a:rPr>
            <a:t>The business generated </a:t>
          </a:r>
          <a:r>
            <a:rPr lang="en-US" sz="1000" b="1">
              <a:solidFill>
                <a:schemeClr val="bg1"/>
              </a:solidFill>
            </a:rPr>
            <a:t>$33.9M in total sales with $7.8M in profit</a:t>
          </a:r>
          <a:r>
            <a:rPr lang="en-US" sz="1000">
              <a:solidFill>
                <a:schemeClr val="bg1"/>
              </a:solidFill>
            </a:rPr>
            <a:t>, resulting in an overall </a:t>
          </a:r>
          <a:r>
            <a:rPr lang="en-US" sz="1000" b="1">
              <a:solidFill>
                <a:schemeClr val="bg1"/>
              </a:solidFill>
            </a:rPr>
            <a:t>23% profit margin</a:t>
          </a:r>
          <a:r>
            <a:rPr lang="en-US" sz="1000">
              <a:solidFill>
                <a:schemeClr val="bg1"/>
              </a:solidFill>
            </a:rPr>
            <a:t>, indicating strong overall profitability.</a:t>
          </a:r>
        </a:p>
        <a:p>
          <a:r>
            <a:rPr lang="en-US" sz="1000">
              <a:solidFill>
                <a:schemeClr val="bg1"/>
              </a:solidFill>
            </a:rPr>
            <a:t>Monthly analysis shows noticeable revenue peaks during </a:t>
          </a:r>
          <a:r>
            <a:rPr lang="en-US" sz="1000" b="1">
              <a:solidFill>
                <a:schemeClr val="bg1"/>
              </a:solidFill>
            </a:rPr>
            <a:t>January, July, and September</a:t>
          </a:r>
          <a:r>
            <a:rPr lang="en-US" sz="1000">
              <a:solidFill>
                <a:schemeClr val="bg1"/>
              </a:solidFill>
            </a:rPr>
            <a:t>, suggesting seasonal demand patterns, while </a:t>
          </a:r>
          <a:r>
            <a:rPr lang="en-US" sz="1000" b="1">
              <a:solidFill>
                <a:schemeClr val="bg1"/>
              </a:solidFill>
            </a:rPr>
            <a:t>May and June show slower performance</a:t>
          </a:r>
          <a:r>
            <a:rPr lang="en-US" sz="1000">
              <a:solidFill>
                <a:schemeClr val="bg1"/>
              </a:solidFill>
            </a:rPr>
            <a:t>, indicating potential opportunities for targeted promotions during weaker months.</a:t>
          </a:r>
        </a:p>
      </xdr:txBody>
    </xdr:sp>
    <xdr:clientData/>
  </xdr:oneCellAnchor>
  <xdr:twoCellAnchor>
    <xdr:from>
      <xdr:col>2</xdr:col>
      <xdr:colOff>28788</xdr:colOff>
      <xdr:row>16</xdr:row>
      <xdr:rowOff>55417</xdr:rowOff>
    </xdr:from>
    <xdr:to>
      <xdr:col>19</xdr:col>
      <xdr:colOff>145473</xdr:colOff>
      <xdr:row>16</xdr:row>
      <xdr:rowOff>55417</xdr:rowOff>
    </xdr:to>
    <xdr:cxnSp macro="">
      <xdr:nvCxnSpPr>
        <xdr:cNvPr id="140" name="Straight Connector 139">
          <a:extLst>
            <a:ext uri="{FF2B5EF4-FFF2-40B4-BE49-F238E27FC236}">
              <a16:creationId xmlns:a16="http://schemas.microsoft.com/office/drawing/2014/main" id="{581EBB50-E977-467E-9CB3-5A60EB45E2FA}"/>
            </a:ext>
          </a:extLst>
        </xdr:cNvPr>
        <xdr:cNvCxnSpPr/>
      </xdr:nvCxnSpPr>
      <xdr:spPr>
        <a:xfrm>
          <a:off x="1247988" y="2937162"/>
          <a:ext cx="10479885" cy="0"/>
        </a:xfrm>
        <a:prstGeom prst="line">
          <a:avLst/>
        </a:prstGeom>
        <a:ln>
          <a:solidFill>
            <a:srgbClr val="81C0FF"/>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575076</xdr:colOff>
      <xdr:row>16</xdr:row>
      <xdr:rowOff>27709</xdr:rowOff>
    </xdr:from>
    <xdr:to>
      <xdr:col>8</xdr:col>
      <xdr:colOff>338455</xdr:colOff>
      <xdr:row>17</xdr:row>
      <xdr:rowOff>159095</xdr:rowOff>
    </xdr:to>
    <xdr:sp macro="" textlink="">
      <xdr:nvSpPr>
        <xdr:cNvPr id="142" name="TextBox 50">
          <a:extLst>
            <a:ext uri="{FF2B5EF4-FFF2-40B4-BE49-F238E27FC236}">
              <a16:creationId xmlns:a16="http://schemas.microsoft.com/office/drawing/2014/main" id="{CB39C16F-6751-B605-8A60-6B9079CEE014}"/>
            </a:ext>
          </a:extLst>
        </xdr:cNvPr>
        <xdr:cNvSpPr txBox="1"/>
      </xdr:nvSpPr>
      <xdr:spPr>
        <a:xfrm>
          <a:off x="1184676" y="2909454"/>
          <a:ext cx="4030579" cy="311496"/>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r>
            <a:rPr lang="en-US" sz="1400" kern="1200">
              <a:solidFill>
                <a:srgbClr val="FFC409"/>
              </a:solidFill>
              <a:effectLst/>
              <a:latin typeface="+mn-lt"/>
              <a:ea typeface="+mn-ea"/>
              <a:cs typeface="+mn-cs"/>
            </a:rPr>
            <a:t>Regional Performance:</a:t>
          </a:r>
        </a:p>
      </xdr:txBody>
    </xdr:sp>
    <xdr:clientData/>
  </xdr:twoCellAnchor>
  <xdr:oneCellAnchor>
    <xdr:from>
      <xdr:col>1</xdr:col>
      <xdr:colOff>548336</xdr:colOff>
      <xdr:row>17</xdr:row>
      <xdr:rowOff>67081</xdr:rowOff>
    </xdr:from>
    <xdr:ext cx="10285919" cy="405367"/>
    <xdr:sp macro="" textlink="">
      <xdr:nvSpPr>
        <xdr:cNvPr id="143" name="TextBox 142">
          <a:extLst>
            <a:ext uri="{FF2B5EF4-FFF2-40B4-BE49-F238E27FC236}">
              <a16:creationId xmlns:a16="http://schemas.microsoft.com/office/drawing/2014/main" id="{A6419A4F-2999-FD59-0913-1FE097122187}"/>
            </a:ext>
          </a:extLst>
        </xdr:cNvPr>
        <xdr:cNvSpPr txBox="1"/>
      </xdr:nvSpPr>
      <xdr:spPr>
        <a:xfrm>
          <a:off x="1157936" y="3128936"/>
          <a:ext cx="10285919" cy="4053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000">
              <a:solidFill>
                <a:schemeClr val="bg1"/>
              </a:solidFill>
            </a:rPr>
            <a:t>The </a:t>
          </a:r>
          <a:r>
            <a:rPr lang="en-US" sz="1000" b="1">
              <a:solidFill>
                <a:schemeClr val="bg1"/>
              </a:solidFill>
            </a:rPr>
            <a:t>East region contributes the highest share of sales (35%)</a:t>
          </a:r>
          <a:r>
            <a:rPr lang="en-US" sz="1000">
              <a:solidFill>
                <a:schemeClr val="bg1"/>
              </a:solidFill>
            </a:rPr>
            <a:t>, followed by </a:t>
          </a:r>
          <a:r>
            <a:rPr lang="en-US" sz="1000" b="1">
              <a:solidFill>
                <a:schemeClr val="bg1"/>
              </a:solidFill>
            </a:rPr>
            <a:t>West (32%)</a:t>
          </a:r>
          <a:r>
            <a:rPr lang="en-US" sz="1000">
              <a:solidFill>
                <a:schemeClr val="bg1"/>
              </a:solidFill>
            </a:rPr>
            <a:t> and </a:t>
          </a:r>
          <a:r>
            <a:rPr lang="en-US" sz="1000" b="1">
              <a:solidFill>
                <a:schemeClr val="bg1"/>
              </a:solidFill>
            </a:rPr>
            <a:t>South (27%)</a:t>
          </a:r>
          <a:r>
            <a:rPr lang="en-US" sz="1000">
              <a:solidFill>
                <a:schemeClr val="bg1"/>
              </a:solidFill>
            </a:rPr>
            <a:t>, showing strong market presence in these areas.</a:t>
          </a:r>
        </a:p>
        <a:p>
          <a:r>
            <a:rPr lang="en-US" sz="1000">
              <a:solidFill>
                <a:schemeClr val="bg1"/>
              </a:solidFill>
            </a:rPr>
            <a:t>However, the </a:t>
          </a:r>
          <a:r>
            <a:rPr lang="en-US" sz="1000" b="1">
              <a:solidFill>
                <a:schemeClr val="bg1"/>
              </a:solidFill>
            </a:rPr>
            <a:t>North region contributes only 6% of total revenue</a:t>
          </a:r>
          <a:r>
            <a:rPr lang="en-US" sz="1000">
              <a:solidFill>
                <a:schemeClr val="bg1"/>
              </a:solidFill>
            </a:rPr>
            <a:t>, highlighting potential market expansion opportunities or the need for stronger marketing and sales strategies in that region.</a:t>
          </a:r>
        </a:p>
      </xdr:txBody>
    </xdr:sp>
    <xdr:clientData/>
  </xdr:oneCellAnchor>
  <xdr:twoCellAnchor>
    <xdr:from>
      <xdr:col>2</xdr:col>
      <xdr:colOff>28788</xdr:colOff>
      <xdr:row>19</xdr:row>
      <xdr:rowOff>117761</xdr:rowOff>
    </xdr:from>
    <xdr:to>
      <xdr:col>19</xdr:col>
      <xdr:colOff>145473</xdr:colOff>
      <xdr:row>19</xdr:row>
      <xdr:rowOff>117761</xdr:rowOff>
    </xdr:to>
    <xdr:cxnSp macro="">
      <xdr:nvCxnSpPr>
        <xdr:cNvPr id="144" name="Straight Connector 143">
          <a:extLst>
            <a:ext uri="{FF2B5EF4-FFF2-40B4-BE49-F238E27FC236}">
              <a16:creationId xmlns:a16="http://schemas.microsoft.com/office/drawing/2014/main" id="{C27A0FEC-9057-487B-0E8B-C446FC0192BC}"/>
            </a:ext>
          </a:extLst>
        </xdr:cNvPr>
        <xdr:cNvCxnSpPr/>
      </xdr:nvCxnSpPr>
      <xdr:spPr>
        <a:xfrm>
          <a:off x="1247988" y="3539834"/>
          <a:ext cx="10479885" cy="0"/>
        </a:xfrm>
        <a:prstGeom prst="line">
          <a:avLst/>
        </a:prstGeom>
        <a:ln>
          <a:solidFill>
            <a:srgbClr val="81C0FF"/>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575076</xdr:colOff>
      <xdr:row>19</xdr:row>
      <xdr:rowOff>83126</xdr:rowOff>
    </xdr:from>
    <xdr:to>
      <xdr:col>8</xdr:col>
      <xdr:colOff>338455</xdr:colOff>
      <xdr:row>21</xdr:row>
      <xdr:rowOff>34404</xdr:rowOff>
    </xdr:to>
    <xdr:sp macro="" textlink="">
      <xdr:nvSpPr>
        <xdr:cNvPr id="145" name="TextBox 50">
          <a:extLst>
            <a:ext uri="{FF2B5EF4-FFF2-40B4-BE49-F238E27FC236}">
              <a16:creationId xmlns:a16="http://schemas.microsoft.com/office/drawing/2014/main" id="{4FC90F42-F680-06B6-7EE8-578C9EC2D23F}"/>
            </a:ext>
          </a:extLst>
        </xdr:cNvPr>
        <xdr:cNvSpPr txBox="1"/>
      </xdr:nvSpPr>
      <xdr:spPr>
        <a:xfrm>
          <a:off x="1184676" y="3505199"/>
          <a:ext cx="4030579" cy="311496"/>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r>
            <a:rPr lang="en-US" sz="1400" kern="1200">
              <a:solidFill>
                <a:srgbClr val="FFC409"/>
              </a:solidFill>
              <a:effectLst/>
              <a:latin typeface="+mn-lt"/>
              <a:ea typeface="+mn-ea"/>
              <a:cs typeface="+mn-cs"/>
            </a:rPr>
            <a:t>Product &amp; Category Performance:</a:t>
          </a:r>
        </a:p>
      </xdr:txBody>
    </xdr:sp>
    <xdr:clientData/>
  </xdr:twoCellAnchor>
  <xdr:oneCellAnchor>
    <xdr:from>
      <xdr:col>1</xdr:col>
      <xdr:colOff>548336</xdr:colOff>
      <xdr:row>20</xdr:row>
      <xdr:rowOff>122499</xdr:rowOff>
    </xdr:from>
    <xdr:ext cx="10625355" cy="561885"/>
    <xdr:sp macro="" textlink="">
      <xdr:nvSpPr>
        <xdr:cNvPr id="146" name="TextBox 145">
          <a:extLst>
            <a:ext uri="{FF2B5EF4-FFF2-40B4-BE49-F238E27FC236}">
              <a16:creationId xmlns:a16="http://schemas.microsoft.com/office/drawing/2014/main" id="{F7138057-1773-A9DD-52E6-16A034212D87}"/>
            </a:ext>
          </a:extLst>
        </xdr:cNvPr>
        <xdr:cNvSpPr txBox="1"/>
      </xdr:nvSpPr>
      <xdr:spPr>
        <a:xfrm>
          <a:off x="1157936" y="3724681"/>
          <a:ext cx="10625355" cy="561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000">
              <a:solidFill>
                <a:schemeClr val="bg1"/>
              </a:solidFill>
            </a:rPr>
            <a:t>Sales are largely driven by </a:t>
          </a:r>
          <a:r>
            <a:rPr lang="en-US" sz="1000" b="1">
              <a:solidFill>
                <a:schemeClr val="bg1"/>
              </a:solidFill>
            </a:rPr>
            <a:t>Electronics and Furniture categories</a:t>
          </a:r>
          <a:r>
            <a:rPr lang="en-US" sz="1000">
              <a:solidFill>
                <a:schemeClr val="bg1"/>
              </a:solidFill>
            </a:rPr>
            <a:t>, which contribute the largest portion of total revenue.</a:t>
          </a:r>
        </a:p>
        <a:p>
          <a:r>
            <a:rPr lang="en-US" sz="1000">
              <a:solidFill>
                <a:schemeClr val="bg1"/>
              </a:solidFill>
            </a:rPr>
            <a:t>However, profitability varies across categories, suggesting that some product groups generate strong sales but relatively lower profit margins.</a:t>
          </a:r>
        </a:p>
        <a:p>
          <a:r>
            <a:rPr lang="en-US" sz="1000">
              <a:solidFill>
                <a:schemeClr val="bg1"/>
              </a:solidFill>
            </a:rPr>
            <a:t>This indicates that </a:t>
          </a:r>
          <a:r>
            <a:rPr lang="en-US" sz="1000" b="1">
              <a:solidFill>
                <a:schemeClr val="bg1"/>
              </a:solidFill>
            </a:rPr>
            <a:t>product mix optimization</a:t>
          </a:r>
          <a:r>
            <a:rPr lang="en-US" sz="1000">
              <a:solidFill>
                <a:schemeClr val="bg1"/>
              </a:solidFill>
            </a:rPr>
            <a:t> could further improve overall profitability.</a:t>
          </a:r>
        </a:p>
      </xdr:txBody>
    </xdr:sp>
    <xdr:clientData/>
  </xdr:oneCellAnchor>
  <xdr:twoCellAnchor>
    <xdr:from>
      <xdr:col>2</xdr:col>
      <xdr:colOff>28788</xdr:colOff>
      <xdr:row>23</xdr:row>
      <xdr:rowOff>131617</xdr:rowOff>
    </xdr:from>
    <xdr:to>
      <xdr:col>19</xdr:col>
      <xdr:colOff>145473</xdr:colOff>
      <xdr:row>23</xdr:row>
      <xdr:rowOff>131617</xdr:rowOff>
    </xdr:to>
    <xdr:cxnSp macro="">
      <xdr:nvCxnSpPr>
        <xdr:cNvPr id="147" name="Straight Connector 146">
          <a:extLst>
            <a:ext uri="{FF2B5EF4-FFF2-40B4-BE49-F238E27FC236}">
              <a16:creationId xmlns:a16="http://schemas.microsoft.com/office/drawing/2014/main" id="{56700A1F-E853-A8B0-85F7-0AF1261C5A55}"/>
            </a:ext>
          </a:extLst>
        </xdr:cNvPr>
        <xdr:cNvCxnSpPr/>
      </xdr:nvCxnSpPr>
      <xdr:spPr>
        <a:xfrm>
          <a:off x="1247988" y="4274126"/>
          <a:ext cx="10479885" cy="0"/>
        </a:xfrm>
        <a:prstGeom prst="line">
          <a:avLst/>
        </a:prstGeom>
        <a:ln>
          <a:solidFill>
            <a:srgbClr val="81C0FF"/>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575076</xdr:colOff>
      <xdr:row>23</xdr:row>
      <xdr:rowOff>103907</xdr:rowOff>
    </xdr:from>
    <xdr:to>
      <xdr:col>8</xdr:col>
      <xdr:colOff>338455</xdr:colOff>
      <xdr:row>25</xdr:row>
      <xdr:rowOff>55185</xdr:rowOff>
    </xdr:to>
    <xdr:sp macro="" textlink="">
      <xdr:nvSpPr>
        <xdr:cNvPr id="148" name="TextBox 50">
          <a:extLst>
            <a:ext uri="{FF2B5EF4-FFF2-40B4-BE49-F238E27FC236}">
              <a16:creationId xmlns:a16="http://schemas.microsoft.com/office/drawing/2014/main" id="{3298077A-F855-C4D4-64D3-65DBC2775BF3}"/>
            </a:ext>
          </a:extLst>
        </xdr:cNvPr>
        <xdr:cNvSpPr txBox="1"/>
      </xdr:nvSpPr>
      <xdr:spPr>
        <a:xfrm>
          <a:off x="1184676" y="4246416"/>
          <a:ext cx="4030579" cy="311496"/>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r>
            <a:rPr lang="en-US" sz="1400" kern="1200">
              <a:solidFill>
                <a:srgbClr val="FFC409"/>
              </a:solidFill>
              <a:effectLst/>
              <a:latin typeface="+mn-lt"/>
              <a:ea typeface="+mn-ea"/>
              <a:cs typeface="+mn-cs"/>
            </a:rPr>
            <a:t>Customer Segment Analysis:</a:t>
          </a:r>
        </a:p>
      </xdr:txBody>
    </xdr:sp>
    <xdr:clientData/>
  </xdr:twoCellAnchor>
  <xdr:oneCellAnchor>
    <xdr:from>
      <xdr:col>1</xdr:col>
      <xdr:colOff>548337</xdr:colOff>
      <xdr:row>24</xdr:row>
      <xdr:rowOff>143280</xdr:rowOff>
    </xdr:from>
    <xdr:ext cx="8519464" cy="405367"/>
    <xdr:sp macro="" textlink="">
      <xdr:nvSpPr>
        <xdr:cNvPr id="149" name="TextBox 148">
          <a:extLst>
            <a:ext uri="{FF2B5EF4-FFF2-40B4-BE49-F238E27FC236}">
              <a16:creationId xmlns:a16="http://schemas.microsoft.com/office/drawing/2014/main" id="{084AB957-FEA5-3DC9-1595-58AE56A81314}"/>
            </a:ext>
          </a:extLst>
        </xdr:cNvPr>
        <xdr:cNvSpPr txBox="1"/>
      </xdr:nvSpPr>
      <xdr:spPr>
        <a:xfrm>
          <a:off x="1157937" y="4465898"/>
          <a:ext cx="8519464" cy="4053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000">
              <a:solidFill>
                <a:schemeClr val="bg1"/>
              </a:solidFill>
            </a:rPr>
            <a:t>The </a:t>
          </a:r>
          <a:r>
            <a:rPr lang="en-US" sz="1000" b="1">
              <a:solidFill>
                <a:schemeClr val="bg1"/>
              </a:solidFill>
            </a:rPr>
            <a:t>Consumer segment contributes the majority of total sales</a:t>
          </a:r>
          <a:r>
            <a:rPr lang="en-US" sz="1000">
              <a:solidFill>
                <a:schemeClr val="bg1"/>
              </a:solidFill>
            </a:rPr>
            <a:t>, significantly outperforming the </a:t>
          </a:r>
          <a:r>
            <a:rPr lang="en-US" sz="1000" b="1">
              <a:solidFill>
                <a:schemeClr val="bg1"/>
              </a:solidFill>
            </a:rPr>
            <a:t>Corporate segment</a:t>
          </a:r>
          <a:r>
            <a:rPr lang="en-US" sz="1000">
              <a:solidFill>
                <a:schemeClr val="bg1"/>
              </a:solidFill>
            </a:rPr>
            <a:t>.</a:t>
          </a:r>
        </a:p>
        <a:p>
          <a:r>
            <a:rPr lang="en-US" sz="1000">
              <a:solidFill>
                <a:schemeClr val="bg1"/>
              </a:solidFill>
            </a:rPr>
            <a:t>This suggests that individual retail customers form the primary customer base and represent the strongest demand driver for the business.</a:t>
          </a:r>
        </a:p>
      </xdr:txBody>
    </xdr:sp>
    <xdr:clientData/>
  </xdr:oneCellAnchor>
  <xdr:twoCellAnchor>
    <xdr:from>
      <xdr:col>2</xdr:col>
      <xdr:colOff>28788</xdr:colOff>
      <xdr:row>27</xdr:row>
      <xdr:rowOff>6925</xdr:rowOff>
    </xdr:from>
    <xdr:to>
      <xdr:col>19</xdr:col>
      <xdr:colOff>145473</xdr:colOff>
      <xdr:row>27</xdr:row>
      <xdr:rowOff>6925</xdr:rowOff>
    </xdr:to>
    <xdr:cxnSp macro="">
      <xdr:nvCxnSpPr>
        <xdr:cNvPr id="150" name="Straight Connector 149">
          <a:extLst>
            <a:ext uri="{FF2B5EF4-FFF2-40B4-BE49-F238E27FC236}">
              <a16:creationId xmlns:a16="http://schemas.microsoft.com/office/drawing/2014/main" id="{AEF90E01-E264-1541-F950-A81D00BB822C}"/>
            </a:ext>
          </a:extLst>
        </xdr:cNvPr>
        <xdr:cNvCxnSpPr/>
      </xdr:nvCxnSpPr>
      <xdr:spPr>
        <a:xfrm>
          <a:off x="1247988" y="4869870"/>
          <a:ext cx="10479885" cy="0"/>
        </a:xfrm>
        <a:prstGeom prst="line">
          <a:avLst/>
        </a:prstGeom>
        <a:ln>
          <a:solidFill>
            <a:srgbClr val="81C0FF"/>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575076</xdr:colOff>
      <xdr:row>26</xdr:row>
      <xdr:rowOff>152398</xdr:rowOff>
    </xdr:from>
    <xdr:to>
      <xdr:col>8</xdr:col>
      <xdr:colOff>338455</xdr:colOff>
      <xdr:row>28</xdr:row>
      <xdr:rowOff>103675</xdr:rowOff>
    </xdr:to>
    <xdr:sp macro="" textlink="">
      <xdr:nvSpPr>
        <xdr:cNvPr id="151" name="TextBox 50">
          <a:extLst>
            <a:ext uri="{FF2B5EF4-FFF2-40B4-BE49-F238E27FC236}">
              <a16:creationId xmlns:a16="http://schemas.microsoft.com/office/drawing/2014/main" id="{C6F84B46-A9AD-BB28-4914-A65BD92785CD}"/>
            </a:ext>
          </a:extLst>
        </xdr:cNvPr>
        <xdr:cNvSpPr txBox="1"/>
      </xdr:nvSpPr>
      <xdr:spPr>
        <a:xfrm>
          <a:off x="1184676" y="4835234"/>
          <a:ext cx="4030579" cy="311496"/>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r>
            <a:rPr lang="en-US" sz="1400" kern="1200">
              <a:solidFill>
                <a:srgbClr val="FFC409"/>
              </a:solidFill>
              <a:effectLst/>
              <a:latin typeface="+mn-lt"/>
              <a:ea typeface="+mn-ea"/>
              <a:cs typeface="+mn-cs"/>
            </a:rPr>
            <a:t>Payment Method Insights:</a:t>
          </a:r>
        </a:p>
      </xdr:txBody>
    </xdr:sp>
    <xdr:clientData/>
  </xdr:twoCellAnchor>
  <xdr:oneCellAnchor>
    <xdr:from>
      <xdr:col>1</xdr:col>
      <xdr:colOff>548337</xdr:colOff>
      <xdr:row>28</xdr:row>
      <xdr:rowOff>11661</xdr:rowOff>
    </xdr:from>
    <xdr:ext cx="8519464" cy="405367"/>
    <xdr:sp macro="" textlink="">
      <xdr:nvSpPr>
        <xdr:cNvPr id="152" name="TextBox 151">
          <a:extLst>
            <a:ext uri="{FF2B5EF4-FFF2-40B4-BE49-F238E27FC236}">
              <a16:creationId xmlns:a16="http://schemas.microsoft.com/office/drawing/2014/main" id="{901CD315-D485-612C-BC4B-D2A9E44BDEC6}"/>
            </a:ext>
          </a:extLst>
        </xdr:cNvPr>
        <xdr:cNvSpPr txBox="1"/>
      </xdr:nvSpPr>
      <xdr:spPr>
        <a:xfrm>
          <a:off x="1157937" y="5054716"/>
          <a:ext cx="8519464" cy="4053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000">
              <a:solidFill>
                <a:schemeClr val="bg1"/>
              </a:solidFill>
            </a:rPr>
            <a:t>Most transactions are completed through </a:t>
          </a:r>
          <a:r>
            <a:rPr lang="en-US" sz="1000" b="1">
              <a:solidFill>
                <a:schemeClr val="bg1"/>
              </a:solidFill>
            </a:rPr>
            <a:t>Card payments</a:t>
          </a:r>
          <a:r>
            <a:rPr lang="en-US" sz="1000">
              <a:solidFill>
                <a:schemeClr val="bg1"/>
              </a:solidFill>
            </a:rPr>
            <a:t>, followed by </a:t>
          </a:r>
          <a:r>
            <a:rPr lang="en-US" sz="1000" b="1">
              <a:solidFill>
                <a:schemeClr val="bg1"/>
              </a:solidFill>
            </a:rPr>
            <a:t>Online payments</a:t>
          </a:r>
          <a:r>
            <a:rPr lang="en-US" sz="1000">
              <a:solidFill>
                <a:schemeClr val="bg1"/>
              </a:solidFill>
            </a:rPr>
            <a:t>, while </a:t>
          </a:r>
          <a:r>
            <a:rPr lang="en-US" sz="1000" b="1">
              <a:solidFill>
                <a:schemeClr val="bg1"/>
              </a:solidFill>
            </a:rPr>
            <a:t>Cash transactions represent a smaller share</a:t>
          </a:r>
          <a:r>
            <a:rPr lang="en-US" sz="1000">
              <a:solidFill>
                <a:schemeClr val="bg1"/>
              </a:solidFill>
            </a:rPr>
            <a:t>.</a:t>
          </a:r>
        </a:p>
        <a:p>
          <a:r>
            <a:rPr lang="en-US" sz="1000">
              <a:solidFill>
                <a:schemeClr val="bg1"/>
              </a:solidFill>
            </a:rPr>
            <a:t>This trend indicates a clear shift toward </a:t>
          </a:r>
          <a:r>
            <a:rPr lang="en-US" sz="1000" b="1">
              <a:solidFill>
                <a:schemeClr val="bg1"/>
              </a:solidFill>
            </a:rPr>
            <a:t>digital payment adoption</a:t>
          </a:r>
          <a:r>
            <a:rPr lang="en-US" sz="1000">
              <a:solidFill>
                <a:schemeClr val="bg1"/>
              </a:solidFill>
            </a:rPr>
            <a:t>, which simplifies transactions and reduces operational complexity.</a:t>
          </a:r>
        </a:p>
      </xdr:txBody>
    </xdr:sp>
    <xdr:clientData/>
  </xdr:oneCellAnchor>
  <xdr:twoCellAnchor>
    <xdr:from>
      <xdr:col>2</xdr:col>
      <xdr:colOff>28788</xdr:colOff>
      <xdr:row>30</xdr:row>
      <xdr:rowOff>55415</xdr:rowOff>
    </xdr:from>
    <xdr:to>
      <xdr:col>19</xdr:col>
      <xdr:colOff>145473</xdr:colOff>
      <xdr:row>30</xdr:row>
      <xdr:rowOff>55415</xdr:rowOff>
    </xdr:to>
    <xdr:cxnSp macro="">
      <xdr:nvCxnSpPr>
        <xdr:cNvPr id="153" name="Straight Connector 152">
          <a:extLst>
            <a:ext uri="{FF2B5EF4-FFF2-40B4-BE49-F238E27FC236}">
              <a16:creationId xmlns:a16="http://schemas.microsoft.com/office/drawing/2014/main" id="{7D878A80-2A0A-DD20-E06B-3F28A2DDCD00}"/>
            </a:ext>
          </a:extLst>
        </xdr:cNvPr>
        <xdr:cNvCxnSpPr/>
      </xdr:nvCxnSpPr>
      <xdr:spPr>
        <a:xfrm>
          <a:off x="1247988" y="5458688"/>
          <a:ext cx="10479885" cy="0"/>
        </a:xfrm>
        <a:prstGeom prst="line">
          <a:avLst/>
        </a:prstGeom>
        <a:ln>
          <a:solidFill>
            <a:srgbClr val="81C0FF"/>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575076</xdr:colOff>
      <xdr:row>30</xdr:row>
      <xdr:rowOff>41561</xdr:rowOff>
    </xdr:from>
    <xdr:to>
      <xdr:col>8</xdr:col>
      <xdr:colOff>338455</xdr:colOff>
      <xdr:row>31</xdr:row>
      <xdr:rowOff>172948</xdr:rowOff>
    </xdr:to>
    <xdr:sp macro="" textlink="">
      <xdr:nvSpPr>
        <xdr:cNvPr id="154" name="TextBox 50">
          <a:extLst>
            <a:ext uri="{FF2B5EF4-FFF2-40B4-BE49-F238E27FC236}">
              <a16:creationId xmlns:a16="http://schemas.microsoft.com/office/drawing/2014/main" id="{495A7FDC-4969-983E-D412-E06321B04430}"/>
            </a:ext>
          </a:extLst>
        </xdr:cNvPr>
        <xdr:cNvSpPr txBox="1"/>
      </xdr:nvSpPr>
      <xdr:spPr>
        <a:xfrm>
          <a:off x="1184676" y="5444834"/>
          <a:ext cx="4030579" cy="311496"/>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r>
            <a:rPr lang="en-US" sz="1400" kern="1200">
              <a:solidFill>
                <a:srgbClr val="FFC409"/>
              </a:solidFill>
              <a:effectLst/>
              <a:latin typeface="+mn-lt"/>
              <a:ea typeface="+mn-ea"/>
              <a:cs typeface="+mn-cs"/>
            </a:rPr>
            <a:t>Executive Summary:</a:t>
          </a:r>
        </a:p>
      </xdr:txBody>
    </xdr:sp>
    <xdr:clientData/>
  </xdr:twoCellAnchor>
  <xdr:oneCellAnchor>
    <xdr:from>
      <xdr:col>1</xdr:col>
      <xdr:colOff>548336</xdr:colOff>
      <xdr:row>31</xdr:row>
      <xdr:rowOff>80934</xdr:rowOff>
    </xdr:from>
    <xdr:ext cx="10535299" cy="561885"/>
    <xdr:sp macro="" textlink="">
      <xdr:nvSpPr>
        <xdr:cNvPr id="155" name="TextBox 154">
          <a:extLst>
            <a:ext uri="{FF2B5EF4-FFF2-40B4-BE49-F238E27FC236}">
              <a16:creationId xmlns:a16="http://schemas.microsoft.com/office/drawing/2014/main" id="{1CBDC7B6-4542-2F84-B6AE-1BCC7A4B5EBB}"/>
            </a:ext>
          </a:extLst>
        </xdr:cNvPr>
        <xdr:cNvSpPr txBox="1"/>
      </xdr:nvSpPr>
      <xdr:spPr>
        <a:xfrm>
          <a:off x="1157936" y="5664316"/>
          <a:ext cx="10535299" cy="561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000">
              <a:solidFill>
                <a:schemeClr val="bg1"/>
              </a:solidFill>
            </a:rPr>
            <a:t>Overall, the business demonstrates </a:t>
          </a:r>
          <a:r>
            <a:rPr lang="en-US" sz="1000" b="1">
              <a:solidFill>
                <a:schemeClr val="bg1"/>
              </a:solidFill>
            </a:rPr>
            <a:t>strong sales growth and healthy profit margins</a:t>
          </a:r>
          <a:r>
            <a:rPr lang="en-US" sz="1000">
              <a:solidFill>
                <a:schemeClr val="bg1"/>
              </a:solidFill>
            </a:rPr>
            <a:t>, with clear strengths in the </a:t>
          </a:r>
          <a:r>
            <a:rPr lang="en-US" sz="1000" b="1">
              <a:solidFill>
                <a:schemeClr val="bg1"/>
              </a:solidFill>
            </a:rPr>
            <a:t>East and West regions and strong demand from consumer customers</a:t>
          </a:r>
          <a:r>
            <a:rPr lang="en-US" sz="1000">
              <a:solidFill>
                <a:schemeClr val="bg1"/>
              </a:solidFill>
            </a:rPr>
            <a:t>.</a:t>
          </a:r>
        </a:p>
        <a:p>
          <a:r>
            <a:rPr lang="en-US" sz="1000">
              <a:solidFill>
                <a:schemeClr val="bg1"/>
              </a:solidFill>
            </a:rPr>
            <a:t>However, opportunities exist to </a:t>
          </a:r>
          <a:r>
            <a:rPr lang="en-US" sz="1000" b="1">
              <a:solidFill>
                <a:schemeClr val="bg1"/>
              </a:solidFill>
            </a:rPr>
            <a:t>expand performance in underperforming regions, optimize product category profitability, and strengthen sales during slower months</a:t>
          </a:r>
          <a:r>
            <a:rPr lang="en-US" sz="1000">
              <a:solidFill>
                <a:schemeClr val="bg1"/>
              </a:solidFill>
            </a:rPr>
            <a:t>.</a:t>
          </a:r>
        </a:p>
        <a:p>
          <a:r>
            <a:rPr lang="en-US" sz="1000">
              <a:solidFill>
                <a:schemeClr val="bg1"/>
              </a:solidFill>
            </a:rPr>
            <a:t>By focusing on </a:t>
          </a:r>
          <a:r>
            <a:rPr lang="en-US" sz="1000" b="1">
              <a:solidFill>
                <a:schemeClr val="bg1"/>
              </a:solidFill>
            </a:rPr>
            <a:t>regional expansion, product strategy, and targeted seasonal promotions</a:t>
          </a:r>
          <a:r>
            <a:rPr lang="en-US" sz="1000">
              <a:solidFill>
                <a:schemeClr val="bg1"/>
              </a:solidFill>
            </a:rPr>
            <a:t>, the company can further improve revenue stability and long-term profitability.</a:t>
          </a:r>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2</xdr:col>
      <xdr:colOff>22860</xdr:colOff>
      <xdr:row>0</xdr:row>
      <xdr:rowOff>60960</xdr:rowOff>
    </xdr:from>
    <xdr:to>
      <xdr:col>2</xdr:col>
      <xdr:colOff>738848</xdr:colOff>
      <xdr:row>3</xdr:row>
      <xdr:rowOff>91440</xdr:rowOff>
    </xdr:to>
    <xdr:grpSp>
      <xdr:nvGrpSpPr>
        <xdr:cNvPr id="4" name="Graphic 4">
          <a:hlinkClick xmlns:r="http://schemas.openxmlformats.org/officeDocument/2006/relationships" r:id="rId1"/>
          <a:extLst>
            <a:ext uri="{FF2B5EF4-FFF2-40B4-BE49-F238E27FC236}">
              <a16:creationId xmlns:a16="http://schemas.microsoft.com/office/drawing/2014/main" id="{1DCE40C3-4B2D-4EEA-82FC-CF8A3C22F3BE}"/>
            </a:ext>
          </a:extLst>
        </xdr:cNvPr>
        <xdr:cNvGrpSpPr/>
      </xdr:nvGrpSpPr>
      <xdr:grpSpPr>
        <a:xfrm flipH="1">
          <a:off x="967740" y="60960"/>
          <a:ext cx="715988" cy="579120"/>
          <a:chOff x="12988652" y="613473"/>
          <a:chExt cx="758543" cy="613199"/>
        </a:xfrm>
        <a:solidFill>
          <a:schemeClr val="bg1"/>
        </a:solidFill>
        <a:effectLst>
          <a:glow rad="63500">
            <a:schemeClr val="accent1">
              <a:satMod val="175000"/>
              <a:alpha val="40000"/>
            </a:schemeClr>
          </a:glow>
        </a:effectLst>
      </xdr:grpSpPr>
      <xdr:sp macro="" textlink="">
        <xdr:nvSpPr>
          <xdr:cNvPr id="5" name="Freeform: Shape 4">
            <a:extLst>
              <a:ext uri="{FF2B5EF4-FFF2-40B4-BE49-F238E27FC236}">
                <a16:creationId xmlns:a16="http://schemas.microsoft.com/office/drawing/2014/main" id="{D4AE6D5A-73E2-0070-A913-31EDFB99AC4F}"/>
              </a:ext>
            </a:extLst>
          </xdr:cNvPr>
          <xdr:cNvSpPr/>
        </xdr:nvSpPr>
        <xdr:spPr>
          <a:xfrm>
            <a:off x="13078748" y="710706"/>
            <a:ext cx="668447" cy="515967"/>
          </a:xfrm>
          <a:custGeom>
            <a:avLst/>
            <a:gdLst>
              <a:gd name="connsiteX0" fmla="*/ 675 w 668447"/>
              <a:gd name="connsiteY0" fmla="*/ 260893 h 515967"/>
              <a:gd name="connsiteX1" fmla="*/ 675 w 668447"/>
              <a:gd name="connsiteY1" fmla="*/ 439258 h 515967"/>
              <a:gd name="connsiteX2" fmla="*/ 77767 w 668447"/>
              <a:gd name="connsiteY2" fmla="*/ 515789 h 515967"/>
              <a:gd name="connsiteX3" fmla="*/ 597360 w 668447"/>
              <a:gd name="connsiteY3" fmla="*/ 515789 h 515967"/>
              <a:gd name="connsiteX4" fmla="*/ 668462 w 668447"/>
              <a:gd name="connsiteY4" fmla="*/ 437761 h 515967"/>
              <a:gd name="connsiteX5" fmla="*/ 668462 w 668447"/>
              <a:gd name="connsiteY5" fmla="*/ 76731 h 515967"/>
              <a:gd name="connsiteX6" fmla="*/ 609478 w 668447"/>
              <a:gd name="connsiteY6" fmla="*/ 6 h 515967"/>
              <a:gd name="connsiteX7" fmla="*/ 356687 w 668447"/>
              <a:gd name="connsiteY7" fmla="*/ 6 h 515967"/>
              <a:gd name="connsiteX8" fmla="*/ 442004 w 668447"/>
              <a:gd name="connsiteY8" fmla="*/ 82327 h 515967"/>
              <a:gd name="connsiteX9" fmla="*/ 582651 w 668447"/>
              <a:gd name="connsiteY9" fmla="*/ 82327 h 515967"/>
              <a:gd name="connsiteX10" fmla="*/ 582651 w 668447"/>
              <a:gd name="connsiteY10" fmla="*/ 431196 h 515967"/>
              <a:gd name="connsiteX11" fmla="*/ 84049 w 668447"/>
              <a:gd name="connsiteY11" fmla="*/ 431196 h 515967"/>
              <a:gd name="connsiteX12" fmla="*/ 84049 w 668447"/>
              <a:gd name="connsiteY12" fmla="*/ 328303 h 51596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668447" h="515967">
                <a:moveTo>
                  <a:pt x="675" y="260893"/>
                </a:moveTo>
                <a:lnTo>
                  <a:pt x="675" y="439258"/>
                </a:lnTo>
                <a:cubicBezTo>
                  <a:pt x="-5296" y="502439"/>
                  <a:pt x="44978" y="517896"/>
                  <a:pt x="77767" y="515789"/>
                </a:cubicBezTo>
                <a:lnTo>
                  <a:pt x="597360" y="515789"/>
                </a:lnTo>
                <a:cubicBezTo>
                  <a:pt x="658001" y="511838"/>
                  <a:pt x="668462" y="475781"/>
                  <a:pt x="668462" y="437761"/>
                </a:cubicBezTo>
                <a:lnTo>
                  <a:pt x="668462" y="76731"/>
                </a:lnTo>
                <a:cubicBezTo>
                  <a:pt x="671308" y="26516"/>
                  <a:pt x="638485" y="2112"/>
                  <a:pt x="609478" y="6"/>
                </a:cubicBezTo>
                <a:lnTo>
                  <a:pt x="356687" y="6"/>
                </a:lnTo>
                <a:lnTo>
                  <a:pt x="442004" y="82327"/>
                </a:lnTo>
                <a:lnTo>
                  <a:pt x="582651" y="82327"/>
                </a:lnTo>
                <a:lnTo>
                  <a:pt x="582651" y="431196"/>
                </a:lnTo>
                <a:lnTo>
                  <a:pt x="84049" y="431196"/>
                </a:lnTo>
                <a:lnTo>
                  <a:pt x="84049" y="328303"/>
                </a:lnTo>
                <a:close/>
              </a:path>
            </a:pathLst>
          </a:custGeom>
          <a:grpFill/>
          <a:ln w="14865" cap="flat">
            <a:solidFill>
              <a:srgbClr val="206DF5"/>
            </a:solidFill>
            <a:prstDash val="solid"/>
            <a:miter/>
          </a:ln>
        </xdr:spPr>
        <xdr:txBody>
          <a:bodyPr rtlCol="0" anchor="ctr"/>
          <a:lstStyle/>
          <a:p>
            <a:endParaRPr lang="ru-RU"/>
          </a:p>
        </xdr:txBody>
      </xdr:sp>
      <xdr:sp macro="" textlink="">
        <xdr:nvSpPr>
          <xdr:cNvPr id="6" name="Freeform: Shape 5">
            <a:extLst>
              <a:ext uri="{FF2B5EF4-FFF2-40B4-BE49-F238E27FC236}">
                <a16:creationId xmlns:a16="http://schemas.microsoft.com/office/drawing/2014/main" id="{86116AA0-9259-692F-05FC-4931F47FA599}"/>
              </a:ext>
            </a:extLst>
          </xdr:cNvPr>
          <xdr:cNvSpPr/>
        </xdr:nvSpPr>
        <xdr:spPr>
          <a:xfrm>
            <a:off x="12988652" y="613473"/>
            <a:ext cx="570884" cy="421316"/>
          </a:xfrm>
          <a:custGeom>
            <a:avLst/>
            <a:gdLst>
              <a:gd name="connsiteX0" fmla="*/ 229737 w 570884"/>
              <a:gd name="connsiteY0" fmla="*/ -65 h 421316"/>
              <a:gd name="connsiteX1" fmla="*/ 119 w 570884"/>
              <a:gd name="connsiteY1" fmla="*/ 187421 h 421316"/>
              <a:gd name="connsiteX2" fmla="*/ 231844 w 570884"/>
              <a:gd name="connsiteY2" fmla="*/ 379120 h 421316"/>
              <a:gd name="connsiteX3" fmla="*/ 231844 w 570884"/>
              <a:gd name="connsiteY3" fmla="*/ 284324 h 421316"/>
              <a:gd name="connsiteX4" fmla="*/ 571004 w 570884"/>
              <a:gd name="connsiteY4" fmla="*/ 421252 h 421316"/>
              <a:gd name="connsiteX5" fmla="*/ 231844 w 570884"/>
              <a:gd name="connsiteY5" fmla="*/ 94731 h 4213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570884" h="421316">
                <a:moveTo>
                  <a:pt x="229737" y="-65"/>
                </a:moveTo>
                <a:lnTo>
                  <a:pt x="119" y="187421"/>
                </a:lnTo>
                <a:lnTo>
                  <a:pt x="231844" y="379120"/>
                </a:lnTo>
                <a:lnTo>
                  <a:pt x="231844" y="284324"/>
                </a:lnTo>
                <a:cubicBezTo>
                  <a:pt x="348285" y="257264"/>
                  <a:pt x="485223" y="337279"/>
                  <a:pt x="571004" y="421252"/>
                </a:cubicBezTo>
                <a:cubicBezTo>
                  <a:pt x="527699" y="285344"/>
                  <a:pt x="496117" y="132256"/>
                  <a:pt x="231844" y="94731"/>
                </a:cubicBezTo>
                <a:close/>
              </a:path>
            </a:pathLst>
          </a:custGeom>
          <a:grpFill/>
          <a:ln w="14865" cap="flat">
            <a:solidFill>
              <a:srgbClr val="206DF5"/>
            </a:solidFill>
            <a:prstDash val="solid"/>
            <a:miter/>
          </a:ln>
        </xdr:spPr>
        <xdr:txBody>
          <a:bodyPr rtlCol="0" anchor="ctr"/>
          <a:lstStyle/>
          <a:p>
            <a:endParaRPr lang="ru-RU"/>
          </a:p>
        </xdr:txBody>
      </xdr:sp>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ownloads\Chart152.xlsx" TargetMode="External"/><Relationship Id="rId1" Type="http://schemas.openxmlformats.org/officeDocument/2006/relationships/externalLinkPath" Target="/Users/user/Downloads/Chart152.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user\Pictures\Protfolio%20Projects\FREIGHT%20COST%20ANALYSIS.xlsx" TargetMode="External"/><Relationship Id="rId1" Type="http://schemas.openxmlformats.org/officeDocument/2006/relationships/externalLinkPath" Target="FREIGHT%20COST%20ANALYSI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user\Documents\Data%20visuals%20Practice\dashboard-for-cash-flow-Practice.xlsx" TargetMode="External"/><Relationship Id="rId1" Type="http://schemas.openxmlformats.org/officeDocument/2006/relationships/externalLinkPath" Target="/Users/user/Documents/Data%20visuals%20Practice/dashboard-for-cash-flow-Practice.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user\Downloads\Chart90%20(3).xlsx" TargetMode="External"/><Relationship Id="rId1" Type="http://schemas.openxmlformats.org/officeDocument/2006/relationships/externalLinkPath" Target="/Users/user/Downloads/Chart90%20(3).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user\Documents\Data%20visuals%20Practice\Married%20Men%20Earn%20More.xlsx" TargetMode="External"/><Relationship Id="rId1" Type="http://schemas.openxmlformats.org/officeDocument/2006/relationships/externalLinkPath" Target="/Users/user/Documents/Data%20visuals%20Practice/Married%20Men%20Earn%20More.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user\Pictures\Protfolio%20Projects\Super%20Store%20Sales.xlsx" TargetMode="External"/><Relationship Id="rId1" Type="http://schemas.openxmlformats.org/officeDocument/2006/relationships/externalLinkPath" Target="Super%20Store%20Sales.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user\Documents\Data%20visuals%20Practice\Advertising%20Dashboard.xlsx" TargetMode="External"/><Relationship Id="rId1" Type="http://schemas.openxmlformats.org/officeDocument/2006/relationships/externalLinkPath" Target="/Users/user/Documents/Data%20visuals%20Practice/Advertising%20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Processing"/>
      <sheetName val="DASHBOARD Light"/>
      <sheetName val="Control"/>
      <sheetName val="Data"/>
      <sheetName val="Resources"/>
    </sheetNames>
    <sheetDataSet>
      <sheetData sheetId="0"/>
      <sheetData sheetId="1">
        <row r="2">
          <cell r="D2">
            <v>0.49332591768631812</v>
          </cell>
          <cell r="E2">
            <v>0.50667408231368194</v>
          </cell>
        </row>
        <row r="3">
          <cell r="D3">
            <v>0.52085682074408113</v>
          </cell>
          <cell r="E3">
            <v>0.47914317925591887</v>
          </cell>
        </row>
        <row r="4">
          <cell r="D4">
            <v>0.61904761904761907</v>
          </cell>
          <cell r="E4">
            <v>0.38095238095238093</v>
          </cell>
        </row>
        <row r="5">
          <cell r="D5">
            <v>0.34615384615384615</v>
          </cell>
          <cell r="E5">
            <v>0.65384615384615385</v>
          </cell>
        </row>
        <row r="8">
          <cell r="B8" t="str">
            <v>Revenue</v>
          </cell>
          <cell r="C8" t="str">
            <v>Cursor</v>
          </cell>
          <cell r="D8" t="str">
            <v>Forecast</v>
          </cell>
        </row>
        <row r="9">
          <cell r="A9" t="str">
            <v>JAN</v>
          </cell>
          <cell r="B9">
            <v>500152</v>
          </cell>
          <cell r="C9" t="e">
            <v>#N/A</v>
          </cell>
          <cell r="D9">
            <v>500171</v>
          </cell>
        </row>
        <row r="10">
          <cell r="A10" t="str">
            <v>FEB</v>
          </cell>
          <cell r="B10">
            <v>400386</v>
          </cell>
          <cell r="C10" t="e">
            <v>#N/A</v>
          </cell>
          <cell r="D10">
            <v>425258</v>
          </cell>
        </row>
        <row r="11">
          <cell r="A11" t="str">
            <v>MAR</v>
          </cell>
          <cell r="B11">
            <v>500386</v>
          </cell>
          <cell r="C11">
            <v>500386</v>
          </cell>
          <cell r="D11">
            <v>650124</v>
          </cell>
        </row>
        <row r="12">
          <cell r="A12" t="str">
            <v>APR</v>
          </cell>
          <cell r="B12">
            <v>450195</v>
          </cell>
          <cell r="C12" t="e">
            <v>#N/A</v>
          </cell>
          <cell r="D12">
            <v>500245</v>
          </cell>
        </row>
        <row r="13">
          <cell r="A13" t="str">
            <v>MAY</v>
          </cell>
          <cell r="B13">
            <v>700271</v>
          </cell>
          <cell r="C13" t="e">
            <v>#N/A</v>
          </cell>
          <cell r="D13">
            <v>730303</v>
          </cell>
        </row>
        <row r="14">
          <cell r="A14" t="str">
            <v>JUN</v>
          </cell>
          <cell r="B14">
            <v>600209</v>
          </cell>
          <cell r="C14" t="e">
            <v>#N/A</v>
          </cell>
          <cell r="D14">
            <v>650339</v>
          </cell>
        </row>
        <row r="15">
          <cell r="A15" t="str">
            <v>JUL</v>
          </cell>
          <cell r="B15">
            <v>800122</v>
          </cell>
          <cell r="C15" t="e">
            <v>#N/A</v>
          </cell>
          <cell r="D15">
            <v>700346</v>
          </cell>
        </row>
        <row r="16">
          <cell r="A16" t="str">
            <v>AUG</v>
          </cell>
          <cell r="B16">
            <v>700188</v>
          </cell>
          <cell r="C16" t="e">
            <v>#N/A</v>
          </cell>
          <cell r="D16">
            <v>820346</v>
          </cell>
          <cell r="G16" t="str">
            <v>Value</v>
          </cell>
          <cell r="H16" t="str">
            <v>Count</v>
          </cell>
          <cell r="I16" t="str">
            <v>Cursor</v>
          </cell>
        </row>
        <row r="17">
          <cell r="A17" t="str">
            <v>SEP</v>
          </cell>
          <cell r="B17">
            <v>800256</v>
          </cell>
          <cell r="C17" t="e">
            <v>#N/A</v>
          </cell>
          <cell r="D17">
            <v>770330</v>
          </cell>
          <cell r="F17" t="str">
            <v>Qualify</v>
          </cell>
          <cell r="G17">
            <v>547776</v>
          </cell>
          <cell r="H17">
            <v>286</v>
          </cell>
          <cell r="I17" t="e">
            <v>#N/A</v>
          </cell>
          <cell r="L17">
            <v>0.66</v>
          </cell>
          <cell r="M17">
            <v>0.33999999999999997</v>
          </cell>
        </row>
        <row r="18">
          <cell r="A18" t="str">
            <v>OCT</v>
          </cell>
          <cell r="B18">
            <v>1000333</v>
          </cell>
          <cell r="C18" t="e">
            <v>#N/A</v>
          </cell>
          <cell r="D18">
            <v>900175</v>
          </cell>
          <cell r="F18" t="str">
            <v>Proposal</v>
          </cell>
          <cell r="G18">
            <v>404116</v>
          </cell>
          <cell r="H18">
            <v>193</v>
          </cell>
          <cell r="I18" t="e">
            <v>#N/A</v>
          </cell>
        </row>
        <row r="19">
          <cell r="A19" t="str">
            <v>NOV</v>
          </cell>
          <cell r="B19">
            <v>950247</v>
          </cell>
          <cell r="C19" t="e">
            <v>#N/A</v>
          </cell>
          <cell r="D19">
            <v>850218</v>
          </cell>
          <cell r="F19" t="str">
            <v>Negotiation</v>
          </cell>
          <cell r="G19">
            <v>362188</v>
          </cell>
          <cell r="H19">
            <v>146</v>
          </cell>
          <cell r="I19" t="e">
            <v>#N/A</v>
          </cell>
        </row>
        <row r="20">
          <cell r="A20" t="str">
            <v>DEC</v>
          </cell>
          <cell r="B20">
            <v>800359</v>
          </cell>
          <cell r="C20" t="e">
            <v>#N/A</v>
          </cell>
          <cell r="D20">
            <v>1000316</v>
          </cell>
          <cell r="F20" t="str">
            <v>Closed</v>
          </cell>
          <cell r="G20">
            <v>194777</v>
          </cell>
          <cell r="H20">
            <v>99</v>
          </cell>
          <cell r="I20">
            <v>194777</v>
          </cell>
        </row>
        <row r="21">
          <cell r="H21">
            <v>429</v>
          </cell>
        </row>
      </sheetData>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ivot"/>
      <sheetName val="Processing"/>
      <sheetName val="Dashboard"/>
      <sheetName val="Monthly Trends"/>
      <sheetName val="Carrier"/>
      <sheetName val="Dataset"/>
    </sheetNames>
    <sheetDataSet>
      <sheetData sheetId="0"/>
      <sheetData sheetId="1">
        <row r="18">
          <cell r="K18">
            <v>58887240</v>
          </cell>
        </row>
        <row r="19">
          <cell r="H19" t="str">
            <v>JAN</v>
          </cell>
          <cell r="I19">
            <v>33152235</v>
          </cell>
          <cell r="J19">
            <v>33152235</v>
          </cell>
          <cell r="K19">
            <v>0</v>
          </cell>
        </row>
        <row r="20">
          <cell r="H20" t="str">
            <v>FEB</v>
          </cell>
          <cell r="I20">
            <v>25735005</v>
          </cell>
          <cell r="J20">
            <v>25735005</v>
          </cell>
          <cell r="K20">
            <v>0</v>
          </cell>
        </row>
        <row r="21">
          <cell r="H21" t="str">
            <v>MAR</v>
          </cell>
          <cell r="I21">
            <v>33495960</v>
          </cell>
          <cell r="J21">
            <v>33495960</v>
          </cell>
          <cell r="K21">
            <v>33495960</v>
          </cell>
        </row>
        <row r="22">
          <cell r="H22" t="str">
            <v>APR</v>
          </cell>
          <cell r="I22">
            <v>687268</v>
          </cell>
          <cell r="J22">
            <v>687268</v>
          </cell>
          <cell r="K22">
            <v>0</v>
          </cell>
        </row>
        <row r="23">
          <cell r="K23">
            <v>687268</v>
          </cell>
        </row>
      </sheetData>
      <sheetData sheetId="2"/>
      <sheetData sheetId="3"/>
      <sheetData sheetId="4"/>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1"/>
      <sheetName val="Pivot"/>
      <sheetName val="Processing"/>
      <sheetName val="Dashboard"/>
      <sheetName val="Sell Product"/>
      <sheetName val="Production"/>
      <sheetName val="Cash Flow"/>
      <sheetName val="Personnel"/>
      <sheetName val="Resources"/>
    </sheetNames>
    <sheetDataSet>
      <sheetData sheetId="0"/>
      <sheetData sheetId="1"/>
      <sheetData sheetId="2">
        <row r="35">
          <cell r="D35">
            <v>0.31749400890106128</v>
          </cell>
        </row>
        <row r="36">
          <cell r="A36" t="str">
            <v>Vanguard</v>
          </cell>
          <cell r="B36">
            <v>0.31749400890106128</v>
          </cell>
          <cell r="C36">
            <v>0.31749400890106128</v>
          </cell>
          <cell r="D36">
            <v>0</v>
          </cell>
        </row>
        <row r="37">
          <cell r="A37" t="str">
            <v>High tech</v>
          </cell>
          <cell r="B37">
            <v>0.26193084560082164</v>
          </cell>
          <cell r="C37">
            <v>0.26193084560082164</v>
          </cell>
          <cell r="D37">
            <v>0.26193084560082164</v>
          </cell>
        </row>
        <row r="38">
          <cell r="A38" t="str">
            <v>Pop Art</v>
          </cell>
          <cell r="B38">
            <v>0.2155426223895926</v>
          </cell>
          <cell r="C38">
            <v>0.2155426223895926</v>
          </cell>
          <cell r="D38">
            <v>0</v>
          </cell>
        </row>
        <row r="39">
          <cell r="A39" t="str">
            <v>Loft</v>
          </cell>
          <cell r="B39">
            <v>0.20503252310852449</v>
          </cell>
          <cell r="C39">
            <v>0.20503252310852449</v>
          </cell>
          <cell r="D39">
            <v>0</v>
          </cell>
        </row>
        <row r="40">
          <cell r="D40">
            <v>0.42057514549811703</v>
          </cell>
        </row>
        <row r="45">
          <cell r="G45" t="str">
            <v>Value</v>
          </cell>
          <cell r="H45" t="str">
            <v>indent</v>
          </cell>
        </row>
        <row r="46">
          <cell r="F46" t="str">
            <v>Loft</v>
          </cell>
          <cell r="G46">
            <v>62</v>
          </cell>
          <cell r="H46">
            <v>15.8</v>
          </cell>
        </row>
        <row r="47">
          <cell r="F47" t="str">
            <v>Pop Art</v>
          </cell>
          <cell r="G47">
            <v>121</v>
          </cell>
          <cell r="H47">
            <v>15.8</v>
          </cell>
        </row>
        <row r="48">
          <cell r="F48" t="str">
            <v>High tech</v>
          </cell>
          <cell r="G48">
            <v>225</v>
          </cell>
          <cell r="H48">
            <v>15.8</v>
          </cell>
        </row>
        <row r="49">
          <cell r="F49" t="str">
            <v>Vanguard</v>
          </cell>
          <cell r="G49">
            <v>316</v>
          </cell>
          <cell r="H49">
            <v>15.8</v>
          </cell>
        </row>
      </sheetData>
      <sheetData sheetId="3"/>
      <sheetData sheetId="4"/>
      <sheetData sheetId="5"/>
      <sheetData sheetId="6"/>
      <sheetData sheetId="7"/>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DASHBOARD Light"/>
      <sheetName val="Revenue vs Expenses"/>
      <sheetName val="Revenue vs Expenses Light"/>
      <sheetName val="Sales Closed"/>
      <sheetName val="Sales Closed Light"/>
      <sheetName val="Products"/>
      <sheetName val="Products Light"/>
      <sheetName val="ROI"/>
      <sheetName val="ROI Light"/>
      <sheetName val="Processing"/>
      <sheetName val="Control"/>
      <sheetName val="Data"/>
      <sheetName val="Resources"/>
    </sheetNames>
    <sheetDataSet>
      <sheetData sheetId="0"/>
      <sheetData sheetId="1"/>
      <sheetData sheetId="2"/>
      <sheetData sheetId="3"/>
      <sheetData sheetId="4"/>
      <sheetData sheetId="5"/>
      <sheetData sheetId="6"/>
      <sheetData sheetId="7"/>
      <sheetData sheetId="8"/>
      <sheetData sheetId="9"/>
      <sheetData sheetId="10">
        <row r="20">
          <cell r="J20" t="str">
            <v>ROI</v>
          </cell>
        </row>
        <row r="21">
          <cell r="J21">
            <v>0.43318640472506836</v>
          </cell>
        </row>
        <row r="22">
          <cell r="J22">
            <v>0.56681359527493158</v>
          </cell>
        </row>
        <row r="23">
          <cell r="J23">
            <v>0</v>
          </cell>
        </row>
      </sheetData>
      <sheetData sheetId="11"/>
      <sheetData sheetId="12"/>
      <sheetData sheetId="1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
      <sheetName val="Data"/>
      <sheetName val="Processing"/>
      <sheetName val="Pivot"/>
      <sheetName val="Dashboard"/>
      <sheetName val="Resources"/>
    </sheetNames>
    <sheetDataSet>
      <sheetData sheetId="0"/>
      <sheetData sheetId="1"/>
      <sheetData sheetId="2">
        <row r="5">
          <cell r="R5">
            <v>0.57096917999989127</v>
          </cell>
          <cell r="S5">
            <v>0.42903082000010873</v>
          </cell>
        </row>
      </sheetData>
      <sheetData sheetId="3"/>
      <sheetData sheetId="4"/>
      <sheetData sheetId="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ivot"/>
      <sheetName val="Processing"/>
      <sheetName val="Dashboard"/>
      <sheetName val="Profit"/>
      <sheetName val="Key_Insights"/>
      <sheetName val="Dataset"/>
    </sheetNames>
    <sheetDataSet>
      <sheetData sheetId="0"/>
      <sheetData sheetId="1">
        <row r="23">
          <cell r="B23" t="str">
            <v>Profit</v>
          </cell>
          <cell r="C23" t="str">
            <v>Cursor</v>
          </cell>
        </row>
        <row r="24">
          <cell r="A24" t="str">
            <v>Jan</v>
          </cell>
          <cell r="B24">
            <v>9134.4460999999992</v>
          </cell>
          <cell r="C24">
            <v>9134.4460999999992</v>
          </cell>
        </row>
        <row r="25">
          <cell r="A25" t="str">
            <v>Feb</v>
          </cell>
          <cell r="B25">
            <v>10294.610699999992</v>
          </cell>
          <cell r="C25">
            <v>10294.610699999992</v>
          </cell>
        </row>
        <row r="26">
          <cell r="A26" t="str">
            <v>Mar</v>
          </cell>
          <cell r="B26">
            <v>28594.687200000015</v>
          </cell>
          <cell r="C26">
            <v>28594.687200000015</v>
          </cell>
        </row>
        <row r="27">
          <cell r="A27" t="str">
            <v>Apr</v>
          </cell>
          <cell r="B27">
            <v>11587.436300000003</v>
          </cell>
          <cell r="C27">
            <v>11587.436300000003</v>
          </cell>
        </row>
        <row r="28">
          <cell r="A28" t="str">
            <v>May</v>
          </cell>
          <cell r="B28">
            <v>22411.307799999995</v>
          </cell>
          <cell r="C28">
            <v>22411.307799999995</v>
          </cell>
        </row>
        <row r="29">
          <cell r="A29" t="str">
            <v>Jun</v>
          </cell>
          <cell r="B29">
            <v>21285.795400000025</v>
          </cell>
          <cell r="C29">
            <v>21285.795400000025</v>
          </cell>
        </row>
        <row r="30">
          <cell r="A30" t="str">
            <v>Jul</v>
          </cell>
          <cell r="B30">
            <v>13832.664799999979</v>
          </cell>
          <cell r="C30">
            <v>13832.664799999979</v>
          </cell>
        </row>
        <row r="31">
          <cell r="A31" t="str">
            <v>Aug</v>
          </cell>
          <cell r="B31">
            <v>21776.938399999999</v>
          </cell>
          <cell r="C31">
            <v>21776.938399999999</v>
          </cell>
        </row>
        <row r="32">
          <cell r="A32" t="str">
            <v>Sep</v>
          </cell>
          <cell r="B32">
            <v>36857.475300000049</v>
          </cell>
          <cell r="C32">
            <v>36857.475300000049</v>
          </cell>
        </row>
        <row r="33">
          <cell r="A33" t="str">
            <v>Oct</v>
          </cell>
          <cell r="B33">
            <v>31784.041300000037</v>
          </cell>
          <cell r="C33">
            <v>31784.041300000037</v>
          </cell>
        </row>
        <row r="34">
          <cell r="A34" t="str">
            <v>Nov</v>
          </cell>
          <cell r="B34">
            <v>35468.426499999936</v>
          </cell>
          <cell r="C34">
            <v>35468.426499999936</v>
          </cell>
        </row>
        <row r="35">
          <cell r="A35" t="str">
            <v>Dec</v>
          </cell>
          <cell r="B35">
            <v>43369.191900000027</v>
          </cell>
          <cell r="C35">
            <v>43369.191900000027</v>
          </cell>
        </row>
      </sheetData>
      <sheetData sheetId="2"/>
      <sheetData sheetId="3"/>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Adv CR"/>
      <sheetName val="DASHBOARD Light"/>
      <sheetName val="Adv CR Light"/>
      <sheetName val="Processing"/>
      <sheetName val="Control"/>
      <sheetName val="Data"/>
      <sheetName val="Resource"/>
    </sheetNames>
    <sheetDataSet>
      <sheetData sheetId="0"/>
      <sheetData sheetId="1"/>
      <sheetData sheetId="2"/>
      <sheetData sheetId="3"/>
      <sheetData sheetId="4">
        <row r="1">
          <cell r="B1" t="str">
            <v>CTR</v>
          </cell>
          <cell r="C1" t="str">
            <v>CR</v>
          </cell>
          <cell r="D1" t="str">
            <v>CTR Select</v>
          </cell>
          <cell r="E1" t="str">
            <v>CR Select</v>
          </cell>
        </row>
        <row r="2">
          <cell r="A2" t="str">
            <v>JAN</v>
          </cell>
          <cell r="B2">
            <v>6.3257210249812373E-2</v>
          </cell>
          <cell r="C2">
            <v>7.7971583689499829E-2</v>
          </cell>
          <cell r="D2">
            <v>6.3257210249812373E-2</v>
          </cell>
          <cell r="E2">
            <v>7.7971583689499829E-2</v>
          </cell>
        </row>
        <row r="3">
          <cell r="A3" t="str">
            <v>FEB</v>
          </cell>
          <cell r="B3">
            <v>8.6951860190843791E-2</v>
          </cell>
          <cell r="C3">
            <v>7.2311424280928724E-2</v>
          </cell>
          <cell r="D3">
            <v>8.6951860190843791E-2</v>
          </cell>
          <cell r="E3">
            <v>7.2311424280928724E-2</v>
          </cell>
        </row>
        <row r="4">
          <cell r="A4" t="str">
            <v>MAR</v>
          </cell>
          <cell r="B4">
            <v>9.0382759729816659E-2</v>
          </cell>
          <cell r="C4">
            <v>7.9357745177313158E-2</v>
          </cell>
          <cell r="D4">
            <v>9.0382759729816659E-2</v>
          </cell>
          <cell r="E4">
            <v>7.9357745177313158E-2</v>
          </cell>
        </row>
        <row r="5">
          <cell r="A5" t="str">
            <v>APR</v>
          </cell>
          <cell r="B5">
            <v>7.8481826954004505E-2</v>
          </cell>
          <cell r="C5">
            <v>9.0793577451773133E-2</v>
          </cell>
          <cell r="D5">
            <v>7.8481826954004505E-2</v>
          </cell>
          <cell r="E5">
            <v>9.0793577451773133E-2</v>
          </cell>
        </row>
        <row r="6">
          <cell r="A6" t="str">
            <v>MAY</v>
          </cell>
          <cell r="B6">
            <v>6.1220113648547229E-2</v>
          </cell>
          <cell r="C6">
            <v>8.4902391128566485E-2</v>
          </cell>
          <cell r="D6">
            <v>6.1220113648547229E-2</v>
          </cell>
          <cell r="E6">
            <v>8.4902391128566485E-2</v>
          </cell>
        </row>
        <row r="7">
          <cell r="A7" t="str">
            <v>JUN</v>
          </cell>
          <cell r="B7">
            <v>4.8032593545620242E-2</v>
          </cell>
          <cell r="C7">
            <v>7.0925262793115396E-2</v>
          </cell>
          <cell r="D7">
            <v>4.8032593545620242E-2</v>
          </cell>
          <cell r="E7">
            <v>7.0925262793115396E-2</v>
          </cell>
        </row>
        <row r="8">
          <cell r="A8" t="str">
            <v>JUL</v>
          </cell>
          <cell r="B8">
            <v>5.5966548729495018E-2</v>
          </cell>
          <cell r="C8">
            <v>6.6997805244310968E-2</v>
          </cell>
          <cell r="D8">
            <v>5.5966548729495018E-2</v>
          </cell>
          <cell r="E8">
            <v>6.6997805244310968E-2</v>
          </cell>
        </row>
        <row r="9">
          <cell r="A9" t="str">
            <v>AUG</v>
          </cell>
          <cell r="B9">
            <v>0.10367749544333656</v>
          </cell>
          <cell r="C9">
            <v>7.589234145777983E-2</v>
          </cell>
          <cell r="D9">
            <v>0.10367749544333656</v>
          </cell>
          <cell r="E9">
            <v>7.589234145777983E-2</v>
          </cell>
        </row>
        <row r="10">
          <cell r="A10" t="str">
            <v>SEP</v>
          </cell>
          <cell r="B10">
            <v>0.11900932775812158</v>
          </cell>
          <cell r="C10">
            <v>9.3450386970082011E-2</v>
          </cell>
          <cell r="D10">
            <v>0.11900932775812158</v>
          </cell>
          <cell r="E10">
            <v>9.3450386970082011E-2</v>
          </cell>
        </row>
        <row r="11">
          <cell r="A11" t="str">
            <v>OCT</v>
          </cell>
          <cell r="B11">
            <v>0.11321968478610486</v>
          </cell>
          <cell r="C11">
            <v>0.10373108467136422</v>
          </cell>
          <cell r="D11">
            <v>0.11321968478610486</v>
          </cell>
          <cell r="E11">
            <v>0.10373108467136422</v>
          </cell>
        </row>
        <row r="12">
          <cell r="A12" t="str">
            <v>NOV</v>
          </cell>
          <cell r="B12">
            <v>8.2556020156534793E-2</v>
          </cell>
          <cell r="C12">
            <v>9.8186438720110888E-2</v>
          </cell>
          <cell r="D12">
            <v>8.2556020156534793E-2</v>
          </cell>
          <cell r="E12">
            <v>9.8186438720110888E-2</v>
          </cell>
        </row>
        <row r="13">
          <cell r="A13" t="str">
            <v>DEC</v>
          </cell>
          <cell r="B13">
            <v>9.7244558807762407E-2</v>
          </cell>
          <cell r="C13">
            <v>8.5479958415155363E-2</v>
          </cell>
          <cell r="D13" t="e">
            <v>#N/A</v>
          </cell>
          <cell r="E13" t="e">
            <v>#N/A</v>
          </cell>
        </row>
      </sheetData>
      <sheetData sheetId="5"/>
      <sheetData sheetId="6"/>
      <sheetData sheetId="7"/>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refreshedDate="46095.875776736109" backgroundQuery="1" createdVersion="8" refreshedVersion="8" minRefreshableVersion="3" recordCount="1455" xr:uid="{E51F36F9-E814-4A91-9498-E79BA4AE2A6B}">
  <cacheSource type="external" connectionId="1"/>
  <cacheFields count="23">
    <cacheField name="Order_ID" numFmtId="0">
      <sharedItems/>
    </cacheField>
    <cacheField name="Order_Date" numFmtId="0">
      <sharedItems containsSemiMixedTypes="0" containsNonDate="0" containsDate="1" containsString="0" minDate="2024-01-05T00:00:00" maxDate="2025-12-25T00:00:00" count="666">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7-01T00:00:00"/>
        <d v="2024-07-02T00:00:00"/>
        <d v="2024-07-03T00:00:00"/>
        <d v="2024-07-04T00:00:00"/>
        <d v="2024-07-05T00:00:00"/>
        <d v="2024-07-06T00:00:00"/>
        <d v="2024-07-07T00:00:00"/>
        <d v="2024-07-08T00:00:00"/>
        <d v="2024-07-09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6-22T00:00:00"/>
        <d v="2025-07-04T00:00:00"/>
        <d v="2025-07-05T00:00:00"/>
        <d v="2025-07-06T00:00:00"/>
        <d v="2025-07-10T00:00:00"/>
        <d v="2025-07-11T00:00:00"/>
        <d v="2025-07-12T00:00:00"/>
        <d v="2025-07-13T00:00:00"/>
        <d v="2025-07-14T00:00:00"/>
        <d v="2025-07-18T00:00:00"/>
        <d v="2025-07-19T00:00:00"/>
        <d v="2025-07-20T00:00:00"/>
        <d v="2025-07-21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4-06-29T00:00:00" u="1"/>
        <d v="2025-05-23T00:00:00" u="1"/>
        <d v="2025-05-24T00:00:00" u="1"/>
        <d v="2025-05-25T00:00:00" u="1"/>
        <d v="2025-05-26T00:00:00" u="1"/>
        <d v="2025-05-27T00:00:00" u="1"/>
        <d v="2025-07-01T00:00:00" u="1"/>
        <d v="2025-07-02T00:00:00" u="1"/>
        <d v="2025-07-03T00:00:00" u="1"/>
        <d v="2025-07-07T00:00:00" u="1"/>
        <d v="2025-07-08T00:00:00" u="1"/>
        <d v="2025-07-09T00:00:00" u="1"/>
        <d v="2025-07-15T00:00:00" u="1"/>
        <d v="2025-07-16T00:00:00" u="1"/>
        <d v="2025-07-17T00:00:00" u="1"/>
        <d v="2025-07-22T00:00:00" u="1"/>
        <d v="2025-07-23T00:00:00" u="1"/>
        <d v="2025-07-24T00:00:00" u="1"/>
        <d v="2024-07-10T00:00:00" u="1"/>
        <d v="2024-07-11T00:00:00" u="1"/>
        <d v="2024-07-12T00:00:00" u="1"/>
        <d v="2024-07-13T00:00:00" u="1"/>
        <d v="2024-07-14T00:00:00" u="1"/>
        <d v="2024-07-15T00:00:00" u="1"/>
        <d v="2024-07-16T00:00:00" u="1"/>
        <d v="2024-07-17T00:00:00" u="1"/>
        <d v="2024-07-18T00:00:00" u="1"/>
        <d v="2024-07-19T00:00:00" u="1"/>
        <d v="2024-07-20T00:00:00" u="1"/>
        <d v="2024-07-21T00:00:00" u="1"/>
        <d v="2024-07-22T00:00:00" u="1"/>
      </sharedItems>
      <fieldGroup par="22"/>
    </cacheField>
    <cacheField name="Store_ID" numFmtId="0">
      <sharedItems count="9">
        <s v="ST001"/>
        <s v="ST002"/>
        <s v="ST003"/>
        <s v="ST004"/>
        <s v="ST005"/>
        <s v="ST006"/>
        <s v="ST007"/>
        <s v="ST008"/>
        <s v="ST009"/>
      </sharedItems>
    </cacheField>
    <cacheField name="Store_City" numFmtId="0">
      <sharedItems count="6">
        <s v="New York"/>
        <s v="Los Angeles"/>
        <s v="Chicago"/>
        <s v="Houston"/>
        <s v="Phoenix" u="1"/>
        <s v="Dallas" u="1"/>
      </sharedItems>
    </cacheField>
    <cacheField name="Store_Region" numFmtId="0">
      <sharedItems count="4">
        <s v="West"/>
        <s v="North"/>
        <s v="South"/>
        <s v="East"/>
      </sharedItems>
    </cacheField>
    <cacheField name="Product_ID" numFmtId="0">
      <sharedItems/>
    </cacheField>
    <cacheField name="Product_Name" numFmtId="0">
      <sharedItems count="1118">
        <s v="Samsung Galaxy S23"/>
        <s v="Sony Headphones"/>
        <s v="Levis Jeans"/>
        <s v="Nike Shoes"/>
        <s v="Dell Laptop"/>
        <s v="HP Printer"/>
        <s v="Wooden Table"/>
        <s v="Office Chair"/>
        <s v="Organic Dal"/>
        <s v="Basmati Rice"/>
        <s v="iPhone 15"/>
        <s v="Samsung TV"/>
        <s v="Wrangler Shirt"/>
        <s v="Adidas Track"/>
        <s v="Lenovo ThinkPad"/>
        <s v="Logitech Mouse"/>
        <s v="Bookshelf"/>
        <s v="Study Table"/>
        <s v="Cooking Oil"/>
        <s v="Spices Pack"/>
        <s v="OnePlus Nord"/>
        <s v="JBL Speaker"/>
        <s v="Peter England Suit"/>
        <s v="Bata Sandals"/>
        <s v="Canon DSLR"/>
        <s v="Samsung Monitor"/>
        <s v="Recliner Chair"/>
        <s v="Coffee Table"/>
        <s v="Wheat Flour"/>
        <s v="Tea Powder"/>
        <s v="Vivo V29"/>
        <s v="Boat Earbuds"/>
        <s v="Fabindia Kurta"/>
        <s v="Puma T-shirt"/>
        <s v="iPad Air"/>
        <s v="Asus Router"/>
        <s v="Wardrobe"/>
        <s v="Dining Table"/>
        <s v="Sugar"/>
        <s v="Biscuits Pack"/>
        <s v="MI TV 55&quot;"/>
        <s v="Philips Trimmer"/>
        <s v="Rayban Sunglass"/>
        <s v="Fastrack Watch"/>
        <s v="GoPro Hero"/>
        <s v="Seagate HDD"/>
        <s v="Office Desk"/>
        <s v="Bookshelf Rack"/>
        <s v="Detergent"/>
        <s v="Dishwash Liquid"/>
        <s v="Realme 11 Pro"/>
        <s v="Amazon Echo"/>
        <s v="USPA Polo"/>
        <s v="Levi's Jacket"/>
        <s v="MacBook Air"/>
        <s v="Epson Printer"/>
        <s v="Computer Chair"/>
        <s v="Shoe Rack"/>
        <s v="Toothpaste"/>
        <s v="Shampoo Sachet"/>
        <s v="Sony Bravia TV"/>
        <s v="Noise Watch"/>
        <s v="Biba Dress"/>
        <s v="Woodland Shoes"/>
        <s v="Xiaomi Pad 6"/>
        <s v="Zebronic Speaker"/>
        <s v="TV Stand"/>
        <s v="Bedside Table"/>
        <s v="Maggi Noodles"/>
        <s v="Pasta Pack"/>
        <s v="Bose Soundbar"/>
        <s v="Philips Iron"/>
        <s v="Manyavar Sherwani"/>
        <s v="Jockey Innerwear"/>
        <s v="Nikon Coolpix"/>
        <s v="WD SSD"/>
        <s v="Bar Stool"/>
        <s v="Centre Table"/>
        <s v="Pickle Jar"/>
        <s v="Honey Bottle"/>
        <s v="Mivi Speaker"/>
        <s v="CP Plus CCTV"/>
        <s v="Marks &amp; Spencer Shirt"/>
        <s v="Hidesign Bag"/>
        <s v="OnePlus TV"/>
        <s v="Creative Speakers"/>
        <s v="Folding Chair"/>
        <s v="Magazine Rack"/>
        <s v="Corn Flakes"/>
        <s v="Oats Pack"/>
        <s v="Zebronics KB"/>
        <s v="Portronics Adaptor"/>
        <s v="Tommy Hilfiger Perfume"/>
        <s v="Skechers Sandals"/>
        <s v="HP Pavilion"/>
        <s v="Canon Printer"/>
        <s v="Study Chair"/>
        <s v="Wall Shelf"/>
        <s v="Ketchup Bottle"/>
        <s v="Jam Pack"/>
        <s v="Samsung Galaxy S24"/>
        <s v="Sony Wireless Earbuds"/>
        <s v="Louis Philippe Shirt"/>
        <s v="Van Heusen Trouser"/>
        <s v="Dell XPS Laptop"/>
        <s v="Logitech Webcam"/>
        <s v="Office Cabinet"/>
        <s v="Reception Desk"/>
        <s v="Cashew Nuts"/>
        <s v="Almonds"/>
        <s v="Reebok Shoes"/>
        <s v="Campus Socks"/>
        <s v="Redmi Note 13"/>
        <s v="Samsung Refrigerator"/>
        <s v="Allen Solly Jacket"/>
        <s v="Pepe Jeans"/>
        <s v="MSI Gaming Laptop"/>
        <s v="Razer Mouse"/>
        <s v="Bean Bag"/>
        <s v="Floor Lamp"/>
        <s v="Pomegranate"/>
        <s v="Apple Fruit"/>
        <s v="Fastrack Bag"/>
        <s v="Fossil Watch"/>
        <s v="LG Washing Machine"/>
        <s v="Bajaj Fan"/>
        <s v="Puma Cap"/>
        <s v="Adidas Backpack"/>
        <s v="Sony PlayStation 5"/>
        <s v="Xbox Controller"/>
        <s v="Executive Chair"/>
        <s v="Meeting Table"/>
        <s v="Potato"/>
        <s v="Onion"/>
        <s v="Nivia Football"/>
        <s v="Yonex Badminton Racket"/>
        <s v="Panasonic Microwave"/>
        <s v="Prestige Cooker"/>
        <s v="Wrangler Shorts"/>
        <s v="USPA T-Shirt"/>
        <s v="Samsung 4K TV"/>
        <s v="MI Soundbar"/>
        <s v="Wardrobe Organizer"/>
        <s v="Drawer Cabinet"/>
        <s v="Chicken"/>
        <s v="Fish"/>
        <s v="SG Cricket Bat"/>
        <s v="Cosco Basketball"/>
        <s v="IFB Dishwasher"/>
        <s v="Kent RO Purifier"/>
        <s v="Fabindia Stole"/>
        <s v="Khadi Kurta"/>
        <s v="Bose QC Headphones"/>
        <s v="Sennheiser Earphones"/>
        <s v="Kids Study Table"/>
        <s v="Bookshelf Combo"/>
        <s v="Curd"/>
        <s v="Milk"/>
        <s v="Head Tennis Racket"/>
        <s v="Decathlon Mat"/>
        <s v="Apple Mac Mini"/>
        <s v="Dell Monitor"/>
        <s v="H&amp;M Dress"/>
        <s v="Zara Top"/>
        <s v="Amazon Kindle"/>
        <s v="Fire TV Stick"/>
        <s v="Office Partition"/>
        <s v="Reception Sofa"/>
        <s v="Cheese"/>
        <s v="Butter"/>
        <s v="Nike Running Shoes"/>
        <s v="Puma Trackpants"/>
        <s v="Philips Air Fryer"/>
        <s v="Morphy Richards Toaster"/>
        <s v="Park Avenue Perfume"/>
        <s v="Denver Deodorant"/>
        <s v="D-Link Router"/>
        <s v="TP-Link Extender"/>
        <s v="Folding Table"/>
        <s v="Plastic Chairs"/>
        <s v="Bread"/>
        <s v="Cake"/>
        <s v="Speed Ball"/>
        <s v="Skipping Rope"/>
        <s v="Apple Watch"/>
        <s v="Samsung Watch"/>
        <s v="Bata Chappals"/>
        <s v="Liberty Sandals"/>
        <s v="Nova Hair Dryer"/>
        <s v="Computer Desk"/>
        <s v="Drawer Unit"/>
        <s v="Cola"/>
        <s v="Juice Pack"/>
        <s v="Yoga Mat"/>
        <s v="Gym Gloves"/>
        <s v="Philips Vacuum Cleaner"/>
        <s v="Karcher Washer"/>
        <s v="Rayban Aviator"/>
        <s v="Fastrack Sunglass"/>
        <s v="Samsung Galaxy Buds"/>
        <s v="MI Smart Band"/>
        <s v="Levi's Cap"/>
        <s v="UCB Belt"/>
        <s v="LG Soundbar"/>
        <s v="Sony Home Theatre"/>
        <s v="Wall Cabinet"/>
        <s v="Corner Shelf"/>
        <s v="Brown Rice"/>
        <s v="Quinoa"/>
        <s v="Lifecycle Treadmill"/>
        <s v="Dumbbell Set"/>
        <s v="Republic Day Special TV"/>
        <s v="MI 4K Stick"/>
        <s v="Valentine Special Dress"/>
        <s v="Perfume Gift Set"/>
        <s v="MSI Motherboard"/>
        <s v="Corsair Cabinet"/>
        <s v="Valentine's Day Chair"/>
        <s v="Love Seat Sofa"/>
        <s v="Mangoes"/>
        <s v="Grapes"/>
        <s v="Cricket Kit"/>
        <s v="Tennis Balls Pack"/>
        <s v="Philips Mixer Grinder"/>
        <s v="Prestige Pan Set"/>
        <s v="Basmati Rice 5kg"/>
        <s v="Mustard Oil"/>
        <s v="Samsung 1TB SSD"/>
        <s v="WD 2TB HDD"/>
        <s v="Sarat Bose Ave Store Opening"/>
        <s v="Wooden Sofa"/>
        <s v="Pongal Special Sweets"/>
        <s v="Murukku Pack"/>
        <s v="Pro Boxing Gloves"/>
        <s v="Punching Bag"/>
        <s v="OnePlus 12"/>
        <s v="Nothing Phone 2"/>
        <s v="Mahashivratri Pooja Items"/>
        <s v="Fruits Basket"/>
        <s v="Valentine's Day Flowers"/>
        <s v="Chocolates Hamper"/>
        <s v="Bed Frame"/>
        <s v="Mattress"/>
        <s v="Coconut Oil"/>
        <s v="Groundnut Oil"/>
        <s v="Cricket Helmet"/>
        <s v="Batting Pads"/>
        <s v="LG Double Door Fridge"/>
        <s v="Samsung Single Door"/>
        <s v="Godrej Wardrobe"/>
        <s v="Google Pixel 8"/>
        <s v="Moto Edge 40"/>
        <s v="Dining Chairs Set of 4"/>
        <s v="Bar Cabinet"/>
        <s v="Paneer"/>
        <s v="Ghee"/>
        <s v="Football Studs"/>
        <s v="Goalkeeper Gloves"/>
        <s v="Bajaj Immersion Rod"/>
        <s v="Havells Geyser"/>
        <s v="Holi Special Colors"/>
        <s v="Pichkari"/>
        <s v="Samsung Tab S9"/>
        <s v="Lenovo Tab P12"/>
        <s v="Office Workstation"/>
        <s v="Conference Table"/>
        <s v="Rava"/>
        <s v="Maida"/>
        <s v="Swimming Goggles"/>
        <s v="Swim Fins"/>
        <s v="Godrej Eon Fridge"/>
        <s v="Whirlpool AC"/>
        <s v="Holi Special Thandai"/>
        <s v="Gujiya Sweets"/>
        <s v="Philips Coffee Maker"/>
        <s v="Nespresso Machine"/>
        <s v="Pooja Room Mandir"/>
        <s v="Brass Decor Items"/>
        <s v="Jaggery"/>
        <s v="Tamarind"/>
        <s v="Trekking Shoes"/>
        <s v="Backpack 50L"/>
        <s v="Women's Day Special Saree"/>
        <s v="Gold Plated Necklace"/>
        <s v="Women's Day Flowers"/>
        <s v="Chocolates Box"/>
        <s v="Women's Day Watch"/>
        <s v="Handbag"/>
        <s v="Bookshelf with Light"/>
        <s v="Floor Reading Lamp"/>
        <s v="Ripe Bananas"/>
        <s v="Papaya"/>
        <s v="Protein Powder"/>
        <s v="BCAA Supplements"/>
        <s v="Mahashivratri Special Offer"/>
        <s v="Festival Discount TV"/>
        <s v="Holi Mega Pack"/>
        <s v="Festival Sweets Box"/>
        <s v="LG AC 1.5 Ton"/>
        <s v="Voltas AC"/>
        <s v="Summer Collection Kurta"/>
        <s v="Cotton Saree"/>
        <s v="Cooler"/>
        <s v="Air Cooler"/>
        <s v="Summer Chair"/>
        <s v="Garden Table"/>
        <s v="Mango (Summer Special)"/>
        <s v="Watermelon"/>
        <s v="Summer Running Shoes"/>
        <s v="Sports Shorts"/>
        <s v="Gariahat Store Opening"/>
        <s v="Wooden Swing Chair"/>
        <s v="Summer T-Shirts Pack"/>
        <s v="Linen Shirt"/>
        <s v="Summer Jacket"/>
        <s v="Cotton Trousers"/>
        <s v="Summer Special Offer"/>
        <s v="Table Fan"/>
        <s v="Cane Furniture Set"/>
        <s v="Bamboo Chair"/>
        <s v="Tender Coconut"/>
        <s v="Sugarcane Juice"/>
        <s v="Swimwear"/>
        <s v="Swimming Cap"/>
        <s v="Outdoor Sofa"/>
        <s v="Patio Umbrella"/>
        <s v="Gudi Padwa Special"/>
        <s v="Festive Gold Coin"/>
        <s v="Navratri Special Chaniya Choli"/>
        <s v="Dandiya Sticks"/>
        <s v="Ugadi Special"/>
        <s v="Traditional Wear"/>
        <s v="Bengali New Year Saree"/>
        <s v="Poila Baisakh Gift Pack"/>
        <s v="Tamil New Year Special"/>
        <s v="Mango Pack"/>
        <s v="Gudi Padwa Sale"/>
        <s v="Summer Camp Gear"/>
        <s v="Summer Bed Sheet"/>
        <s v="Cotton Mattress"/>
        <s v="Summer AC Combo"/>
        <s v="Cooler Fan"/>
        <s v="Baisakhi Special"/>
        <s v="Punjabi Jutti"/>
        <s v="Summer Laptop Offer"/>
        <s v="Tablet for Students"/>
        <s v="Summer Home Decor"/>
        <s v="Wall Art"/>
        <s v="Summer Cool Drinks"/>
        <s v="Ice Cream Pack"/>
        <s v="Summer Marathon Kit"/>
        <s v="Hydration Pack"/>
        <s v="Summer Curtains"/>
        <s v="Bamboo Blinds"/>
        <s v="Summer Wedding Package"/>
        <s v="Home Theatre System"/>
        <s v="Wedding Shopping"/>
        <s v="Bridal Lehenga"/>
        <s v="Summer Projector"/>
        <s v="Projector Screen"/>
        <s v="Office Summer Sale"/>
        <s v="Ergonomic Chair"/>
        <s v="Summer Cool Cuts"/>
        <s v="Fresh Juice Pack"/>
        <s v="Gym Summer Membership Kit"/>
        <s v="Yoga Summer Special"/>
        <s v="Summer Storage Solution"/>
        <s v="Summer BBQ Grill"/>
        <s v="Outdoor Speakers"/>
        <s v="Summer Wedding Guest Wear"/>
        <s v="Men's Kurta Set"/>
        <s v="Smart Home Starter Kit"/>
        <s v="Security Camera System"/>
        <s v="Outdoor Dining Set"/>
        <s v="Picnic Table"/>
        <s v="Summer Fruits Pack"/>
        <s v="Vegetable Pack"/>
        <s v="Monsoon Trekking Gear"/>
        <s v="Rain Jacket"/>
        <s v="Monsoon Furniture Cover"/>
        <s v="Waterproof Storage"/>
        <s v="Monsoon TV Offer"/>
        <s v="Waterproof Bluetooth Speaker"/>
        <s v="Summer Clearance Sale"/>
        <s v="Cotton Kurtis"/>
        <s v="Pre-Monsoon Laptop Offer"/>
        <s v="Surge Protector"/>
        <s v="Monsoon Ready Furniture"/>
        <s v="Anti-Rust Outdoor Set"/>
        <s v="Monsoon Vegetable Pack"/>
        <s v="Dry Food Stock"/>
        <s v="Maharashtra Day Special"/>
        <s v="Fitness Challenge Pack"/>
        <s v="May Day Sale"/>
        <s v="Summer Cool Mat"/>
        <s v="Summer Power Bank"/>
        <s v="Solar Charger"/>
        <s v="Mother's Day Special"/>
        <s v="Philips Hair Dryer"/>
        <s v="Mother's Day Saree"/>
        <s v="Handbag Gift"/>
        <s v="Summer Cooler King"/>
        <s v="Tower Fan"/>
        <s v="Summer Bedding Set"/>
        <s v="Cotton Sofa Cover"/>
        <s v="Summer Thirst Quenchers"/>
        <s v="Electrolyte Drinks"/>
        <s v="Summer Sports Camp"/>
        <s v="Kids Summer Kit"/>
        <s v="Summer Cool Chair"/>
        <s v="Garden Umbrella"/>
        <s v="New Store Launch"/>
        <s v="Salt Lake City Store"/>
        <s v="Summer AC Service Pack"/>
        <s v="AC Installation"/>
        <s v="Summer Shawl"/>
        <s v="Cotton Stole"/>
        <s v="Pre-Monsoon Laptop Bag"/>
        <s v="Waterproof Laptop Cover"/>
        <s v="Waterproof Mattress Cover"/>
        <s v="Monsoon Veggies"/>
        <s v="Root Vegetables"/>
        <s v="Monsoon Trekking Shoes"/>
        <s v="Rain Coat"/>
        <s v="Monsoon Storage Box"/>
        <s v="Air Tight Cabinet"/>
        <s v="Plastic Storage Boxes"/>
        <s v="Metal Almirah"/>
        <s v="Pre-Monsoon TV Mount"/>
        <s v="Wall Mount Stabilizer"/>
        <s v="Monsoon Umbrella"/>
        <s v="UPS Battery Backup"/>
        <s v="Voltage Stabilizer"/>
        <s v="Monsoon Bed Sheet"/>
        <s v="Blanket"/>
        <s v="Monsoon Snacks"/>
        <s v="Tea &amp; Coffee"/>
        <s v="Monsoon Marathon Kit"/>
        <s v="Indoor Exercise Mat"/>
        <s v="Monsoon Curtains"/>
        <s v="Blackout Curtains"/>
        <s v="Study Table with Drawer"/>
        <s v="Bookshelf for Students"/>
        <s v="Summer Student Offer"/>
        <s v="Student Laptop"/>
        <s v="Summer School Uniform"/>
        <s v="School Shoes"/>
        <s v="Summer Camp Electronics"/>
        <s v="Kids Tablet"/>
        <s v="Children's Day Special"/>
        <s v="Kids Study Chair"/>
        <s v="Summer Vacation Snacks"/>
        <s v="Juice Packs Bulk"/>
        <s v="Swimming Classes Kit"/>
        <s v="Kids Bedroom Set"/>
        <s v="Bunk Bed"/>
        <s v="Environment Day Special"/>
        <s v="Bamboo Furniture"/>
        <s v="Eco-friendly Electronics"/>
        <s v="Solar Power Bank"/>
        <s v="Organic Cotton Clothing"/>
        <s v="Bamboo Fiber Cloth"/>
        <s v="World Ocean Day"/>
        <s v="Waterproof Electronics"/>
        <s v="Monsoon Essentials"/>
        <s v="Dehumidifier"/>
        <s v="Monsoon Grocery Stock"/>
        <s v="Immunity Boosters"/>
        <s v="Monsoon Fitness Gear"/>
        <s v="Indoor Cycling Kit"/>
        <s v="Father's Day Gift"/>
        <s v="Father's Day Special"/>
        <s v="Office Chair Gift"/>
        <s v="Father's Day Electronics"/>
        <s v="Smart Watch Gift"/>
        <s v="Father's Day Clothing"/>
        <s v="Formal Shirt Set"/>
        <s v="Yoga Day Special"/>
        <s v="Fitness Tracker"/>
        <s v="Yoga Mat Premium"/>
        <s v="Meditation Cushion"/>
        <s v="International Yoga Day"/>
        <s v="Organic Health Pack"/>
        <s v="Yoga Accessories Kit"/>
        <s v="Yoga Wear"/>
        <s v="Monsoon Special Bean Bag"/>
        <s v="Floor Cushions"/>
        <s v="Summer Solstice Sale"/>
        <s v="Clearance Sale"/>
        <s v="Home Theater System"/>
        <s v="Monsoon Clothing Sale"/>
        <s v="Rainwear Collection"/>
        <s v="Monsoon Gaming PC"/>
        <s v="Gaming Chair"/>
        <s v="Monsoon Bedding Sale"/>
        <s v="Quilt &amp; Blanket"/>
        <s v="Monsoon Fruits"/>
        <s v="Vitamin C Pack"/>
        <s v="Monsoon Adventure Gear"/>
        <s v="Waterproof Backpack"/>
        <s v="Monsoon Home Office"/>
        <s v="July Startup Offer"/>
        <s v="Office Laptop Bulk"/>
        <s v="Monsoon Office Wear"/>
        <s v="Formal Shirts Bulk"/>
        <s v="IT Company Order"/>
        <s v="Server Equipment"/>
        <s v="Office Furniture Bulk"/>
        <s v="Conference Tables"/>
        <s v="Corporate Grocery"/>
        <s v="Office Snacks"/>
        <s v="Corporate Sports Kit"/>
        <s v="Team Uniforms"/>
        <s v="Office Cabin Furniture"/>
        <s v="HR Department Order"/>
        <s v="Employee Chairs"/>
        <s v="B2B Electronics Deal"/>
        <s v="CCTV Security System"/>
        <s v="Bunk Beds Bulk"/>
        <s v="Teacher's Furniture"/>
        <s v="Staff Room Setup"/>
        <s v="Kargil Vijay Diwas"/>
        <s v="Army Welfare Offer"/>
        <s v="Kargil Day Special"/>
        <s v="Tricolor Collection"/>
        <s v="Freedom Sale Begin"/>
        <s v="Pre-Independence Offer"/>
        <s v="Freedom Furniture Sale"/>
        <s v="Tiranga Collection"/>
        <s v="Independence Grocery"/>
        <s v="Patriotic Snacks Pack"/>
        <s v="Sports Freedom Sale"/>
        <s v="Tricolor Sportswear"/>
        <s v="Independence Day Sale"/>
        <s v="Flag Display Stand"/>
        <s v="August Month Start"/>
        <s v="Friendship Day Gifts"/>
        <s v="Friendship Day Bands"/>
        <s v="Couple T-Shirts"/>
        <s v="Friendship Day Gadgets"/>
        <s v="Smart Band Gift"/>
        <s v="Rakhi Shopping Start"/>
        <s v="Rakhi Gift Hamper"/>
        <s v="Rakhi Sweets"/>
        <s v="Dry Fruits Pack"/>
        <s v="Rakhi Sports Gift"/>
        <s v="Fitness Band Gift"/>
        <s v="Rakhi Special Furniture"/>
        <s v="Home Decor Gift"/>
        <s v="Rakhi Thali Set"/>
        <s v="Pooja Essentials"/>
        <s v="Independence Week"/>
        <s v="Tricolor Electronics"/>
        <s v="Tiranga Clothing"/>
        <s v="Flag T-Shirts"/>
        <s v="Freedom Festival"/>
        <s v="Independence Offer"/>
        <s v="Swadeshi Furniture"/>
        <s v="Indian Craft Furniture"/>
        <s v="Indian Grocery Pack"/>
        <s v="Traditional Sweets"/>
        <s v="Sports Tiranga Run"/>
        <s v="Marathon Kit"/>
        <s v="Independence Day Mega Sale"/>
        <s v="15th August Special"/>
        <s v="Post-Independence Sale"/>
        <s v="Clearance Stock"/>
        <s v="Weekend Special"/>
        <s v="Student Offer"/>
        <s v="Pujo Shopping Start"/>
        <s v="Durga Puja Advance"/>
        <s v="Onam Special Start"/>
        <s v="Onam Sadhya Pack"/>
        <s v="Ganesh Festival Start"/>
        <s v="Ganesh Idol Decoration"/>
        <s v="Durga Puja Decor"/>
        <s v="Puja Pandal Supplies"/>
        <s v="Puja Gift Items"/>
        <s v="Festive Home Decor"/>
        <s v="Ganesh Chaturthi Special"/>
        <s v="Ganpati Decoration Lights"/>
        <s v="Janmashtami Special"/>
        <s v="Krishna Dress"/>
        <s v="Gowri-Ganesha Special"/>
        <s v="Ganesh Festival Offer"/>
        <s v="Modak Maker Machine"/>
        <s v="Janmashtami Pooja Items"/>
        <s v="Mathura Peda Pack"/>
        <s v="Ganesha Idol"/>
        <s v="Festive Decoration Lights"/>
        <s v="Durga Puja Advance Booking"/>
        <s v="Puja Pandal Furniture"/>
        <s v="Onam Celebration Pack"/>
        <s v="Kerala Specialities"/>
        <s v="Ganesh Visarjan Kit"/>
        <s v="Eco-friendly Ganesha"/>
        <s v="Teachers' Day Gifts"/>
        <s v="Kindle Gift"/>
        <s v="Teacher's Day Saree"/>
        <s v="Formal Shirt Gift"/>
        <s v="Onam Sale Continues"/>
        <s v="Festival Offers"/>
        <s v="Pujo Countdown Begins"/>
        <s v="Festive Home Makeover"/>
        <s v="Onam Sadhya Special"/>
        <s v="Banana Chips Bulk"/>
        <s v="Ganesh Festival Finale"/>
        <s v="Cultural Event Supplies"/>
        <s v="Pujo Shopping Spree"/>
        <s v="Pandal Booking Advance"/>
        <s v="Ganesh Festival Clearance"/>
        <s v="End of Festival Sale"/>
        <s v="Navratri Prep Starts"/>
        <s v="Chaniya Choli Collection"/>
        <s v="Dussehra Advance"/>
        <s v="Navratri Special Offers"/>
        <s v="Mahalaya Special"/>
        <s v="Pujo Countdown"/>
        <s v="Navratri Sweets"/>
        <s v="Festival Snacks Pack"/>
        <s v="Garba Night Special"/>
        <s v="Dandiya Sticks Set"/>
        <s v="Pujo Pandhal Booking"/>
        <s v="Community Puja Order"/>
        <s v="Puja Gift Hamper"/>
        <s v="Employee Diwali Advance"/>
        <s v="Corporate Navratri Gifts"/>
        <s v="Office Diwali Planning"/>
        <s v="Navratri Corporate Gifts"/>
        <s v="Festival Advance Booking"/>
        <s v="Corporate Dussehra Gifts"/>
        <s v="Bulk Order Festival"/>
        <s v="Pujo Corporate Gifts"/>
        <s v="Office Puja Gift"/>
        <s v="Navratri Corporate Sweets"/>
        <s v="Festival Snacks Bulk"/>
        <s v="Corporate Dandiya Event"/>
        <s v="Team Building Activity"/>
        <s v="Pujo Pandhal Decoration"/>
        <s v="Lighting Arrangement"/>
        <s v="Pujo Catering Order"/>
        <s v="Pandal Sound System"/>
        <s v="Navratri Dandiya Nights"/>
        <s v="Portable Speaker"/>
        <s v="Navratri Fasting Food"/>
        <s v="Sabudana Special Pack"/>
        <s v="Dussehra Shopping"/>
        <s v="Festival Combo Offers"/>
        <s v="Shashti Puja Shopping"/>
        <s v="Pujo Home Decoration"/>
        <s v="Navratri Golu Dolls"/>
        <s v="Golu Steps"/>
        <s v="Navratri Final Day"/>
        <s v="Garba Competition Prize"/>
        <s v="Dussehra Special"/>
        <s v="Effigy Making Materials"/>
        <s v="Dussehra Melã"/>
        <s v="Ravan Effigy"/>
        <s v="Mysore Dasara Special"/>
        <s v="Dasara Sale"/>
        <s v="Dashami Pujo Shopping"/>
        <s v="Sindur Khela Items"/>
        <s v="Ayudha Pooja Special"/>
        <s v="Vehicle Pooja Kit"/>
        <s v="Dussehra Victory Celebration"/>
        <s v="Sports Awards Function"/>
        <s v="Post-Pujo Clearance"/>
        <s v="Pujo Leftover Stock"/>
        <s v="Diwali Planning Starts"/>
        <s v="Home Decoration Lights"/>
        <s v="Diwali Advance Booking"/>
        <s v="Festival Discount Voucher"/>
        <s v="Diwali Clothing Advance"/>
        <s v="Family Diwali Dress"/>
        <s v="Diwali Gadgets Offer"/>
        <s v="Home Appliance Sale"/>
        <s v="Diwali Pooja Items"/>
        <s v="Diyas and Candles"/>
        <s v="Diwali Sweets Box"/>
        <s v="Dry Fruits Gift Pack"/>
        <s v="Diwali Sports Gifts"/>
        <s v="Fitness Equipment Gift"/>
        <s v="Diwali Home Makeover"/>
        <s v="New Furniture for Diwali"/>
        <s v="Diwali Corporate Gifts"/>
        <s v="Employee Diwali Gift"/>
        <s v="Diwali Corporate Electronics"/>
        <s v="Bulk Diwali Order"/>
        <s v="Diwali Clothing Bulk"/>
        <s v="Diwali Dhamaka Offer"/>
        <s v="Festival Bonanza"/>
        <s v="Diwali Ethnic Wear"/>
        <s v="Family Pack Clothing"/>
        <s v="Diwali TV Sale"/>
        <s v="Diwali Special Furniture"/>
        <s v="Sofa Set Diwali Offer"/>
        <s v="Diwali Sweets Bulk"/>
        <s v="Dry Fruits Combo"/>
        <s v="Diwali Sports Kit"/>
        <s v="Fitness Equipment"/>
        <s v="Lakshmi Puja Special"/>
        <s v="Puja Room Decor"/>
        <s v="Diwali Puja Items"/>
        <s v="Diyas &amp; Candles Bulk"/>
        <s v="Diwali Gift Vouchers"/>
        <s v="Bandi Chor Diwas"/>
        <s v="Gurpurab Special"/>
        <s v="Diwali Clearance Sale"/>
        <s v="Post-Diwali Offers"/>
        <s v="Bhai Dooj Special"/>
        <s v="Rakhi Return Gift"/>
        <s v="Diwali Leftover Stock"/>
        <s v="Festival End Sale"/>
        <s v="Kannada Rajyotsava"/>
        <s v="Karnataka Special"/>
        <s v="Karwa Chauth Prep"/>
        <s v="Sargi Thali Items"/>
        <s v="Karwa Chauth Gifts"/>
        <s v="Karwa Chauth Pooja Thali"/>
        <s v="Decor Items for Pooja"/>
        <s v="Karwa Chauth Sweets"/>
        <s v="Karwa Chauth Sports Gift"/>
        <s v="Chhath Puja Prep"/>
        <s v="Surya Devta Items"/>
        <s v="Chhath Puja Special"/>
        <s v="Puja Bamboo Items"/>
        <s v="Chhath Puja Electronics"/>
        <s v="Kids Winter Wear"/>
        <s v="Children's Day Gifts"/>
        <s v="Kids Furniture"/>
        <s v="Study Table for Kids"/>
        <s v="Kids Snacks Pack"/>
        <s v="Healthy Kids Food"/>
        <s v="Children's Day Sports"/>
        <s v="Kids Sports Kit"/>
        <s v="Guru Nanak Jayanti"/>
        <s v="Langar Seva Items"/>
        <s v="Winter Sale Begins"/>
        <s v="Room Heater"/>
        <s v="Winter Jackets"/>
        <s v="Sweaters Collection"/>
        <s v="Winter Electronics"/>
        <s v="Electric Blanket"/>
        <s v="Winter Furniture"/>
        <s v="Cozy Bean Bags"/>
        <s v="Winter Grocery"/>
        <s v="Dry Fruits for Winter"/>
        <s v="Winter Sports Gear"/>
        <s v="Trekking Winter Wear"/>
        <s v="Black Friday Sale"/>
        <s v="Cyber Monday Preview"/>
        <s v="Black Friday Electronics"/>
        <s v="TV Black Friday Offer"/>
        <s v="Laptop Black Friday"/>
        <s v="Black Friday Clothing"/>
        <s v="Winter Wear Black Friday"/>
        <s v="Black Friday Gadgets"/>
        <s v="Smart Watch Offer"/>
        <s v="Cyber Monday Furniture"/>
        <s v="Office Chair Offer"/>
        <s v="Cyber Monday Grocery"/>
        <s v="Bulk Snacks Offer"/>
        <s v="Cyber Monday Sports"/>
        <s v="Fitness Equipment Sale"/>
        <s v="December Mega Sale"/>
        <s v="Christmas Preview"/>
        <s v="Winter Clearance"/>
        <s v="Christmas Wear"/>
        <s v="Year End Sale"/>
        <s v="Christmas Gadgets"/>
        <s v="Christmas Furniture"/>
        <s v="New Year Decor"/>
        <s v="Christmas Grocery"/>
        <s v="Cake &amp; Cookies"/>
        <s v="Christmas Sports Gift"/>
        <s v="New Year Fitness Goal"/>
        <s v="Christmas Tree &amp; Decor"/>
        <s v="Lights &amp; Ornaments"/>
        <s v="Christmas Gift Hampers"/>
        <s v="New Year Party Supplies"/>
        <s v="Christmas Electronics"/>
        <s v="Party Speaker"/>
        <s v="Christmas Party Wear"/>
        <s v="Santa Claus Costume"/>
        <s v="Year End Electronics"/>
        <s v="New Year Tech Gifts"/>
        <s v="Christmas Week Sale"/>
        <s v="New Year TV Offer"/>
        <s v="Christmas Sweater"/>
        <s v="Party Wear Dress"/>
        <s v="Christmas Gaming Console"/>
        <s v="VR Headset Gift"/>
        <s v="Christmas Dinner Set"/>
        <s v="Folding Table for Party"/>
        <s v="Christmas Cake Pack"/>
        <s v="Party Snacks Combo"/>
        <s v="Christmas Sports Kit"/>
        <s v="New Year Marathon Prep"/>
        <s v="Christmas Home Decor"/>
        <s v="New Year Lights"/>
        <s v="Christmas Tree Deluxe"/>
        <s v="Ornaments Set"/>
        <s v="Last Minute Christmas Gifts"/>
        <s v="Gift Vouchers Bulk"/>
        <s v="Christmas Family Dress"/>
        <s v="Kids Christmas Wear"/>
        <s v="Christmas Eve Special"/>
        <s v="Power Bank Gift Set"/>
        <s v="Christmas Eve Furniture"/>
        <s v="Sofa Cover Gift"/>
        <s v="Merry Christmas Sale"/>
        <s v="Post-Christmas Offer"/>
        <s v="Boxing Day Sale"/>
        <s v="Year End Clearance"/>
        <s v="Stock Clearance Sale"/>
        <s v="Year End Furniture Sale"/>
        <s v="Last Chance Offer"/>
        <s v="New Year Grocery Pack"/>
        <s v="Party Snacks Bulk"/>
        <s v="New Year Resolution Kit"/>
        <s v="New Year Eve Special"/>
        <s v="Party Speaker System"/>
        <s v="New Year Day Sale"/>
        <s v="2025 New Arrivals"/>
        <s v="New Year Clothing Sale"/>
        <s v="Winter Wear Sale"/>
        <s v="2025 Tech Deals"/>
        <s v="New Year Gadgets"/>
        <s v="New Year Home Makeover"/>
        <s v="Fresh Start Furniture"/>
        <s v="New Year Healthy Start"/>
        <s v="Organic Food Pack"/>
        <s v="Gym Starter Kit"/>
        <s v="Winter Home Decor"/>
        <s v="Cozy Furniture"/>
        <s v="Makar Sankranti Prep"/>
        <s v="Kite Flying Accessories"/>
        <s v="Makar Sankranti Special"/>
        <s v="Drone for Kite Flying"/>
        <s v="Lohri Special"/>
        <s v="Punjabi Suit"/>
        <s v="Pongal Sale Starts"/>
        <s v="Harvest Festival Offer"/>
        <s v="Pongal Special"/>
        <s v="Traditional Decor"/>
        <s v="Pongal Sweets Pack"/>
        <s v="Pongal Special Rice"/>
        <s v="Pongal Sports Offer"/>
        <s v="Traditional Games"/>
        <s v="Republic Day Preview"/>
        <s v="January End Sale"/>
        <s v="Winter Clearance End"/>
        <s v="Last Winter Stock"/>
        <s v="Tech Republic Day"/>
        <s v="National Sale"/>
        <s v="Republic Day Furniture"/>
        <s v="Home Office Setup"/>
        <s v="Republic Day Grocery"/>
        <s v="Special Packs"/>
        <s v="Republic Day Sports"/>
        <s v="Sports Equipment Sale"/>
        <s v="Saraswati Puja Prep"/>
        <s v="Puja Accessories"/>
        <s v="Vasant Panchami Special"/>
        <s v="Yellow Theme Decor"/>
        <s v="Republic Day Weekend"/>
        <s v="Mobile Offer"/>
        <s v="Republic Day Fashion"/>
        <s v="Ethnic Wear Sale"/>
        <s v="Republic Day Tech"/>
        <s v="Laptop Republic Day"/>
        <s v="Republic Day Special"/>
        <s v="26th January Offer"/>
        <s v="Post-Republic Day Sale"/>
        <s v="January End Clearance"/>
        <s v="Last Chance Deals"/>
        <s v="January Furniture Sale"/>
        <s v="Winter Collection Sale"/>
        <s v="January Grocery Sale"/>
        <s v="Month End Offers"/>
        <s v="January Sports Sale"/>
        <s v="Month End Fitness"/>
        <s v="February Month Start"/>
        <s v="New Month Offers"/>
        <s v="Basant Panchami Special"/>
        <s v="Spring Collection"/>
        <s v="Valentine's Day Preview"/>
        <s v="Gift Ideas"/>
        <s v="Valentine's Day Furniture"/>
        <s v="Romantic Home Decor"/>
        <s v="Valentine's Day Sweets"/>
        <s v="Chocolate Hamper"/>
        <s v="Valentine's Week Sale"/>
        <s v="Smart Watch Valentine"/>
        <s v="Valentine's Day Dress"/>
        <s v="Valentine's Day Special"/>
        <s v="Valentine Home Decor"/>
        <s v="Photo Frame Set"/>
        <s v="Valentine Chocolates"/>
        <s v="Cake Special"/>
        <s v="Valentine Sports Kit"/>
        <s v="Last Minute Valentine"/>
        <s v="Cushion Set Gift"/>
        <s v="Roses Day Offer"/>
        <s v="Post-Valentine Sale"/>
        <s v="February End Sale"/>
        <s v="Stock Clearance"/>
        <s v="Maha Shivratri Prep"/>
        <s v="Pooja Room Items"/>
        <s v="Maha Shivratri Fasting"/>
        <s v="Fruits Special"/>
        <s v="Maha Shivratri Offer"/>
        <s v="Yoga Special"/>
        <s v="Holi Preview"/>
        <s v="Color Festival Prep"/>
        <s v="Holi Special Furniture"/>
        <s v="Outdoor Seating"/>
        <s v="Holi Electronics"/>
        <s v="Holi Ethnic Wear"/>
        <s v="White Holi Dress"/>
        <s v="Holi Gadgets"/>
        <s v="Waterproof Speakers"/>
        <s v="Holi Gulal Pack"/>
        <s v="Pichkari Set"/>
        <s v="Holi Sweets Pack"/>
        <s v="Thandai Special"/>
        <s v="Holi Sports Kit"/>
        <s v="Outdoor Games"/>
        <s v="Holi Celebration Pack"/>
        <s v="Festival Furniture"/>
        <s v="Holi Dhamaka Sale"/>
        <s v="Holi Special Offers"/>
        <s v="Holi Party Wear"/>
        <s v="Holi Special Collection"/>
        <s v="Holi Tech Sale"/>
        <s v="Camera Holi Special"/>
        <s v="Holi Furniture Sale"/>
        <s v="Outdoor Furniture"/>
        <s v="Holi Grocery Pack"/>
        <s v="Festival Specials"/>
        <s v="Holi Sports Sale"/>
        <s v="Sports Equipment"/>
        <s v="Women's Day Special"/>
        <s v="Women's Day Electronics"/>
        <s v="Smart Watch Women"/>
        <s v="Women's Day Clothing"/>
        <s v="Saree Special"/>
        <s v="Women's Day Gadgets"/>
        <s v="Fitness Band Women"/>
        <s v="Women's Day Furniture"/>
        <s v="Vanity Table"/>
        <s v="Women's Day Sweets"/>
        <s v="Dry Fruits Gift"/>
        <s v="Women's Day Sports"/>
        <s v="Post-Holi Sale"/>
        <s v="Spring Furniture"/>
        <s v="Garden Furniture"/>
        <s v="Spring Electronics"/>
        <s v="Cotton Wear"/>
        <s v="Summer Tech Preview"/>
        <s v="Summer Furniture"/>
        <s v="Cane Furniture"/>
        <s v="Juices Pack"/>
        <s v="Summer Sports Kit"/>
        <s v="Swimming Gear"/>
        <s v="Traditional Furniture"/>
        <s v="Gudi Padwa Electronics"/>
        <s v="Navratri Special"/>
        <s v="Chaniya Choli"/>
        <s v="Ugadi Electronics"/>
        <s v="Festival Gadgets"/>
        <s v="Poila Baisakh Prep"/>
        <s v="Tamil New Year Prep"/>
        <s v="Festival Sweets"/>
        <s v="Gudi Padwa Sports"/>
        <s v="Month End Sale"/>
        <s v="Clearance Offers"/>
        <s v="March End Sale"/>
        <s v="Financial Year End"/>
        <s v="April Month Start"/>
        <s v="Summer Collection"/>
        <s v="Summer AC Sale"/>
        <s v="Cooler King"/>
        <s v="Summer Kurtis"/>
        <s v="Cotton T-Shirts"/>
        <s v="Summer Laptops"/>
        <s v="Tablet for Travel"/>
        <s v="Garden Set"/>
        <s v="Summer Fruits"/>
        <s v="Swimming Costume"/>
        <s v="Lightweight Furniture"/>
        <s v="Cane Chair Set"/>
        <s v="Summer Wedding Gifts"/>
        <s v="Home Theatre Gift"/>
        <s v="Summer Wedding Wear"/>
        <s v="Bridesmaid Dresses"/>
        <s v="Wedding Photography Gear"/>
        <s v="Drone for Wedding"/>
        <s v="Wedding Furniture Rental"/>
        <s v="Mandap Decoration"/>
        <s v="Wedding Sweets Pack"/>
        <s v="Summer Marathon"/>
        <s v="Summer Reading Chair"/>
        <s v="World Heritage Day"/>
        <s v="Traditional Craft"/>
        <s v="Earth Day Special"/>
        <s v="Earth Day Clothing"/>
        <s v="Organic Cotton Wear"/>
        <s v="World Creativity Day"/>
        <s v="Drawing Tablet"/>
        <s v="Summer Storage"/>
        <s v="Summer Coolants"/>
        <s v="Kids Swimming Kit"/>
        <s v="Summer Bedding"/>
        <s v="Light Filtering Blinds"/>
        <s v="Summer Movie Night"/>
        <s v="Projector Special"/>
        <s v="Summer Party Wear"/>
        <s v="Resort Wear"/>
        <s v="Summer Vacation Gadgets"/>
        <s v="Power Bank Combo"/>
        <s v="Month End Clearance"/>
        <s v="Last Day Offers"/>
        <s v="May Day Special"/>
        <s v="Maharashtra Day"/>
        <s v="Summer Collection Launch"/>
        <s v="Vacation Wear"/>
        <s v="Summer Cool Tech"/>
        <s v="Portable Fan"/>
        <s v="Summer Dining Set"/>
        <s v="Outdoor Dining"/>
        <s v="Organic Vegetables"/>
        <s v="Summer Fitness Challenge"/>
        <s v="Gym Starter Pack"/>
        <s v="Mother's Day Gifts"/>
        <s v="Comfort Chair Gift"/>
        <s v="Relaxation Chair"/>
        <s v="Mother's Day Electronics"/>
        <s v="Mother's Day Wear"/>
        <s v="Saree Gift"/>
        <s v="Pre-Summer Sale"/>
        <s v="Summer Living"/>
        <s v="Sofa Set Summer Offer"/>
        <s v="Summer Beverages Bulk"/>
        <s v="Juice Packs"/>
        <s v="Summer Sports Shoes"/>
        <s v="Running Shoes"/>
        <s v="International Day of Families"/>
        <s v="Family Dining Table"/>
        <s v="Summer Storage Solutions"/>
        <s v="Closet Organizer"/>
        <s v="World Telecom Day"/>
        <s v="Smartphone Offer"/>
        <s v="Summer Accessories"/>
        <s v="Sunglasses Collection"/>
        <s v="Summer Gadget Sale"/>
        <s v="Headphone Offer"/>
        <s v="National Memorial Day"/>
        <s v="Heritage Furniture"/>
        <s v="Summer Health Drinks"/>
        <s v="Summer Sports League"/>
        <s v="Buddha Purnima Special"/>
        <s v="Summer Breeze Furniture"/>
        <s v="Lightweight Chairs"/>
        <s v="Summer Music Festival"/>
        <s v="Bluetooth Speaker"/>
        <s v="Summer Festival Wear"/>
        <s v="Bohemian Collection"/>
        <s v="Tech Summer Camp"/>
        <s v="July Monsoon Sale"/>
        <s v="Waterproof Jackets"/>
        <s v="Monsoon Gadgets"/>
        <s v="UPS Backup"/>
        <s v="Monsoon Furniture"/>
        <s v="Monsoon Trekking"/>
        <s v="Waterproof Bags"/>
        <s v="Monsoon Home Decor"/>
        <s v="Damp Proof Furniture"/>
        <s v="Monsoon Bedding"/>
        <s v="Anti-Mosquito Nets"/>
        <s v="Monsoon Ethnic Wear"/>
        <s v="Monsoon Laptop Offer"/>
        <s v="Laptop Bag"/>
        <s v="Monsoon Office Furniture"/>
        <s v="Monsoon Fitness"/>
        <s v="World Youth Skills Day"/>
        <s v="Stationery Set"/>
        <s v="Plastic Free July"/>
        <s v="Bamboo Speakers"/>
        <s v="Eco-friendly Clothing"/>
        <s v="Organic Cotton"/>
        <s v="Eco-friendly Tech"/>
        <s v="Cane Set"/>
        <s v="Organic Grocery"/>
        <s v="Chemical-free Veggies"/>
        <s v="Eco-friendly Sports Gear"/>
        <s v="Recycled Material Bags"/>
        <s v="Parents' Day Special"/>
        <s v="Recliner Gift"/>
        <s v="Parents' Day Gifts"/>
        <s v="Comfort Furniture"/>
        <s v="Tiranga Decor"/>
        <s v="Patriotic Snacks"/>
        <s v="Ganesh Festival Special"/>
        <s v="Study Table Gift"/>
        <s v="Teacher's Day Special"/>
        <s v="Bookshelf Gift"/>
        <s v="Teacher's Day Electronics"/>
        <s v="Maha Ashtami Special"/>
        <s v="Puja Offer"/>
        <s v="Maha Navami Shopping"/>
        <s v="Pandal Hopping Special"/>
        <s v="Dussehra Mela"/>
        <s v="Children's Day Furniture"/>
        <s v="Toy Storage Furniture"/>
        <s v="Children's Day Electronics"/>
        <s v="Winter Collection Launch"/>
        <s v="Sweaters &amp; Jackets"/>
      </sharedItems>
    </cacheField>
    <cacheField name="Category" numFmtId="0">
      <sharedItems count="8">
        <s v="Electronics"/>
        <s v="Clothing"/>
        <s v="Furniture"/>
        <s v="Sports"/>
        <s v="Other"/>
        <s v="Jewelry"/>
        <s v="Grocery" u="1"/>
        <s v="Books" u="1"/>
      </sharedItems>
    </cacheField>
    <cacheField name="Sub_Category" numFmtId="0">
      <sharedItems/>
    </cacheField>
    <cacheField name="Customer_ID" numFmtId="0">
      <sharedItems/>
    </cacheField>
    <cacheField name="Customer_Name" numFmtId="0">
      <sharedItems/>
    </cacheField>
    <cacheField name="Segment" numFmtId="0">
      <sharedItems count="4">
        <s v="Consumer"/>
        <s v="Corporate"/>
        <s v="Home Office"/>
        <s v="Educational"/>
      </sharedItems>
    </cacheField>
    <cacheField name="Salesperson" numFmtId="0">
      <sharedItems count="6">
        <s v="John Smith"/>
        <s v="Emily Johnson"/>
        <s v="Michael Brown"/>
        <s v="Jessica Davis"/>
        <s v="David Wilson"/>
        <s v="Daniel Miller"/>
      </sharedItems>
    </cacheField>
    <cacheField name="Quantity" numFmtId="0">
      <sharedItems containsSemiMixedTypes="0" containsString="0" containsNumber="1" containsInteger="1" minValue="1" maxValue="50" count="15">
        <n v="2"/>
        <n v="3"/>
        <n v="4"/>
        <n v="1"/>
        <n v="5"/>
        <n v="10"/>
        <n v="6"/>
        <n v="8"/>
        <n v="12"/>
        <n v="20"/>
        <n v="15"/>
        <n v="25"/>
        <n v="40"/>
        <n v="50"/>
        <n v="30"/>
      </sharedItems>
    </cacheField>
    <cacheField name="Unit_Price" numFmtId="0">
      <sharedItems containsSemiMixedTypes="0" containsString="0" containsNumber="1" containsInteger="1" minValue="10" maxValue="150000"/>
    </cacheField>
    <cacheField name="Discount" numFmtId="0">
      <sharedItems containsSemiMixedTypes="0" containsString="0" containsNumber="1" containsInteger="1" minValue="0" maxValue="20" count="8">
        <n v="5"/>
        <n v="0"/>
        <n v="10"/>
        <n v="8"/>
        <n v="12"/>
        <n v="15"/>
        <n v="20"/>
        <n v="18"/>
      </sharedItems>
    </cacheField>
    <cacheField name="Sales" numFmtId="0">
      <sharedItems containsSemiMixedTypes="0" containsString="0" containsNumber="1" containsInteger="1" minValue="120" maxValue="422400"/>
    </cacheField>
    <cacheField name="Cost" numFmtId="0">
      <sharedItems containsSemiMixedTypes="0" containsString="0" containsNumber="1" containsInteger="1" minValue="80" maxValue="330000"/>
    </cacheField>
    <cacheField name="Profit" numFmtId="0">
      <sharedItems containsSemiMixedTypes="0" containsString="0" containsNumber="1" containsInteger="1" minValue="40" maxValue="92400"/>
    </cacheField>
    <cacheField name="Payment_Method" numFmtId="0">
      <sharedItems count="3">
        <s v="Card"/>
        <s v="Cash"/>
        <s v="Online"/>
      </sharedItems>
    </cacheField>
    <cacheField name="Months (Order_Date)" numFmtId="0" databaseField="0">
      <fieldGroup base="1">
        <rangePr groupBy="months" startDate="2024-01-05T00:00:00" endDate="2025-12-25T00:00:00"/>
        <groupItems count="14">
          <s v="&lt;1/5/2024"/>
          <s v="Jan"/>
          <s v="Feb"/>
          <s v="Mar"/>
          <s v="Apr"/>
          <s v="May"/>
          <s v="Jun"/>
          <s v="Jul"/>
          <s v="Aug"/>
          <s v="Sep"/>
          <s v="Oct"/>
          <s v="Nov"/>
          <s v="Dec"/>
          <s v="&gt;12/25/2025"/>
        </groupItems>
      </fieldGroup>
    </cacheField>
    <cacheField name="Quarters (Order_Date)" numFmtId="0" databaseField="0">
      <fieldGroup base="1">
        <rangePr groupBy="quarters" startDate="2024-01-05T00:00:00" endDate="2025-12-25T00:00:00"/>
        <groupItems count="6">
          <s v="&lt;1/5/2024"/>
          <s v="Qtr1"/>
          <s v="Qtr2"/>
          <s v="Qtr3"/>
          <s v="Qtr4"/>
          <s v="&gt;12/25/2025"/>
        </groupItems>
      </fieldGroup>
    </cacheField>
    <cacheField name="Years (Order_Date)" numFmtId="0" databaseField="0">
      <fieldGroup base="1">
        <rangePr groupBy="years" startDate="2024-01-05T00:00:00" endDate="2025-12-25T00:00:00"/>
        <groupItems count="4">
          <s v="&lt;1/5/2024"/>
          <s v="2024"/>
          <s v="2025"/>
          <s v="&gt;12/25/2025"/>
        </groupItems>
      </fieldGroup>
    </cacheField>
  </cacheFields>
  <extLst>
    <ext xmlns:x14="http://schemas.microsoft.com/office/spreadsheetml/2009/9/main" uri="{725AE2AE-9491-48be-B2B4-4EB974FC3084}">
      <x14:pivotCacheDefinition pivotCacheId="10652642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55">
  <r>
    <s v="ORD001"/>
    <x v="0"/>
    <x v="0"/>
    <x v="0"/>
    <x v="0"/>
    <s v="PRD101"/>
    <x v="0"/>
    <x v="0"/>
    <s v="Smartphones"/>
    <s v="CUST1001"/>
    <s v="Rajesh Kumar"/>
    <x v="0"/>
    <x v="0"/>
    <x v="0"/>
    <n v="75000"/>
    <x v="0"/>
    <n v="142500"/>
    <n v="120000"/>
    <n v="22500"/>
    <x v="0"/>
  </r>
  <r>
    <s v="ORD002"/>
    <x v="0"/>
    <x v="0"/>
    <x v="0"/>
    <x v="0"/>
    <s v="PRD102"/>
    <x v="1"/>
    <x v="0"/>
    <s v="Accessories"/>
    <s v="CUST1002"/>
    <s v="Priya Patel"/>
    <x v="0"/>
    <x v="0"/>
    <x v="1"/>
    <n v="3500"/>
    <x v="1"/>
    <n v="10500"/>
    <n v="7000"/>
    <n v="3500"/>
    <x v="1"/>
  </r>
  <r>
    <s v="ORD003"/>
    <x v="0"/>
    <x v="1"/>
    <x v="1"/>
    <x v="1"/>
    <s v="PRD201"/>
    <x v="2"/>
    <x v="1"/>
    <s v="Men's Wear"/>
    <s v="CUST1003"/>
    <s v="Amit Singh"/>
    <x v="0"/>
    <x v="1"/>
    <x v="2"/>
    <n v="2500"/>
    <x v="2"/>
    <n v="9000"/>
    <n v="6000"/>
    <n v="3000"/>
    <x v="0"/>
  </r>
  <r>
    <s v="ORD004"/>
    <x v="0"/>
    <x v="1"/>
    <x v="1"/>
    <x v="1"/>
    <s v="PRD202"/>
    <x v="3"/>
    <x v="1"/>
    <s v="Footwear"/>
    <s v="CUST1004"/>
    <s v="Sunita Sharma"/>
    <x v="1"/>
    <x v="1"/>
    <x v="0"/>
    <n v="6000"/>
    <x v="0"/>
    <n v="11400"/>
    <n v="8000"/>
    <n v="3400"/>
    <x v="2"/>
  </r>
  <r>
    <s v="ORD005"/>
    <x v="0"/>
    <x v="2"/>
    <x v="2"/>
    <x v="2"/>
    <s v="PRD301"/>
    <x v="4"/>
    <x v="0"/>
    <s v="Computers"/>
    <s v="CUST1005"/>
    <s v="Vikram Reddy"/>
    <x v="1"/>
    <x v="2"/>
    <x v="3"/>
    <n v="65000"/>
    <x v="3"/>
    <n v="59800"/>
    <n v="52000"/>
    <n v="7800"/>
    <x v="0"/>
  </r>
  <r>
    <s v="ORD006"/>
    <x v="0"/>
    <x v="2"/>
    <x v="2"/>
    <x v="2"/>
    <s v="PRD302"/>
    <x v="5"/>
    <x v="0"/>
    <s v="Peripherals"/>
    <s v="CUST1006"/>
    <s v="Anjali Nair"/>
    <x v="2"/>
    <x v="2"/>
    <x v="3"/>
    <n v="15000"/>
    <x v="1"/>
    <n v="15000"/>
    <n v="11000"/>
    <n v="4000"/>
    <x v="2"/>
  </r>
  <r>
    <s v="ORD007"/>
    <x v="0"/>
    <x v="3"/>
    <x v="3"/>
    <x v="3"/>
    <s v="PRD401"/>
    <x v="6"/>
    <x v="2"/>
    <s v="Tables"/>
    <s v="CUST1007"/>
    <s v="Sushil Das"/>
    <x v="0"/>
    <x v="3"/>
    <x v="3"/>
    <n v="12000"/>
    <x v="2"/>
    <n v="10800"/>
    <n v="8000"/>
    <n v="2800"/>
    <x v="1"/>
  </r>
  <r>
    <s v="ORD008"/>
    <x v="0"/>
    <x v="3"/>
    <x v="3"/>
    <x v="3"/>
    <s v="PRD402"/>
    <x v="7"/>
    <x v="2"/>
    <s v="Chairs"/>
    <s v="CUST1008"/>
    <s v="Meera Roy"/>
    <x v="1"/>
    <x v="3"/>
    <x v="1"/>
    <n v="8000"/>
    <x v="0"/>
    <n v="22800"/>
    <n v="16000"/>
    <n v="6800"/>
    <x v="0"/>
  </r>
  <r>
    <s v="ORD009"/>
    <x v="0"/>
    <x v="4"/>
    <x v="3"/>
    <x v="2"/>
    <s v="PRD501"/>
    <x v="8"/>
    <x v="2"/>
    <s v="Pulses"/>
    <s v="CUST1009"/>
    <s v="Karthik Raja"/>
    <x v="0"/>
    <x v="4"/>
    <x v="4"/>
    <n v="120"/>
    <x v="1"/>
    <n v="600"/>
    <n v="400"/>
    <n v="200"/>
    <x v="1"/>
  </r>
  <r>
    <s v="ORD010"/>
    <x v="0"/>
    <x v="4"/>
    <x v="3"/>
    <x v="2"/>
    <s v="PRD502"/>
    <x v="9"/>
    <x v="2"/>
    <s v="Grains"/>
    <s v="CUST1010"/>
    <s v="Lakshmi Iyer"/>
    <x v="0"/>
    <x v="4"/>
    <x v="5"/>
    <n v="150"/>
    <x v="1"/>
    <n v="1500"/>
    <n v="1000"/>
    <n v="500"/>
    <x v="0"/>
  </r>
  <r>
    <s v="ORD011"/>
    <x v="1"/>
    <x v="0"/>
    <x v="0"/>
    <x v="0"/>
    <s v="PRD103"/>
    <x v="10"/>
    <x v="0"/>
    <s v="Smartphones"/>
    <s v="CUST1011"/>
    <s v="Ajay Desai"/>
    <x v="1"/>
    <x v="0"/>
    <x v="1"/>
    <n v="85000"/>
    <x v="0"/>
    <n v="242250"/>
    <n v="200000"/>
    <n v="42250"/>
    <x v="0"/>
  </r>
  <r>
    <s v="ORD012"/>
    <x v="1"/>
    <x v="0"/>
    <x v="0"/>
    <x v="0"/>
    <s v="PRD104"/>
    <x v="11"/>
    <x v="0"/>
    <s v="Televisions"/>
    <s v="CUST1012"/>
    <s v="Neha Shah"/>
    <x v="0"/>
    <x v="0"/>
    <x v="3"/>
    <n v="55000"/>
    <x v="3"/>
    <n v="50600"/>
    <n v="42000"/>
    <n v="8600"/>
    <x v="2"/>
  </r>
  <r>
    <s v="ORD013"/>
    <x v="1"/>
    <x v="1"/>
    <x v="1"/>
    <x v="1"/>
    <s v="PRD203"/>
    <x v="12"/>
    <x v="1"/>
    <s v="Men's Wear"/>
    <s v="CUST1013"/>
    <s v="Deepak Malhotra"/>
    <x v="0"/>
    <x v="1"/>
    <x v="1"/>
    <n v="1800"/>
    <x v="1"/>
    <n v="5400"/>
    <n v="3600"/>
    <n v="1800"/>
    <x v="1"/>
  </r>
  <r>
    <s v="ORD014"/>
    <x v="1"/>
    <x v="1"/>
    <x v="1"/>
    <x v="1"/>
    <s v="PRD204"/>
    <x v="13"/>
    <x v="1"/>
    <s v="Sportswear"/>
    <s v="CUST1014"/>
    <s v="Ritu Khanna"/>
    <x v="0"/>
    <x v="1"/>
    <x v="0"/>
    <n v="3200"/>
    <x v="0"/>
    <n v="6080"/>
    <n v="4200"/>
    <n v="1880"/>
    <x v="0"/>
  </r>
  <r>
    <s v="ORD015"/>
    <x v="1"/>
    <x v="2"/>
    <x v="2"/>
    <x v="2"/>
    <s v="PRD303"/>
    <x v="14"/>
    <x v="0"/>
    <s v="Computers"/>
    <s v="CUST1015"/>
    <s v="Sanjay Shetty"/>
    <x v="1"/>
    <x v="2"/>
    <x v="0"/>
    <n v="72000"/>
    <x v="2"/>
    <n v="129600"/>
    <n v="105000"/>
    <n v="24600"/>
    <x v="0"/>
  </r>
  <r>
    <s v="ORD016"/>
    <x v="1"/>
    <x v="2"/>
    <x v="2"/>
    <x v="2"/>
    <s v="PRD304"/>
    <x v="15"/>
    <x v="0"/>
    <s v="Accessories"/>
    <s v="CUST1016"/>
    <s v="Divya Rao"/>
    <x v="2"/>
    <x v="2"/>
    <x v="4"/>
    <n v="1200"/>
    <x v="1"/>
    <n v="6000"/>
    <n v="4000"/>
    <n v="2000"/>
    <x v="2"/>
  </r>
  <r>
    <s v="ORD017"/>
    <x v="1"/>
    <x v="3"/>
    <x v="3"/>
    <x v="3"/>
    <s v="PRD403"/>
    <x v="16"/>
    <x v="2"/>
    <s v="Storage"/>
    <s v="CUST1017"/>
    <s v="Arindam Ghosh"/>
    <x v="0"/>
    <x v="3"/>
    <x v="3"/>
    <n v="9500"/>
    <x v="0"/>
    <n v="9025"/>
    <n v="6500"/>
    <n v="2525"/>
    <x v="0"/>
  </r>
  <r>
    <s v="ORD018"/>
    <x v="1"/>
    <x v="3"/>
    <x v="3"/>
    <x v="3"/>
    <s v="PRD404"/>
    <x v="17"/>
    <x v="2"/>
    <s v="Tables"/>
    <s v="CUST1018"/>
    <s v="Papiya Sen"/>
    <x v="2"/>
    <x v="3"/>
    <x v="3"/>
    <n v="7500"/>
    <x v="1"/>
    <n v="7500"/>
    <n v="5200"/>
    <n v="2300"/>
    <x v="1"/>
  </r>
  <r>
    <s v="ORD019"/>
    <x v="1"/>
    <x v="4"/>
    <x v="3"/>
    <x v="2"/>
    <s v="PRD503"/>
    <x v="18"/>
    <x v="2"/>
    <s v="Oils"/>
    <s v="CUST1019"/>
    <s v="Murali Krishnan"/>
    <x v="0"/>
    <x v="4"/>
    <x v="2"/>
    <n v="180"/>
    <x v="1"/>
    <n v="720"/>
    <n v="500"/>
    <n v="220"/>
    <x v="1"/>
  </r>
  <r>
    <s v="ORD020"/>
    <x v="1"/>
    <x v="4"/>
    <x v="3"/>
    <x v="2"/>
    <s v="PRD504"/>
    <x v="19"/>
    <x v="2"/>
    <s v="Spices"/>
    <s v="CUST1020"/>
    <s v="Vasanthi Rajan"/>
    <x v="0"/>
    <x v="4"/>
    <x v="6"/>
    <n v="90"/>
    <x v="1"/>
    <n v="540"/>
    <n v="350"/>
    <n v="190"/>
    <x v="0"/>
  </r>
  <r>
    <s v="ORD021"/>
    <x v="2"/>
    <x v="0"/>
    <x v="0"/>
    <x v="0"/>
    <s v="PRD105"/>
    <x v="20"/>
    <x v="0"/>
    <s v="Smartphones"/>
    <s v="CUST1021"/>
    <s v="Kunal Mehta"/>
    <x v="0"/>
    <x v="0"/>
    <x v="0"/>
    <n v="32000"/>
    <x v="1"/>
    <n v="64000"/>
    <n v="50000"/>
    <n v="14000"/>
    <x v="0"/>
  </r>
  <r>
    <s v="ORD022"/>
    <x v="2"/>
    <x v="0"/>
    <x v="0"/>
    <x v="0"/>
    <s v="PRD106"/>
    <x v="21"/>
    <x v="0"/>
    <s v="Audio"/>
    <s v="CUST1022"/>
    <s v="Sneha Joshi"/>
    <x v="0"/>
    <x v="0"/>
    <x v="0"/>
    <n v="4500"/>
    <x v="0"/>
    <n v="8550"/>
    <n v="6000"/>
    <n v="2550"/>
    <x v="2"/>
  </r>
  <r>
    <s v="ORD023"/>
    <x v="2"/>
    <x v="1"/>
    <x v="1"/>
    <x v="1"/>
    <s v="PRD205"/>
    <x v="22"/>
    <x v="1"/>
    <s v="Formal Wear"/>
    <s v="CUST1023"/>
    <s v="Rohan Kapoor"/>
    <x v="1"/>
    <x v="1"/>
    <x v="3"/>
    <n v="8500"/>
    <x v="4"/>
    <n v="7480"/>
    <n v="5500"/>
    <n v="1980"/>
    <x v="0"/>
  </r>
  <r>
    <s v="ORD024"/>
    <x v="2"/>
    <x v="1"/>
    <x v="1"/>
    <x v="1"/>
    <s v="PRD206"/>
    <x v="23"/>
    <x v="1"/>
    <s v="Footwear"/>
    <s v="CUST1024"/>
    <s v="Kavita Sharma"/>
    <x v="0"/>
    <x v="1"/>
    <x v="0"/>
    <n v="1500"/>
    <x v="1"/>
    <n v="3000"/>
    <n v="2000"/>
    <n v="1000"/>
    <x v="1"/>
  </r>
  <r>
    <s v="ORD025"/>
    <x v="2"/>
    <x v="2"/>
    <x v="2"/>
    <x v="2"/>
    <s v="PRD305"/>
    <x v="24"/>
    <x v="0"/>
    <s v="Cameras"/>
    <s v="CUST1025"/>
    <s v="Arjun Mehta"/>
    <x v="0"/>
    <x v="2"/>
    <x v="3"/>
    <n v="55000"/>
    <x v="0"/>
    <n v="52250"/>
    <n v="42000"/>
    <n v="10250"/>
    <x v="0"/>
  </r>
  <r>
    <s v="ORD026"/>
    <x v="2"/>
    <x v="2"/>
    <x v="2"/>
    <x v="2"/>
    <s v="PRD306"/>
    <x v="25"/>
    <x v="0"/>
    <s v="Peripherals"/>
    <s v="CUST1026"/>
    <s v="Kavitha Prakash"/>
    <x v="1"/>
    <x v="2"/>
    <x v="0"/>
    <n v="18000"/>
    <x v="3"/>
    <n v="33120"/>
    <n v="26000"/>
    <n v="7120"/>
    <x v="2"/>
  </r>
  <r>
    <s v="ORD027"/>
    <x v="2"/>
    <x v="3"/>
    <x v="3"/>
    <x v="3"/>
    <s v="PRD405"/>
    <x v="26"/>
    <x v="2"/>
    <s v="Chairs"/>
    <s v="CUST1027"/>
    <s v="Subir Bose"/>
    <x v="0"/>
    <x v="3"/>
    <x v="3"/>
    <n v="22000"/>
    <x v="2"/>
    <n v="19800"/>
    <n v="15000"/>
    <n v="4800"/>
    <x v="0"/>
  </r>
  <r>
    <s v="ORD028"/>
    <x v="2"/>
    <x v="3"/>
    <x v="3"/>
    <x v="3"/>
    <s v="PRD406"/>
    <x v="27"/>
    <x v="2"/>
    <s v="Tables"/>
    <s v="CUST1028"/>
    <s v="Rima Mukherjee"/>
    <x v="2"/>
    <x v="3"/>
    <x v="3"/>
    <n v="9000"/>
    <x v="1"/>
    <n v="9000"/>
    <n v="6200"/>
    <n v="2800"/>
    <x v="1"/>
  </r>
  <r>
    <s v="ORD029"/>
    <x v="2"/>
    <x v="4"/>
    <x v="3"/>
    <x v="2"/>
    <s v="PRD505"/>
    <x v="28"/>
    <x v="2"/>
    <s v="Grains"/>
    <s v="CUST1029"/>
    <s v="Chandran K"/>
    <x v="0"/>
    <x v="4"/>
    <x v="5"/>
    <n v="60"/>
    <x v="1"/>
    <n v="600"/>
    <n v="400"/>
    <n v="200"/>
    <x v="1"/>
  </r>
  <r>
    <s v="ORD030"/>
    <x v="2"/>
    <x v="4"/>
    <x v="3"/>
    <x v="2"/>
    <s v="PRD506"/>
    <x v="29"/>
    <x v="2"/>
    <s v="Beverages"/>
    <s v="CUST1030"/>
    <s v="Geetha S"/>
    <x v="0"/>
    <x v="4"/>
    <x v="4"/>
    <n v="280"/>
    <x v="1"/>
    <n v="1400"/>
    <n v="1000"/>
    <n v="400"/>
    <x v="0"/>
  </r>
  <r>
    <s v="ORD031"/>
    <x v="3"/>
    <x v="0"/>
    <x v="0"/>
    <x v="0"/>
    <s v="PRD107"/>
    <x v="30"/>
    <x v="0"/>
    <s v="Smartphones"/>
    <s v="CUST1031"/>
    <s v="Prakash Sawant"/>
    <x v="0"/>
    <x v="0"/>
    <x v="3"/>
    <n v="35000"/>
    <x v="0"/>
    <n v="33250"/>
    <n v="26000"/>
    <n v="7250"/>
    <x v="2"/>
  </r>
  <r>
    <s v="ORD032"/>
    <x v="3"/>
    <x v="0"/>
    <x v="0"/>
    <x v="0"/>
    <s v="PRD108"/>
    <x v="31"/>
    <x v="0"/>
    <s v="Accessories"/>
    <s v="CUST1032"/>
    <s v="Shweta Patil"/>
    <x v="0"/>
    <x v="0"/>
    <x v="2"/>
    <n v="2000"/>
    <x v="1"/>
    <n v="8000"/>
    <n v="5000"/>
    <n v="3000"/>
    <x v="0"/>
  </r>
  <r>
    <s v="ORD033"/>
    <x v="3"/>
    <x v="1"/>
    <x v="1"/>
    <x v="1"/>
    <s v="PRD207"/>
    <x v="32"/>
    <x v="1"/>
    <s v="Ethnic Wear"/>
    <s v="CUST1033"/>
    <s v="Neelam Gupta"/>
    <x v="0"/>
    <x v="1"/>
    <x v="0"/>
    <n v="3500"/>
    <x v="0"/>
    <n v="6650"/>
    <n v="4500"/>
    <n v="2150"/>
    <x v="0"/>
  </r>
  <r>
    <s v="ORD034"/>
    <x v="3"/>
    <x v="1"/>
    <x v="1"/>
    <x v="1"/>
    <s v="PRD208"/>
    <x v="33"/>
    <x v="1"/>
    <s v="Sportswear"/>
    <s v="CUST1034"/>
    <s v="Ankit Goel"/>
    <x v="0"/>
    <x v="1"/>
    <x v="1"/>
    <n v="1400"/>
    <x v="1"/>
    <n v="4200"/>
    <n v="2800"/>
    <n v="1400"/>
    <x v="1"/>
  </r>
  <r>
    <s v="ORD035"/>
    <x v="3"/>
    <x v="2"/>
    <x v="2"/>
    <x v="2"/>
    <s v="PRD307"/>
    <x v="34"/>
    <x v="0"/>
    <s v="Tablets"/>
    <s v="CUST1035"/>
    <s v="Nithin Joseph"/>
    <x v="1"/>
    <x v="2"/>
    <x v="0"/>
    <n v="55000"/>
    <x v="0"/>
    <n v="104500"/>
    <n v="85000"/>
    <n v="19500"/>
    <x v="0"/>
  </r>
  <r>
    <s v="ORD036"/>
    <x v="3"/>
    <x v="2"/>
    <x v="2"/>
    <x v="2"/>
    <s v="PRD308"/>
    <x v="35"/>
    <x v="0"/>
    <s v="Networking"/>
    <s v="CUST1036"/>
    <s v="Shilpa Mathew"/>
    <x v="2"/>
    <x v="2"/>
    <x v="3"/>
    <n v="4500"/>
    <x v="1"/>
    <n v="4500"/>
    <n v="3000"/>
    <n v="1500"/>
    <x v="2"/>
  </r>
  <r>
    <s v="ORD037"/>
    <x v="3"/>
    <x v="3"/>
    <x v="3"/>
    <x v="3"/>
    <s v="PRD407"/>
    <x v="36"/>
    <x v="2"/>
    <s v="Storage"/>
    <s v="CUST1037"/>
    <s v="Tapan Pal"/>
    <x v="0"/>
    <x v="3"/>
    <x v="3"/>
    <n v="28000"/>
    <x v="3"/>
    <n v="25760"/>
    <n v="20000"/>
    <n v="5760"/>
    <x v="0"/>
  </r>
  <r>
    <s v="ORD038"/>
    <x v="3"/>
    <x v="3"/>
    <x v="3"/>
    <x v="3"/>
    <s v="PRD408"/>
    <x v="37"/>
    <x v="2"/>
    <s v="Tables"/>
    <s v="CUST1038"/>
    <s v="Nandini Das"/>
    <x v="0"/>
    <x v="3"/>
    <x v="3"/>
    <n v="35000"/>
    <x v="0"/>
    <n v="33250"/>
    <n v="27000"/>
    <n v="6250"/>
    <x v="1"/>
  </r>
  <r>
    <s v="ORD039"/>
    <x v="3"/>
    <x v="4"/>
    <x v="3"/>
    <x v="2"/>
    <s v="PRD507"/>
    <x v="38"/>
    <x v="2"/>
    <s v="Essentials"/>
    <s v="CUST1039"/>
    <s v="Prabhu R"/>
    <x v="0"/>
    <x v="4"/>
    <x v="7"/>
    <n v="50"/>
    <x v="1"/>
    <n v="400"/>
    <n v="280"/>
    <n v="120"/>
    <x v="1"/>
  </r>
  <r>
    <s v="ORD040"/>
    <x v="3"/>
    <x v="4"/>
    <x v="3"/>
    <x v="2"/>
    <s v="PRD508"/>
    <x v="39"/>
    <x v="2"/>
    <s v="Snacks"/>
    <s v="CUST1040"/>
    <s v="Meenakshi S"/>
    <x v="0"/>
    <x v="4"/>
    <x v="8"/>
    <n v="40"/>
    <x v="1"/>
    <n v="480"/>
    <n v="300"/>
    <n v="180"/>
    <x v="0"/>
  </r>
  <r>
    <s v="ORD041"/>
    <x v="4"/>
    <x v="0"/>
    <x v="0"/>
    <x v="0"/>
    <s v="PRD109"/>
    <x v="40"/>
    <x v="0"/>
    <s v="Televisions"/>
    <s v="CUST1041"/>
    <s v="Harshad Kale"/>
    <x v="0"/>
    <x v="0"/>
    <x v="3"/>
    <n v="42000"/>
    <x v="2"/>
    <n v="37800"/>
    <n v="30000"/>
    <n v="7800"/>
    <x v="0"/>
  </r>
  <r>
    <s v="ORD042"/>
    <x v="4"/>
    <x v="0"/>
    <x v="0"/>
    <x v="0"/>
    <s v="PRD110"/>
    <x v="41"/>
    <x v="0"/>
    <s v="Grooming"/>
    <s v="CUST1042"/>
    <s v="Kiran More"/>
    <x v="0"/>
    <x v="0"/>
    <x v="0"/>
    <n v="2500"/>
    <x v="1"/>
    <n v="5000"/>
    <n v="3500"/>
    <n v="1500"/>
    <x v="2"/>
  </r>
  <r>
    <s v="ORD043"/>
    <x v="4"/>
    <x v="1"/>
    <x v="1"/>
    <x v="1"/>
    <s v="PRD209"/>
    <x v="42"/>
    <x v="1"/>
    <s v="Accessories"/>
    <s v="CUST1043"/>
    <s v="Siddharth Jain"/>
    <x v="1"/>
    <x v="1"/>
    <x v="3"/>
    <n v="6500"/>
    <x v="3"/>
    <n v="5980"/>
    <n v="4000"/>
    <n v="1980"/>
    <x v="0"/>
  </r>
  <r>
    <s v="ORD044"/>
    <x v="4"/>
    <x v="1"/>
    <x v="1"/>
    <x v="1"/>
    <s v="PRD210"/>
    <x v="43"/>
    <x v="1"/>
    <s v="Accessories"/>
    <s v="CUST1044"/>
    <s v="Nikita Singh"/>
    <x v="0"/>
    <x v="1"/>
    <x v="0"/>
    <n v="3000"/>
    <x v="1"/>
    <n v="6000"/>
    <n v="4000"/>
    <n v="2000"/>
    <x v="1"/>
  </r>
  <r>
    <s v="ORD045"/>
    <x v="4"/>
    <x v="2"/>
    <x v="2"/>
    <x v="2"/>
    <s v="PRD309"/>
    <x v="44"/>
    <x v="0"/>
    <s v="Cameras"/>
    <s v="CUST1045"/>
    <s v="Imran Khan"/>
    <x v="0"/>
    <x v="2"/>
    <x v="3"/>
    <n v="32000"/>
    <x v="0"/>
    <n v="30400"/>
    <n v="24000"/>
    <n v="6400"/>
    <x v="0"/>
  </r>
  <r>
    <s v="ORD046"/>
    <x v="4"/>
    <x v="2"/>
    <x v="2"/>
    <x v="2"/>
    <s v="PRD310"/>
    <x v="45"/>
    <x v="0"/>
    <s v="Storage"/>
    <s v="CUST1046"/>
    <s v="Ranjani R"/>
    <x v="1"/>
    <x v="2"/>
    <x v="1"/>
    <n v="5500"/>
    <x v="1"/>
    <n v="16500"/>
    <n v="12000"/>
    <n v="4500"/>
    <x v="2"/>
  </r>
  <r>
    <s v="ORD047"/>
    <x v="4"/>
    <x v="3"/>
    <x v="3"/>
    <x v="3"/>
    <s v="PRD409"/>
    <x v="46"/>
    <x v="2"/>
    <s v="Desks"/>
    <s v="CUST1047"/>
    <s v="Sabyasachi Dey"/>
    <x v="1"/>
    <x v="3"/>
    <x v="0"/>
    <n v="15000"/>
    <x v="2"/>
    <n v="27000"/>
    <n v="20000"/>
    <n v="7000"/>
    <x v="0"/>
  </r>
  <r>
    <s v="ORD048"/>
    <x v="4"/>
    <x v="3"/>
    <x v="3"/>
    <x v="3"/>
    <s v="PRD410"/>
    <x v="47"/>
    <x v="2"/>
    <s v="Storage"/>
    <s v="CUST1048"/>
    <s v="Keya Saha"/>
    <x v="2"/>
    <x v="3"/>
    <x v="3"/>
    <n v="8000"/>
    <x v="1"/>
    <n v="8000"/>
    <n v="5500"/>
    <n v="2500"/>
    <x v="1"/>
  </r>
  <r>
    <s v="ORD049"/>
    <x v="4"/>
    <x v="4"/>
    <x v="3"/>
    <x v="2"/>
    <s v="PRD509"/>
    <x v="48"/>
    <x v="2"/>
    <s v="Household"/>
    <s v="CUST1049"/>
    <s v="Anand V"/>
    <x v="0"/>
    <x v="4"/>
    <x v="4"/>
    <n v="280"/>
    <x v="1"/>
    <n v="1400"/>
    <n v="1000"/>
    <n v="400"/>
    <x v="1"/>
  </r>
  <r>
    <s v="ORD050"/>
    <x v="4"/>
    <x v="4"/>
    <x v="3"/>
    <x v="2"/>
    <s v="PRD510"/>
    <x v="49"/>
    <x v="2"/>
    <s v="Household"/>
    <s v="CUST1050"/>
    <s v="Uma K"/>
    <x v="0"/>
    <x v="4"/>
    <x v="2"/>
    <n v="150"/>
    <x v="1"/>
    <n v="600"/>
    <n v="400"/>
    <n v="200"/>
    <x v="0"/>
  </r>
  <r>
    <s v="ORD051"/>
    <x v="5"/>
    <x v="0"/>
    <x v="0"/>
    <x v="0"/>
    <s v="PRD111"/>
    <x v="50"/>
    <x v="0"/>
    <s v="Smartphones"/>
    <s v="CUST1051"/>
    <s v="Vinod Tawde"/>
    <x v="0"/>
    <x v="0"/>
    <x v="0"/>
    <n v="28000"/>
    <x v="1"/>
    <n v="56000"/>
    <n v="43000"/>
    <n v="13000"/>
    <x v="0"/>
  </r>
  <r>
    <s v="ORD052"/>
    <x v="5"/>
    <x v="0"/>
    <x v="0"/>
    <x v="0"/>
    <s v="PRD112"/>
    <x v="51"/>
    <x v="0"/>
    <s v="Smart Home"/>
    <s v="CUST1052"/>
    <s v="Prajakta K"/>
    <x v="0"/>
    <x v="0"/>
    <x v="3"/>
    <n v="4500"/>
    <x v="0"/>
    <n v="4275"/>
    <n v="3000"/>
    <n v="1275"/>
    <x v="2"/>
  </r>
  <r>
    <s v="ORD053"/>
    <x v="5"/>
    <x v="1"/>
    <x v="1"/>
    <x v="1"/>
    <s v="PRD211"/>
    <x v="52"/>
    <x v="1"/>
    <s v="Men's Wear"/>
    <s v="CUST1053"/>
    <s v="Yash Bhatia"/>
    <x v="0"/>
    <x v="1"/>
    <x v="0"/>
    <n v="2200"/>
    <x v="1"/>
    <n v="4400"/>
    <n v="3000"/>
    <n v="1400"/>
    <x v="1"/>
  </r>
  <r>
    <s v="ORD054"/>
    <x v="5"/>
    <x v="1"/>
    <x v="1"/>
    <x v="1"/>
    <s v="PRD212"/>
    <x v="53"/>
    <x v="1"/>
    <s v="Winter Wear"/>
    <s v="CUST1054"/>
    <s v="Pooja Mehta"/>
    <x v="0"/>
    <x v="1"/>
    <x v="3"/>
    <n v="5500"/>
    <x v="0"/>
    <n v="5225"/>
    <n v="3800"/>
    <n v="1425"/>
    <x v="0"/>
  </r>
  <r>
    <s v="ORD055"/>
    <x v="5"/>
    <x v="2"/>
    <x v="2"/>
    <x v="2"/>
    <s v="PRD311"/>
    <x v="54"/>
    <x v="0"/>
    <s v="Computers"/>
    <s v="CUST1055"/>
    <s v="Harish K"/>
    <x v="1"/>
    <x v="2"/>
    <x v="0"/>
    <n v="95000"/>
    <x v="3"/>
    <n v="174800"/>
    <n v="150000"/>
    <n v="24800"/>
    <x v="0"/>
  </r>
  <r>
    <s v="ORD056"/>
    <x v="5"/>
    <x v="2"/>
    <x v="2"/>
    <x v="2"/>
    <s v="PRD312"/>
    <x v="55"/>
    <x v="0"/>
    <s v="Peripherals"/>
    <s v="CUST1056"/>
    <s v="Savita G"/>
    <x v="2"/>
    <x v="2"/>
    <x v="3"/>
    <n v="12000"/>
    <x v="1"/>
    <n v="12000"/>
    <n v="9000"/>
    <n v="3000"/>
    <x v="2"/>
  </r>
  <r>
    <s v="ORD057"/>
    <x v="5"/>
    <x v="3"/>
    <x v="3"/>
    <x v="3"/>
    <s v="PRD411"/>
    <x v="56"/>
    <x v="2"/>
    <s v="Chairs"/>
    <s v="CUST1057"/>
    <s v="Debashish Roy"/>
    <x v="1"/>
    <x v="3"/>
    <x v="2"/>
    <n v="6500"/>
    <x v="2"/>
    <n v="23400"/>
    <n v="17000"/>
    <n v="6400"/>
    <x v="0"/>
  </r>
  <r>
    <s v="ORD058"/>
    <x v="5"/>
    <x v="3"/>
    <x v="3"/>
    <x v="3"/>
    <s v="PRD412"/>
    <x v="57"/>
    <x v="2"/>
    <s v="Storage"/>
    <s v="CUST1058"/>
    <s v="Mousumi Dey"/>
    <x v="0"/>
    <x v="3"/>
    <x v="3"/>
    <n v="3500"/>
    <x v="1"/>
    <n v="3500"/>
    <n v="2400"/>
    <n v="1100"/>
    <x v="1"/>
  </r>
  <r>
    <s v="ORD059"/>
    <x v="5"/>
    <x v="4"/>
    <x v="3"/>
    <x v="2"/>
    <s v="PRD511"/>
    <x v="58"/>
    <x v="2"/>
    <s v="Personal Care"/>
    <s v="CUST1059"/>
    <s v="Venkat R"/>
    <x v="0"/>
    <x v="4"/>
    <x v="6"/>
    <n v="80"/>
    <x v="1"/>
    <n v="480"/>
    <n v="320"/>
    <n v="160"/>
    <x v="1"/>
  </r>
  <r>
    <s v="ORD060"/>
    <x v="5"/>
    <x v="4"/>
    <x v="3"/>
    <x v="2"/>
    <s v="PRD512"/>
    <x v="59"/>
    <x v="2"/>
    <s v="Personal Care"/>
    <s v="CUST1060"/>
    <s v="Padma V"/>
    <x v="0"/>
    <x v="4"/>
    <x v="9"/>
    <n v="10"/>
    <x v="1"/>
    <n v="200"/>
    <n v="120"/>
    <n v="80"/>
    <x v="0"/>
  </r>
  <r>
    <s v="ORD061"/>
    <x v="6"/>
    <x v="0"/>
    <x v="0"/>
    <x v="0"/>
    <s v="PRD113"/>
    <x v="60"/>
    <x v="0"/>
    <s v="Televisions"/>
    <s v="CUST1061"/>
    <s v="Manoj Yadav"/>
    <x v="0"/>
    <x v="0"/>
    <x v="3"/>
    <n v="125000"/>
    <x v="4"/>
    <n v="110000"/>
    <n v="95000"/>
    <n v="15000"/>
    <x v="0"/>
  </r>
  <r>
    <s v="ORD062"/>
    <x v="6"/>
    <x v="0"/>
    <x v="0"/>
    <x v="0"/>
    <s v="PRD114"/>
    <x v="61"/>
    <x v="0"/>
    <s v="Wearables"/>
    <s v="CUST1062"/>
    <s v="Rupali A"/>
    <x v="0"/>
    <x v="0"/>
    <x v="0"/>
    <n v="4000"/>
    <x v="1"/>
    <n v="8000"/>
    <n v="5500"/>
    <n v="2500"/>
    <x v="2"/>
  </r>
  <r>
    <s v="ORD063"/>
    <x v="6"/>
    <x v="1"/>
    <x v="1"/>
    <x v="1"/>
    <s v="PRD213"/>
    <x v="62"/>
    <x v="1"/>
    <s v="Women's Wear"/>
    <s v="CUST1063"/>
    <s v="Nidhi Garg"/>
    <x v="0"/>
    <x v="1"/>
    <x v="3"/>
    <n v="4200"/>
    <x v="0"/>
    <n v="3990"/>
    <n v="2800"/>
    <n v="1190"/>
    <x v="0"/>
  </r>
  <r>
    <s v="ORD064"/>
    <x v="6"/>
    <x v="1"/>
    <x v="1"/>
    <x v="1"/>
    <s v="PRD214"/>
    <x v="63"/>
    <x v="1"/>
    <s v="Footwear"/>
    <s v="CUST1064"/>
    <s v="Tarun S"/>
    <x v="1"/>
    <x v="1"/>
    <x v="0"/>
    <n v="5500"/>
    <x v="1"/>
    <n v="11000"/>
    <n v="7500"/>
    <n v="3500"/>
    <x v="1"/>
  </r>
  <r>
    <s v="ORD065"/>
    <x v="6"/>
    <x v="2"/>
    <x v="2"/>
    <x v="2"/>
    <s v="PRD313"/>
    <x v="64"/>
    <x v="0"/>
    <s v="Tablets"/>
    <s v="CUST1065"/>
    <s v="Prashant N"/>
    <x v="0"/>
    <x v="2"/>
    <x v="3"/>
    <n v="28000"/>
    <x v="0"/>
    <n v="26600"/>
    <n v="21000"/>
    <n v="5600"/>
    <x v="0"/>
  </r>
  <r>
    <s v="ORD066"/>
    <x v="6"/>
    <x v="2"/>
    <x v="2"/>
    <x v="2"/>
    <s v="PRD314"/>
    <x v="65"/>
    <x v="0"/>
    <s v="Audio"/>
    <s v="CUST1066"/>
    <s v="Latha M"/>
    <x v="2"/>
    <x v="2"/>
    <x v="0"/>
    <n v="2200"/>
    <x v="1"/>
    <n v="4400"/>
    <n v="3000"/>
    <n v="1400"/>
    <x v="2"/>
  </r>
  <r>
    <s v="ORD067"/>
    <x v="6"/>
    <x v="3"/>
    <x v="3"/>
    <x v="3"/>
    <s v="PRD413"/>
    <x v="66"/>
    <x v="2"/>
    <s v="Entertainment"/>
    <s v="CUST1067"/>
    <s v="Ujjwal Saha"/>
    <x v="0"/>
    <x v="3"/>
    <x v="3"/>
    <n v="9500"/>
    <x v="0"/>
    <n v="9025"/>
    <n v="6500"/>
    <n v="2525"/>
    <x v="0"/>
  </r>
  <r>
    <s v="ORD068"/>
    <x v="6"/>
    <x v="3"/>
    <x v="3"/>
    <x v="3"/>
    <s v="PRD414"/>
    <x v="67"/>
    <x v="2"/>
    <s v="Tables"/>
    <s v="CUST1068"/>
    <s v="Sreya B"/>
    <x v="0"/>
    <x v="3"/>
    <x v="0"/>
    <n v="4200"/>
    <x v="1"/>
    <n v="8400"/>
    <n v="6000"/>
    <n v="2400"/>
    <x v="1"/>
  </r>
  <r>
    <s v="ORD069"/>
    <x v="6"/>
    <x v="4"/>
    <x v="3"/>
    <x v="2"/>
    <s v="PRD513"/>
    <x v="68"/>
    <x v="2"/>
    <s v="Snacks"/>
    <s v="CUST1069"/>
    <s v="Dinesh K"/>
    <x v="0"/>
    <x v="4"/>
    <x v="8"/>
    <n v="15"/>
    <x v="1"/>
    <n v="180"/>
    <n v="110"/>
    <n v="70"/>
    <x v="1"/>
  </r>
  <r>
    <s v="ORD070"/>
    <x v="6"/>
    <x v="4"/>
    <x v="3"/>
    <x v="2"/>
    <s v="PRD514"/>
    <x v="69"/>
    <x v="2"/>
    <s v="Snacks"/>
    <s v="CUST1070"/>
    <s v="Radhika M"/>
    <x v="0"/>
    <x v="4"/>
    <x v="4"/>
    <n v="85"/>
    <x v="1"/>
    <n v="425"/>
    <n v="280"/>
    <n v="145"/>
    <x v="0"/>
  </r>
  <r>
    <s v="ORD071"/>
    <x v="7"/>
    <x v="0"/>
    <x v="0"/>
    <x v="0"/>
    <s v="PRD115"/>
    <x v="70"/>
    <x v="0"/>
    <s v="Audio"/>
    <s v="CUST1071"/>
    <s v="Amey Kulkarni"/>
    <x v="1"/>
    <x v="0"/>
    <x v="3"/>
    <n v="38000"/>
    <x v="3"/>
    <n v="34960"/>
    <n v="28000"/>
    <n v="6960"/>
    <x v="0"/>
  </r>
  <r>
    <s v="ORD072"/>
    <x v="7"/>
    <x v="0"/>
    <x v="0"/>
    <x v="0"/>
    <s v="PRD116"/>
    <x v="71"/>
    <x v="0"/>
    <s v="Appliances"/>
    <s v="CUST1072"/>
    <s v="Urmila J"/>
    <x v="0"/>
    <x v="0"/>
    <x v="3"/>
    <n v="2500"/>
    <x v="1"/>
    <n v="2500"/>
    <n v="1700"/>
    <n v="800"/>
    <x v="2"/>
  </r>
  <r>
    <s v="ORD073"/>
    <x v="7"/>
    <x v="1"/>
    <x v="1"/>
    <x v="1"/>
    <s v="PRD215"/>
    <x v="72"/>
    <x v="1"/>
    <s v="Ethnic Wear"/>
    <s v="CUST1073"/>
    <s v="Akash Agarwal"/>
    <x v="0"/>
    <x v="1"/>
    <x v="3"/>
    <n v="12000"/>
    <x v="2"/>
    <n v="10800"/>
    <n v="8000"/>
    <n v="2800"/>
    <x v="0"/>
  </r>
  <r>
    <s v="ORD074"/>
    <x v="7"/>
    <x v="1"/>
    <x v="1"/>
    <x v="1"/>
    <s v="PRD216"/>
    <x v="73"/>
    <x v="1"/>
    <s v="Lingerie"/>
    <s v="CUST1074"/>
    <s v="Anushka R"/>
    <x v="0"/>
    <x v="1"/>
    <x v="4"/>
    <n v="400"/>
    <x v="1"/>
    <n v="2000"/>
    <n v="1300"/>
    <n v="700"/>
    <x v="1"/>
  </r>
  <r>
    <s v="ORD075"/>
    <x v="7"/>
    <x v="2"/>
    <x v="2"/>
    <x v="2"/>
    <s v="PRD315"/>
    <x v="74"/>
    <x v="0"/>
    <s v="Cameras"/>
    <s v="CUST1075"/>
    <s v="Ramesh Babu"/>
    <x v="0"/>
    <x v="2"/>
    <x v="3"/>
    <n v="24000"/>
    <x v="0"/>
    <n v="22800"/>
    <n v="18000"/>
    <n v="4800"/>
    <x v="0"/>
  </r>
  <r>
    <s v="ORD076"/>
    <x v="7"/>
    <x v="2"/>
    <x v="2"/>
    <x v="2"/>
    <s v="PRD316"/>
    <x v="75"/>
    <x v="0"/>
    <s v="Storage"/>
    <s v="CUST1076"/>
    <s v="Sushma K"/>
    <x v="1"/>
    <x v="2"/>
    <x v="1"/>
    <n v="6500"/>
    <x v="1"/>
    <n v="19500"/>
    <n v="14500"/>
    <n v="5000"/>
    <x v="2"/>
  </r>
  <r>
    <s v="ORD077"/>
    <x v="7"/>
    <x v="3"/>
    <x v="3"/>
    <x v="3"/>
    <s v="PRD415"/>
    <x v="76"/>
    <x v="2"/>
    <s v="Chairs"/>
    <s v="CUST1077"/>
    <s v="Abhik Ghosh"/>
    <x v="0"/>
    <x v="3"/>
    <x v="2"/>
    <n v="3500"/>
    <x v="0"/>
    <n v="13300"/>
    <n v="9500"/>
    <n v="3800"/>
    <x v="0"/>
  </r>
  <r>
    <s v="ORD078"/>
    <x v="7"/>
    <x v="3"/>
    <x v="3"/>
    <x v="3"/>
    <s v="PRD416"/>
    <x v="77"/>
    <x v="2"/>
    <s v="Tables"/>
    <s v="CUST1078"/>
    <s v="Paramita S"/>
    <x v="2"/>
    <x v="3"/>
    <x v="3"/>
    <n v="11000"/>
    <x v="1"/>
    <n v="11000"/>
    <n v="8000"/>
    <n v="3000"/>
    <x v="1"/>
  </r>
  <r>
    <s v="ORD079"/>
    <x v="7"/>
    <x v="4"/>
    <x v="3"/>
    <x v="2"/>
    <s v="PRD515"/>
    <x v="78"/>
    <x v="2"/>
    <s v="Condiments"/>
    <s v="CUST1079"/>
    <s v="Sundar P"/>
    <x v="0"/>
    <x v="4"/>
    <x v="1"/>
    <n v="120"/>
    <x v="1"/>
    <n v="360"/>
    <n v="240"/>
    <n v="120"/>
    <x v="1"/>
  </r>
  <r>
    <s v="ORD080"/>
    <x v="7"/>
    <x v="4"/>
    <x v="3"/>
    <x v="2"/>
    <s v="PRD516"/>
    <x v="79"/>
    <x v="2"/>
    <s v="Health Food"/>
    <s v="CUST1080"/>
    <s v="Anuradha K"/>
    <x v="0"/>
    <x v="4"/>
    <x v="0"/>
    <n v="250"/>
    <x v="1"/>
    <n v="500"/>
    <n v="350"/>
    <n v="150"/>
    <x v="0"/>
  </r>
  <r>
    <s v="ORD081"/>
    <x v="8"/>
    <x v="0"/>
    <x v="0"/>
    <x v="0"/>
    <s v="PRD117"/>
    <x v="80"/>
    <x v="0"/>
    <s v="Audio"/>
    <s v="CUST1081"/>
    <s v="Suhas P"/>
    <x v="0"/>
    <x v="0"/>
    <x v="0"/>
    <n v="1800"/>
    <x v="1"/>
    <n v="3600"/>
    <n v="2400"/>
    <n v="1200"/>
    <x v="0"/>
  </r>
  <r>
    <s v="ORD082"/>
    <x v="8"/>
    <x v="0"/>
    <x v="0"/>
    <x v="0"/>
    <s v="PRD118"/>
    <x v="81"/>
    <x v="0"/>
    <s v="Security"/>
    <s v="CUST1082"/>
    <s v="Farhan Q"/>
    <x v="2"/>
    <x v="0"/>
    <x v="3"/>
    <n v="8500"/>
    <x v="0"/>
    <n v="8075"/>
    <n v="6000"/>
    <n v="2075"/>
    <x v="2"/>
  </r>
  <r>
    <s v="ORD083"/>
    <x v="8"/>
    <x v="1"/>
    <x v="1"/>
    <x v="1"/>
    <s v="PRD217"/>
    <x v="82"/>
    <x v="1"/>
    <s v="Formal Wear"/>
    <s v="CUST1083"/>
    <s v="Kunal Kohli"/>
    <x v="1"/>
    <x v="1"/>
    <x v="0"/>
    <n v="3200"/>
    <x v="1"/>
    <n v="6400"/>
    <n v="4400"/>
    <n v="2000"/>
    <x v="0"/>
  </r>
  <r>
    <s v="ORD084"/>
    <x v="8"/>
    <x v="1"/>
    <x v="1"/>
    <x v="1"/>
    <s v="PRD218"/>
    <x v="83"/>
    <x v="1"/>
    <s v="Accessories"/>
    <s v="CUST1084"/>
    <s v="Geeta M"/>
    <x v="0"/>
    <x v="1"/>
    <x v="3"/>
    <n v="5500"/>
    <x v="3"/>
    <n v="5060"/>
    <n v="3800"/>
    <n v="1260"/>
    <x v="1"/>
  </r>
  <r>
    <s v="ORD085"/>
    <x v="8"/>
    <x v="2"/>
    <x v="2"/>
    <x v="2"/>
    <s v="PRD317"/>
    <x v="84"/>
    <x v="0"/>
    <s v="Televisions"/>
    <s v="CUST1085"/>
    <s v="Shankar G"/>
    <x v="0"/>
    <x v="2"/>
    <x v="3"/>
    <n v="48000"/>
    <x v="2"/>
    <n v="43200"/>
    <n v="36000"/>
    <n v="7200"/>
    <x v="0"/>
  </r>
  <r>
    <s v="ORD086"/>
    <x v="8"/>
    <x v="2"/>
    <x v="2"/>
    <x v="2"/>
    <s v="PRD318"/>
    <x v="85"/>
    <x v="0"/>
    <s v="Audio"/>
    <s v="CUST1086"/>
    <s v="Anitha S"/>
    <x v="0"/>
    <x v="2"/>
    <x v="3"/>
    <n v="3800"/>
    <x v="1"/>
    <n v="3800"/>
    <n v="2600"/>
    <n v="1200"/>
    <x v="2"/>
  </r>
  <r>
    <s v="ORD087"/>
    <x v="8"/>
    <x v="3"/>
    <x v="3"/>
    <x v="3"/>
    <s v="PRD417"/>
    <x v="86"/>
    <x v="2"/>
    <s v="Chairs"/>
    <s v="CUST1087"/>
    <s v="Shyamal M"/>
    <x v="0"/>
    <x v="3"/>
    <x v="6"/>
    <n v="1200"/>
    <x v="1"/>
    <n v="7200"/>
    <n v="5000"/>
    <n v="2200"/>
    <x v="0"/>
  </r>
  <r>
    <s v="ORD088"/>
    <x v="8"/>
    <x v="3"/>
    <x v="3"/>
    <x v="3"/>
    <s v="PRD418"/>
    <x v="87"/>
    <x v="2"/>
    <s v="Storage"/>
    <s v="CUST1088"/>
    <s v="Poulami G"/>
    <x v="2"/>
    <x v="3"/>
    <x v="3"/>
    <n v="2800"/>
    <x v="1"/>
    <n v="2800"/>
    <n v="1900"/>
    <n v="900"/>
    <x v="1"/>
  </r>
  <r>
    <s v="ORD089"/>
    <x v="8"/>
    <x v="4"/>
    <x v="3"/>
    <x v="2"/>
    <s v="PRD517"/>
    <x v="88"/>
    <x v="2"/>
    <s v="Breakfast"/>
    <s v="CUST1089"/>
    <s v="Vijay K"/>
    <x v="0"/>
    <x v="4"/>
    <x v="1"/>
    <n v="280"/>
    <x v="1"/>
    <n v="840"/>
    <n v="600"/>
    <n v="240"/>
    <x v="1"/>
  </r>
  <r>
    <s v="ORD090"/>
    <x v="8"/>
    <x v="4"/>
    <x v="3"/>
    <x v="2"/>
    <s v="PRD518"/>
    <x v="89"/>
    <x v="2"/>
    <s v="Health Food"/>
    <s v="CUST1090"/>
    <s v="Shanti R"/>
    <x v="0"/>
    <x v="4"/>
    <x v="2"/>
    <n v="150"/>
    <x v="1"/>
    <n v="600"/>
    <n v="420"/>
    <n v="180"/>
    <x v="0"/>
  </r>
  <r>
    <s v="ORD091"/>
    <x v="9"/>
    <x v="0"/>
    <x v="0"/>
    <x v="0"/>
    <s v="PRD119"/>
    <x v="90"/>
    <x v="0"/>
    <s v="Accessories"/>
    <s v="CUST1091"/>
    <s v="Nilesh S"/>
    <x v="0"/>
    <x v="0"/>
    <x v="1"/>
    <n v="900"/>
    <x v="1"/>
    <n v="2700"/>
    <n v="1800"/>
    <n v="900"/>
    <x v="0"/>
  </r>
  <r>
    <s v="ORD092"/>
    <x v="9"/>
    <x v="0"/>
    <x v="0"/>
    <x v="0"/>
    <s v="PRD120"/>
    <x v="91"/>
    <x v="0"/>
    <s v="Accessories"/>
    <s v="CUST1092"/>
    <s v="Sonali D"/>
    <x v="0"/>
    <x v="0"/>
    <x v="0"/>
    <n v="700"/>
    <x v="1"/>
    <n v="1400"/>
    <n v="900"/>
    <n v="500"/>
    <x v="2"/>
  </r>
  <r>
    <s v="ORD093"/>
    <x v="9"/>
    <x v="1"/>
    <x v="1"/>
    <x v="1"/>
    <s v="PRD219"/>
    <x v="92"/>
    <x v="1"/>
    <s v="Fragrance"/>
    <s v="CUST1093"/>
    <s v="Ritika B"/>
    <x v="1"/>
    <x v="1"/>
    <x v="3"/>
    <n v="7500"/>
    <x v="0"/>
    <n v="7125"/>
    <n v="5000"/>
    <n v="2125"/>
    <x v="0"/>
  </r>
  <r>
    <s v="ORD094"/>
    <x v="9"/>
    <x v="1"/>
    <x v="1"/>
    <x v="1"/>
    <s v="PRD220"/>
    <x v="93"/>
    <x v="1"/>
    <s v="Footwear"/>
    <s v="CUST1094"/>
    <s v="Mohit C"/>
    <x v="0"/>
    <x v="1"/>
    <x v="3"/>
    <n v="3800"/>
    <x v="1"/>
    <n v="3800"/>
    <n v="2600"/>
    <n v="1200"/>
    <x v="1"/>
  </r>
  <r>
    <s v="ORD095"/>
    <x v="9"/>
    <x v="2"/>
    <x v="2"/>
    <x v="2"/>
    <s v="PRD319"/>
    <x v="94"/>
    <x v="0"/>
    <s v="Computers"/>
    <s v="CUST1095"/>
    <s v="Sridhar R"/>
    <x v="1"/>
    <x v="2"/>
    <x v="3"/>
    <n v="62000"/>
    <x v="3"/>
    <n v="57040"/>
    <n v="48000"/>
    <n v="9040"/>
    <x v="0"/>
  </r>
  <r>
    <s v="ORD096"/>
    <x v="9"/>
    <x v="2"/>
    <x v="2"/>
    <x v="2"/>
    <s v="PRD320"/>
    <x v="95"/>
    <x v="0"/>
    <s v="Peripherals"/>
    <s v="CUST1096"/>
    <s v="Jayalakshmi N"/>
    <x v="2"/>
    <x v="2"/>
    <x v="3"/>
    <n v="9500"/>
    <x v="1"/>
    <n v="9500"/>
    <n v="7000"/>
    <n v="2500"/>
    <x v="2"/>
  </r>
  <r>
    <s v="ORD097"/>
    <x v="9"/>
    <x v="3"/>
    <x v="3"/>
    <x v="3"/>
    <s v="PRD419"/>
    <x v="96"/>
    <x v="2"/>
    <s v="Chairs"/>
    <s v="CUST1097"/>
    <s v="Arnab D"/>
    <x v="0"/>
    <x v="3"/>
    <x v="3"/>
    <n v="5500"/>
    <x v="1"/>
    <n v="5500"/>
    <n v="3800"/>
    <n v="1700"/>
    <x v="0"/>
  </r>
  <r>
    <s v="ORD098"/>
    <x v="9"/>
    <x v="3"/>
    <x v="3"/>
    <x v="3"/>
    <s v="PRD420"/>
    <x v="97"/>
    <x v="2"/>
    <s v="Storage"/>
    <s v="CUST1098"/>
    <s v="Chaitali B"/>
    <x v="0"/>
    <x v="3"/>
    <x v="0"/>
    <n v="3200"/>
    <x v="0"/>
    <n v="6080"/>
    <n v="4300"/>
    <n v="1780"/>
    <x v="1"/>
  </r>
  <r>
    <s v="ORD099"/>
    <x v="9"/>
    <x v="4"/>
    <x v="3"/>
    <x v="2"/>
    <s v="PRD519"/>
    <x v="98"/>
    <x v="2"/>
    <s v="Condiments"/>
    <s v="CUST1099"/>
    <s v="Parthiban M"/>
    <x v="0"/>
    <x v="4"/>
    <x v="1"/>
    <n v="95"/>
    <x v="1"/>
    <n v="285"/>
    <n v="190"/>
    <n v="95"/>
    <x v="1"/>
  </r>
  <r>
    <s v="ORD100"/>
    <x v="9"/>
    <x v="4"/>
    <x v="3"/>
    <x v="2"/>
    <s v="PRD520"/>
    <x v="99"/>
    <x v="2"/>
    <s v="Breakfast"/>
    <s v="CUST1100"/>
    <s v="Jayanthi S"/>
    <x v="0"/>
    <x v="4"/>
    <x v="2"/>
    <n v="120"/>
    <x v="1"/>
    <n v="480"/>
    <n v="320"/>
    <n v="160"/>
    <x v="0"/>
  </r>
  <r>
    <s v="ORD101"/>
    <x v="10"/>
    <x v="0"/>
    <x v="0"/>
    <x v="0"/>
    <s v="PRD121"/>
    <x v="100"/>
    <x v="0"/>
    <s v="Smartphones"/>
    <s v="CUST1101"/>
    <s v="Mahesh Shetty"/>
    <x v="0"/>
    <x v="0"/>
    <x v="3"/>
    <n v="85000"/>
    <x v="0"/>
    <n v="80750"/>
    <n v="68000"/>
    <n v="12750"/>
    <x v="0"/>
  </r>
  <r>
    <s v="ORD102"/>
    <x v="10"/>
    <x v="0"/>
    <x v="0"/>
    <x v="0"/>
    <s v="PRD122"/>
    <x v="101"/>
    <x v="0"/>
    <s v="Audio"/>
    <s v="CUST1102"/>
    <s v="Pallavi Kulkarni"/>
    <x v="0"/>
    <x v="0"/>
    <x v="0"/>
    <n v="8500"/>
    <x v="1"/>
    <n v="17000"/>
    <n v="12000"/>
    <n v="5000"/>
    <x v="2"/>
  </r>
  <r>
    <s v="ORD103"/>
    <x v="10"/>
    <x v="1"/>
    <x v="1"/>
    <x v="1"/>
    <s v="PRD221"/>
    <x v="102"/>
    <x v="1"/>
    <s v="Formal Wear"/>
    <s v="CUST1103"/>
    <s v="Dhruv Khanna"/>
    <x v="1"/>
    <x v="1"/>
    <x v="1"/>
    <n v="3200"/>
    <x v="3"/>
    <n v="8832"/>
    <n v="6500"/>
    <n v="2332"/>
    <x v="0"/>
  </r>
  <r>
    <s v="ORD104"/>
    <x v="10"/>
    <x v="1"/>
    <x v="1"/>
    <x v="1"/>
    <s v="PRD222"/>
    <x v="103"/>
    <x v="1"/>
    <s v="Formal Wear"/>
    <s v="CUST1104"/>
    <s v="Simran Kaur"/>
    <x v="0"/>
    <x v="1"/>
    <x v="0"/>
    <n v="3500"/>
    <x v="0"/>
    <n v="6650"/>
    <n v="4800"/>
    <n v="1850"/>
    <x v="1"/>
  </r>
  <r>
    <s v="ORD105"/>
    <x v="10"/>
    <x v="2"/>
    <x v="2"/>
    <x v="2"/>
    <s v="PRD321"/>
    <x v="104"/>
    <x v="0"/>
    <s v="Computers"/>
    <s v="CUST1105"/>
    <s v="Srinivas Murthy"/>
    <x v="1"/>
    <x v="2"/>
    <x v="3"/>
    <n v="145000"/>
    <x v="2"/>
    <n v="130500"/>
    <n v="110000"/>
    <n v="20500"/>
    <x v="0"/>
  </r>
  <r>
    <s v="ORD106"/>
    <x v="10"/>
    <x v="2"/>
    <x v="2"/>
    <x v="2"/>
    <s v="PRD322"/>
    <x v="105"/>
    <x v="0"/>
    <s v="Peripherals"/>
    <s v="CUST1106"/>
    <s v="Nandini Prasad"/>
    <x v="2"/>
    <x v="2"/>
    <x v="0"/>
    <n v="5500"/>
    <x v="1"/>
    <n v="11000"/>
    <n v="8000"/>
    <n v="3000"/>
    <x v="2"/>
  </r>
  <r>
    <s v="ORD107"/>
    <x v="10"/>
    <x v="3"/>
    <x v="3"/>
    <x v="3"/>
    <s v="PRD421"/>
    <x v="106"/>
    <x v="2"/>
    <s v="Storage"/>
    <s v="CUST1107"/>
    <s v="Pratik Chatterjee"/>
    <x v="1"/>
    <x v="3"/>
    <x v="0"/>
    <n v="18500"/>
    <x v="3"/>
    <n v="34040"/>
    <n v="26000"/>
    <n v="8040"/>
    <x v="0"/>
  </r>
  <r>
    <s v="ORD108"/>
    <x v="10"/>
    <x v="3"/>
    <x v="3"/>
    <x v="3"/>
    <s v="PRD422"/>
    <x v="107"/>
    <x v="2"/>
    <s v="Desks"/>
    <s v="CUST1108"/>
    <s v="Riya Sen"/>
    <x v="1"/>
    <x v="3"/>
    <x v="3"/>
    <n v="22000"/>
    <x v="0"/>
    <n v="20900"/>
    <n v="16000"/>
    <n v="4900"/>
    <x v="1"/>
  </r>
  <r>
    <s v="ORD109"/>
    <x v="10"/>
    <x v="4"/>
    <x v="3"/>
    <x v="2"/>
    <s v="PRD521"/>
    <x v="108"/>
    <x v="2"/>
    <s v="Dry Fruits"/>
    <s v="CUST1109"/>
    <s v="Senthil Kumar"/>
    <x v="0"/>
    <x v="4"/>
    <x v="0"/>
    <n v="850"/>
    <x v="1"/>
    <n v="1700"/>
    <n v="1200"/>
    <n v="500"/>
    <x v="1"/>
  </r>
  <r>
    <s v="ORD110"/>
    <x v="10"/>
    <x v="4"/>
    <x v="3"/>
    <x v="2"/>
    <s v="PRD522"/>
    <x v="109"/>
    <x v="2"/>
    <s v="Dry Fruits"/>
    <s v="CUST1110"/>
    <s v="Hemalatha R"/>
    <x v="0"/>
    <x v="4"/>
    <x v="1"/>
    <n v="950"/>
    <x v="1"/>
    <n v="2850"/>
    <n v="2000"/>
    <n v="850"/>
    <x v="0"/>
  </r>
  <r>
    <s v="ORD111"/>
    <x v="10"/>
    <x v="5"/>
    <x v="3"/>
    <x v="0"/>
    <s v="PRD601"/>
    <x v="110"/>
    <x v="1"/>
    <s v="Footwear"/>
    <s v="CUST1111"/>
    <s v="Amruta Joshi"/>
    <x v="0"/>
    <x v="5"/>
    <x v="0"/>
    <n v="4500"/>
    <x v="2"/>
    <n v="8100"/>
    <n v="6000"/>
    <n v="2100"/>
    <x v="0"/>
  </r>
  <r>
    <s v="ORD112"/>
    <x v="10"/>
    <x v="5"/>
    <x v="3"/>
    <x v="0"/>
    <s v="PRD602"/>
    <x v="111"/>
    <x v="1"/>
    <s v="Accessories"/>
    <s v="CUST1112"/>
    <s v="Shubham Pawar"/>
    <x v="0"/>
    <x v="5"/>
    <x v="4"/>
    <n v="250"/>
    <x v="1"/>
    <n v="1250"/>
    <n v="800"/>
    <n v="450"/>
    <x v="1"/>
  </r>
  <r>
    <s v="ORD113"/>
    <x v="11"/>
    <x v="0"/>
    <x v="0"/>
    <x v="0"/>
    <s v="PRD123"/>
    <x v="112"/>
    <x v="0"/>
    <s v="Smartphones"/>
    <s v="CUST1113"/>
    <s v="Sneha Korgaonkar"/>
    <x v="0"/>
    <x v="0"/>
    <x v="0"/>
    <n v="22000"/>
    <x v="1"/>
    <n v="44000"/>
    <n v="34000"/>
    <n v="10000"/>
    <x v="0"/>
  </r>
  <r>
    <s v="ORD114"/>
    <x v="11"/>
    <x v="0"/>
    <x v="0"/>
    <x v="0"/>
    <s v="PRD124"/>
    <x v="113"/>
    <x v="0"/>
    <s v="Appliances"/>
    <s v="CUST1114"/>
    <s v="Dattatray Pawar"/>
    <x v="0"/>
    <x v="0"/>
    <x v="3"/>
    <n v="32000"/>
    <x v="3"/>
    <n v="29440"/>
    <n v="24000"/>
    <n v="5440"/>
    <x v="2"/>
  </r>
  <r>
    <s v="ORD115"/>
    <x v="11"/>
    <x v="1"/>
    <x v="1"/>
    <x v="1"/>
    <s v="PRD223"/>
    <x v="114"/>
    <x v="1"/>
    <s v="Winter Wear"/>
    <s v="CUST1115"/>
    <s v="Kavya Sharma"/>
    <x v="0"/>
    <x v="1"/>
    <x v="3"/>
    <n v="4200"/>
    <x v="0"/>
    <n v="3990"/>
    <n v="3000"/>
    <n v="990"/>
    <x v="0"/>
  </r>
  <r>
    <s v="ORD116"/>
    <x v="11"/>
    <x v="1"/>
    <x v="1"/>
    <x v="1"/>
    <s v="PRD224"/>
    <x v="115"/>
    <x v="1"/>
    <s v="Men's Wear"/>
    <s v="CUST1116"/>
    <s v="Arvind Singh"/>
    <x v="0"/>
    <x v="1"/>
    <x v="0"/>
    <n v="3800"/>
    <x v="1"/>
    <n v="7600"/>
    <n v="5500"/>
    <n v="2100"/>
    <x v="1"/>
  </r>
  <r>
    <s v="ORD117"/>
    <x v="11"/>
    <x v="2"/>
    <x v="2"/>
    <x v="2"/>
    <s v="PRD323"/>
    <x v="116"/>
    <x v="0"/>
    <s v="Computers"/>
    <s v="CUST1117"/>
    <s v="Karthik Subramanian"/>
    <x v="0"/>
    <x v="2"/>
    <x v="3"/>
    <n v="115000"/>
    <x v="0"/>
    <n v="109250"/>
    <n v="90000"/>
    <n v="19250"/>
    <x v="0"/>
  </r>
  <r>
    <s v="ORD118"/>
    <x v="11"/>
    <x v="2"/>
    <x v="2"/>
    <x v="2"/>
    <s v="PRD324"/>
    <x v="117"/>
    <x v="0"/>
    <s v="Accessories"/>
    <s v="CUST1118"/>
    <s v="Akhil Joseph"/>
    <x v="0"/>
    <x v="2"/>
    <x v="0"/>
    <n v="6500"/>
    <x v="1"/>
    <n v="13000"/>
    <n v="9500"/>
    <n v="3500"/>
    <x v="2"/>
  </r>
  <r>
    <s v="ORD119"/>
    <x v="11"/>
    <x v="3"/>
    <x v="3"/>
    <x v="3"/>
    <s v="PRD423"/>
    <x v="118"/>
    <x v="2"/>
    <s v="Seating"/>
    <s v="CUST1119"/>
    <s v="Srijani Mukherjee"/>
    <x v="0"/>
    <x v="3"/>
    <x v="1"/>
    <n v="3500"/>
    <x v="2"/>
    <n v="9450"/>
    <n v="7000"/>
    <n v="2450"/>
    <x v="0"/>
  </r>
  <r>
    <s v="ORD120"/>
    <x v="11"/>
    <x v="3"/>
    <x v="3"/>
    <x v="3"/>
    <s v="PRD424"/>
    <x v="119"/>
    <x v="2"/>
    <s v="Lighting"/>
    <s v="CUST1120"/>
    <s v="Ayan Banerjee"/>
    <x v="2"/>
    <x v="3"/>
    <x v="0"/>
    <n v="2800"/>
    <x v="1"/>
    <n v="5600"/>
    <n v="4000"/>
    <n v="1600"/>
    <x v="1"/>
  </r>
  <r>
    <s v="ORD121"/>
    <x v="11"/>
    <x v="4"/>
    <x v="3"/>
    <x v="2"/>
    <s v="PRD523"/>
    <x v="120"/>
    <x v="2"/>
    <s v="Fruits"/>
    <s v="CUST1121"/>
    <s v="Vijayalakshmi S"/>
    <x v="0"/>
    <x v="4"/>
    <x v="1"/>
    <n v="180"/>
    <x v="1"/>
    <n v="540"/>
    <n v="350"/>
    <n v="190"/>
    <x v="1"/>
  </r>
  <r>
    <s v="ORD122"/>
    <x v="11"/>
    <x v="4"/>
    <x v="3"/>
    <x v="2"/>
    <s v="PRD524"/>
    <x v="121"/>
    <x v="2"/>
    <s v="Fruits"/>
    <s v="CUST1122"/>
    <s v="Selvam R"/>
    <x v="0"/>
    <x v="4"/>
    <x v="4"/>
    <n v="200"/>
    <x v="1"/>
    <n v="1000"/>
    <n v="700"/>
    <n v="300"/>
    <x v="0"/>
  </r>
  <r>
    <s v="ORD123"/>
    <x v="11"/>
    <x v="5"/>
    <x v="3"/>
    <x v="0"/>
    <s v="PRD603"/>
    <x v="122"/>
    <x v="1"/>
    <s v="Accessories"/>
    <s v="CUST1123"/>
    <s v="Madhuri Deshpande"/>
    <x v="0"/>
    <x v="5"/>
    <x v="0"/>
    <n v="1800"/>
    <x v="0"/>
    <n v="3420"/>
    <n v="2400"/>
    <n v="1020"/>
    <x v="0"/>
  </r>
  <r>
    <s v="ORD124"/>
    <x v="11"/>
    <x v="5"/>
    <x v="3"/>
    <x v="0"/>
    <s v="PRD604"/>
    <x v="123"/>
    <x v="1"/>
    <s v="Accessories"/>
    <s v="CUST1124"/>
    <s v="Nikhil More"/>
    <x v="1"/>
    <x v="5"/>
    <x v="3"/>
    <n v="8500"/>
    <x v="3"/>
    <n v="7820"/>
    <n v="6000"/>
    <n v="1820"/>
    <x v="2"/>
  </r>
  <r>
    <s v="ORD125"/>
    <x v="12"/>
    <x v="0"/>
    <x v="0"/>
    <x v="0"/>
    <s v="PRD125"/>
    <x v="124"/>
    <x v="0"/>
    <s v="Appliances"/>
    <s v="CUST1125"/>
    <s v="Chandrakant Mhatre"/>
    <x v="0"/>
    <x v="0"/>
    <x v="3"/>
    <n v="38000"/>
    <x v="2"/>
    <n v="34200"/>
    <n v="28000"/>
    <n v="6200"/>
    <x v="0"/>
  </r>
  <r>
    <s v="ORD126"/>
    <x v="12"/>
    <x v="0"/>
    <x v="0"/>
    <x v="0"/>
    <s v="PRD126"/>
    <x v="125"/>
    <x v="0"/>
    <s v="Appliances"/>
    <s v="CUST1126"/>
    <s v="Sujata Patil"/>
    <x v="0"/>
    <x v="0"/>
    <x v="1"/>
    <n v="2800"/>
    <x v="1"/>
    <n v="8400"/>
    <n v="6000"/>
    <n v="2400"/>
    <x v="1"/>
  </r>
  <r>
    <s v="ORD127"/>
    <x v="12"/>
    <x v="1"/>
    <x v="1"/>
    <x v="1"/>
    <s v="PRD225"/>
    <x v="126"/>
    <x v="1"/>
    <s v="Accessories"/>
    <s v="CUST1127"/>
    <s v="Yuvraj Singh"/>
    <x v="0"/>
    <x v="1"/>
    <x v="2"/>
    <n v="800"/>
    <x v="1"/>
    <n v="3200"/>
    <n v="2100"/>
    <n v="1100"/>
    <x v="1"/>
  </r>
  <r>
    <s v="ORD128"/>
    <x v="12"/>
    <x v="1"/>
    <x v="1"/>
    <x v="1"/>
    <s v="PRD226"/>
    <x v="127"/>
    <x v="1"/>
    <s v="Bags"/>
    <s v="CUST1128"/>
    <s v="Tanya Sachdeva"/>
    <x v="0"/>
    <x v="1"/>
    <x v="0"/>
    <n v="2800"/>
    <x v="0"/>
    <n v="5320"/>
    <n v="3800"/>
    <n v="1520"/>
    <x v="0"/>
  </r>
  <r>
    <s v="ORD129"/>
    <x v="12"/>
    <x v="2"/>
    <x v="2"/>
    <x v="2"/>
    <s v="PRD325"/>
    <x v="128"/>
    <x v="0"/>
    <s v="Gaming"/>
    <s v="CUST1129"/>
    <s v="Varun Krishna"/>
    <x v="0"/>
    <x v="2"/>
    <x v="3"/>
    <n v="55000"/>
    <x v="0"/>
    <n v="52250"/>
    <n v="43000"/>
    <n v="9250"/>
    <x v="0"/>
  </r>
  <r>
    <s v="ORD130"/>
    <x v="12"/>
    <x v="2"/>
    <x v="2"/>
    <x v="2"/>
    <s v="PRD326"/>
    <x v="129"/>
    <x v="0"/>
    <s v="Gaming"/>
    <s v="CUST1130"/>
    <s v="Harsha Vardhan"/>
    <x v="0"/>
    <x v="2"/>
    <x v="0"/>
    <n v="4500"/>
    <x v="1"/>
    <n v="9000"/>
    <n v="6500"/>
    <n v="2500"/>
    <x v="2"/>
  </r>
  <r>
    <s v="ORD131"/>
    <x v="12"/>
    <x v="3"/>
    <x v="3"/>
    <x v="3"/>
    <s v="PRD425"/>
    <x v="130"/>
    <x v="2"/>
    <s v="Chairs"/>
    <s v="CUST1131"/>
    <s v="Anirban Ghosh"/>
    <x v="1"/>
    <x v="3"/>
    <x v="1"/>
    <n v="12000"/>
    <x v="3"/>
    <n v="33120"/>
    <n v="25000"/>
    <n v="8120"/>
    <x v="0"/>
  </r>
  <r>
    <s v="ORD132"/>
    <x v="12"/>
    <x v="3"/>
    <x v="3"/>
    <x v="3"/>
    <s v="PRD426"/>
    <x v="131"/>
    <x v="2"/>
    <s v="Tables"/>
    <s v="CUST1132"/>
    <s v="Suchandra Roy"/>
    <x v="1"/>
    <x v="3"/>
    <x v="3"/>
    <n v="25000"/>
    <x v="2"/>
    <n v="22500"/>
    <n v="18000"/>
    <n v="4500"/>
    <x v="2"/>
  </r>
  <r>
    <s v="ORD133"/>
    <x v="12"/>
    <x v="4"/>
    <x v="3"/>
    <x v="2"/>
    <s v="PRD525"/>
    <x v="132"/>
    <x v="2"/>
    <s v="Vegetables"/>
    <s v="CUST1133"/>
    <s v="Eswaran P"/>
    <x v="0"/>
    <x v="4"/>
    <x v="7"/>
    <n v="40"/>
    <x v="1"/>
    <n v="320"/>
    <n v="200"/>
    <n v="120"/>
    <x v="1"/>
  </r>
  <r>
    <s v="ORD134"/>
    <x v="12"/>
    <x v="4"/>
    <x v="3"/>
    <x v="2"/>
    <s v="PRD526"/>
    <x v="133"/>
    <x v="2"/>
    <s v="Vegetables"/>
    <s v="CUST1134"/>
    <s v="Jayashree K"/>
    <x v="0"/>
    <x v="4"/>
    <x v="4"/>
    <n v="50"/>
    <x v="1"/>
    <n v="250"/>
    <n v="160"/>
    <n v="90"/>
    <x v="1"/>
  </r>
  <r>
    <s v="ORD135"/>
    <x v="12"/>
    <x v="5"/>
    <x v="3"/>
    <x v="0"/>
    <s v="PRD605"/>
    <x v="134"/>
    <x v="3"/>
    <s v="Equipment"/>
    <s v="CUST1135"/>
    <s v="Sagar Jadhav"/>
    <x v="0"/>
    <x v="5"/>
    <x v="0"/>
    <n v="1200"/>
    <x v="1"/>
    <n v="2400"/>
    <n v="1600"/>
    <n v="800"/>
    <x v="0"/>
  </r>
  <r>
    <s v="ORD136"/>
    <x v="12"/>
    <x v="5"/>
    <x v="3"/>
    <x v="0"/>
    <s v="PRD606"/>
    <x v="135"/>
    <x v="3"/>
    <s v="Equipment"/>
    <s v="CUST1136"/>
    <s v="Prajakta Shinde"/>
    <x v="0"/>
    <x v="5"/>
    <x v="3"/>
    <n v="3500"/>
    <x v="0"/>
    <n v="3325"/>
    <n v="2400"/>
    <n v="925"/>
    <x v="2"/>
  </r>
  <r>
    <s v="ORD137"/>
    <x v="13"/>
    <x v="0"/>
    <x v="0"/>
    <x v="0"/>
    <s v="PRD127"/>
    <x v="136"/>
    <x v="0"/>
    <s v="Appliances"/>
    <s v="CUST1137"/>
    <s v="Vishwas Gaitonde"/>
    <x v="0"/>
    <x v="0"/>
    <x v="3"/>
    <n v="9500"/>
    <x v="3"/>
    <n v="8740"/>
    <n v="7000"/>
    <n v="1740"/>
    <x v="0"/>
  </r>
  <r>
    <s v="ORD138"/>
    <x v="13"/>
    <x v="0"/>
    <x v="0"/>
    <x v="0"/>
    <s v="PRD128"/>
    <x v="137"/>
    <x v="0"/>
    <s v="Appliances"/>
    <s v="CUST1138"/>
    <s v="Asha Gawade"/>
    <x v="0"/>
    <x v="0"/>
    <x v="0"/>
    <n v="3200"/>
    <x v="1"/>
    <n v="6400"/>
    <n v="4500"/>
    <n v="1900"/>
    <x v="1"/>
  </r>
  <r>
    <s v="ORD139"/>
    <x v="13"/>
    <x v="1"/>
    <x v="1"/>
    <x v="1"/>
    <s v="PRD227"/>
    <x v="138"/>
    <x v="1"/>
    <s v="Casual Wear"/>
    <s v="CUST1139"/>
    <s v="Manish Gupta"/>
    <x v="0"/>
    <x v="1"/>
    <x v="1"/>
    <n v="1600"/>
    <x v="1"/>
    <n v="4800"/>
    <n v="3300"/>
    <n v="1500"/>
    <x v="1"/>
  </r>
  <r>
    <s v="ORD140"/>
    <x v="13"/>
    <x v="1"/>
    <x v="1"/>
    <x v="1"/>
    <s v="PRD228"/>
    <x v="139"/>
    <x v="1"/>
    <s v="Casual Wear"/>
    <s v="CUST1140"/>
    <s v="Naina Agarwal"/>
    <x v="0"/>
    <x v="1"/>
    <x v="2"/>
    <n v="1500"/>
    <x v="0"/>
    <n v="5700"/>
    <n v="4000"/>
    <n v="1700"/>
    <x v="0"/>
  </r>
  <r>
    <s v="ORD141"/>
    <x v="13"/>
    <x v="2"/>
    <x v="2"/>
    <x v="2"/>
    <s v="PRD327"/>
    <x v="140"/>
    <x v="0"/>
    <s v="Televisions"/>
    <s v="CUST1141"/>
    <s v="Prakash Rao"/>
    <x v="0"/>
    <x v="2"/>
    <x v="3"/>
    <n v="85000"/>
    <x v="4"/>
    <n v="74800"/>
    <n v="62000"/>
    <n v="12800"/>
    <x v="0"/>
  </r>
  <r>
    <s v="ORD142"/>
    <x v="13"/>
    <x v="2"/>
    <x v="2"/>
    <x v="2"/>
    <s v="PRD328"/>
    <x v="141"/>
    <x v="0"/>
    <s v="Audio"/>
    <s v="CUST1142"/>
    <s v="Deepa Nair"/>
    <x v="0"/>
    <x v="2"/>
    <x v="3"/>
    <n v="6500"/>
    <x v="1"/>
    <n v="6500"/>
    <n v="4700"/>
    <n v="1800"/>
    <x v="2"/>
  </r>
  <r>
    <s v="ORD143"/>
    <x v="13"/>
    <x v="3"/>
    <x v="3"/>
    <x v="3"/>
    <s v="PRD427"/>
    <x v="142"/>
    <x v="2"/>
    <s v="Storage"/>
    <s v="CUST1143"/>
    <s v="Debjani Das"/>
    <x v="0"/>
    <x v="3"/>
    <x v="0"/>
    <n v="5500"/>
    <x v="1"/>
    <n v="11000"/>
    <n v="8000"/>
    <n v="3000"/>
    <x v="0"/>
  </r>
  <r>
    <s v="ORD144"/>
    <x v="13"/>
    <x v="3"/>
    <x v="3"/>
    <x v="3"/>
    <s v="PRD428"/>
    <x v="143"/>
    <x v="2"/>
    <s v="Storage"/>
    <s v="CUST1144"/>
    <s v="Abhishek Dey"/>
    <x v="2"/>
    <x v="3"/>
    <x v="3"/>
    <n v="7500"/>
    <x v="0"/>
    <n v="7125"/>
    <n v="5200"/>
    <n v="1925"/>
    <x v="1"/>
  </r>
  <r>
    <s v="ORD145"/>
    <x v="13"/>
    <x v="4"/>
    <x v="3"/>
    <x v="2"/>
    <s v="PRD527"/>
    <x v="144"/>
    <x v="2"/>
    <s v="Meat"/>
    <s v="CUST1145"/>
    <s v="Durai Raj"/>
    <x v="0"/>
    <x v="4"/>
    <x v="1"/>
    <n v="250"/>
    <x v="1"/>
    <n v="750"/>
    <n v="500"/>
    <n v="250"/>
    <x v="1"/>
  </r>
  <r>
    <s v="ORD146"/>
    <x v="13"/>
    <x v="4"/>
    <x v="3"/>
    <x v="2"/>
    <s v="PRD528"/>
    <x v="145"/>
    <x v="2"/>
    <s v="Meat"/>
    <s v="CUST1146"/>
    <s v="Meera Krishnan"/>
    <x v="0"/>
    <x v="4"/>
    <x v="0"/>
    <n v="300"/>
    <x v="1"/>
    <n v="600"/>
    <n v="400"/>
    <n v="200"/>
    <x v="0"/>
  </r>
  <r>
    <s v="ORD147"/>
    <x v="13"/>
    <x v="5"/>
    <x v="3"/>
    <x v="0"/>
    <s v="PRD607"/>
    <x v="146"/>
    <x v="3"/>
    <s v="Equipment"/>
    <s v="CUST1147"/>
    <s v="Ajinkya Salvi"/>
    <x v="0"/>
    <x v="5"/>
    <x v="3"/>
    <n v="5500"/>
    <x v="3"/>
    <n v="5060"/>
    <n v="4000"/>
    <n v="1060"/>
    <x v="0"/>
  </r>
  <r>
    <s v="ORD148"/>
    <x v="13"/>
    <x v="5"/>
    <x v="3"/>
    <x v="0"/>
    <s v="PRD608"/>
    <x v="147"/>
    <x v="3"/>
    <s v="Equipment"/>
    <s v="CUST1148"/>
    <s v="Shreyas Bapat"/>
    <x v="0"/>
    <x v="5"/>
    <x v="3"/>
    <n v="1800"/>
    <x v="1"/>
    <n v="1800"/>
    <n v="1200"/>
    <n v="600"/>
    <x v="2"/>
  </r>
  <r>
    <s v="ORD149"/>
    <x v="14"/>
    <x v="0"/>
    <x v="0"/>
    <x v="0"/>
    <s v="PRD129"/>
    <x v="148"/>
    <x v="0"/>
    <s v="Appliances"/>
    <s v="CUST1149"/>
    <s v="Vinayak Kulkarni"/>
    <x v="1"/>
    <x v="0"/>
    <x v="3"/>
    <n v="42000"/>
    <x v="3"/>
    <n v="38640"/>
    <n v="31000"/>
    <n v="7640"/>
    <x v="0"/>
  </r>
  <r>
    <s v="ORD150"/>
    <x v="14"/>
    <x v="0"/>
    <x v="0"/>
    <x v="0"/>
    <s v="PRD130"/>
    <x v="149"/>
    <x v="0"/>
    <s v="Appliances"/>
    <s v="CUST1150"/>
    <s v="Shilpa Keni"/>
    <x v="0"/>
    <x v="0"/>
    <x v="3"/>
    <n v="18000"/>
    <x v="0"/>
    <n v="17100"/>
    <n v="13500"/>
    <n v="3600"/>
    <x v="2"/>
  </r>
  <r>
    <s v="ORD151"/>
    <x v="14"/>
    <x v="1"/>
    <x v="1"/>
    <x v="1"/>
    <s v="PRD229"/>
    <x v="150"/>
    <x v="1"/>
    <s v="Accessories"/>
    <s v="CUST1151"/>
    <s v="Seema Kohli"/>
    <x v="0"/>
    <x v="1"/>
    <x v="0"/>
    <n v="2200"/>
    <x v="1"/>
    <n v="4400"/>
    <n v="3100"/>
    <n v="1300"/>
    <x v="0"/>
  </r>
  <r>
    <s v="ORD152"/>
    <x v="14"/>
    <x v="1"/>
    <x v="1"/>
    <x v="1"/>
    <s v="PRD230"/>
    <x v="151"/>
    <x v="1"/>
    <s v="Ethnic Wear"/>
    <s v="CUST1152"/>
    <s v="Rajeshwari Singh"/>
    <x v="0"/>
    <x v="1"/>
    <x v="0"/>
    <n v="2800"/>
    <x v="0"/>
    <n v="5320"/>
    <n v="3800"/>
    <n v="1520"/>
    <x v="1"/>
  </r>
  <r>
    <s v="ORD153"/>
    <x v="14"/>
    <x v="2"/>
    <x v="2"/>
    <x v="2"/>
    <s v="PRD329"/>
    <x v="152"/>
    <x v="0"/>
    <s v="Audio"/>
    <s v="CUST1153"/>
    <s v="Anup Suresh"/>
    <x v="1"/>
    <x v="2"/>
    <x v="0"/>
    <n v="28000"/>
    <x v="3"/>
    <n v="51520"/>
    <n v="42000"/>
    <n v="9520"/>
    <x v="0"/>
  </r>
  <r>
    <s v="ORD154"/>
    <x v="14"/>
    <x v="2"/>
    <x v="2"/>
    <x v="2"/>
    <s v="PRD330"/>
    <x v="153"/>
    <x v="0"/>
    <s v="Audio"/>
    <s v="CUST1154"/>
    <s v="Lakshmi Narayan"/>
    <x v="0"/>
    <x v="2"/>
    <x v="0"/>
    <n v="12000"/>
    <x v="1"/>
    <n v="24000"/>
    <n v="18000"/>
    <n v="6000"/>
    <x v="2"/>
  </r>
  <r>
    <s v="ORD155"/>
    <x v="14"/>
    <x v="3"/>
    <x v="3"/>
    <x v="3"/>
    <s v="PRD429"/>
    <x v="154"/>
    <x v="2"/>
    <s v="Tables"/>
    <s v="CUST1155"/>
    <s v="Soumya Chakraborty"/>
    <x v="0"/>
    <x v="3"/>
    <x v="3"/>
    <n v="6500"/>
    <x v="0"/>
    <n v="6175"/>
    <n v="4500"/>
    <n v="1675"/>
    <x v="0"/>
  </r>
  <r>
    <s v="ORD156"/>
    <x v="14"/>
    <x v="3"/>
    <x v="3"/>
    <x v="3"/>
    <s v="PRD430"/>
    <x v="155"/>
    <x v="2"/>
    <s v="Storage"/>
    <s v="CUST1156"/>
    <s v="Tathagata Mukherjee"/>
    <x v="2"/>
    <x v="3"/>
    <x v="3"/>
    <n v="12500"/>
    <x v="3"/>
    <n v="11500"/>
    <n v="9000"/>
    <n v="2500"/>
    <x v="1"/>
  </r>
  <r>
    <s v="ORD157"/>
    <x v="14"/>
    <x v="4"/>
    <x v="3"/>
    <x v="2"/>
    <s v="PRD529"/>
    <x v="156"/>
    <x v="2"/>
    <s v="Dairy"/>
    <s v="CUST1157"/>
    <s v="Rajendran K"/>
    <x v="0"/>
    <x v="4"/>
    <x v="6"/>
    <n v="60"/>
    <x v="1"/>
    <n v="360"/>
    <n v="240"/>
    <n v="120"/>
    <x v="1"/>
  </r>
  <r>
    <s v="ORD158"/>
    <x v="14"/>
    <x v="4"/>
    <x v="3"/>
    <x v="2"/>
    <s v="PRD530"/>
    <x v="157"/>
    <x v="2"/>
    <s v="Dairy"/>
    <s v="CUST1158"/>
    <s v="Vasumathi A"/>
    <x v="0"/>
    <x v="4"/>
    <x v="5"/>
    <n v="55"/>
    <x v="1"/>
    <n v="550"/>
    <n v="380"/>
    <n v="170"/>
    <x v="0"/>
  </r>
  <r>
    <s v="ORD159"/>
    <x v="14"/>
    <x v="5"/>
    <x v="3"/>
    <x v="0"/>
    <s v="PRD609"/>
    <x v="158"/>
    <x v="3"/>
    <s v="Equipment"/>
    <s v="CUST1159"/>
    <s v="Aniket Gaikwad"/>
    <x v="0"/>
    <x v="5"/>
    <x v="3"/>
    <n v="6500"/>
    <x v="0"/>
    <n v="6175"/>
    <n v="4800"/>
    <n v="1375"/>
    <x v="0"/>
  </r>
  <r>
    <s v="ORD160"/>
    <x v="14"/>
    <x v="5"/>
    <x v="3"/>
    <x v="0"/>
    <s v="PRD610"/>
    <x v="159"/>
    <x v="3"/>
    <s v="Fitness"/>
    <s v="CUST1160"/>
    <s v="Pallavi Karmarkar"/>
    <x v="0"/>
    <x v="5"/>
    <x v="0"/>
    <n v="1800"/>
    <x v="1"/>
    <n v="3600"/>
    <n v="2500"/>
    <n v="1100"/>
    <x v="2"/>
  </r>
  <r>
    <s v="ORD161"/>
    <x v="15"/>
    <x v="0"/>
    <x v="0"/>
    <x v="0"/>
    <s v="PRD131"/>
    <x v="160"/>
    <x v="0"/>
    <s v="Computers"/>
    <s v="CUST1161"/>
    <s v="Chinmay Desai"/>
    <x v="1"/>
    <x v="0"/>
    <x v="3"/>
    <n v="65000"/>
    <x v="3"/>
    <n v="59800"/>
    <n v="50000"/>
    <n v="9800"/>
    <x v="0"/>
  </r>
  <r>
    <s v="ORD162"/>
    <x v="15"/>
    <x v="0"/>
    <x v="0"/>
    <x v="0"/>
    <s v="PRD132"/>
    <x v="161"/>
    <x v="0"/>
    <s v="Peripherals"/>
    <s v="CUST1162"/>
    <s v="Tejaswi Naik"/>
    <x v="2"/>
    <x v="0"/>
    <x v="0"/>
    <n v="22000"/>
    <x v="0"/>
    <n v="41800"/>
    <n v="33000"/>
    <n v="8800"/>
    <x v="2"/>
  </r>
  <r>
    <s v="ORD163"/>
    <x v="15"/>
    <x v="1"/>
    <x v="1"/>
    <x v="1"/>
    <s v="PRD231"/>
    <x v="162"/>
    <x v="1"/>
    <s v="Women's Wear"/>
    <s v="CUST1163"/>
    <s v="Zoya Khan"/>
    <x v="0"/>
    <x v="1"/>
    <x v="3"/>
    <n v="3800"/>
    <x v="1"/>
    <n v="3800"/>
    <n v="2600"/>
    <n v="1200"/>
    <x v="0"/>
  </r>
  <r>
    <s v="ORD164"/>
    <x v="15"/>
    <x v="1"/>
    <x v="1"/>
    <x v="1"/>
    <s v="PRD232"/>
    <x v="163"/>
    <x v="1"/>
    <s v="Women's Wear"/>
    <s v="CUST1164"/>
    <s v="Ishita Gupta"/>
    <x v="0"/>
    <x v="1"/>
    <x v="0"/>
    <n v="2500"/>
    <x v="0"/>
    <n v="4750"/>
    <n v="3400"/>
    <n v="1350"/>
    <x v="1"/>
  </r>
  <r>
    <s v="ORD165"/>
    <x v="15"/>
    <x v="2"/>
    <x v="2"/>
    <x v="2"/>
    <s v="PRD331"/>
    <x v="164"/>
    <x v="0"/>
    <s v="E-Readers"/>
    <s v="CUST1165"/>
    <s v="Vivek Anand"/>
    <x v="0"/>
    <x v="2"/>
    <x v="0"/>
    <n v="14000"/>
    <x v="1"/>
    <n v="28000"/>
    <n v="21000"/>
    <n v="7000"/>
    <x v="0"/>
  </r>
  <r>
    <s v="ORD166"/>
    <x v="15"/>
    <x v="2"/>
    <x v="2"/>
    <x v="2"/>
    <s v="PRD332"/>
    <x v="165"/>
    <x v="0"/>
    <s v="Streaming"/>
    <s v="CUST1166"/>
    <s v="Sandhya Rani"/>
    <x v="0"/>
    <x v="2"/>
    <x v="1"/>
    <n v="4500"/>
    <x v="1"/>
    <n v="13500"/>
    <n v="10000"/>
    <n v="3500"/>
    <x v="2"/>
  </r>
  <r>
    <s v="ORD167"/>
    <x v="15"/>
    <x v="3"/>
    <x v="3"/>
    <x v="3"/>
    <s v="PRD431"/>
    <x v="166"/>
    <x v="2"/>
    <s v="Office"/>
    <s v="CUST1167"/>
    <s v="Arka Das"/>
    <x v="1"/>
    <x v="3"/>
    <x v="2"/>
    <n v="8500"/>
    <x v="2"/>
    <n v="30600"/>
    <n v="23000"/>
    <n v="7600"/>
    <x v="0"/>
  </r>
  <r>
    <s v="ORD168"/>
    <x v="15"/>
    <x v="3"/>
    <x v="3"/>
    <x v="3"/>
    <s v="PRD432"/>
    <x v="167"/>
    <x v="2"/>
    <s v="Seating"/>
    <s v="CUST1168"/>
    <s v="Paramita Banerjee"/>
    <x v="1"/>
    <x v="3"/>
    <x v="3"/>
    <n v="28000"/>
    <x v="0"/>
    <n v="26600"/>
    <n v="21000"/>
    <n v="5600"/>
    <x v="1"/>
  </r>
  <r>
    <s v="ORD169"/>
    <x v="15"/>
    <x v="4"/>
    <x v="3"/>
    <x v="2"/>
    <s v="PRD531"/>
    <x v="168"/>
    <x v="2"/>
    <s v="Dairy"/>
    <s v="CUST1169"/>
    <s v="Ranjith Kumar"/>
    <x v="0"/>
    <x v="4"/>
    <x v="0"/>
    <n v="350"/>
    <x v="1"/>
    <n v="700"/>
    <n v="500"/>
    <n v="200"/>
    <x v="1"/>
  </r>
  <r>
    <s v="ORD170"/>
    <x v="15"/>
    <x v="4"/>
    <x v="3"/>
    <x v="2"/>
    <s v="PRD532"/>
    <x v="169"/>
    <x v="2"/>
    <s v="Dairy"/>
    <s v="CUST1170"/>
    <s v="Swarna Latha"/>
    <x v="0"/>
    <x v="4"/>
    <x v="1"/>
    <n v="280"/>
    <x v="1"/>
    <n v="840"/>
    <n v="600"/>
    <n v="240"/>
    <x v="0"/>
  </r>
  <r>
    <s v="ORD171"/>
    <x v="15"/>
    <x v="5"/>
    <x v="3"/>
    <x v="0"/>
    <s v="PRD611"/>
    <x v="170"/>
    <x v="3"/>
    <s v="Footwear"/>
    <s v="CUST1171"/>
    <s v="Rohit Gokhale"/>
    <x v="0"/>
    <x v="5"/>
    <x v="3"/>
    <n v="7500"/>
    <x v="2"/>
    <n v="6750"/>
    <n v="5200"/>
    <n v="1550"/>
    <x v="0"/>
  </r>
  <r>
    <s v="ORD172"/>
    <x v="15"/>
    <x v="5"/>
    <x v="3"/>
    <x v="0"/>
    <s v="PRD612"/>
    <x v="171"/>
    <x v="3"/>
    <s v="Apparel"/>
    <s v="CUST1172"/>
    <s v="Mugdha Joshi"/>
    <x v="0"/>
    <x v="5"/>
    <x v="0"/>
    <n v="2200"/>
    <x v="1"/>
    <n v="4400"/>
    <n v="3200"/>
    <n v="1200"/>
    <x v="2"/>
  </r>
  <r>
    <s v="ORD173"/>
    <x v="16"/>
    <x v="0"/>
    <x v="0"/>
    <x v="0"/>
    <s v="PRD133"/>
    <x v="172"/>
    <x v="0"/>
    <s v="Appliances"/>
    <s v="CUST1173"/>
    <s v="Sanjay More"/>
    <x v="0"/>
    <x v="0"/>
    <x v="3"/>
    <n v="9500"/>
    <x v="0"/>
    <n v="9025"/>
    <n v="7200"/>
    <n v="1825"/>
    <x v="0"/>
  </r>
  <r>
    <s v="ORD174"/>
    <x v="16"/>
    <x v="0"/>
    <x v="0"/>
    <x v="0"/>
    <s v="PRD134"/>
    <x v="173"/>
    <x v="0"/>
    <s v="Appliances"/>
    <s v="CUST1174"/>
    <s v="Swati Parab"/>
    <x v="0"/>
    <x v="0"/>
    <x v="3"/>
    <n v="3200"/>
    <x v="1"/>
    <n v="3200"/>
    <n v="2300"/>
    <n v="900"/>
    <x v="1"/>
  </r>
  <r>
    <s v="ORD175"/>
    <x v="16"/>
    <x v="1"/>
    <x v="1"/>
    <x v="1"/>
    <s v="PRD233"/>
    <x v="174"/>
    <x v="1"/>
    <s v="Fragrance"/>
    <s v="CUST1175"/>
    <s v="Kunal Bhatia"/>
    <x v="0"/>
    <x v="1"/>
    <x v="0"/>
    <n v="1500"/>
    <x v="1"/>
    <n v="3000"/>
    <n v="2000"/>
    <n v="1000"/>
    <x v="1"/>
  </r>
  <r>
    <s v="ORD176"/>
    <x v="16"/>
    <x v="1"/>
    <x v="1"/>
    <x v="1"/>
    <s v="PRD234"/>
    <x v="175"/>
    <x v="1"/>
    <s v="Fragrance"/>
    <s v="CUST1176"/>
    <s v="Rohan Mehra"/>
    <x v="0"/>
    <x v="1"/>
    <x v="1"/>
    <n v="500"/>
    <x v="0"/>
    <n v="1425"/>
    <n v="1000"/>
    <n v="425"/>
    <x v="0"/>
  </r>
  <r>
    <s v="ORD177"/>
    <x v="16"/>
    <x v="2"/>
    <x v="2"/>
    <x v="2"/>
    <s v="PRD333"/>
    <x v="176"/>
    <x v="0"/>
    <s v="Networking"/>
    <s v="CUST1177"/>
    <s v="Jayanth Mysore"/>
    <x v="2"/>
    <x v="2"/>
    <x v="0"/>
    <n v="3200"/>
    <x v="1"/>
    <n v="6400"/>
    <n v="4500"/>
    <n v="1900"/>
    <x v="0"/>
  </r>
  <r>
    <s v="ORD178"/>
    <x v="16"/>
    <x v="2"/>
    <x v="2"/>
    <x v="2"/>
    <s v="PRD334"/>
    <x v="177"/>
    <x v="0"/>
    <s v="Networking"/>
    <s v="CUST1178"/>
    <s v="Shruti Hegde"/>
    <x v="2"/>
    <x v="2"/>
    <x v="3"/>
    <n v="2200"/>
    <x v="1"/>
    <n v="2200"/>
    <n v="1500"/>
    <n v="700"/>
    <x v="2"/>
  </r>
  <r>
    <s v="ORD179"/>
    <x v="16"/>
    <x v="3"/>
    <x v="3"/>
    <x v="3"/>
    <s v="PRD433"/>
    <x v="178"/>
    <x v="2"/>
    <s v="Tables"/>
    <s v="CUST1179"/>
    <s v="Goutam Paul"/>
    <x v="0"/>
    <x v="3"/>
    <x v="2"/>
    <n v="2800"/>
    <x v="1"/>
    <n v="11200"/>
    <n v="8000"/>
    <n v="3200"/>
    <x v="0"/>
  </r>
  <r>
    <s v="ORD180"/>
    <x v="16"/>
    <x v="3"/>
    <x v="3"/>
    <x v="3"/>
    <s v="PRD434"/>
    <x v="179"/>
    <x v="2"/>
    <s v="Chairs"/>
    <s v="CUST1180"/>
    <s v="Barnali Dutta"/>
    <x v="0"/>
    <x v="3"/>
    <x v="6"/>
    <n v="1200"/>
    <x v="0"/>
    <n v="6840"/>
    <n v="4800"/>
    <n v="2040"/>
    <x v="1"/>
  </r>
  <r>
    <s v="ORD181"/>
    <x v="16"/>
    <x v="4"/>
    <x v="3"/>
    <x v="2"/>
    <s v="PRD533"/>
    <x v="180"/>
    <x v="2"/>
    <s v="Bakery"/>
    <s v="CUST1181"/>
    <s v="Kathirvelan S"/>
    <x v="0"/>
    <x v="4"/>
    <x v="4"/>
    <n v="45"/>
    <x v="1"/>
    <n v="225"/>
    <n v="150"/>
    <n v="75"/>
    <x v="1"/>
  </r>
  <r>
    <s v="ORD182"/>
    <x v="16"/>
    <x v="4"/>
    <x v="3"/>
    <x v="2"/>
    <s v="PRD534"/>
    <x v="181"/>
    <x v="2"/>
    <s v="Bakery"/>
    <s v="CUST1182"/>
    <s v="Bhuvana K"/>
    <x v="0"/>
    <x v="4"/>
    <x v="0"/>
    <n v="350"/>
    <x v="1"/>
    <n v="700"/>
    <n v="500"/>
    <n v="200"/>
    <x v="0"/>
  </r>
  <r>
    <s v="ORD183"/>
    <x v="16"/>
    <x v="5"/>
    <x v="3"/>
    <x v="0"/>
    <s v="PRD613"/>
    <x v="182"/>
    <x v="3"/>
    <s v="Equipment"/>
    <s v="CUST1183"/>
    <s v="Hrishikesh Ranade"/>
    <x v="0"/>
    <x v="5"/>
    <x v="0"/>
    <n v="600"/>
    <x v="1"/>
    <n v="1200"/>
    <n v="800"/>
    <n v="400"/>
    <x v="0"/>
  </r>
  <r>
    <s v="ORD184"/>
    <x v="16"/>
    <x v="5"/>
    <x v="3"/>
    <x v="0"/>
    <s v="PRD614"/>
    <x v="183"/>
    <x v="3"/>
    <s v="Fitness"/>
    <s v="CUST1184"/>
    <s v="Ashwini Khadse"/>
    <x v="0"/>
    <x v="5"/>
    <x v="1"/>
    <n v="300"/>
    <x v="1"/>
    <n v="900"/>
    <n v="600"/>
    <n v="300"/>
    <x v="2"/>
  </r>
  <r>
    <s v="ORD185"/>
    <x v="17"/>
    <x v="0"/>
    <x v="0"/>
    <x v="0"/>
    <s v="PRD135"/>
    <x v="184"/>
    <x v="0"/>
    <s v="Wearables"/>
    <s v="CUST1185"/>
    <s v="Kaustubh Joag"/>
    <x v="1"/>
    <x v="0"/>
    <x v="0"/>
    <n v="42000"/>
    <x v="3"/>
    <n v="77280"/>
    <n v="63000"/>
    <n v="14280"/>
    <x v="0"/>
  </r>
  <r>
    <s v="ORD186"/>
    <x v="17"/>
    <x v="0"/>
    <x v="0"/>
    <x v="0"/>
    <s v="PRD136"/>
    <x v="185"/>
    <x v="0"/>
    <s v="Wearables"/>
    <s v="CUST1186"/>
    <s v="Mrunal Thakur"/>
    <x v="0"/>
    <x v="0"/>
    <x v="3"/>
    <n v="28000"/>
    <x v="0"/>
    <n v="26600"/>
    <n v="21000"/>
    <n v="5600"/>
    <x v="2"/>
  </r>
  <r>
    <s v="ORD187"/>
    <x v="17"/>
    <x v="1"/>
    <x v="1"/>
    <x v="1"/>
    <s v="PRD235"/>
    <x v="186"/>
    <x v="1"/>
    <s v="Footwear"/>
    <s v="CUST1187"/>
    <s v="Suraj Prakash"/>
    <x v="0"/>
    <x v="1"/>
    <x v="0"/>
    <n v="800"/>
    <x v="1"/>
    <n v="1600"/>
    <n v="1000"/>
    <n v="600"/>
    <x v="1"/>
  </r>
  <r>
    <s v="ORD188"/>
    <x v="17"/>
    <x v="1"/>
    <x v="1"/>
    <x v="1"/>
    <s v="PRD236"/>
    <x v="187"/>
    <x v="1"/>
    <s v="Footwear"/>
    <s v="CUST1188"/>
    <s v="Kamlesh Sharma"/>
    <x v="0"/>
    <x v="1"/>
    <x v="3"/>
    <n v="1200"/>
    <x v="1"/>
    <n v="1200"/>
    <n v="800"/>
    <n v="400"/>
    <x v="0"/>
  </r>
  <r>
    <s v="ORD189"/>
    <x v="17"/>
    <x v="2"/>
    <x v="2"/>
    <x v="2"/>
    <s v="PRD335"/>
    <x v="41"/>
    <x v="0"/>
    <s v="Grooming"/>
    <s v="CUST1189"/>
    <s v="Mahesh Gowda"/>
    <x v="0"/>
    <x v="2"/>
    <x v="0"/>
    <n v="2800"/>
    <x v="1"/>
    <n v="5600"/>
    <n v="4000"/>
    <n v="1600"/>
    <x v="0"/>
  </r>
  <r>
    <s v="ORD190"/>
    <x v="17"/>
    <x v="2"/>
    <x v="2"/>
    <x v="2"/>
    <s v="PRD336"/>
    <x v="188"/>
    <x v="0"/>
    <s v="Grooming"/>
    <s v="CUST1190"/>
    <s v="Shalini Raj"/>
    <x v="0"/>
    <x v="2"/>
    <x v="3"/>
    <n v="2200"/>
    <x v="0"/>
    <n v="2090"/>
    <n v="1500"/>
    <n v="590"/>
    <x v="2"/>
  </r>
  <r>
    <s v="ORD191"/>
    <x v="17"/>
    <x v="3"/>
    <x v="3"/>
    <x v="3"/>
    <s v="PRD435"/>
    <x v="189"/>
    <x v="2"/>
    <s v="Desks"/>
    <s v="CUST1191"/>
    <s v="Suvendu Adhikari"/>
    <x v="2"/>
    <x v="3"/>
    <x v="3"/>
    <n v="9500"/>
    <x v="1"/>
    <n v="9500"/>
    <n v="7000"/>
    <n v="2500"/>
    <x v="0"/>
  </r>
  <r>
    <s v="ORD192"/>
    <x v="17"/>
    <x v="3"/>
    <x v="3"/>
    <x v="3"/>
    <s v="PRD436"/>
    <x v="190"/>
    <x v="2"/>
    <s v="Storage"/>
    <s v="CUST1192"/>
    <s v="Moumita Ghosh"/>
    <x v="2"/>
    <x v="3"/>
    <x v="3"/>
    <n v="6500"/>
    <x v="0"/>
    <n v="6175"/>
    <n v="4600"/>
    <n v="1575"/>
    <x v="1"/>
  </r>
  <r>
    <s v="ORD193"/>
    <x v="17"/>
    <x v="4"/>
    <x v="3"/>
    <x v="2"/>
    <s v="PRD535"/>
    <x v="191"/>
    <x v="2"/>
    <s v="Beverages"/>
    <s v="CUST1193"/>
    <s v="Sivakumar P"/>
    <x v="0"/>
    <x v="4"/>
    <x v="6"/>
    <n v="60"/>
    <x v="1"/>
    <n v="360"/>
    <n v="240"/>
    <n v="120"/>
    <x v="1"/>
  </r>
  <r>
    <s v="ORD194"/>
    <x v="17"/>
    <x v="4"/>
    <x v="3"/>
    <x v="2"/>
    <s v="PRD536"/>
    <x v="192"/>
    <x v="2"/>
    <s v="Beverages"/>
    <s v="CUST1194"/>
    <s v="Vasanthi M"/>
    <x v="0"/>
    <x v="4"/>
    <x v="2"/>
    <n v="120"/>
    <x v="1"/>
    <n v="480"/>
    <n v="330"/>
    <n v="150"/>
    <x v="0"/>
  </r>
  <r>
    <s v="ORD195"/>
    <x v="17"/>
    <x v="5"/>
    <x v="3"/>
    <x v="0"/>
    <s v="PRD615"/>
    <x v="193"/>
    <x v="3"/>
    <s v="Fitness"/>
    <s v="CUST1195"/>
    <s v="Smita Desai"/>
    <x v="0"/>
    <x v="5"/>
    <x v="0"/>
    <n v="1500"/>
    <x v="1"/>
    <n v="3000"/>
    <n v="2100"/>
    <n v="900"/>
    <x v="0"/>
  </r>
  <r>
    <s v="ORD196"/>
    <x v="17"/>
    <x v="5"/>
    <x v="3"/>
    <x v="0"/>
    <s v="PRD616"/>
    <x v="194"/>
    <x v="3"/>
    <s v="Fitness"/>
    <s v="CUST1196"/>
    <s v="Akash Gaikwad"/>
    <x v="0"/>
    <x v="5"/>
    <x v="0"/>
    <n v="700"/>
    <x v="1"/>
    <n v="1400"/>
    <n v="950"/>
    <n v="450"/>
    <x v="2"/>
  </r>
  <r>
    <s v="ORD197"/>
    <x v="18"/>
    <x v="0"/>
    <x v="0"/>
    <x v="0"/>
    <s v="PRD137"/>
    <x v="195"/>
    <x v="0"/>
    <s v="Appliances"/>
    <s v="CUST1197"/>
    <s v="Dinesh Yadav"/>
    <x v="0"/>
    <x v="0"/>
    <x v="3"/>
    <n v="12500"/>
    <x v="3"/>
    <n v="11500"/>
    <n v="9000"/>
    <n v="2500"/>
    <x v="0"/>
  </r>
  <r>
    <s v="ORD198"/>
    <x v="18"/>
    <x v="0"/>
    <x v="0"/>
    <x v="0"/>
    <s v="PRD138"/>
    <x v="196"/>
    <x v="0"/>
    <s v="Appliances"/>
    <s v="CUST1198"/>
    <s v="Ramesh Bhoir"/>
    <x v="0"/>
    <x v="0"/>
    <x v="3"/>
    <n v="18500"/>
    <x v="0"/>
    <n v="17575"/>
    <n v="14000"/>
    <n v="3575"/>
    <x v="2"/>
  </r>
  <r>
    <s v="ORD199"/>
    <x v="18"/>
    <x v="1"/>
    <x v="1"/>
    <x v="1"/>
    <s v="PRD237"/>
    <x v="197"/>
    <x v="1"/>
    <s v="Accessories"/>
    <s v="CUST1199"/>
    <s v="Neeraj Bansal"/>
    <x v="1"/>
    <x v="1"/>
    <x v="3"/>
    <n v="9500"/>
    <x v="2"/>
    <n v="8550"/>
    <n v="6500"/>
    <n v="2050"/>
    <x v="0"/>
  </r>
  <r>
    <s v="ORD200"/>
    <x v="18"/>
    <x v="1"/>
    <x v="1"/>
    <x v="1"/>
    <s v="PRD238"/>
    <x v="198"/>
    <x v="1"/>
    <s v="Accessories"/>
    <s v="CUST1200"/>
    <s v="Megha Chawla"/>
    <x v="0"/>
    <x v="1"/>
    <x v="0"/>
    <n v="2200"/>
    <x v="1"/>
    <n v="4400"/>
    <n v="3000"/>
    <n v="1400"/>
    <x v="1"/>
  </r>
  <r>
    <s v="ORD201"/>
    <x v="19"/>
    <x v="0"/>
    <x v="0"/>
    <x v="0"/>
    <s v="PRD139"/>
    <x v="199"/>
    <x v="0"/>
    <s v="Audio"/>
    <s v="CUST1201"/>
    <s v="Amol Pawar"/>
    <x v="0"/>
    <x v="0"/>
    <x v="0"/>
    <n v="12000"/>
    <x v="0"/>
    <n v="22800"/>
    <n v="17000"/>
    <n v="5800"/>
    <x v="0"/>
  </r>
  <r>
    <s v="ORD202"/>
    <x v="19"/>
    <x v="0"/>
    <x v="0"/>
    <x v="0"/>
    <s v="PRD140"/>
    <x v="200"/>
    <x v="0"/>
    <s v="Wearables"/>
    <s v="CUST1202"/>
    <s v="Reshma Shaikh"/>
    <x v="0"/>
    <x v="0"/>
    <x v="1"/>
    <n v="3500"/>
    <x v="1"/>
    <n v="10500"/>
    <n v="7500"/>
    <n v="3000"/>
    <x v="2"/>
  </r>
  <r>
    <s v="ORD203"/>
    <x v="20"/>
    <x v="1"/>
    <x v="1"/>
    <x v="1"/>
    <s v="PRD239"/>
    <x v="201"/>
    <x v="1"/>
    <s v="Accessories"/>
    <s v="CUST1203"/>
    <s v="Vishal Arora"/>
    <x v="0"/>
    <x v="1"/>
    <x v="1"/>
    <n v="1200"/>
    <x v="1"/>
    <n v="3600"/>
    <n v="2400"/>
    <n v="1200"/>
    <x v="1"/>
  </r>
  <r>
    <s v="ORD204"/>
    <x v="20"/>
    <x v="1"/>
    <x v="1"/>
    <x v="1"/>
    <s v="PRD240"/>
    <x v="202"/>
    <x v="1"/>
    <s v="Accessories"/>
    <s v="CUST1204"/>
    <s v="Poonam Bhatia"/>
    <x v="0"/>
    <x v="1"/>
    <x v="0"/>
    <n v="1800"/>
    <x v="0"/>
    <n v="3420"/>
    <n v="2400"/>
    <n v="1020"/>
    <x v="0"/>
  </r>
  <r>
    <s v="ORD205"/>
    <x v="21"/>
    <x v="2"/>
    <x v="2"/>
    <x v="2"/>
    <s v="PRD337"/>
    <x v="203"/>
    <x v="0"/>
    <s v="Audio"/>
    <s v="CUST1205"/>
    <s v="Mahesh Babu"/>
    <x v="0"/>
    <x v="2"/>
    <x v="3"/>
    <n v="18000"/>
    <x v="3"/>
    <n v="16560"/>
    <n v="13000"/>
    <n v="3560"/>
    <x v="0"/>
  </r>
  <r>
    <s v="ORD206"/>
    <x v="21"/>
    <x v="2"/>
    <x v="2"/>
    <x v="2"/>
    <s v="PRD338"/>
    <x v="204"/>
    <x v="0"/>
    <s v="Audio"/>
    <s v="CUST1206"/>
    <s v="Sujatha K"/>
    <x v="1"/>
    <x v="2"/>
    <x v="3"/>
    <n v="45000"/>
    <x v="2"/>
    <n v="40500"/>
    <n v="33000"/>
    <n v="7500"/>
    <x v="2"/>
  </r>
  <r>
    <s v="ORD207"/>
    <x v="22"/>
    <x v="3"/>
    <x v="3"/>
    <x v="3"/>
    <s v="PRD437"/>
    <x v="205"/>
    <x v="2"/>
    <s v="Storage"/>
    <s v="CUST1207"/>
    <s v="Sourav Ganguly"/>
    <x v="0"/>
    <x v="3"/>
    <x v="0"/>
    <n v="8500"/>
    <x v="0"/>
    <n v="16150"/>
    <n v="12000"/>
    <n v="4150"/>
    <x v="0"/>
  </r>
  <r>
    <s v="ORD208"/>
    <x v="22"/>
    <x v="3"/>
    <x v="3"/>
    <x v="3"/>
    <s v="PRD438"/>
    <x v="206"/>
    <x v="2"/>
    <s v="Storage"/>
    <s v="CUST1208"/>
    <s v="Rupsa Das"/>
    <x v="2"/>
    <x v="3"/>
    <x v="3"/>
    <n v="4200"/>
    <x v="1"/>
    <n v="4200"/>
    <n v="3000"/>
    <n v="1200"/>
    <x v="1"/>
  </r>
  <r>
    <s v="ORD209"/>
    <x v="23"/>
    <x v="4"/>
    <x v="3"/>
    <x v="2"/>
    <s v="PRD537"/>
    <x v="207"/>
    <x v="2"/>
    <s v="Grains"/>
    <s v="CUST1209"/>
    <s v="Suresh Kannan"/>
    <x v="0"/>
    <x v="4"/>
    <x v="4"/>
    <n v="95"/>
    <x v="1"/>
    <n v="475"/>
    <n v="320"/>
    <n v="155"/>
    <x v="1"/>
  </r>
  <r>
    <s v="ORD210"/>
    <x v="23"/>
    <x v="4"/>
    <x v="3"/>
    <x v="2"/>
    <s v="PRD538"/>
    <x v="208"/>
    <x v="2"/>
    <s v="Health Food"/>
    <s v="CUST1210"/>
    <s v="Deepa Venkat"/>
    <x v="0"/>
    <x v="4"/>
    <x v="1"/>
    <n v="350"/>
    <x v="1"/>
    <n v="1050"/>
    <n v="750"/>
    <n v="300"/>
    <x v="0"/>
  </r>
  <r>
    <s v="ORD211"/>
    <x v="24"/>
    <x v="5"/>
    <x v="3"/>
    <x v="0"/>
    <s v="PRD617"/>
    <x v="209"/>
    <x v="3"/>
    <s v="Equipment"/>
    <s v="CUST1211"/>
    <s v="Dr. Shirish Joshi"/>
    <x v="1"/>
    <x v="5"/>
    <x v="3"/>
    <n v="45000"/>
    <x v="3"/>
    <n v="41400"/>
    <n v="33000"/>
    <n v="8400"/>
    <x v="0"/>
  </r>
  <r>
    <s v="ORD212"/>
    <x v="24"/>
    <x v="5"/>
    <x v="3"/>
    <x v="0"/>
    <s v="PRD618"/>
    <x v="210"/>
    <x v="3"/>
    <s v="Fitness"/>
    <s v="CUST1212"/>
    <s v="Harshal Mali"/>
    <x v="0"/>
    <x v="5"/>
    <x v="0"/>
    <n v="3500"/>
    <x v="1"/>
    <n v="7000"/>
    <n v="5000"/>
    <n v="2000"/>
    <x v="2"/>
  </r>
  <r>
    <s v="ORD213"/>
    <x v="25"/>
    <x v="0"/>
    <x v="0"/>
    <x v="0"/>
    <s v="PRD141"/>
    <x v="211"/>
    <x v="0"/>
    <s v="Televisions"/>
    <s v="CUST1213"/>
    <s v="Bhavesh Patel"/>
    <x v="0"/>
    <x v="0"/>
    <x v="0"/>
    <n v="32000"/>
    <x v="5"/>
    <n v="54400"/>
    <n v="42000"/>
    <n v="12400"/>
    <x v="0"/>
  </r>
  <r>
    <s v="ORD214"/>
    <x v="25"/>
    <x v="0"/>
    <x v="0"/>
    <x v="0"/>
    <s v="PRD142"/>
    <x v="212"/>
    <x v="0"/>
    <s v="Streaming"/>
    <s v="CUST1214"/>
    <s v="Jyoti Kadam"/>
    <x v="0"/>
    <x v="0"/>
    <x v="2"/>
    <n v="3500"/>
    <x v="2"/>
    <n v="12600"/>
    <n v="9000"/>
    <n v="3600"/>
    <x v="2"/>
  </r>
  <r>
    <s v="ORD215"/>
    <x v="26"/>
    <x v="1"/>
    <x v="1"/>
    <x v="1"/>
    <s v="PRD241"/>
    <x v="213"/>
    <x v="1"/>
    <s v="Women's Wear"/>
    <s v="CUST1215"/>
    <s v="Ananya Sharma"/>
    <x v="0"/>
    <x v="1"/>
    <x v="0"/>
    <n v="4500"/>
    <x v="4"/>
    <n v="7920"/>
    <n v="5800"/>
    <n v="2120"/>
    <x v="0"/>
  </r>
  <r>
    <s v="ORD216"/>
    <x v="26"/>
    <x v="1"/>
    <x v="1"/>
    <x v="1"/>
    <s v="PRD242"/>
    <x v="214"/>
    <x v="1"/>
    <s v="Fragrance"/>
    <s v="CUST1216"/>
    <s v="Akashdeep Singh"/>
    <x v="1"/>
    <x v="1"/>
    <x v="1"/>
    <n v="2800"/>
    <x v="3"/>
    <n v="7728"/>
    <n v="5500"/>
    <n v="2228"/>
    <x v="0"/>
  </r>
  <r>
    <s v="ORD217"/>
    <x v="27"/>
    <x v="2"/>
    <x v="2"/>
    <x v="2"/>
    <s v="PRD339"/>
    <x v="215"/>
    <x v="0"/>
    <s v="Components"/>
    <s v="CUST1217"/>
    <s v="Vinod Kumar"/>
    <x v="0"/>
    <x v="2"/>
    <x v="3"/>
    <n v="18500"/>
    <x v="1"/>
    <n v="18500"/>
    <n v="14000"/>
    <n v="4500"/>
    <x v="0"/>
  </r>
  <r>
    <s v="ORD218"/>
    <x v="27"/>
    <x v="2"/>
    <x v="2"/>
    <x v="2"/>
    <s v="PRD340"/>
    <x v="216"/>
    <x v="0"/>
    <s v="Components"/>
    <s v="CUST1218"/>
    <s v="Syed Ahmed"/>
    <x v="0"/>
    <x v="2"/>
    <x v="3"/>
    <n v="7500"/>
    <x v="0"/>
    <n v="7125"/>
    <n v="5300"/>
    <n v="1825"/>
    <x v="2"/>
  </r>
  <r>
    <s v="ORD219"/>
    <x v="28"/>
    <x v="3"/>
    <x v="3"/>
    <x v="3"/>
    <s v="PRD439"/>
    <x v="217"/>
    <x v="2"/>
    <s v="Chairs"/>
    <s v="CUST1219"/>
    <s v="Rajib Biswas"/>
    <x v="0"/>
    <x v="3"/>
    <x v="0"/>
    <n v="9500"/>
    <x v="2"/>
    <n v="17100"/>
    <n v="13000"/>
    <n v="4100"/>
    <x v="0"/>
  </r>
  <r>
    <s v="ORD220"/>
    <x v="28"/>
    <x v="3"/>
    <x v="3"/>
    <x v="3"/>
    <s v="PRD440"/>
    <x v="218"/>
    <x v="2"/>
    <s v="Seating"/>
    <s v="CUST1220"/>
    <s v="Moushumi Chatterjee"/>
    <x v="0"/>
    <x v="3"/>
    <x v="3"/>
    <n v="22000"/>
    <x v="4"/>
    <n v="19360"/>
    <n v="15500"/>
    <n v="3860"/>
    <x v="1"/>
  </r>
  <r>
    <s v="ORD221"/>
    <x v="29"/>
    <x v="4"/>
    <x v="3"/>
    <x v="2"/>
    <s v="PRD539"/>
    <x v="219"/>
    <x v="2"/>
    <s v="Fruits"/>
    <s v="CUST1221"/>
    <s v="Kandasamy M"/>
    <x v="0"/>
    <x v="4"/>
    <x v="1"/>
    <n v="150"/>
    <x v="1"/>
    <n v="450"/>
    <n v="300"/>
    <n v="150"/>
    <x v="1"/>
  </r>
  <r>
    <s v="ORD222"/>
    <x v="29"/>
    <x v="4"/>
    <x v="3"/>
    <x v="2"/>
    <s v="PRD540"/>
    <x v="220"/>
    <x v="2"/>
    <s v="Fruits"/>
    <s v="CUST1222"/>
    <s v="Jayalakshmi V"/>
    <x v="0"/>
    <x v="4"/>
    <x v="0"/>
    <n v="120"/>
    <x v="1"/>
    <n v="240"/>
    <n v="160"/>
    <n v="80"/>
    <x v="0"/>
  </r>
  <r>
    <s v="ORD223"/>
    <x v="30"/>
    <x v="5"/>
    <x v="3"/>
    <x v="0"/>
    <s v="PRD619"/>
    <x v="221"/>
    <x v="3"/>
    <s v="Equipment"/>
    <s v="CUST1223"/>
    <s v="Omkar Shinde"/>
    <x v="0"/>
    <x v="5"/>
    <x v="3"/>
    <n v="8500"/>
    <x v="0"/>
    <n v="8075"/>
    <n v="6200"/>
    <n v="1875"/>
    <x v="0"/>
  </r>
  <r>
    <s v="ORD224"/>
    <x v="30"/>
    <x v="5"/>
    <x v="3"/>
    <x v="0"/>
    <s v="PRD620"/>
    <x v="222"/>
    <x v="3"/>
    <s v="Equipment"/>
    <s v="CUST1224"/>
    <s v="Sanika Deshmukh"/>
    <x v="0"/>
    <x v="5"/>
    <x v="1"/>
    <n v="800"/>
    <x v="1"/>
    <n v="2400"/>
    <n v="1600"/>
    <n v="800"/>
    <x v="2"/>
  </r>
  <r>
    <s v="ORD225"/>
    <x v="31"/>
    <x v="0"/>
    <x v="0"/>
    <x v="0"/>
    <s v="PRD143"/>
    <x v="223"/>
    <x v="0"/>
    <s v="Appliances"/>
    <s v="CUST1225"/>
    <s v="Vaishali Sawant"/>
    <x v="0"/>
    <x v="0"/>
    <x v="3"/>
    <n v="5500"/>
    <x v="0"/>
    <n v="5225"/>
    <n v="4000"/>
    <n v="1225"/>
    <x v="0"/>
  </r>
  <r>
    <s v="ORD226"/>
    <x v="31"/>
    <x v="0"/>
    <x v="0"/>
    <x v="0"/>
    <s v="PRD144"/>
    <x v="224"/>
    <x v="0"/>
    <s v="Appliances"/>
    <s v="CUST1226"/>
    <s v="Yogesh Patil"/>
    <x v="0"/>
    <x v="0"/>
    <x v="0"/>
    <n v="3500"/>
    <x v="1"/>
    <n v="7000"/>
    <n v="5000"/>
    <n v="2000"/>
    <x v="1"/>
  </r>
  <r>
    <s v="ORD227"/>
    <x v="32"/>
    <x v="1"/>
    <x v="1"/>
    <x v="1"/>
    <s v="PRD243"/>
    <x v="225"/>
    <x v="2"/>
    <s v="Grains"/>
    <s v="CUST1227"/>
    <s v="Sudha Rani"/>
    <x v="0"/>
    <x v="1"/>
    <x v="2"/>
    <n v="550"/>
    <x v="1"/>
    <n v="2200"/>
    <n v="1600"/>
    <n v="600"/>
    <x v="1"/>
  </r>
  <r>
    <s v="ORD228"/>
    <x v="32"/>
    <x v="1"/>
    <x v="1"/>
    <x v="1"/>
    <s v="PRD244"/>
    <x v="226"/>
    <x v="2"/>
    <s v="Oils"/>
    <s v="CUST1228"/>
    <s v="Rakesh Tiwari"/>
    <x v="0"/>
    <x v="1"/>
    <x v="1"/>
    <n v="180"/>
    <x v="1"/>
    <n v="540"/>
    <n v="380"/>
    <n v="160"/>
    <x v="0"/>
  </r>
  <r>
    <s v="ORD229"/>
    <x v="33"/>
    <x v="2"/>
    <x v="2"/>
    <x v="2"/>
    <s v="PRD341"/>
    <x v="227"/>
    <x v="0"/>
    <s v="Storage"/>
    <s v="CUST1229"/>
    <s v="Chetan Gowda"/>
    <x v="1"/>
    <x v="2"/>
    <x v="4"/>
    <n v="8500"/>
    <x v="3"/>
    <n v="39100"/>
    <n v="30000"/>
    <n v="9100"/>
    <x v="0"/>
  </r>
  <r>
    <s v="ORD230"/>
    <x v="33"/>
    <x v="2"/>
    <x v="2"/>
    <x v="2"/>
    <s v="PRD342"/>
    <x v="228"/>
    <x v="0"/>
    <s v="Storage"/>
    <s v="CUST1230"/>
    <s v="Mamatha Shenoy"/>
    <x v="2"/>
    <x v="2"/>
    <x v="1"/>
    <n v="5500"/>
    <x v="0"/>
    <n v="15675"/>
    <n v="11500"/>
    <n v="4175"/>
    <x v="2"/>
  </r>
  <r>
    <s v="ORD231"/>
    <x v="34"/>
    <x v="3"/>
    <x v="3"/>
    <x v="3"/>
    <s v="PRD441"/>
    <x v="229"/>
    <x v="2"/>
    <s v="All"/>
    <s v="CUST1231"/>
    <s v="New Store Customer"/>
    <x v="0"/>
    <x v="3"/>
    <x v="4"/>
    <n v="25000"/>
    <x v="6"/>
    <n v="100000"/>
    <n v="75000"/>
    <n v="25000"/>
    <x v="0"/>
  </r>
  <r>
    <s v="ORD232"/>
    <x v="34"/>
    <x v="6"/>
    <x v="3"/>
    <x v="3"/>
    <s v="PRD442"/>
    <x v="230"/>
    <x v="2"/>
    <s v="Seating"/>
    <s v="CUST1232"/>
    <s v="Bikash Roy"/>
    <x v="0"/>
    <x v="3"/>
    <x v="3"/>
    <n v="38000"/>
    <x v="2"/>
    <n v="34200"/>
    <n v="27000"/>
    <n v="7200"/>
    <x v="0"/>
  </r>
  <r>
    <s v="ORD233"/>
    <x v="35"/>
    <x v="4"/>
    <x v="3"/>
    <x v="2"/>
    <s v="PRD541"/>
    <x v="231"/>
    <x v="2"/>
    <s v="Sweets"/>
    <s v="CUST1233"/>
    <s v="Krishnamurthy S"/>
    <x v="0"/>
    <x v="4"/>
    <x v="4"/>
    <n v="450"/>
    <x v="1"/>
    <n v="2250"/>
    <n v="1600"/>
    <n v="650"/>
    <x v="1"/>
  </r>
  <r>
    <s v="ORD234"/>
    <x v="35"/>
    <x v="4"/>
    <x v="3"/>
    <x v="2"/>
    <s v="PRD542"/>
    <x v="232"/>
    <x v="2"/>
    <s v="Snacks"/>
    <s v="CUST1234"/>
    <s v="Radha Krishnan"/>
    <x v="0"/>
    <x v="4"/>
    <x v="2"/>
    <n v="180"/>
    <x v="1"/>
    <n v="720"/>
    <n v="500"/>
    <n v="220"/>
    <x v="0"/>
  </r>
  <r>
    <s v="ORD235"/>
    <x v="36"/>
    <x v="5"/>
    <x v="3"/>
    <x v="0"/>
    <s v="PRD621"/>
    <x v="233"/>
    <x v="3"/>
    <s v="Equipment"/>
    <s v="CUST1235"/>
    <s v="Yash Raj"/>
    <x v="0"/>
    <x v="5"/>
    <x v="0"/>
    <n v="2800"/>
    <x v="0"/>
    <n v="5320"/>
    <n v="4000"/>
    <n v="1320"/>
    <x v="0"/>
  </r>
  <r>
    <s v="ORD236"/>
    <x v="36"/>
    <x v="5"/>
    <x v="3"/>
    <x v="0"/>
    <s v="PRD622"/>
    <x v="234"/>
    <x v="3"/>
    <s v="Equipment"/>
    <s v="CUST1236"/>
    <s v="Sameer Khan"/>
    <x v="0"/>
    <x v="5"/>
    <x v="3"/>
    <n v="6500"/>
    <x v="3"/>
    <n v="5980"/>
    <n v="4600"/>
    <n v="1380"/>
    <x v="2"/>
  </r>
  <r>
    <s v="ORD237"/>
    <x v="37"/>
    <x v="0"/>
    <x v="0"/>
    <x v="0"/>
    <s v="PRD145"/>
    <x v="235"/>
    <x v="0"/>
    <s v="Smartphones"/>
    <s v="CUST1237"/>
    <s v="Akshay Chavan"/>
    <x v="0"/>
    <x v="0"/>
    <x v="3"/>
    <n v="65000"/>
    <x v="1"/>
    <n v="65000"/>
    <n v="52000"/>
    <n v="13000"/>
    <x v="0"/>
  </r>
  <r>
    <s v="ORD238"/>
    <x v="37"/>
    <x v="0"/>
    <x v="0"/>
    <x v="0"/>
    <s v="PRD146"/>
    <x v="236"/>
    <x v="0"/>
    <s v="Smartphones"/>
    <s v="CUST1238"/>
    <s v="Kunal Sawant"/>
    <x v="0"/>
    <x v="0"/>
    <x v="3"/>
    <n v="45000"/>
    <x v="0"/>
    <n v="42750"/>
    <n v="34000"/>
    <n v="8750"/>
    <x v="2"/>
  </r>
  <r>
    <s v="ORD239"/>
    <x v="38"/>
    <x v="1"/>
    <x v="1"/>
    <x v="1"/>
    <s v="PRD245"/>
    <x v="237"/>
    <x v="2"/>
    <s v="Religious"/>
    <s v="CUST1239"/>
    <s v="Shyam Sunder"/>
    <x v="0"/>
    <x v="1"/>
    <x v="7"/>
    <n v="250"/>
    <x v="1"/>
    <n v="2000"/>
    <n v="1400"/>
    <n v="600"/>
    <x v="1"/>
  </r>
  <r>
    <s v="ORD240"/>
    <x v="38"/>
    <x v="1"/>
    <x v="1"/>
    <x v="1"/>
    <s v="PRD246"/>
    <x v="238"/>
    <x v="2"/>
    <s v="Fruits"/>
    <s v="CUST1240"/>
    <s v="Laxmi Narayan"/>
    <x v="0"/>
    <x v="1"/>
    <x v="1"/>
    <n v="600"/>
    <x v="1"/>
    <n v="1800"/>
    <n v="1300"/>
    <n v="500"/>
    <x v="0"/>
  </r>
  <r>
    <s v="ORD241"/>
    <x v="39"/>
    <x v="2"/>
    <x v="2"/>
    <x v="2"/>
    <s v="PRD343"/>
    <x v="239"/>
    <x v="4"/>
    <s v="Gifts"/>
    <s v="CUST1241"/>
    <s v="Rahul Dev"/>
    <x v="0"/>
    <x v="2"/>
    <x v="5"/>
    <n v="1500"/>
    <x v="1"/>
    <n v="15000"/>
    <n v="6000"/>
    <n v="9000"/>
    <x v="0"/>
  </r>
  <r>
    <s v="ORD242"/>
    <x v="39"/>
    <x v="2"/>
    <x v="2"/>
    <x v="2"/>
    <s v="PRD344"/>
    <x v="240"/>
    <x v="4"/>
    <s v="Gifts"/>
    <s v="CUST1242"/>
    <s v="Priyanka M"/>
    <x v="0"/>
    <x v="2"/>
    <x v="4"/>
    <n v="2000"/>
    <x v="1"/>
    <n v="10000"/>
    <n v="5000"/>
    <n v="5000"/>
    <x v="2"/>
  </r>
  <r>
    <s v="ORD243"/>
    <x v="40"/>
    <x v="3"/>
    <x v="3"/>
    <x v="3"/>
    <s v="PRD443"/>
    <x v="241"/>
    <x v="2"/>
    <s v="Bedroom"/>
    <s v="CUST1243"/>
    <s v="Somnath Das"/>
    <x v="0"/>
    <x v="3"/>
    <x v="3"/>
    <n v="22000"/>
    <x v="0"/>
    <n v="20900"/>
    <n v="16000"/>
    <n v="4900"/>
    <x v="0"/>
  </r>
  <r>
    <s v="ORD244"/>
    <x v="40"/>
    <x v="3"/>
    <x v="3"/>
    <x v="3"/>
    <s v="PRD444"/>
    <x v="242"/>
    <x v="2"/>
    <s v="Bedroom"/>
    <s v="CUST1244"/>
    <s v="Swapna Dey"/>
    <x v="0"/>
    <x v="3"/>
    <x v="0"/>
    <n v="15000"/>
    <x v="3"/>
    <n v="27600"/>
    <n v="21000"/>
    <n v="6600"/>
    <x v="1"/>
  </r>
  <r>
    <s v="ORD245"/>
    <x v="41"/>
    <x v="4"/>
    <x v="3"/>
    <x v="2"/>
    <s v="PRD543"/>
    <x v="243"/>
    <x v="2"/>
    <s v="Oils"/>
    <s v="CUST1245"/>
    <s v="Subramanian K"/>
    <x v="0"/>
    <x v="4"/>
    <x v="1"/>
    <n v="350"/>
    <x v="1"/>
    <n v="1050"/>
    <n v="750"/>
    <n v="300"/>
    <x v="1"/>
  </r>
  <r>
    <s v="ORD246"/>
    <x v="41"/>
    <x v="4"/>
    <x v="3"/>
    <x v="2"/>
    <s v="PRD544"/>
    <x v="244"/>
    <x v="2"/>
    <s v="Oils"/>
    <s v="CUST1246"/>
    <s v="Valliammal R"/>
    <x v="0"/>
    <x v="4"/>
    <x v="0"/>
    <n v="380"/>
    <x v="1"/>
    <n v="760"/>
    <n v="550"/>
    <n v="210"/>
    <x v="0"/>
  </r>
  <r>
    <s v="ORD247"/>
    <x v="42"/>
    <x v="5"/>
    <x v="3"/>
    <x v="0"/>
    <s v="PRD623"/>
    <x v="245"/>
    <x v="3"/>
    <s v="Equipment"/>
    <s v="CUST1247"/>
    <s v="Pratik Bhosale"/>
    <x v="0"/>
    <x v="5"/>
    <x v="0"/>
    <n v="2200"/>
    <x v="1"/>
    <n v="4400"/>
    <n v="3200"/>
    <n v="1200"/>
    <x v="0"/>
  </r>
  <r>
    <s v="ORD248"/>
    <x v="42"/>
    <x v="5"/>
    <x v="3"/>
    <x v="0"/>
    <s v="PRD624"/>
    <x v="246"/>
    <x v="3"/>
    <s v="Equipment"/>
    <s v="CUST1248"/>
    <s v="Chinmay Kulkarni"/>
    <x v="0"/>
    <x v="5"/>
    <x v="3"/>
    <n v="3500"/>
    <x v="0"/>
    <n v="3325"/>
    <n v="2500"/>
    <n v="825"/>
    <x v="2"/>
  </r>
  <r>
    <s v="ORD249"/>
    <x v="43"/>
    <x v="0"/>
    <x v="0"/>
    <x v="0"/>
    <s v="PRD147"/>
    <x v="247"/>
    <x v="0"/>
    <s v="Appliances"/>
    <s v="CUST1249"/>
    <s v="Prakash Sawant"/>
    <x v="0"/>
    <x v="0"/>
    <x v="3"/>
    <n v="55000"/>
    <x v="3"/>
    <n v="50600"/>
    <n v="42000"/>
    <n v="8600"/>
    <x v="0"/>
  </r>
  <r>
    <s v="ORD250"/>
    <x v="43"/>
    <x v="0"/>
    <x v="0"/>
    <x v="0"/>
    <s v="PRD148"/>
    <x v="248"/>
    <x v="0"/>
    <s v="Appliances"/>
    <s v="CUST1250"/>
    <s v="Manisha More"/>
    <x v="0"/>
    <x v="0"/>
    <x v="3"/>
    <n v="28000"/>
    <x v="0"/>
    <n v="26600"/>
    <n v="21000"/>
    <n v="5600"/>
    <x v="2"/>
  </r>
  <r>
    <s v="ORD251"/>
    <x v="44"/>
    <x v="1"/>
    <x v="1"/>
    <x v="1"/>
    <s v="PRD247"/>
    <x v="249"/>
    <x v="2"/>
    <s v="Storage"/>
    <s v="CUST1251"/>
    <s v="Anil Sharma"/>
    <x v="0"/>
    <x v="1"/>
    <x v="3"/>
    <n v="32000"/>
    <x v="2"/>
    <n v="28800"/>
    <n v="23000"/>
    <n v="5800"/>
    <x v="0"/>
  </r>
  <r>
    <s v="ORD252"/>
    <x v="44"/>
    <x v="1"/>
    <x v="1"/>
    <x v="1"/>
    <s v="PRD248"/>
    <x v="17"/>
    <x v="2"/>
    <s v="Tables"/>
    <s v="CUST1252"/>
    <s v="Shikha Gupta"/>
    <x v="2"/>
    <x v="1"/>
    <x v="3"/>
    <n v="8500"/>
    <x v="1"/>
    <n v="8500"/>
    <n v="6200"/>
    <n v="2300"/>
    <x v="1"/>
  </r>
  <r>
    <s v="ORD253"/>
    <x v="45"/>
    <x v="2"/>
    <x v="2"/>
    <x v="2"/>
    <s v="PRD345"/>
    <x v="250"/>
    <x v="0"/>
    <s v="Smartphones"/>
    <s v="CUST1253"/>
    <s v="Nagaraj B"/>
    <x v="0"/>
    <x v="2"/>
    <x v="3"/>
    <n v="75000"/>
    <x v="0"/>
    <n v="71250"/>
    <n v="58000"/>
    <n v="13250"/>
    <x v="0"/>
  </r>
  <r>
    <s v="ORD254"/>
    <x v="45"/>
    <x v="2"/>
    <x v="2"/>
    <x v="2"/>
    <s v="PRD346"/>
    <x v="251"/>
    <x v="0"/>
    <s v="Smartphones"/>
    <s v="CUST1254"/>
    <s v="Shashank M"/>
    <x v="0"/>
    <x v="2"/>
    <x v="0"/>
    <n v="28000"/>
    <x v="1"/>
    <n v="56000"/>
    <n v="43000"/>
    <n v="13000"/>
    <x v="2"/>
  </r>
  <r>
    <s v="ORD255"/>
    <x v="46"/>
    <x v="3"/>
    <x v="3"/>
    <x v="3"/>
    <s v="PRD445"/>
    <x v="252"/>
    <x v="2"/>
    <s v="Chairs"/>
    <s v="CUST1255"/>
    <s v="Partha Sen"/>
    <x v="0"/>
    <x v="3"/>
    <x v="3"/>
    <n v="18000"/>
    <x v="0"/>
    <n v="17100"/>
    <n v="13000"/>
    <n v="4100"/>
    <x v="0"/>
  </r>
  <r>
    <s v="ORD256"/>
    <x v="46"/>
    <x v="3"/>
    <x v="3"/>
    <x v="3"/>
    <s v="PRD446"/>
    <x v="253"/>
    <x v="2"/>
    <s v="Storage"/>
    <s v="CUST1256"/>
    <s v="Souvik Ghosh"/>
    <x v="1"/>
    <x v="3"/>
    <x v="3"/>
    <n v="35000"/>
    <x v="3"/>
    <n v="32200"/>
    <n v="26000"/>
    <n v="6200"/>
    <x v="1"/>
  </r>
  <r>
    <s v="ORD257"/>
    <x v="47"/>
    <x v="4"/>
    <x v="3"/>
    <x v="2"/>
    <s v="PRD545"/>
    <x v="254"/>
    <x v="2"/>
    <s v="Dairy"/>
    <s v="CUST1257"/>
    <s v="Ganesan K"/>
    <x v="0"/>
    <x v="4"/>
    <x v="0"/>
    <n v="280"/>
    <x v="1"/>
    <n v="560"/>
    <n v="400"/>
    <n v="160"/>
    <x v="1"/>
  </r>
  <r>
    <s v="ORD258"/>
    <x v="47"/>
    <x v="4"/>
    <x v="3"/>
    <x v="2"/>
    <s v="PRD546"/>
    <x v="255"/>
    <x v="2"/>
    <s v="Dairy"/>
    <s v="CUST1258"/>
    <s v="Janaki R"/>
    <x v="0"/>
    <x v="4"/>
    <x v="3"/>
    <n v="550"/>
    <x v="1"/>
    <n v="550"/>
    <n v="400"/>
    <n v="150"/>
    <x v="0"/>
  </r>
  <r>
    <s v="ORD259"/>
    <x v="48"/>
    <x v="5"/>
    <x v="3"/>
    <x v="0"/>
    <s v="PRD625"/>
    <x v="256"/>
    <x v="3"/>
    <s v="Footwear"/>
    <s v="CUST1259"/>
    <s v="Rohan Jadhav"/>
    <x v="0"/>
    <x v="5"/>
    <x v="0"/>
    <n v="2800"/>
    <x v="1"/>
    <n v="5600"/>
    <n v="4000"/>
    <n v="1600"/>
    <x v="0"/>
  </r>
  <r>
    <s v="ORD260"/>
    <x v="48"/>
    <x v="5"/>
    <x v="3"/>
    <x v="0"/>
    <s v="PRD626"/>
    <x v="257"/>
    <x v="3"/>
    <s v="Equipment"/>
    <s v="CUST1260"/>
    <s v="Aditya Pawar"/>
    <x v="0"/>
    <x v="5"/>
    <x v="3"/>
    <n v="1500"/>
    <x v="0"/>
    <n v="1425"/>
    <n v="1000"/>
    <n v="425"/>
    <x v="2"/>
  </r>
  <r>
    <s v="ORD261"/>
    <x v="49"/>
    <x v="0"/>
    <x v="0"/>
    <x v="0"/>
    <s v="PRD149"/>
    <x v="258"/>
    <x v="0"/>
    <s v="Appliances"/>
    <s v="CUST1261"/>
    <s v="Usha Yadav"/>
    <x v="0"/>
    <x v="0"/>
    <x v="0"/>
    <n v="800"/>
    <x v="1"/>
    <n v="1600"/>
    <n v="1100"/>
    <n v="500"/>
    <x v="1"/>
  </r>
  <r>
    <s v="ORD262"/>
    <x v="49"/>
    <x v="0"/>
    <x v="0"/>
    <x v="0"/>
    <s v="PRD150"/>
    <x v="259"/>
    <x v="0"/>
    <s v="Appliances"/>
    <s v="CUST1262"/>
    <s v="Santosh Prabhu"/>
    <x v="0"/>
    <x v="0"/>
    <x v="3"/>
    <n v="5500"/>
    <x v="0"/>
    <n v="5225"/>
    <n v="4000"/>
    <n v="1225"/>
    <x v="0"/>
  </r>
  <r>
    <s v="ORD263"/>
    <x v="50"/>
    <x v="1"/>
    <x v="1"/>
    <x v="1"/>
    <s v="PRD249"/>
    <x v="260"/>
    <x v="2"/>
    <s v="Festive"/>
    <s v="CUST1263"/>
    <s v="Govind Sharma"/>
    <x v="0"/>
    <x v="1"/>
    <x v="9"/>
    <n v="80"/>
    <x v="1"/>
    <n v="1600"/>
    <n v="1000"/>
    <n v="600"/>
    <x v="1"/>
  </r>
  <r>
    <s v="ORD264"/>
    <x v="50"/>
    <x v="1"/>
    <x v="1"/>
    <x v="1"/>
    <s v="PRD250"/>
    <x v="261"/>
    <x v="2"/>
    <s v="Festive"/>
    <s v="CUST1264"/>
    <s v="Hariom Gupta"/>
    <x v="0"/>
    <x v="1"/>
    <x v="4"/>
    <n v="350"/>
    <x v="1"/>
    <n v="1750"/>
    <n v="1200"/>
    <n v="550"/>
    <x v="0"/>
  </r>
  <r>
    <s v="ORD265"/>
    <x v="51"/>
    <x v="2"/>
    <x v="2"/>
    <x v="2"/>
    <s v="PRD347"/>
    <x v="262"/>
    <x v="0"/>
    <s v="Tablets"/>
    <s v="CUST1265"/>
    <s v="Ramesh K"/>
    <x v="1"/>
    <x v="2"/>
    <x v="0"/>
    <n v="72000"/>
    <x v="3"/>
    <n v="132480"/>
    <n v="108000"/>
    <n v="24480"/>
    <x v="0"/>
  </r>
  <r>
    <s v="ORD266"/>
    <x v="51"/>
    <x v="2"/>
    <x v="2"/>
    <x v="2"/>
    <s v="PRD348"/>
    <x v="263"/>
    <x v="0"/>
    <s v="Tablets"/>
    <s v="CUST1266"/>
    <s v="Shilpa G"/>
    <x v="2"/>
    <x v="2"/>
    <x v="3"/>
    <n v="35000"/>
    <x v="0"/>
    <n v="33250"/>
    <n v="27000"/>
    <n v="6250"/>
    <x v="2"/>
  </r>
  <r>
    <s v="ORD267"/>
    <x v="52"/>
    <x v="3"/>
    <x v="3"/>
    <x v="3"/>
    <s v="PRD447"/>
    <x v="264"/>
    <x v="2"/>
    <s v="Office"/>
    <s v="CUST1267"/>
    <s v="Alok Nath"/>
    <x v="1"/>
    <x v="3"/>
    <x v="2"/>
    <n v="25000"/>
    <x v="2"/>
    <n v="90000"/>
    <n v="70000"/>
    <n v="20000"/>
    <x v="0"/>
  </r>
  <r>
    <s v="ORD268"/>
    <x v="52"/>
    <x v="3"/>
    <x v="3"/>
    <x v="3"/>
    <s v="PRD448"/>
    <x v="265"/>
    <x v="2"/>
    <s v="Office"/>
    <s v="CUST1268"/>
    <s v="Sushmita Sen"/>
    <x v="1"/>
    <x v="3"/>
    <x v="3"/>
    <n v="45000"/>
    <x v="3"/>
    <n v="41400"/>
    <n v="33000"/>
    <n v="8400"/>
    <x v="1"/>
  </r>
  <r>
    <s v="ORD269"/>
    <x v="53"/>
    <x v="4"/>
    <x v="3"/>
    <x v="2"/>
    <s v="PRD547"/>
    <x v="266"/>
    <x v="2"/>
    <s v="Grains"/>
    <s v="CUST1269"/>
    <s v="Saroja M"/>
    <x v="0"/>
    <x v="4"/>
    <x v="2"/>
    <n v="70"/>
    <x v="1"/>
    <n v="280"/>
    <n v="190"/>
    <n v="90"/>
    <x v="1"/>
  </r>
  <r>
    <s v="ORD270"/>
    <x v="53"/>
    <x v="4"/>
    <x v="3"/>
    <x v="2"/>
    <s v="PRD548"/>
    <x v="267"/>
    <x v="2"/>
    <s v="Grains"/>
    <s v="CUST1270"/>
    <s v="Kamala K"/>
    <x v="0"/>
    <x v="4"/>
    <x v="1"/>
    <n v="60"/>
    <x v="1"/>
    <n v="180"/>
    <n v="120"/>
    <n v="60"/>
    <x v="0"/>
  </r>
  <r>
    <s v="ORD271"/>
    <x v="54"/>
    <x v="5"/>
    <x v="3"/>
    <x v="0"/>
    <s v="PRD627"/>
    <x v="268"/>
    <x v="3"/>
    <s v="Equipment"/>
    <s v="CUST1271"/>
    <s v="Aishwarya Kale"/>
    <x v="0"/>
    <x v="5"/>
    <x v="1"/>
    <n v="900"/>
    <x v="1"/>
    <n v="2700"/>
    <n v="1900"/>
    <n v="800"/>
    <x v="0"/>
  </r>
  <r>
    <s v="ORD272"/>
    <x v="54"/>
    <x v="5"/>
    <x v="3"/>
    <x v="0"/>
    <s v="PRD628"/>
    <x v="269"/>
    <x v="3"/>
    <s v="Equipment"/>
    <s v="CUST1272"/>
    <s v="Neha Patil"/>
    <x v="0"/>
    <x v="5"/>
    <x v="0"/>
    <n v="1500"/>
    <x v="0"/>
    <n v="2850"/>
    <n v="2000"/>
    <n v="850"/>
    <x v="2"/>
  </r>
  <r>
    <s v="ORD273"/>
    <x v="55"/>
    <x v="0"/>
    <x v="0"/>
    <x v="0"/>
    <s v="PRD151"/>
    <x v="270"/>
    <x v="0"/>
    <s v="Appliances"/>
    <s v="CUST1273"/>
    <s v="Rajendra Singh"/>
    <x v="0"/>
    <x v="0"/>
    <x v="3"/>
    <n v="32000"/>
    <x v="3"/>
    <n v="29440"/>
    <n v="24000"/>
    <n v="5440"/>
    <x v="0"/>
  </r>
  <r>
    <s v="ORD274"/>
    <x v="55"/>
    <x v="0"/>
    <x v="0"/>
    <x v="0"/>
    <s v="PRD152"/>
    <x v="271"/>
    <x v="0"/>
    <s v="Appliances"/>
    <s v="CUST1274"/>
    <s v="Mamta Desai"/>
    <x v="0"/>
    <x v="0"/>
    <x v="3"/>
    <n v="38000"/>
    <x v="0"/>
    <n v="36100"/>
    <n v="30000"/>
    <n v="6100"/>
    <x v="2"/>
  </r>
  <r>
    <s v="ORD275"/>
    <x v="56"/>
    <x v="1"/>
    <x v="1"/>
    <x v="1"/>
    <s v="PRD251"/>
    <x v="272"/>
    <x v="2"/>
    <s v="Beverages"/>
    <s v="CUST1275"/>
    <s v="Radhey Shyam"/>
    <x v="0"/>
    <x v="1"/>
    <x v="6"/>
    <n v="180"/>
    <x v="1"/>
    <n v="1080"/>
    <n v="750"/>
    <n v="330"/>
    <x v="1"/>
  </r>
  <r>
    <s v="ORD276"/>
    <x v="56"/>
    <x v="1"/>
    <x v="1"/>
    <x v="1"/>
    <s v="PRD252"/>
    <x v="273"/>
    <x v="2"/>
    <s v="Sweets"/>
    <s v="CUST1276"/>
    <s v="Vrinda Sharma"/>
    <x v="0"/>
    <x v="1"/>
    <x v="2"/>
    <n v="350"/>
    <x v="1"/>
    <n v="1400"/>
    <n v="1000"/>
    <n v="400"/>
    <x v="0"/>
  </r>
  <r>
    <s v="ORD277"/>
    <x v="57"/>
    <x v="2"/>
    <x v="2"/>
    <x v="2"/>
    <s v="PRD349"/>
    <x v="274"/>
    <x v="0"/>
    <s v="Appliances"/>
    <s v="CUST1277"/>
    <s v="Vijay Kumar"/>
    <x v="0"/>
    <x v="2"/>
    <x v="3"/>
    <n v="6500"/>
    <x v="1"/>
    <n v="6500"/>
    <n v="4800"/>
    <n v="1700"/>
    <x v="0"/>
  </r>
  <r>
    <s v="ORD278"/>
    <x v="57"/>
    <x v="2"/>
    <x v="2"/>
    <x v="2"/>
    <s v="PRD350"/>
    <x v="275"/>
    <x v="0"/>
    <s v="Appliances"/>
    <s v="CUST1278"/>
    <s v="Anupama Rao"/>
    <x v="1"/>
    <x v="2"/>
    <x v="3"/>
    <n v="22000"/>
    <x v="0"/>
    <n v="20900"/>
    <n v="17000"/>
    <n v="3900"/>
    <x v="2"/>
  </r>
  <r>
    <s v="ORD279"/>
    <x v="58"/>
    <x v="3"/>
    <x v="3"/>
    <x v="3"/>
    <s v="PRD449"/>
    <x v="276"/>
    <x v="2"/>
    <s v="Religious"/>
    <s v="CUST1279"/>
    <s v="Shankar Bhattacharya"/>
    <x v="0"/>
    <x v="3"/>
    <x v="3"/>
    <n v="15000"/>
    <x v="1"/>
    <n v="15000"/>
    <n v="11000"/>
    <n v="4000"/>
    <x v="0"/>
  </r>
  <r>
    <s v="ORD280"/>
    <x v="58"/>
    <x v="3"/>
    <x v="3"/>
    <x v="3"/>
    <s v="PRD450"/>
    <x v="277"/>
    <x v="2"/>
    <s v="Decor"/>
    <s v="CUST1280"/>
    <s v="Aparna Sen"/>
    <x v="0"/>
    <x v="3"/>
    <x v="1"/>
    <n v="3500"/>
    <x v="0"/>
    <n v="9975"/>
    <n v="7500"/>
    <n v="2475"/>
    <x v="1"/>
  </r>
  <r>
    <s v="ORD281"/>
    <x v="59"/>
    <x v="4"/>
    <x v="3"/>
    <x v="2"/>
    <s v="PRD549"/>
    <x v="278"/>
    <x v="2"/>
    <s v="Essentials"/>
    <s v="CUST1281"/>
    <s v="Selvi M"/>
    <x v="0"/>
    <x v="4"/>
    <x v="0"/>
    <n v="90"/>
    <x v="1"/>
    <n v="180"/>
    <n v="120"/>
    <n v="60"/>
    <x v="1"/>
  </r>
  <r>
    <s v="ORD282"/>
    <x v="59"/>
    <x v="4"/>
    <x v="3"/>
    <x v="2"/>
    <s v="PRD550"/>
    <x v="279"/>
    <x v="2"/>
    <s v="Essentials"/>
    <s v="CUST1282"/>
    <s v="Karpagam R"/>
    <x v="0"/>
    <x v="4"/>
    <x v="3"/>
    <n v="150"/>
    <x v="1"/>
    <n v="150"/>
    <n v="100"/>
    <n v="50"/>
    <x v="0"/>
  </r>
  <r>
    <s v="ORD283"/>
    <x v="60"/>
    <x v="5"/>
    <x v="3"/>
    <x v="0"/>
    <s v="PRD629"/>
    <x v="280"/>
    <x v="3"/>
    <s v="Footwear"/>
    <s v="CUST1283"/>
    <s v="Shubhangi Kulkarni"/>
    <x v="0"/>
    <x v="5"/>
    <x v="0"/>
    <n v="4500"/>
    <x v="3"/>
    <n v="8280"/>
    <n v="6400"/>
    <n v="1880"/>
    <x v="0"/>
  </r>
  <r>
    <s v="ORD284"/>
    <x v="60"/>
    <x v="5"/>
    <x v="3"/>
    <x v="0"/>
    <s v="PRD630"/>
    <x v="281"/>
    <x v="3"/>
    <s v="Bags"/>
    <s v="CUST1284"/>
    <s v="Satish Joshi"/>
    <x v="0"/>
    <x v="5"/>
    <x v="3"/>
    <n v="3500"/>
    <x v="1"/>
    <n v="3500"/>
    <n v="2500"/>
    <n v="1000"/>
    <x v="2"/>
  </r>
  <r>
    <s v="ORD285"/>
    <x v="61"/>
    <x v="0"/>
    <x v="0"/>
    <x v="0"/>
    <s v="PRD153"/>
    <x v="282"/>
    <x v="1"/>
    <s v="Women's Wear"/>
    <s v="CUST1285"/>
    <s v="Sulochana Joshi"/>
    <x v="0"/>
    <x v="0"/>
    <x v="0"/>
    <n v="5500"/>
    <x v="5"/>
    <n v="9350"/>
    <n v="7000"/>
    <n v="2350"/>
    <x v="0"/>
  </r>
  <r>
    <s v="ORD286"/>
    <x v="61"/>
    <x v="0"/>
    <x v="0"/>
    <x v="0"/>
    <s v="PRD154"/>
    <x v="283"/>
    <x v="5"/>
    <s v="Artificial"/>
    <s v="CUST1286"/>
    <s v="Tejaswini G"/>
    <x v="0"/>
    <x v="0"/>
    <x v="3"/>
    <n v="3500"/>
    <x v="0"/>
    <n v="3325"/>
    <n v="2000"/>
    <n v="1325"/>
    <x v="2"/>
  </r>
  <r>
    <s v="ORD287"/>
    <x v="62"/>
    <x v="1"/>
    <x v="1"/>
    <x v="1"/>
    <s v="PRD253"/>
    <x v="284"/>
    <x v="4"/>
    <s v="Gifts"/>
    <s v="CUST1287"/>
    <s v="Dinesh Gupta"/>
    <x v="0"/>
    <x v="1"/>
    <x v="4"/>
    <n v="1000"/>
    <x v="1"/>
    <n v="5000"/>
    <n v="2500"/>
    <n v="2500"/>
    <x v="0"/>
  </r>
  <r>
    <s v="ORD288"/>
    <x v="62"/>
    <x v="1"/>
    <x v="1"/>
    <x v="1"/>
    <s v="PRD254"/>
    <x v="285"/>
    <x v="4"/>
    <s v="Gifts"/>
    <s v="CUST1288"/>
    <s v="Manish Jain"/>
    <x v="0"/>
    <x v="1"/>
    <x v="5"/>
    <n v="500"/>
    <x v="1"/>
    <n v="5000"/>
    <n v="3000"/>
    <n v="2000"/>
    <x v="1"/>
  </r>
  <r>
    <s v="ORD289"/>
    <x v="63"/>
    <x v="2"/>
    <x v="2"/>
    <x v="2"/>
    <s v="PRD351"/>
    <x v="286"/>
    <x v="1"/>
    <s v="Accessories"/>
    <s v="CUST1289"/>
    <s v="Lavanya B"/>
    <x v="0"/>
    <x v="2"/>
    <x v="0"/>
    <n v="3200"/>
    <x v="2"/>
    <n v="5760"/>
    <n v="4200"/>
    <n v="1560"/>
    <x v="0"/>
  </r>
  <r>
    <s v="ORD290"/>
    <x v="63"/>
    <x v="2"/>
    <x v="2"/>
    <x v="2"/>
    <s v="PRD352"/>
    <x v="287"/>
    <x v="1"/>
    <s v="Bags"/>
    <s v="CUST1290"/>
    <s v="Mythili K"/>
    <x v="0"/>
    <x v="2"/>
    <x v="3"/>
    <n v="4500"/>
    <x v="0"/>
    <n v="4275"/>
    <n v="3200"/>
    <n v="1075"/>
    <x v="2"/>
  </r>
  <r>
    <s v="ORD291"/>
    <x v="64"/>
    <x v="3"/>
    <x v="3"/>
    <x v="3"/>
    <s v="PRD451"/>
    <x v="288"/>
    <x v="2"/>
    <s v="Storage"/>
    <s v="CUST1291"/>
    <s v="Aniruddha Chakraborty"/>
    <x v="2"/>
    <x v="3"/>
    <x v="3"/>
    <n v="12500"/>
    <x v="1"/>
    <n v="12500"/>
    <n v="9500"/>
    <n v="3000"/>
    <x v="0"/>
  </r>
  <r>
    <s v="ORD292"/>
    <x v="64"/>
    <x v="3"/>
    <x v="3"/>
    <x v="3"/>
    <s v="PRD452"/>
    <x v="289"/>
    <x v="2"/>
    <s v="Lighting"/>
    <s v="CUST1292"/>
    <s v="Debjani Mukherjee"/>
    <x v="0"/>
    <x v="3"/>
    <x v="0"/>
    <n v="3200"/>
    <x v="0"/>
    <n v="6080"/>
    <n v="4500"/>
    <n v="1580"/>
    <x v="1"/>
  </r>
  <r>
    <s v="ORD293"/>
    <x v="65"/>
    <x v="4"/>
    <x v="3"/>
    <x v="2"/>
    <s v="PRD551"/>
    <x v="290"/>
    <x v="2"/>
    <s v="Fruits"/>
    <s v="CUST1293"/>
    <s v="Murugan K"/>
    <x v="0"/>
    <x v="4"/>
    <x v="0"/>
    <n v="60"/>
    <x v="1"/>
    <n v="120"/>
    <n v="80"/>
    <n v="40"/>
    <x v="1"/>
  </r>
  <r>
    <s v="ORD294"/>
    <x v="65"/>
    <x v="4"/>
    <x v="3"/>
    <x v="2"/>
    <s v="PRD552"/>
    <x v="291"/>
    <x v="2"/>
    <s v="Fruits"/>
    <s v="CUST1294"/>
    <s v="Meenakshi R"/>
    <x v="0"/>
    <x v="4"/>
    <x v="1"/>
    <n v="50"/>
    <x v="1"/>
    <n v="150"/>
    <n v="100"/>
    <n v="50"/>
    <x v="0"/>
  </r>
  <r>
    <s v="ORD295"/>
    <x v="66"/>
    <x v="5"/>
    <x v="3"/>
    <x v="0"/>
    <s v="PRD631"/>
    <x v="292"/>
    <x v="3"/>
    <s v="Supplements"/>
    <s v="CUST1295"/>
    <s v="Dr. Aniket Deshpande"/>
    <x v="1"/>
    <x v="5"/>
    <x v="1"/>
    <n v="3500"/>
    <x v="0"/>
    <n v="9975"/>
    <n v="7500"/>
    <n v="2475"/>
    <x v="0"/>
  </r>
  <r>
    <s v="ORD296"/>
    <x v="66"/>
    <x v="5"/>
    <x v="3"/>
    <x v="0"/>
    <s v="PRD632"/>
    <x v="293"/>
    <x v="3"/>
    <s v="Supplements"/>
    <s v="CUST1296"/>
    <s v="Sandeep Khot"/>
    <x v="0"/>
    <x v="5"/>
    <x v="0"/>
    <n v="2200"/>
    <x v="1"/>
    <n v="4400"/>
    <n v="3200"/>
    <n v="1200"/>
    <x v="2"/>
  </r>
  <r>
    <s v="ORD297"/>
    <x v="67"/>
    <x v="0"/>
    <x v="0"/>
    <x v="0"/>
    <s v="PRD155"/>
    <x v="294"/>
    <x v="0"/>
    <s v="All"/>
    <s v="CUST1297"/>
    <s v="Santosh Ghadge"/>
    <x v="0"/>
    <x v="0"/>
    <x v="1"/>
    <n v="15000"/>
    <x v="7"/>
    <n v="36900"/>
    <n v="28000"/>
    <n v="8900"/>
    <x v="0"/>
  </r>
  <r>
    <s v="ORD298"/>
    <x v="67"/>
    <x v="0"/>
    <x v="0"/>
    <x v="0"/>
    <s v="PRD156"/>
    <x v="295"/>
    <x v="0"/>
    <s v="Televisions"/>
    <s v="CUST1298"/>
    <s v="Savita Salvi"/>
    <x v="0"/>
    <x v="0"/>
    <x v="3"/>
    <n v="28000"/>
    <x v="4"/>
    <n v="24640"/>
    <n v="20000"/>
    <n v="4640"/>
    <x v="2"/>
  </r>
  <r>
    <s v="ORD299"/>
    <x v="68"/>
    <x v="1"/>
    <x v="1"/>
    <x v="1"/>
    <s v="PRD255"/>
    <x v="296"/>
    <x v="2"/>
    <s v="Festive"/>
    <s v="CUST1299"/>
    <s v="Chotelal Gupta"/>
    <x v="0"/>
    <x v="1"/>
    <x v="4"/>
    <n v="1200"/>
    <x v="3"/>
    <n v="5520"/>
    <n v="4000"/>
    <n v="1520"/>
    <x v="0"/>
  </r>
  <r>
    <s v="ORD300"/>
    <x v="68"/>
    <x v="1"/>
    <x v="1"/>
    <x v="1"/>
    <s v="PRD256"/>
    <x v="297"/>
    <x v="2"/>
    <s v="Sweets"/>
    <s v="CUST1300"/>
    <s v="Radhika Sharma"/>
    <x v="0"/>
    <x v="1"/>
    <x v="2"/>
    <n v="800"/>
    <x v="0"/>
    <n v="3040"/>
    <n v="2200"/>
    <n v="840"/>
    <x v="1"/>
  </r>
  <r>
    <s v="ORD301"/>
    <x v="69"/>
    <x v="0"/>
    <x v="0"/>
    <x v="0"/>
    <s v="PRD157"/>
    <x v="298"/>
    <x v="0"/>
    <s v="Appliances"/>
    <s v="CUST1301"/>
    <s v="Prakash Mhatre"/>
    <x v="0"/>
    <x v="0"/>
    <x v="3"/>
    <n v="42000"/>
    <x v="3"/>
    <n v="38640"/>
    <n v="32000"/>
    <n v="6640"/>
    <x v="0"/>
  </r>
  <r>
    <s v="ORD302"/>
    <x v="69"/>
    <x v="0"/>
    <x v="0"/>
    <x v="0"/>
    <s v="PRD158"/>
    <x v="299"/>
    <x v="0"/>
    <s v="Appliances"/>
    <s v="CUST1302"/>
    <s v="Asha Kamat"/>
    <x v="0"/>
    <x v="0"/>
    <x v="3"/>
    <n v="38000"/>
    <x v="0"/>
    <n v="36100"/>
    <n v="30000"/>
    <n v="6100"/>
    <x v="2"/>
  </r>
  <r>
    <s v="ORD303"/>
    <x v="70"/>
    <x v="1"/>
    <x v="1"/>
    <x v="1"/>
    <s v="PRD257"/>
    <x v="300"/>
    <x v="1"/>
    <s v="Ethnic Wear"/>
    <s v="CUST1303"/>
    <s v="Poonam Gupta"/>
    <x v="0"/>
    <x v="1"/>
    <x v="1"/>
    <n v="2200"/>
    <x v="1"/>
    <n v="6600"/>
    <n v="4600"/>
    <n v="2000"/>
    <x v="1"/>
  </r>
  <r>
    <s v="ORD304"/>
    <x v="70"/>
    <x v="1"/>
    <x v="1"/>
    <x v="1"/>
    <s v="PRD258"/>
    <x v="301"/>
    <x v="1"/>
    <s v="Women's Wear"/>
    <s v="CUST1304"/>
    <s v="Sushma Sharma"/>
    <x v="0"/>
    <x v="1"/>
    <x v="0"/>
    <n v="3500"/>
    <x v="0"/>
    <n v="6650"/>
    <n v="4800"/>
    <n v="1850"/>
    <x v="0"/>
  </r>
  <r>
    <s v="ORD305"/>
    <x v="71"/>
    <x v="2"/>
    <x v="2"/>
    <x v="2"/>
    <s v="PRD353"/>
    <x v="302"/>
    <x v="0"/>
    <s v="Appliances"/>
    <s v="CUST1305"/>
    <s v="Muniraju K"/>
    <x v="0"/>
    <x v="2"/>
    <x v="3"/>
    <n v="8500"/>
    <x v="1"/>
    <n v="8500"/>
    <n v="6200"/>
    <n v="2300"/>
    <x v="0"/>
  </r>
  <r>
    <s v="ORD306"/>
    <x v="71"/>
    <x v="2"/>
    <x v="2"/>
    <x v="2"/>
    <s v="PRD354"/>
    <x v="303"/>
    <x v="0"/>
    <s v="Appliances"/>
    <s v="CUST1306"/>
    <s v="Shantha Kumari"/>
    <x v="0"/>
    <x v="2"/>
    <x v="3"/>
    <n v="6500"/>
    <x v="0"/>
    <n v="6175"/>
    <n v="4700"/>
    <n v="1475"/>
    <x v="2"/>
  </r>
  <r>
    <s v="ORD307"/>
    <x v="72"/>
    <x v="3"/>
    <x v="3"/>
    <x v="3"/>
    <s v="PRD453"/>
    <x v="304"/>
    <x v="2"/>
    <s v="Outdoor"/>
    <s v="CUST1307"/>
    <s v="Samir Das"/>
    <x v="0"/>
    <x v="3"/>
    <x v="2"/>
    <n v="1800"/>
    <x v="1"/>
    <n v="7200"/>
    <n v="5000"/>
    <n v="2200"/>
    <x v="1"/>
  </r>
  <r>
    <s v="ORD308"/>
    <x v="72"/>
    <x v="3"/>
    <x v="3"/>
    <x v="3"/>
    <s v="PRD454"/>
    <x v="305"/>
    <x v="2"/>
    <s v="Outdoor"/>
    <s v="CUST1308"/>
    <s v="Mita Ghosh"/>
    <x v="0"/>
    <x v="3"/>
    <x v="0"/>
    <n v="3500"/>
    <x v="0"/>
    <n v="6650"/>
    <n v="4800"/>
    <n v="1850"/>
    <x v="0"/>
  </r>
  <r>
    <s v="ORD309"/>
    <x v="73"/>
    <x v="4"/>
    <x v="3"/>
    <x v="2"/>
    <s v="PRD553"/>
    <x v="306"/>
    <x v="2"/>
    <s v="Fruits"/>
    <s v="CUST1309"/>
    <s v="Kumaravel R"/>
    <x v="0"/>
    <x v="4"/>
    <x v="4"/>
    <n v="120"/>
    <x v="1"/>
    <n v="600"/>
    <n v="400"/>
    <n v="200"/>
    <x v="1"/>
  </r>
  <r>
    <s v="ORD310"/>
    <x v="73"/>
    <x v="4"/>
    <x v="3"/>
    <x v="2"/>
    <s v="PRD554"/>
    <x v="307"/>
    <x v="2"/>
    <s v="Fruits"/>
    <s v="CUST1310"/>
    <s v="Lakshmi K"/>
    <x v="0"/>
    <x v="4"/>
    <x v="1"/>
    <n v="80"/>
    <x v="1"/>
    <n v="240"/>
    <n v="160"/>
    <n v="80"/>
    <x v="0"/>
  </r>
  <r>
    <s v="ORD311"/>
    <x v="74"/>
    <x v="5"/>
    <x v="3"/>
    <x v="0"/>
    <s v="PRD633"/>
    <x v="308"/>
    <x v="3"/>
    <s v="Footwear"/>
    <s v="CUST1311"/>
    <s v="Omkar Phadke"/>
    <x v="0"/>
    <x v="5"/>
    <x v="0"/>
    <n v="3500"/>
    <x v="3"/>
    <n v="6440"/>
    <n v="5000"/>
    <n v="1440"/>
    <x v="0"/>
  </r>
  <r>
    <s v="ORD312"/>
    <x v="74"/>
    <x v="5"/>
    <x v="3"/>
    <x v="0"/>
    <s v="PRD634"/>
    <x v="309"/>
    <x v="3"/>
    <s v="Apparel"/>
    <s v="CUST1312"/>
    <s v="Tanvi Kulkarni"/>
    <x v="0"/>
    <x v="5"/>
    <x v="1"/>
    <n v="1200"/>
    <x v="1"/>
    <n v="3600"/>
    <n v="2500"/>
    <n v="1100"/>
    <x v="2"/>
  </r>
  <r>
    <s v="ORD313"/>
    <x v="75"/>
    <x v="6"/>
    <x v="3"/>
    <x v="3"/>
    <s v="PRD455"/>
    <x v="310"/>
    <x v="2"/>
    <s v="All"/>
    <s v="CUST1313"/>
    <s v="New Customer"/>
    <x v="0"/>
    <x v="3"/>
    <x v="4"/>
    <n v="20000"/>
    <x v="6"/>
    <n v="80000"/>
    <n v="60000"/>
    <n v="20000"/>
    <x v="0"/>
  </r>
  <r>
    <s v="ORD314"/>
    <x v="75"/>
    <x v="7"/>
    <x v="3"/>
    <x v="3"/>
    <s v="PRD456"/>
    <x v="311"/>
    <x v="2"/>
    <s v="Outdoor"/>
    <s v="CUST1314"/>
    <s v="Anindya Sen"/>
    <x v="0"/>
    <x v="3"/>
    <x v="3"/>
    <n v="15000"/>
    <x v="2"/>
    <n v="13500"/>
    <n v="10500"/>
    <n v="3000"/>
    <x v="0"/>
  </r>
  <r>
    <s v="ORD315"/>
    <x v="76"/>
    <x v="0"/>
    <x v="0"/>
    <x v="0"/>
    <s v="PRD159"/>
    <x v="312"/>
    <x v="1"/>
    <s v="Casual Wear"/>
    <s v="CUST1315"/>
    <s v="Akash Yadav"/>
    <x v="0"/>
    <x v="0"/>
    <x v="2"/>
    <n v="1400"/>
    <x v="1"/>
    <n v="5600"/>
    <n v="3800"/>
    <n v="1800"/>
    <x v="1"/>
  </r>
  <r>
    <s v="ORD316"/>
    <x v="76"/>
    <x v="0"/>
    <x v="0"/>
    <x v="0"/>
    <s v="PRD160"/>
    <x v="313"/>
    <x v="1"/>
    <s v="Formal Wear"/>
    <s v="CUST1316"/>
    <s v="Kiran Sawant"/>
    <x v="0"/>
    <x v="0"/>
    <x v="0"/>
    <n v="2500"/>
    <x v="0"/>
    <n v="4750"/>
    <n v="3400"/>
    <n v="1350"/>
    <x v="0"/>
  </r>
  <r>
    <s v="ORD317"/>
    <x v="77"/>
    <x v="1"/>
    <x v="1"/>
    <x v="1"/>
    <s v="PRD259"/>
    <x v="314"/>
    <x v="1"/>
    <s v="Summer Wear"/>
    <s v="CUST1317"/>
    <s v="Tarun Khanna"/>
    <x v="0"/>
    <x v="1"/>
    <x v="3"/>
    <n v="2800"/>
    <x v="1"/>
    <n v="2800"/>
    <n v="2000"/>
    <n v="800"/>
    <x v="0"/>
  </r>
  <r>
    <s v="ORD318"/>
    <x v="77"/>
    <x v="1"/>
    <x v="1"/>
    <x v="1"/>
    <s v="PRD260"/>
    <x v="315"/>
    <x v="1"/>
    <s v="Formal Wear"/>
    <s v="CUST1318"/>
    <s v="Ritu Singh"/>
    <x v="0"/>
    <x v="1"/>
    <x v="0"/>
    <n v="2200"/>
    <x v="0"/>
    <n v="4180"/>
    <n v="3000"/>
    <n v="1180"/>
    <x v="2"/>
  </r>
  <r>
    <s v="ORD319"/>
    <x v="78"/>
    <x v="2"/>
    <x v="2"/>
    <x v="2"/>
    <s v="PRD355"/>
    <x v="316"/>
    <x v="0"/>
    <s v="All"/>
    <s v="CUST1319"/>
    <s v="Ranganath S"/>
    <x v="0"/>
    <x v="2"/>
    <x v="1"/>
    <n v="12000"/>
    <x v="5"/>
    <n v="30600"/>
    <n v="23000"/>
    <n v="7600"/>
    <x v="0"/>
  </r>
  <r>
    <s v="ORD320"/>
    <x v="78"/>
    <x v="2"/>
    <x v="2"/>
    <x v="2"/>
    <s v="PRD356"/>
    <x v="317"/>
    <x v="0"/>
    <s v="Appliances"/>
    <s v="CUST1320"/>
    <s v="Lalitha M"/>
    <x v="0"/>
    <x v="2"/>
    <x v="0"/>
    <n v="2500"/>
    <x v="1"/>
    <n v="5000"/>
    <n v="3600"/>
    <n v="1400"/>
    <x v="1"/>
  </r>
  <r>
    <s v="ORD321"/>
    <x v="79"/>
    <x v="3"/>
    <x v="3"/>
    <x v="3"/>
    <s v="PRD457"/>
    <x v="318"/>
    <x v="2"/>
    <s v="Outdoor"/>
    <s v="CUST1321"/>
    <s v="Sharmila Roy"/>
    <x v="0"/>
    <x v="3"/>
    <x v="3"/>
    <n v="22000"/>
    <x v="3"/>
    <n v="20240"/>
    <n v="16000"/>
    <n v="4240"/>
    <x v="0"/>
  </r>
  <r>
    <s v="ORD322"/>
    <x v="79"/>
    <x v="3"/>
    <x v="3"/>
    <x v="3"/>
    <s v="PRD458"/>
    <x v="319"/>
    <x v="2"/>
    <s v="Outdoor"/>
    <s v="CUST1322"/>
    <s v="Subrata Ghosh"/>
    <x v="0"/>
    <x v="3"/>
    <x v="2"/>
    <n v="1500"/>
    <x v="1"/>
    <n v="6000"/>
    <n v="4200"/>
    <n v="1800"/>
    <x v="2"/>
  </r>
  <r>
    <s v="ORD323"/>
    <x v="80"/>
    <x v="4"/>
    <x v="3"/>
    <x v="2"/>
    <s v="PRD555"/>
    <x v="320"/>
    <x v="2"/>
    <s v="Beverages"/>
    <s v="CUST1323"/>
    <s v="Karthik R"/>
    <x v="0"/>
    <x v="4"/>
    <x v="5"/>
    <n v="50"/>
    <x v="1"/>
    <n v="500"/>
    <n v="300"/>
    <n v="200"/>
    <x v="1"/>
  </r>
  <r>
    <s v="ORD324"/>
    <x v="80"/>
    <x v="4"/>
    <x v="3"/>
    <x v="2"/>
    <s v="PRD556"/>
    <x v="321"/>
    <x v="2"/>
    <s v="Beverages"/>
    <s v="CUST1324"/>
    <s v="Priya Dharshini"/>
    <x v="0"/>
    <x v="4"/>
    <x v="4"/>
    <n v="60"/>
    <x v="1"/>
    <n v="300"/>
    <n v="200"/>
    <n v="100"/>
    <x v="0"/>
  </r>
  <r>
    <s v="ORD325"/>
    <x v="81"/>
    <x v="5"/>
    <x v="3"/>
    <x v="0"/>
    <s v="PRD635"/>
    <x v="322"/>
    <x v="3"/>
    <s v="Apparel"/>
    <s v="CUST1325"/>
    <s v="Aditi Joshi"/>
    <x v="0"/>
    <x v="5"/>
    <x v="0"/>
    <n v="1800"/>
    <x v="0"/>
    <n v="3420"/>
    <n v="2400"/>
    <n v="1020"/>
    <x v="0"/>
  </r>
  <r>
    <s v="ORD326"/>
    <x v="81"/>
    <x v="5"/>
    <x v="3"/>
    <x v="0"/>
    <s v="PRD636"/>
    <x v="323"/>
    <x v="3"/>
    <s v="Equipment"/>
    <s v="CUST1326"/>
    <s v="Prathamesh K"/>
    <x v="0"/>
    <x v="5"/>
    <x v="1"/>
    <n v="400"/>
    <x v="1"/>
    <n v="1200"/>
    <n v="800"/>
    <n v="400"/>
    <x v="2"/>
  </r>
  <r>
    <s v="ORD327"/>
    <x v="82"/>
    <x v="6"/>
    <x v="3"/>
    <x v="3"/>
    <s v="PRD459"/>
    <x v="324"/>
    <x v="2"/>
    <s v="Outdoor"/>
    <s v="CUST1327"/>
    <s v="Debashis Dutta"/>
    <x v="0"/>
    <x v="3"/>
    <x v="3"/>
    <n v="28000"/>
    <x v="0"/>
    <n v="26600"/>
    <n v="21000"/>
    <n v="5600"/>
    <x v="0"/>
  </r>
  <r>
    <s v="ORD328"/>
    <x v="82"/>
    <x v="6"/>
    <x v="3"/>
    <x v="3"/>
    <s v="PRD460"/>
    <x v="325"/>
    <x v="2"/>
    <s v="Outdoor"/>
    <s v="CUST1328"/>
    <s v="Sujata Banerjee"/>
    <x v="0"/>
    <x v="3"/>
    <x v="0"/>
    <n v="4500"/>
    <x v="1"/>
    <n v="9000"/>
    <n v="6500"/>
    <n v="2500"/>
    <x v="1"/>
  </r>
  <r>
    <s v="ORD329"/>
    <x v="83"/>
    <x v="0"/>
    <x v="0"/>
    <x v="0"/>
    <s v="PRD161"/>
    <x v="326"/>
    <x v="0"/>
    <s v="All"/>
    <s v="CUST1329"/>
    <s v="Shilpa More"/>
    <x v="0"/>
    <x v="0"/>
    <x v="2"/>
    <n v="8000"/>
    <x v="4"/>
    <n v="28160"/>
    <n v="21000"/>
    <n v="7160"/>
    <x v="0"/>
  </r>
  <r>
    <s v="ORD330"/>
    <x v="83"/>
    <x v="0"/>
    <x v="0"/>
    <x v="0"/>
    <s v="PRD162"/>
    <x v="327"/>
    <x v="5"/>
    <s v="Gold"/>
    <s v="CUST1330"/>
    <s v="Rajesh Joshi"/>
    <x v="1"/>
    <x v="0"/>
    <x v="0"/>
    <n v="55000"/>
    <x v="0"/>
    <n v="104500"/>
    <n v="90000"/>
    <n v="14500"/>
    <x v="0"/>
  </r>
  <r>
    <s v="ORD331"/>
    <x v="84"/>
    <x v="1"/>
    <x v="1"/>
    <x v="1"/>
    <s v="PRD261"/>
    <x v="328"/>
    <x v="1"/>
    <s v="Ethnic Wear"/>
    <s v="CUST1331"/>
    <s v="Kinjal Shah"/>
    <x v="0"/>
    <x v="1"/>
    <x v="0"/>
    <n v="5500"/>
    <x v="3"/>
    <n v="10120"/>
    <n v="7500"/>
    <n v="2620"/>
    <x v="0"/>
  </r>
  <r>
    <s v="ORD332"/>
    <x v="84"/>
    <x v="1"/>
    <x v="1"/>
    <x v="1"/>
    <s v="PRD262"/>
    <x v="329"/>
    <x v="4"/>
    <s v="Festive"/>
    <s v="CUST1332"/>
    <s v="Dipesh Patel"/>
    <x v="0"/>
    <x v="1"/>
    <x v="4"/>
    <n v="500"/>
    <x v="1"/>
    <n v="2500"/>
    <n v="1500"/>
    <n v="1000"/>
    <x v="1"/>
  </r>
  <r>
    <s v="ORD333"/>
    <x v="85"/>
    <x v="2"/>
    <x v="2"/>
    <x v="2"/>
    <s v="PRD357"/>
    <x v="330"/>
    <x v="0"/>
    <s v="All"/>
    <s v="CUST1333"/>
    <s v="Venkatesh Rao"/>
    <x v="0"/>
    <x v="2"/>
    <x v="1"/>
    <n v="10000"/>
    <x v="2"/>
    <n v="27000"/>
    <n v="20000"/>
    <n v="7000"/>
    <x v="0"/>
  </r>
  <r>
    <s v="ORD334"/>
    <x v="85"/>
    <x v="2"/>
    <x v="2"/>
    <x v="2"/>
    <s v="PRD358"/>
    <x v="331"/>
    <x v="1"/>
    <s v="Ethnic Wear"/>
    <s v="CUST1334"/>
    <s v="Lakshmi Devi"/>
    <x v="0"/>
    <x v="2"/>
    <x v="0"/>
    <n v="4500"/>
    <x v="0"/>
    <n v="8550"/>
    <n v="6300"/>
    <n v="2250"/>
    <x v="2"/>
  </r>
  <r>
    <s v="ORD335"/>
    <x v="86"/>
    <x v="3"/>
    <x v="3"/>
    <x v="3"/>
    <s v="PRD461"/>
    <x v="332"/>
    <x v="1"/>
    <s v="Ethnic Wear"/>
    <s v="CUST1335"/>
    <s v="Mithu Chatterjee"/>
    <x v="0"/>
    <x v="3"/>
    <x v="0"/>
    <n v="5500"/>
    <x v="3"/>
    <n v="10120"/>
    <n v="7500"/>
    <n v="2620"/>
    <x v="0"/>
  </r>
  <r>
    <s v="ORD336"/>
    <x v="86"/>
    <x v="3"/>
    <x v="3"/>
    <x v="3"/>
    <s v="PRD462"/>
    <x v="333"/>
    <x v="4"/>
    <s v="Festive"/>
    <s v="CUST1336"/>
    <s v="Bratati Sen"/>
    <x v="0"/>
    <x v="3"/>
    <x v="1"/>
    <n v="2500"/>
    <x v="0"/>
    <n v="7125"/>
    <n v="5000"/>
    <n v="2125"/>
    <x v="1"/>
  </r>
  <r>
    <s v="ORD337"/>
    <x v="87"/>
    <x v="4"/>
    <x v="3"/>
    <x v="2"/>
    <s v="PRD557"/>
    <x v="334"/>
    <x v="2"/>
    <s v="Festive"/>
    <s v="CUST1337"/>
    <s v="Manickam R"/>
    <x v="0"/>
    <x v="4"/>
    <x v="4"/>
    <n v="1200"/>
    <x v="3"/>
    <n v="5520"/>
    <n v="4000"/>
    <n v="1520"/>
    <x v="0"/>
  </r>
  <r>
    <s v="ORD338"/>
    <x v="87"/>
    <x v="4"/>
    <x v="3"/>
    <x v="2"/>
    <s v="PRD558"/>
    <x v="335"/>
    <x v="2"/>
    <s v="Fruits"/>
    <s v="CUST1338"/>
    <s v="Chitra K"/>
    <x v="0"/>
    <x v="4"/>
    <x v="2"/>
    <n v="350"/>
    <x v="1"/>
    <n v="1400"/>
    <n v="1000"/>
    <n v="400"/>
    <x v="2"/>
  </r>
  <r>
    <s v="ORD339"/>
    <x v="88"/>
    <x v="5"/>
    <x v="3"/>
    <x v="0"/>
    <s v="PRD637"/>
    <x v="336"/>
    <x v="3"/>
    <s v="All"/>
    <s v="CUST1339"/>
    <s v="Shubhangi K"/>
    <x v="0"/>
    <x v="5"/>
    <x v="1"/>
    <n v="4500"/>
    <x v="5"/>
    <n v="11475"/>
    <n v="8500"/>
    <n v="2975"/>
    <x v="0"/>
  </r>
  <r>
    <s v="ORD340"/>
    <x v="88"/>
    <x v="5"/>
    <x v="3"/>
    <x v="0"/>
    <s v="PRD638"/>
    <x v="337"/>
    <x v="3"/>
    <s v="Equipment"/>
    <s v="CUST1340"/>
    <s v="Mayur Pawar"/>
    <x v="0"/>
    <x v="5"/>
    <x v="0"/>
    <n v="2800"/>
    <x v="1"/>
    <n v="5600"/>
    <n v="4000"/>
    <n v="1600"/>
    <x v="1"/>
  </r>
  <r>
    <s v="ORD341"/>
    <x v="89"/>
    <x v="6"/>
    <x v="3"/>
    <x v="3"/>
    <s v="PRD463"/>
    <x v="338"/>
    <x v="2"/>
    <s v="Bedding"/>
    <s v="CUST1341"/>
    <s v="Paramita Roy"/>
    <x v="0"/>
    <x v="3"/>
    <x v="2"/>
    <n v="1800"/>
    <x v="1"/>
    <n v="7200"/>
    <n v="5000"/>
    <n v="2200"/>
    <x v="0"/>
  </r>
  <r>
    <s v="ORD342"/>
    <x v="89"/>
    <x v="6"/>
    <x v="3"/>
    <x v="3"/>
    <s v="PRD464"/>
    <x v="339"/>
    <x v="2"/>
    <s v="Bedding"/>
    <s v="CUST1342"/>
    <s v="Souvik Ghosh"/>
    <x v="0"/>
    <x v="3"/>
    <x v="3"/>
    <n v="8500"/>
    <x v="0"/>
    <n v="8075"/>
    <n v="6200"/>
    <n v="1875"/>
    <x v="2"/>
  </r>
  <r>
    <s v="ORD343"/>
    <x v="90"/>
    <x v="0"/>
    <x v="0"/>
    <x v="0"/>
    <s v="PRD163"/>
    <x v="340"/>
    <x v="0"/>
    <s v="Appliances"/>
    <s v="CUST1343"/>
    <s v="Rajan Kulkarni"/>
    <x v="1"/>
    <x v="0"/>
    <x v="1"/>
    <n v="35000"/>
    <x v="4"/>
    <n v="92400"/>
    <n v="75000"/>
    <n v="17400"/>
    <x v="0"/>
  </r>
  <r>
    <s v="ORD344"/>
    <x v="90"/>
    <x v="0"/>
    <x v="0"/>
    <x v="0"/>
    <s v="PRD164"/>
    <x v="341"/>
    <x v="0"/>
    <s v="Appliances"/>
    <s v="CUST1344"/>
    <s v="Urmila Joshi"/>
    <x v="0"/>
    <x v="0"/>
    <x v="0"/>
    <n v="5500"/>
    <x v="1"/>
    <n v="11000"/>
    <n v="8000"/>
    <n v="3000"/>
    <x v="1"/>
  </r>
  <r>
    <s v="ORD345"/>
    <x v="91"/>
    <x v="1"/>
    <x v="1"/>
    <x v="1"/>
    <s v="PRD263"/>
    <x v="342"/>
    <x v="1"/>
    <s v="Ethnic Wear"/>
    <s v="CUST1345"/>
    <s v="Gurpreet Singh"/>
    <x v="0"/>
    <x v="1"/>
    <x v="0"/>
    <n v="6500"/>
    <x v="3"/>
    <n v="11960"/>
    <n v="9000"/>
    <n v="2960"/>
    <x v="0"/>
  </r>
  <r>
    <s v="ORD346"/>
    <x v="91"/>
    <x v="1"/>
    <x v="1"/>
    <x v="1"/>
    <s v="PRD264"/>
    <x v="343"/>
    <x v="1"/>
    <s v="Footwear"/>
    <s v="CUST1346"/>
    <s v="Harleen Kaur"/>
    <x v="0"/>
    <x v="1"/>
    <x v="0"/>
    <n v="2200"/>
    <x v="1"/>
    <n v="4400"/>
    <n v="3100"/>
    <n v="1300"/>
    <x v="2"/>
  </r>
  <r>
    <s v="ORD347"/>
    <x v="92"/>
    <x v="2"/>
    <x v="2"/>
    <x v="2"/>
    <s v="PRD359"/>
    <x v="344"/>
    <x v="0"/>
    <s v="Computers"/>
    <s v="CUST1347"/>
    <s v="Sunil Gowda"/>
    <x v="1"/>
    <x v="2"/>
    <x v="0"/>
    <n v="65000"/>
    <x v="3"/>
    <n v="119600"/>
    <n v="98000"/>
    <n v="21600"/>
    <x v="0"/>
  </r>
  <r>
    <s v="ORD348"/>
    <x v="92"/>
    <x v="2"/>
    <x v="2"/>
    <x v="2"/>
    <s v="PRD360"/>
    <x v="345"/>
    <x v="0"/>
    <s v="Tablets"/>
    <s v="CUST1348"/>
    <s v="Divya S"/>
    <x v="0"/>
    <x v="2"/>
    <x v="0"/>
    <n v="28000"/>
    <x v="0"/>
    <n v="53200"/>
    <n v="42000"/>
    <n v="11200"/>
    <x v="2"/>
  </r>
  <r>
    <s v="ORD349"/>
    <x v="93"/>
    <x v="3"/>
    <x v="3"/>
    <x v="3"/>
    <s v="PRD465"/>
    <x v="346"/>
    <x v="2"/>
    <s v="Decor"/>
    <s v="CUST1349"/>
    <s v="Tathagata Mukherjee"/>
    <x v="0"/>
    <x v="3"/>
    <x v="1"/>
    <n v="3500"/>
    <x v="1"/>
    <n v="10500"/>
    <n v="7500"/>
    <n v="3000"/>
    <x v="1"/>
  </r>
  <r>
    <s v="ORD350"/>
    <x v="93"/>
    <x v="3"/>
    <x v="3"/>
    <x v="3"/>
    <s v="PRD466"/>
    <x v="347"/>
    <x v="2"/>
    <s v="Decor"/>
    <s v="CUST1350"/>
    <s v="Shreya Das"/>
    <x v="0"/>
    <x v="3"/>
    <x v="2"/>
    <n v="2200"/>
    <x v="0"/>
    <n v="8360"/>
    <n v="6000"/>
    <n v="2360"/>
    <x v="0"/>
  </r>
  <r>
    <s v="ORD351"/>
    <x v="94"/>
    <x v="4"/>
    <x v="3"/>
    <x v="2"/>
    <s v="PRD559"/>
    <x v="348"/>
    <x v="2"/>
    <s v="Beverages"/>
    <s v="CUST1351"/>
    <s v="Sivakami P"/>
    <x v="0"/>
    <x v="4"/>
    <x v="8"/>
    <n v="90"/>
    <x v="1"/>
    <n v="1080"/>
    <n v="750"/>
    <n v="330"/>
    <x v="1"/>
  </r>
  <r>
    <s v="ORD352"/>
    <x v="94"/>
    <x v="4"/>
    <x v="3"/>
    <x v="2"/>
    <s v="PRD560"/>
    <x v="349"/>
    <x v="2"/>
    <s v="Frozen"/>
    <s v="CUST1352"/>
    <s v="Rajalakshmi M"/>
    <x v="0"/>
    <x v="4"/>
    <x v="4"/>
    <n v="350"/>
    <x v="1"/>
    <n v="1750"/>
    <n v="1200"/>
    <n v="550"/>
    <x v="0"/>
  </r>
  <r>
    <s v="ORD353"/>
    <x v="95"/>
    <x v="5"/>
    <x v="3"/>
    <x v="0"/>
    <s v="PRD639"/>
    <x v="350"/>
    <x v="3"/>
    <s v="Equipment"/>
    <s v="CUST1353"/>
    <s v="Dr. Abhay Joshi"/>
    <x v="1"/>
    <x v="5"/>
    <x v="1"/>
    <n v="4500"/>
    <x v="3"/>
    <n v="12420"/>
    <n v="9500"/>
    <n v="2920"/>
    <x v="0"/>
  </r>
  <r>
    <s v="ORD354"/>
    <x v="95"/>
    <x v="5"/>
    <x v="3"/>
    <x v="0"/>
    <s v="PRD640"/>
    <x v="351"/>
    <x v="3"/>
    <s v="Accessories"/>
    <s v="CUST1354"/>
    <s v="Smita Desai"/>
    <x v="0"/>
    <x v="5"/>
    <x v="2"/>
    <n v="1200"/>
    <x v="1"/>
    <n v="4800"/>
    <n v="3400"/>
    <n v="1400"/>
    <x v="2"/>
  </r>
  <r>
    <s v="ORD355"/>
    <x v="96"/>
    <x v="6"/>
    <x v="3"/>
    <x v="3"/>
    <s v="PRD467"/>
    <x v="352"/>
    <x v="2"/>
    <s v="Decor"/>
    <s v="CUST1355"/>
    <s v="Chaitali Bose"/>
    <x v="0"/>
    <x v="3"/>
    <x v="6"/>
    <n v="1500"/>
    <x v="1"/>
    <n v="9000"/>
    <n v="6300"/>
    <n v="2700"/>
    <x v="0"/>
  </r>
  <r>
    <s v="ORD356"/>
    <x v="96"/>
    <x v="6"/>
    <x v="3"/>
    <x v="3"/>
    <s v="PRD468"/>
    <x v="353"/>
    <x v="2"/>
    <s v="Decor"/>
    <s v="CUST1356"/>
    <s v="Arnab Sen"/>
    <x v="0"/>
    <x v="3"/>
    <x v="1"/>
    <n v="2200"/>
    <x v="0"/>
    <n v="6270"/>
    <n v="4500"/>
    <n v="1770"/>
    <x v="1"/>
  </r>
  <r>
    <s v="ORD357"/>
    <x v="97"/>
    <x v="0"/>
    <x v="0"/>
    <x v="0"/>
    <s v="PRD165"/>
    <x v="354"/>
    <x v="0"/>
    <s v="All"/>
    <s v="CUST1357"/>
    <s v="Mahesh Patil"/>
    <x v="1"/>
    <x v="0"/>
    <x v="4"/>
    <n v="25000"/>
    <x v="5"/>
    <n v="106250"/>
    <n v="82000"/>
    <n v="24250"/>
    <x v="0"/>
  </r>
  <r>
    <s v="ORD358"/>
    <x v="97"/>
    <x v="0"/>
    <x v="0"/>
    <x v="0"/>
    <s v="PRD166"/>
    <x v="355"/>
    <x v="0"/>
    <s v="Audio"/>
    <s v="CUST1358"/>
    <s v="Vaidehi Parab"/>
    <x v="0"/>
    <x v="0"/>
    <x v="3"/>
    <n v="45000"/>
    <x v="3"/>
    <n v="41400"/>
    <n v="34000"/>
    <n v="7400"/>
    <x v="2"/>
  </r>
  <r>
    <s v="ORD359"/>
    <x v="98"/>
    <x v="1"/>
    <x v="1"/>
    <x v="1"/>
    <s v="PRD265"/>
    <x v="356"/>
    <x v="1"/>
    <s v="All"/>
    <s v="CUST1359"/>
    <s v="Ankit Goel"/>
    <x v="1"/>
    <x v="1"/>
    <x v="7"/>
    <n v="12000"/>
    <x v="2"/>
    <n v="86400"/>
    <n v="65000"/>
    <n v="21400"/>
    <x v="0"/>
  </r>
  <r>
    <s v="ORD360"/>
    <x v="98"/>
    <x v="1"/>
    <x v="1"/>
    <x v="1"/>
    <s v="PRD266"/>
    <x v="357"/>
    <x v="1"/>
    <s v="Ethnic Wear"/>
    <s v="CUST1360"/>
    <s v="Pooja Jain"/>
    <x v="0"/>
    <x v="1"/>
    <x v="3"/>
    <n v="45000"/>
    <x v="0"/>
    <n v="42750"/>
    <n v="34000"/>
    <n v="8750"/>
    <x v="0"/>
  </r>
  <r>
    <s v="ORD361"/>
    <x v="99"/>
    <x v="2"/>
    <x v="2"/>
    <x v="2"/>
    <s v="PRD361"/>
    <x v="358"/>
    <x v="0"/>
    <s v="Entertainment"/>
    <s v="CUST1361"/>
    <s v="Vijay Anand"/>
    <x v="0"/>
    <x v="2"/>
    <x v="3"/>
    <n v="35000"/>
    <x v="1"/>
    <n v="35000"/>
    <n v="27000"/>
    <n v="8000"/>
    <x v="0"/>
  </r>
  <r>
    <s v="ORD362"/>
    <x v="99"/>
    <x v="2"/>
    <x v="2"/>
    <x v="2"/>
    <s v="PRD362"/>
    <x v="359"/>
    <x v="0"/>
    <s v="Accessories"/>
    <s v="CUST1362"/>
    <s v="Sahana R"/>
    <x v="2"/>
    <x v="2"/>
    <x v="3"/>
    <n v="5500"/>
    <x v="0"/>
    <n v="5225"/>
    <n v="4000"/>
    <n v="1225"/>
    <x v="2"/>
  </r>
  <r>
    <s v="ORD363"/>
    <x v="100"/>
    <x v="3"/>
    <x v="3"/>
    <x v="3"/>
    <s v="PRD469"/>
    <x v="360"/>
    <x v="2"/>
    <s v="Office"/>
    <s v="CUST1363"/>
    <s v="Anjan Chatterjee"/>
    <x v="1"/>
    <x v="3"/>
    <x v="2"/>
    <n v="15000"/>
    <x v="4"/>
    <n v="52800"/>
    <n v="41000"/>
    <n v="11800"/>
    <x v="0"/>
  </r>
  <r>
    <s v="ORD364"/>
    <x v="100"/>
    <x v="3"/>
    <x v="3"/>
    <x v="3"/>
    <s v="PRD470"/>
    <x v="361"/>
    <x v="2"/>
    <s v="Chairs"/>
    <s v="CUST1364"/>
    <s v="Runu Ghosh"/>
    <x v="2"/>
    <x v="3"/>
    <x v="0"/>
    <n v="12500"/>
    <x v="0"/>
    <n v="23750"/>
    <n v="18000"/>
    <n v="5750"/>
    <x v="1"/>
  </r>
  <r>
    <s v="ORD365"/>
    <x v="101"/>
    <x v="4"/>
    <x v="3"/>
    <x v="2"/>
    <s v="PRD561"/>
    <x v="362"/>
    <x v="2"/>
    <s v="Meat"/>
    <s v="CUST1365"/>
    <s v="Senthil Nathan"/>
    <x v="0"/>
    <x v="4"/>
    <x v="1"/>
    <n v="450"/>
    <x v="1"/>
    <n v="1350"/>
    <n v="950"/>
    <n v="400"/>
    <x v="1"/>
  </r>
  <r>
    <s v="ORD366"/>
    <x v="101"/>
    <x v="4"/>
    <x v="3"/>
    <x v="2"/>
    <s v="PRD562"/>
    <x v="363"/>
    <x v="2"/>
    <s v="Beverages"/>
    <s v="CUST1366"/>
    <s v="Arul Selvi"/>
    <x v="0"/>
    <x v="4"/>
    <x v="6"/>
    <n v="120"/>
    <x v="1"/>
    <n v="720"/>
    <n v="500"/>
    <n v="220"/>
    <x v="0"/>
  </r>
  <r>
    <s v="ORD367"/>
    <x v="102"/>
    <x v="5"/>
    <x v="3"/>
    <x v="0"/>
    <s v="PRD641"/>
    <x v="364"/>
    <x v="3"/>
    <s v="Fitness"/>
    <s v="CUST1367"/>
    <s v="Nikhil Joshi"/>
    <x v="0"/>
    <x v="5"/>
    <x v="0"/>
    <n v="5500"/>
    <x v="0"/>
    <n v="10450"/>
    <n v="8000"/>
    <n v="2450"/>
    <x v="0"/>
  </r>
  <r>
    <s v="ORD368"/>
    <x v="102"/>
    <x v="5"/>
    <x v="3"/>
    <x v="0"/>
    <s v="PRD642"/>
    <x v="365"/>
    <x v="3"/>
    <s v="Fitness"/>
    <s v="CUST1368"/>
    <s v="Aarti Kulkarni"/>
    <x v="0"/>
    <x v="5"/>
    <x v="1"/>
    <n v="2500"/>
    <x v="1"/>
    <n v="7500"/>
    <n v="5500"/>
    <n v="2000"/>
    <x v="2"/>
  </r>
  <r>
    <s v="ORD369"/>
    <x v="103"/>
    <x v="6"/>
    <x v="3"/>
    <x v="3"/>
    <s v="PRD471"/>
    <x v="366"/>
    <x v="2"/>
    <s v="Storage"/>
    <s v="CUST1369"/>
    <s v="Debjani Das"/>
    <x v="0"/>
    <x v="3"/>
    <x v="0"/>
    <n v="8500"/>
    <x v="1"/>
    <n v="17000"/>
    <n v="12500"/>
    <n v="4500"/>
    <x v="0"/>
  </r>
  <r>
    <s v="ORD370"/>
    <x v="103"/>
    <x v="6"/>
    <x v="3"/>
    <x v="3"/>
    <s v="PRD472"/>
    <x v="142"/>
    <x v="2"/>
    <s v="Storage"/>
    <s v="CUST1370"/>
    <s v="Soumya Chakraborty"/>
    <x v="0"/>
    <x v="3"/>
    <x v="1"/>
    <n v="3200"/>
    <x v="0"/>
    <n v="9120"/>
    <n v="6800"/>
    <n v="2320"/>
    <x v="1"/>
  </r>
  <r>
    <s v="ORD371"/>
    <x v="104"/>
    <x v="0"/>
    <x v="0"/>
    <x v="0"/>
    <s v="PRD167"/>
    <x v="367"/>
    <x v="0"/>
    <s v="Outdoor"/>
    <s v="CUST1371"/>
    <s v="Vinayak Sawant"/>
    <x v="0"/>
    <x v="0"/>
    <x v="3"/>
    <n v="7500"/>
    <x v="1"/>
    <n v="7500"/>
    <n v="5500"/>
    <n v="2000"/>
    <x v="0"/>
  </r>
  <r>
    <s v="ORD372"/>
    <x v="104"/>
    <x v="0"/>
    <x v="0"/>
    <x v="0"/>
    <s v="PRD168"/>
    <x v="368"/>
    <x v="0"/>
    <s v="Audio"/>
    <s v="CUST1372"/>
    <s v="Neelam Parab"/>
    <x v="0"/>
    <x v="0"/>
    <x v="0"/>
    <n v="5500"/>
    <x v="0"/>
    <n v="10450"/>
    <n v="8000"/>
    <n v="2450"/>
    <x v="2"/>
  </r>
  <r>
    <s v="ORD373"/>
    <x v="105"/>
    <x v="1"/>
    <x v="1"/>
    <x v="1"/>
    <s v="PRD267"/>
    <x v="369"/>
    <x v="1"/>
    <s v="Ethnic Wear"/>
    <s v="CUST1373"/>
    <s v="Neha Kapoor"/>
    <x v="0"/>
    <x v="1"/>
    <x v="1"/>
    <n v="4500"/>
    <x v="3"/>
    <n v="12420"/>
    <n v="9500"/>
    <n v="2920"/>
    <x v="0"/>
  </r>
  <r>
    <s v="ORD374"/>
    <x v="105"/>
    <x v="1"/>
    <x v="1"/>
    <x v="1"/>
    <s v="PRD268"/>
    <x v="370"/>
    <x v="1"/>
    <s v="Ethnic Wear"/>
    <s v="CUST1374"/>
    <s v="Sanjay Gupta"/>
    <x v="0"/>
    <x v="1"/>
    <x v="0"/>
    <n v="3800"/>
    <x v="0"/>
    <n v="7220"/>
    <n v="5500"/>
    <n v="1720"/>
    <x v="1"/>
  </r>
  <r>
    <s v="ORD375"/>
    <x v="106"/>
    <x v="2"/>
    <x v="2"/>
    <x v="2"/>
    <s v="PRD363"/>
    <x v="371"/>
    <x v="0"/>
    <s v="Smart Home"/>
    <s v="CUST1375"/>
    <s v="Prakash Hegde"/>
    <x v="1"/>
    <x v="2"/>
    <x v="0"/>
    <n v="35000"/>
    <x v="3"/>
    <n v="64400"/>
    <n v="52000"/>
    <n v="12400"/>
    <x v="0"/>
  </r>
  <r>
    <s v="ORD376"/>
    <x v="106"/>
    <x v="2"/>
    <x v="2"/>
    <x v="2"/>
    <s v="PRD364"/>
    <x v="372"/>
    <x v="0"/>
    <s v="Security"/>
    <s v="CUST1376"/>
    <s v="Jayalakshmi Pai"/>
    <x v="2"/>
    <x v="2"/>
    <x v="3"/>
    <n v="22000"/>
    <x v="0"/>
    <n v="20900"/>
    <n v="17000"/>
    <n v="3900"/>
    <x v="2"/>
  </r>
  <r>
    <s v="ORD377"/>
    <x v="107"/>
    <x v="3"/>
    <x v="3"/>
    <x v="3"/>
    <s v="PRD473"/>
    <x v="373"/>
    <x v="2"/>
    <s v="Outdoor"/>
    <s v="CUST1377"/>
    <s v="Sujit Biswas"/>
    <x v="0"/>
    <x v="3"/>
    <x v="3"/>
    <n v="28000"/>
    <x v="1"/>
    <n v="28000"/>
    <n v="21000"/>
    <n v="7000"/>
    <x v="0"/>
  </r>
  <r>
    <s v="ORD378"/>
    <x v="107"/>
    <x v="3"/>
    <x v="3"/>
    <x v="3"/>
    <s v="PRD474"/>
    <x v="374"/>
    <x v="2"/>
    <s v="Outdoor"/>
    <s v="CUST1378"/>
    <s v="Barnali Saha"/>
    <x v="0"/>
    <x v="3"/>
    <x v="0"/>
    <n v="6500"/>
    <x v="0"/>
    <n v="12350"/>
    <n v="9500"/>
    <n v="2850"/>
    <x v="1"/>
  </r>
  <r>
    <s v="ORD379"/>
    <x v="108"/>
    <x v="4"/>
    <x v="3"/>
    <x v="2"/>
    <s v="PRD563"/>
    <x v="375"/>
    <x v="2"/>
    <s v="Fruits"/>
    <s v="CUST1379"/>
    <s v="Ramalingam K"/>
    <x v="0"/>
    <x v="4"/>
    <x v="2"/>
    <n v="450"/>
    <x v="1"/>
    <n v="1800"/>
    <n v="1300"/>
    <n v="500"/>
    <x v="1"/>
  </r>
  <r>
    <s v="ORD380"/>
    <x v="108"/>
    <x v="4"/>
    <x v="3"/>
    <x v="2"/>
    <s v="PRD564"/>
    <x v="376"/>
    <x v="2"/>
    <s v="Vegetables"/>
    <s v="CUST1380"/>
    <s v="Ananthi R"/>
    <x v="0"/>
    <x v="4"/>
    <x v="4"/>
    <n v="280"/>
    <x v="1"/>
    <n v="1400"/>
    <n v="1000"/>
    <n v="400"/>
    <x v="0"/>
  </r>
  <r>
    <s v="ORD381"/>
    <x v="109"/>
    <x v="5"/>
    <x v="3"/>
    <x v="0"/>
    <s v="PRD643"/>
    <x v="377"/>
    <x v="3"/>
    <s v="Equipment"/>
    <s v="CUST1381"/>
    <s v="Avinash Deshpande"/>
    <x v="0"/>
    <x v="5"/>
    <x v="0"/>
    <n v="4500"/>
    <x v="1"/>
    <n v="9000"/>
    <n v="6700"/>
    <n v="2300"/>
    <x v="0"/>
  </r>
  <r>
    <s v="ORD382"/>
    <x v="109"/>
    <x v="5"/>
    <x v="3"/>
    <x v="0"/>
    <s v="PRD644"/>
    <x v="378"/>
    <x v="3"/>
    <s v="Apparel"/>
    <s v="CUST1382"/>
    <s v="Shraddha Joshi"/>
    <x v="0"/>
    <x v="5"/>
    <x v="1"/>
    <n v="2200"/>
    <x v="0"/>
    <n v="6270"/>
    <n v="4700"/>
    <n v="1570"/>
    <x v="2"/>
  </r>
  <r>
    <s v="ORD383"/>
    <x v="110"/>
    <x v="6"/>
    <x v="3"/>
    <x v="3"/>
    <s v="PRD475"/>
    <x v="379"/>
    <x v="2"/>
    <s v="Protection"/>
    <s v="CUST1383"/>
    <s v="Arindam Ghosh"/>
    <x v="0"/>
    <x v="3"/>
    <x v="4"/>
    <n v="800"/>
    <x v="1"/>
    <n v="4000"/>
    <n v="2800"/>
    <n v="1200"/>
    <x v="0"/>
  </r>
  <r>
    <s v="ORD384"/>
    <x v="110"/>
    <x v="6"/>
    <x v="3"/>
    <x v="3"/>
    <s v="PRD476"/>
    <x v="380"/>
    <x v="2"/>
    <s v="Storage"/>
    <s v="CUST1384"/>
    <s v="Ruma Dey"/>
    <x v="0"/>
    <x v="3"/>
    <x v="1"/>
    <n v="1800"/>
    <x v="0"/>
    <n v="5130"/>
    <n v="3800"/>
    <n v="1330"/>
    <x v="1"/>
  </r>
  <r>
    <s v="ORD385"/>
    <x v="111"/>
    <x v="0"/>
    <x v="0"/>
    <x v="0"/>
    <s v="PRD169"/>
    <x v="381"/>
    <x v="0"/>
    <s v="Televisions"/>
    <s v="CUST1385"/>
    <s v="Prashant Gawde"/>
    <x v="0"/>
    <x v="0"/>
    <x v="3"/>
    <n v="42000"/>
    <x v="4"/>
    <n v="36960"/>
    <n v="30000"/>
    <n v="6960"/>
    <x v="0"/>
  </r>
  <r>
    <s v="ORD386"/>
    <x v="111"/>
    <x v="0"/>
    <x v="0"/>
    <x v="0"/>
    <s v="PRD170"/>
    <x v="382"/>
    <x v="0"/>
    <s v="Audio"/>
    <s v="CUST1386"/>
    <s v="Nikhil Apte"/>
    <x v="0"/>
    <x v="0"/>
    <x v="0"/>
    <n v="5500"/>
    <x v="1"/>
    <n v="11000"/>
    <n v="8200"/>
    <n v="2800"/>
    <x v="2"/>
  </r>
  <r>
    <s v="ORD387"/>
    <x v="112"/>
    <x v="1"/>
    <x v="1"/>
    <x v="1"/>
    <s v="PRD269"/>
    <x v="383"/>
    <x v="1"/>
    <s v="All"/>
    <s v="CUST1387"/>
    <s v="Komal Jain"/>
    <x v="0"/>
    <x v="1"/>
    <x v="4"/>
    <n v="2800"/>
    <x v="6"/>
    <n v="11200"/>
    <n v="8000"/>
    <n v="3200"/>
    <x v="0"/>
  </r>
  <r>
    <s v="ORD388"/>
    <x v="112"/>
    <x v="1"/>
    <x v="1"/>
    <x v="1"/>
    <s v="PRD270"/>
    <x v="384"/>
    <x v="1"/>
    <s v="Women's Wear"/>
    <s v="CUST1388"/>
    <s v="Monika Agarwal"/>
    <x v="0"/>
    <x v="1"/>
    <x v="2"/>
    <n v="1500"/>
    <x v="2"/>
    <n v="5400"/>
    <n v="4000"/>
    <n v="1400"/>
    <x v="1"/>
  </r>
  <r>
    <s v="ORD389"/>
    <x v="113"/>
    <x v="2"/>
    <x v="2"/>
    <x v="2"/>
    <s v="PRD365"/>
    <x v="385"/>
    <x v="0"/>
    <s v="Computers"/>
    <s v="CUST1389"/>
    <s v="Vishwanath K"/>
    <x v="1"/>
    <x v="2"/>
    <x v="0"/>
    <n v="55000"/>
    <x v="3"/>
    <n v="101200"/>
    <n v="82000"/>
    <n v="19200"/>
    <x v="0"/>
  </r>
  <r>
    <s v="ORD390"/>
    <x v="113"/>
    <x v="2"/>
    <x v="2"/>
    <x v="2"/>
    <s v="PRD366"/>
    <x v="386"/>
    <x v="0"/>
    <s v="Accessories"/>
    <s v="CUST1390"/>
    <s v="Hema Malini"/>
    <x v="0"/>
    <x v="2"/>
    <x v="4"/>
    <n v="1500"/>
    <x v="1"/>
    <n v="7500"/>
    <n v="5500"/>
    <n v="2000"/>
    <x v="2"/>
  </r>
  <r>
    <s v="ORD391"/>
    <x v="114"/>
    <x v="3"/>
    <x v="3"/>
    <x v="3"/>
    <s v="PRD477"/>
    <x v="387"/>
    <x v="2"/>
    <s v="All"/>
    <s v="CUST1391"/>
    <s v="Srijani Mukherjee"/>
    <x v="0"/>
    <x v="3"/>
    <x v="1"/>
    <n v="12000"/>
    <x v="2"/>
    <n v="32400"/>
    <n v="25000"/>
    <n v="7400"/>
    <x v="0"/>
  </r>
  <r>
    <s v="ORD392"/>
    <x v="114"/>
    <x v="3"/>
    <x v="3"/>
    <x v="3"/>
    <s v="PRD478"/>
    <x v="388"/>
    <x v="2"/>
    <s v="Outdoor"/>
    <s v="CUST1392"/>
    <s v="Debashish Roy"/>
    <x v="0"/>
    <x v="3"/>
    <x v="0"/>
    <n v="8500"/>
    <x v="0"/>
    <n v="16150"/>
    <n v="12500"/>
    <n v="3650"/>
    <x v="1"/>
  </r>
  <r>
    <s v="ORD393"/>
    <x v="115"/>
    <x v="4"/>
    <x v="3"/>
    <x v="2"/>
    <s v="PRD565"/>
    <x v="389"/>
    <x v="2"/>
    <s v="Vegetables"/>
    <s v="CUST1393"/>
    <s v="Kalyani R"/>
    <x v="0"/>
    <x v="4"/>
    <x v="6"/>
    <n v="200"/>
    <x v="1"/>
    <n v="1200"/>
    <n v="850"/>
    <n v="350"/>
    <x v="1"/>
  </r>
  <r>
    <s v="ORD394"/>
    <x v="115"/>
    <x v="4"/>
    <x v="3"/>
    <x v="2"/>
    <s v="PRD566"/>
    <x v="390"/>
    <x v="2"/>
    <s v="Essentials"/>
    <s v="CUST1394"/>
    <s v="Muruganantham P"/>
    <x v="0"/>
    <x v="4"/>
    <x v="2"/>
    <n v="550"/>
    <x v="1"/>
    <n v="2200"/>
    <n v="1600"/>
    <n v="600"/>
    <x v="0"/>
  </r>
  <r>
    <s v="ORD395"/>
    <x v="116"/>
    <x v="5"/>
    <x v="3"/>
    <x v="0"/>
    <s v="PRD645"/>
    <x v="391"/>
    <x v="3"/>
    <s v="All"/>
    <s v="CUST1395"/>
    <s v="Amol Pawar"/>
    <x v="0"/>
    <x v="5"/>
    <x v="1"/>
    <n v="5000"/>
    <x v="5"/>
    <n v="12750"/>
    <n v="9500"/>
    <n v="3250"/>
    <x v="0"/>
  </r>
  <r>
    <s v="ORD396"/>
    <x v="116"/>
    <x v="5"/>
    <x v="3"/>
    <x v="0"/>
    <s v="PRD646"/>
    <x v="392"/>
    <x v="3"/>
    <s v="Fitness"/>
    <s v="CUST1396"/>
    <s v="Manasi Joshi"/>
    <x v="0"/>
    <x v="5"/>
    <x v="0"/>
    <n v="3500"/>
    <x v="0"/>
    <n v="6650"/>
    <n v="5000"/>
    <n v="1650"/>
    <x v="2"/>
  </r>
  <r>
    <s v="ORD397"/>
    <x v="117"/>
    <x v="6"/>
    <x v="3"/>
    <x v="3"/>
    <s v="PRD479"/>
    <x v="393"/>
    <x v="2"/>
    <s v="All"/>
    <s v="CUST1397"/>
    <s v="Tapan Pal"/>
    <x v="0"/>
    <x v="3"/>
    <x v="2"/>
    <n v="7500"/>
    <x v="4"/>
    <n v="26400"/>
    <n v="20000"/>
    <n v="6400"/>
    <x v="0"/>
  </r>
  <r>
    <s v="ORD398"/>
    <x v="117"/>
    <x v="6"/>
    <x v="3"/>
    <x v="3"/>
    <s v="PRD480"/>
    <x v="394"/>
    <x v="2"/>
    <s v="Bedding"/>
    <s v="CUST1398"/>
    <s v="Nandita Sen"/>
    <x v="0"/>
    <x v="3"/>
    <x v="4"/>
    <n v="1200"/>
    <x v="1"/>
    <n v="6000"/>
    <n v="4300"/>
    <n v="1700"/>
    <x v="1"/>
  </r>
  <r>
    <s v="ORD399"/>
    <x v="118"/>
    <x v="0"/>
    <x v="0"/>
    <x v="0"/>
    <s v="PRD171"/>
    <x v="395"/>
    <x v="0"/>
    <s v="Accessories"/>
    <s v="CUST1399"/>
    <s v="Ganesh Mhatre"/>
    <x v="0"/>
    <x v="0"/>
    <x v="2"/>
    <n v="2500"/>
    <x v="1"/>
    <n v="10000"/>
    <n v="7200"/>
    <n v="2800"/>
    <x v="0"/>
  </r>
  <r>
    <s v="ORD400"/>
    <x v="118"/>
    <x v="0"/>
    <x v="0"/>
    <x v="0"/>
    <s v="PRD172"/>
    <x v="396"/>
    <x v="0"/>
    <s v="Accessories"/>
    <s v="CUST1400"/>
    <s v="Suhasini K"/>
    <x v="0"/>
    <x v="0"/>
    <x v="0"/>
    <n v="3500"/>
    <x v="0"/>
    <n v="6650"/>
    <n v="5000"/>
    <n v="1650"/>
    <x v="2"/>
  </r>
  <r>
    <s v="ORD401"/>
    <x v="119"/>
    <x v="0"/>
    <x v="0"/>
    <x v="0"/>
    <s v="PRD173"/>
    <x v="397"/>
    <x v="0"/>
    <s v="Gifts"/>
    <s v="CUST1401"/>
    <s v="Siddharth M"/>
    <x v="0"/>
    <x v="0"/>
    <x v="0"/>
    <n v="15000"/>
    <x v="3"/>
    <n v="27600"/>
    <n v="21000"/>
    <n v="6600"/>
    <x v="0"/>
  </r>
  <r>
    <s v="ORD402"/>
    <x v="119"/>
    <x v="0"/>
    <x v="0"/>
    <x v="0"/>
    <s v="PRD174"/>
    <x v="398"/>
    <x v="0"/>
    <s v="Grooming"/>
    <s v="CUST1402"/>
    <s v="Rajeshwari P"/>
    <x v="0"/>
    <x v="0"/>
    <x v="3"/>
    <n v="3500"/>
    <x v="1"/>
    <n v="3500"/>
    <n v="2500"/>
    <n v="1000"/>
    <x v="2"/>
  </r>
  <r>
    <s v="ORD403"/>
    <x v="120"/>
    <x v="1"/>
    <x v="1"/>
    <x v="1"/>
    <s v="PRD271"/>
    <x v="399"/>
    <x v="1"/>
    <s v="Women's Wear"/>
    <s v="CUST1403"/>
    <s v="Anjali Gupta"/>
    <x v="0"/>
    <x v="1"/>
    <x v="3"/>
    <n v="5500"/>
    <x v="0"/>
    <n v="5225"/>
    <n v="4000"/>
    <n v="1225"/>
    <x v="0"/>
  </r>
  <r>
    <s v="ORD404"/>
    <x v="120"/>
    <x v="1"/>
    <x v="1"/>
    <x v="1"/>
    <s v="PRD272"/>
    <x v="400"/>
    <x v="1"/>
    <s v="Bags"/>
    <s v="CUST1404"/>
    <s v="Vikram Seth"/>
    <x v="0"/>
    <x v="1"/>
    <x v="3"/>
    <n v="3500"/>
    <x v="1"/>
    <n v="3500"/>
    <n v="2500"/>
    <n v="1000"/>
    <x v="1"/>
  </r>
  <r>
    <s v="ORD405"/>
    <x v="121"/>
    <x v="2"/>
    <x v="2"/>
    <x v="2"/>
    <s v="PRD367"/>
    <x v="401"/>
    <x v="0"/>
    <s v="Appliances"/>
    <s v="CUST1405"/>
    <s v="Shivanna R"/>
    <x v="0"/>
    <x v="2"/>
    <x v="0"/>
    <n v="8500"/>
    <x v="0"/>
    <n v="16150"/>
    <n v="12000"/>
    <n v="4150"/>
    <x v="0"/>
  </r>
  <r>
    <s v="ORD406"/>
    <x v="121"/>
    <x v="2"/>
    <x v="2"/>
    <x v="2"/>
    <s v="PRD368"/>
    <x v="402"/>
    <x v="0"/>
    <s v="Appliances"/>
    <s v="CUST1406"/>
    <s v="Sharadamma K"/>
    <x v="0"/>
    <x v="2"/>
    <x v="0"/>
    <n v="5500"/>
    <x v="1"/>
    <n v="11000"/>
    <n v="8000"/>
    <n v="3000"/>
    <x v="2"/>
  </r>
  <r>
    <s v="ORD407"/>
    <x v="122"/>
    <x v="3"/>
    <x v="3"/>
    <x v="3"/>
    <s v="PRD481"/>
    <x v="403"/>
    <x v="2"/>
    <s v="Bedding"/>
    <s v="CUST1407"/>
    <s v="Sumana Das"/>
    <x v="0"/>
    <x v="3"/>
    <x v="1"/>
    <n v="2800"/>
    <x v="1"/>
    <n v="8400"/>
    <n v="6000"/>
    <n v="2400"/>
    <x v="1"/>
  </r>
  <r>
    <s v="ORD408"/>
    <x v="122"/>
    <x v="3"/>
    <x v="3"/>
    <x v="3"/>
    <s v="PRD482"/>
    <x v="404"/>
    <x v="2"/>
    <s v="Protection"/>
    <s v="CUST1408"/>
    <s v="Joydeep Sen"/>
    <x v="0"/>
    <x v="3"/>
    <x v="2"/>
    <n v="1500"/>
    <x v="0"/>
    <n v="5700"/>
    <n v="4200"/>
    <n v="1500"/>
    <x v="0"/>
  </r>
  <r>
    <s v="ORD409"/>
    <x v="123"/>
    <x v="4"/>
    <x v="3"/>
    <x v="2"/>
    <s v="PRD567"/>
    <x v="405"/>
    <x v="2"/>
    <s v="Beverages"/>
    <s v="CUST1409"/>
    <s v="Sekar K"/>
    <x v="0"/>
    <x v="4"/>
    <x v="8"/>
    <n v="80"/>
    <x v="1"/>
    <n v="960"/>
    <n v="650"/>
    <n v="310"/>
    <x v="1"/>
  </r>
  <r>
    <s v="ORD410"/>
    <x v="123"/>
    <x v="4"/>
    <x v="3"/>
    <x v="2"/>
    <s v="PRD568"/>
    <x v="406"/>
    <x v="2"/>
    <s v="Health"/>
    <s v="CUST1410"/>
    <s v="Parvathi R"/>
    <x v="0"/>
    <x v="4"/>
    <x v="6"/>
    <n v="120"/>
    <x v="1"/>
    <n v="720"/>
    <n v="500"/>
    <n v="220"/>
    <x v="0"/>
  </r>
  <r>
    <s v="ORD411"/>
    <x v="124"/>
    <x v="5"/>
    <x v="3"/>
    <x v="0"/>
    <s v="PRD647"/>
    <x v="407"/>
    <x v="3"/>
    <s v="Equipment"/>
    <s v="CUST1411"/>
    <s v="Chaitanya J"/>
    <x v="0"/>
    <x v="5"/>
    <x v="1"/>
    <n v="3500"/>
    <x v="3"/>
    <n v="9660"/>
    <n v="7300"/>
    <n v="2360"/>
    <x v="0"/>
  </r>
  <r>
    <s v="ORD412"/>
    <x v="124"/>
    <x v="5"/>
    <x v="3"/>
    <x v="0"/>
    <s v="PRD648"/>
    <x v="408"/>
    <x v="3"/>
    <s v="Kids"/>
    <s v="CUST1412"/>
    <s v="Swati G"/>
    <x v="0"/>
    <x v="5"/>
    <x v="2"/>
    <n v="2500"/>
    <x v="0"/>
    <n v="9500"/>
    <n v="7000"/>
    <n v="2500"/>
    <x v="2"/>
  </r>
  <r>
    <s v="ORD413"/>
    <x v="125"/>
    <x v="6"/>
    <x v="3"/>
    <x v="3"/>
    <s v="PRD483"/>
    <x v="409"/>
    <x v="2"/>
    <s v="Outdoor"/>
    <s v="CUST1413"/>
    <s v="Abhijit B"/>
    <x v="0"/>
    <x v="3"/>
    <x v="2"/>
    <n v="1800"/>
    <x v="1"/>
    <n v="7200"/>
    <n v="5200"/>
    <n v="2000"/>
    <x v="0"/>
  </r>
  <r>
    <s v="ORD414"/>
    <x v="125"/>
    <x v="6"/>
    <x v="3"/>
    <x v="3"/>
    <s v="PRD484"/>
    <x v="410"/>
    <x v="2"/>
    <s v="Outdoor"/>
    <s v="CUST1414"/>
    <s v="Mahua C"/>
    <x v="0"/>
    <x v="3"/>
    <x v="0"/>
    <n v="3200"/>
    <x v="0"/>
    <n v="6080"/>
    <n v="4500"/>
    <n v="1580"/>
    <x v="1"/>
  </r>
  <r>
    <s v="ORD415"/>
    <x v="126"/>
    <x v="7"/>
    <x v="3"/>
    <x v="3"/>
    <s v="PRD485"/>
    <x v="411"/>
    <x v="2"/>
    <s v="All"/>
    <s v="CUST1415"/>
    <s v="New Customer C"/>
    <x v="0"/>
    <x v="3"/>
    <x v="4"/>
    <n v="18000"/>
    <x v="5"/>
    <n v="76500"/>
    <n v="58000"/>
    <n v="18500"/>
    <x v="0"/>
  </r>
  <r>
    <s v="ORD416"/>
    <x v="126"/>
    <x v="8"/>
    <x v="3"/>
    <x v="3"/>
    <s v="PRD486"/>
    <x v="412"/>
    <x v="2"/>
    <s v="All"/>
    <s v="CUST1416"/>
    <s v="New Customer D"/>
    <x v="1"/>
    <x v="3"/>
    <x v="7"/>
    <n v="22000"/>
    <x v="4"/>
    <n v="154880"/>
    <n v="120000"/>
    <n v="34880"/>
    <x v="0"/>
  </r>
  <r>
    <s v="ORD417"/>
    <x v="127"/>
    <x v="0"/>
    <x v="0"/>
    <x v="0"/>
    <s v="PRD175"/>
    <x v="413"/>
    <x v="0"/>
    <s v="Services"/>
    <s v="CUST1417"/>
    <s v="Deepak S"/>
    <x v="0"/>
    <x v="0"/>
    <x v="0"/>
    <n v="2500"/>
    <x v="1"/>
    <n v="5000"/>
    <n v="3500"/>
    <n v="1500"/>
    <x v="1"/>
  </r>
  <r>
    <s v="ORD418"/>
    <x v="127"/>
    <x v="0"/>
    <x v="0"/>
    <x v="0"/>
    <s v="PRD176"/>
    <x v="414"/>
    <x v="0"/>
    <s v="Services"/>
    <s v="CUST1418"/>
    <s v="Sneha M"/>
    <x v="0"/>
    <x v="0"/>
    <x v="3"/>
    <n v="1500"/>
    <x v="1"/>
    <n v="1500"/>
    <n v="1000"/>
    <n v="500"/>
    <x v="0"/>
  </r>
  <r>
    <s v="ORD419"/>
    <x v="128"/>
    <x v="1"/>
    <x v="1"/>
    <x v="1"/>
    <s v="PRD273"/>
    <x v="415"/>
    <x v="1"/>
    <s v="Accessories"/>
    <s v="CUST1419"/>
    <s v="Ramesh K"/>
    <x v="0"/>
    <x v="1"/>
    <x v="0"/>
    <n v="1800"/>
    <x v="1"/>
    <n v="3600"/>
    <n v="2500"/>
    <n v="1100"/>
    <x v="1"/>
  </r>
  <r>
    <s v="ORD420"/>
    <x v="128"/>
    <x v="1"/>
    <x v="1"/>
    <x v="1"/>
    <s v="PRD274"/>
    <x v="416"/>
    <x v="1"/>
    <s v="Accessories"/>
    <s v="CUST1420"/>
    <s v="Sarita D"/>
    <x v="0"/>
    <x v="1"/>
    <x v="1"/>
    <n v="1200"/>
    <x v="0"/>
    <n v="3420"/>
    <n v="2400"/>
    <n v="1020"/>
    <x v="0"/>
  </r>
  <r>
    <s v="ORD421"/>
    <x v="129"/>
    <x v="2"/>
    <x v="2"/>
    <x v="2"/>
    <s v="PRD369"/>
    <x v="417"/>
    <x v="0"/>
    <s v="Accessories"/>
    <s v="CUST1421"/>
    <s v="Anil K"/>
    <x v="0"/>
    <x v="2"/>
    <x v="1"/>
    <n v="1500"/>
    <x v="1"/>
    <n v="4500"/>
    <n v="3200"/>
    <n v="1300"/>
    <x v="0"/>
  </r>
  <r>
    <s v="ORD422"/>
    <x v="129"/>
    <x v="2"/>
    <x v="2"/>
    <x v="2"/>
    <s v="PRD370"/>
    <x v="418"/>
    <x v="0"/>
    <s v="Accessories"/>
    <s v="CUST1422"/>
    <s v="Rekha M"/>
    <x v="0"/>
    <x v="2"/>
    <x v="2"/>
    <n v="800"/>
    <x v="1"/>
    <n v="3200"/>
    <n v="2200"/>
    <n v="1000"/>
    <x v="2"/>
  </r>
  <r>
    <s v="ORD423"/>
    <x v="130"/>
    <x v="3"/>
    <x v="3"/>
    <x v="3"/>
    <s v="PRD487"/>
    <x v="379"/>
    <x v="2"/>
    <s v="Protection"/>
    <s v="CUST1423"/>
    <s v="Subrata G"/>
    <x v="0"/>
    <x v="3"/>
    <x v="4"/>
    <n v="600"/>
    <x v="1"/>
    <n v="3000"/>
    <n v="2100"/>
    <n v="900"/>
    <x v="1"/>
  </r>
  <r>
    <s v="ORD424"/>
    <x v="130"/>
    <x v="3"/>
    <x v="3"/>
    <x v="3"/>
    <s v="PRD488"/>
    <x v="419"/>
    <x v="2"/>
    <s v="Protection"/>
    <s v="CUST1424"/>
    <s v="Piyali S"/>
    <x v="0"/>
    <x v="3"/>
    <x v="2"/>
    <n v="900"/>
    <x v="0"/>
    <n v="3420"/>
    <n v="2500"/>
    <n v="920"/>
    <x v="0"/>
  </r>
  <r>
    <s v="ORD425"/>
    <x v="131"/>
    <x v="4"/>
    <x v="3"/>
    <x v="2"/>
    <s v="PRD569"/>
    <x v="420"/>
    <x v="2"/>
    <s v="Vegetables"/>
    <s v="CUST1425"/>
    <s v="Rajendran V"/>
    <x v="0"/>
    <x v="4"/>
    <x v="4"/>
    <n v="180"/>
    <x v="1"/>
    <n v="900"/>
    <n v="620"/>
    <n v="280"/>
    <x v="1"/>
  </r>
  <r>
    <s v="ORD426"/>
    <x v="131"/>
    <x v="4"/>
    <x v="3"/>
    <x v="2"/>
    <s v="PRD570"/>
    <x v="421"/>
    <x v="2"/>
    <s v="Vegetables"/>
    <s v="CUST1426"/>
    <s v="Annapoorani K"/>
    <x v="0"/>
    <x v="4"/>
    <x v="2"/>
    <n v="150"/>
    <x v="1"/>
    <n v="600"/>
    <n v="420"/>
    <n v="180"/>
    <x v="0"/>
  </r>
  <r>
    <s v="ORD427"/>
    <x v="132"/>
    <x v="5"/>
    <x v="3"/>
    <x v="0"/>
    <s v="PRD649"/>
    <x v="422"/>
    <x v="3"/>
    <s v="Footwear"/>
    <s v="CUST1427"/>
    <s v="Omkar J"/>
    <x v="0"/>
    <x v="5"/>
    <x v="0"/>
    <n v="4500"/>
    <x v="3"/>
    <n v="8280"/>
    <n v="6300"/>
    <n v="1980"/>
    <x v="0"/>
  </r>
  <r>
    <s v="ORD428"/>
    <x v="132"/>
    <x v="5"/>
    <x v="3"/>
    <x v="0"/>
    <s v="PRD650"/>
    <x v="423"/>
    <x v="3"/>
    <s v="Apparel"/>
    <s v="CUST1428"/>
    <s v="Rajashree P"/>
    <x v="0"/>
    <x v="5"/>
    <x v="0"/>
    <n v="2200"/>
    <x v="1"/>
    <n v="4400"/>
    <n v="3200"/>
    <n v="1200"/>
    <x v="2"/>
  </r>
  <r>
    <s v="ORD429"/>
    <x v="133"/>
    <x v="6"/>
    <x v="3"/>
    <x v="3"/>
    <s v="PRD489"/>
    <x v="424"/>
    <x v="2"/>
    <s v="Storage"/>
    <s v="CUST1429"/>
    <s v="Tathagata M"/>
    <x v="0"/>
    <x v="3"/>
    <x v="1"/>
    <n v="1800"/>
    <x v="1"/>
    <n v="5400"/>
    <n v="3900"/>
    <n v="1500"/>
    <x v="0"/>
  </r>
  <r>
    <s v="ORD430"/>
    <x v="133"/>
    <x v="6"/>
    <x v="3"/>
    <x v="3"/>
    <s v="PRD490"/>
    <x v="425"/>
    <x v="2"/>
    <s v="Storage"/>
    <s v="CUST1430"/>
    <s v="Debjani L"/>
    <x v="0"/>
    <x v="3"/>
    <x v="0"/>
    <n v="5500"/>
    <x v="0"/>
    <n v="10450"/>
    <n v="8000"/>
    <n v="2450"/>
    <x v="1"/>
  </r>
  <r>
    <s v="ORD431"/>
    <x v="134"/>
    <x v="7"/>
    <x v="3"/>
    <x v="3"/>
    <s v="PRD491"/>
    <x v="426"/>
    <x v="2"/>
    <s v="Storage"/>
    <s v="CUST1431"/>
    <s v="Samir D"/>
    <x v="0"/>
    <x v="3"/>
    <x v="6"/>
    <n v="800"/>
    <x v="1"/>
    <n v="4800"/>
    <n v="3400"/>
    <n v="1400"/>
    <x v="0"/>
  </r>
  <r>
    <s v="ORD432"/>
    <x v="134"/>
    <x v="7"/>
    <x v="3"/>
    <x v="3"/>
    <s v="PRD492"/>
    <x v="427"/>
    <x v="2"/>
    <s v="Storage"/>
    <s v="CUST1432"/>
    <s v="Chitra B"/>
    <x v="0"/>
    <x v="3"/>
    <x v="3"/>
    <n v="12000"/>
    <x v="0"/>
    <n v="11400"/>
    <n v="8800"/>
    <n v="2600"/>
    <x v="2"/>
  </r>
  <r>
    <s v="ORD433"/>
    <x v="135"/>
    <x v="0"/>
    <x v="0"/>
    <x v="0"/>
    <s v="PRD177"/>
    <x v="428"/>
    <x v="0"/>
    <s v="Accessories"/>
    <s v="CUST1433"/>
    <s v="Kiran P"/>
    <x v="0"/>
    <x v="0"/>
    <x v="0"/>
    <n v="1500"/>
    <x v="1"/>
    <n v="3000"/>
    <n v="2100"/>
    <n v="900"/>
    <x v="1"/>
  </r>
  <r>
    <s v="ORD434"/>
    <x v="135"/>
    <x v="0"/>
    <x v="0"/>
    <x v="0"/>
    <s v="PRD178"/>
    <x v="429"/>
    <x v="0"/>
    <s v="Accessories"/>
    <s v="CUST1434"/>
    <s v="Vaibhav K"/>
    <x v="0"/>
    <x v="0"/>
    <x v="1"/>
    <n v="1200"/>
    <x v="0"/>
    <n v="3420"/>
    <n v="2500"/>
    <n v="920"/>
    <x v="0"/>
  </r>
  <r>
    <s v="ORD435"/>
    <x v="136"/>
    <x v="1"/>
    <x v="1"/>
    <x v="1"/>
    <s v="PRD275"/>
    <x v="430"/>
    <x v="1"/>
    <s v="Accessories"/>
    <s v="CUST1435"/>
    <s v="Rohan M"/>
    <x v="0"/>
    <x v="1"/>
    <x v="4"/>
    <n v="500"/>
    <x v="1"/>
    <n v="2500"/>
    <n v="1700"/>
    <n v="800"/>
    <x v="1"/>
  </r>
  <r>
    <s v="ORD436"/>
    <x v="136"/>
    <x v="1"/>
    <x v="1"/>
    <x v="1"/>
    <s v="PRD276"/>
    <x v="423"/>
    <x v="1"/>
    <s v="Outerwear"/>
    <s v="CUST1436"/>
    <s v="Kavita S"/>
    <x v="0"/>
    <x v="1"/>
    <x v="0"/>
    <n v="1200"/>
    <x v="1"/>
    <n v="2400"/>
    <n v="1700"/>
    <n v="700"/>
    <x v="0"/>
  </r>
  <r>
    <s v="ORD437"/>
    <x v="137"/>
    <x v="2"/>
    <x v="2"/>
    <x v="2"/>
    <s v="PRD371"/>
    <x v="431"/>
    <x v="0"/>
    <s v="Peripherals"/>
    <s v="CUST1437"/>
    <s v="Naveen G"/>
    <x v="2"/>
    <x v="2"/>
    <x v="0"/>
    <n v="6500"/>
    <x v="3"/>
    <n v="11960"/>
    <n v="9200"/>
    <n v="2760"/>
    <x v="0"/>
  </r>
  <r>
    <s v="ORD438"/>
    <x v="137"/>
    <x v="2"/>
    <x v="2"/>
    <x v="2"/>
    <s v="PRD372"/>
    <x v="432"/>
    <x v="0"/>
    <s v="Appliances"/>
    <s v="CUST1438"/>
    <s v="Savitha R"/>
    <x v="0"/>
    <x v="2"/>
    <x v="0"/>
    <n v="3500"/>
    <x v="1"/>
    <n v="7000"/>
    <n v="5200"/>
    <n v="1800"/>
    <x v="2"/>
  </r>
  <r>
    <s v="ORD439"/>
    <x v="138"/>
    <x v="3"/>
    <x v="3"/>
    <x v="3"/>
    <s v="PRD493"/>
    <x v="433"/>
    <x v="2"/>
    <s v="Bedding"/>
    <s v="CUST1439"/>
    <s v="Soma G"/>
    <x v="0"/>
    <x v="3"/>
    <x v="2"/>
    <n v="1500"/>
    <x v="1"/>
    <n v="6000"/>
    <n v="4300"/>
    <n v="1700"/>
    <x v="1"/>
  </r>
  <r>
    <s v="ORD440"/>
    <x v="138"/>
    <x v="3"/>
    <x v="3"/>
    <x v="3"/>
    <s v="PRD494"/>
    <x v="434"/>
    <x v="2"/>
    <s v="Bedding"/>
    <s v="CUST1440"/>
    <s v="Asit B"/>
    <x v="0"/>
    <x v="3"/>
    <x v="0"/>
    <n v="2800"/>
    <x v="0"/>
    <n v="5320"/>
    <n v="4000"/>
    <n v="1320"/>
    <x v="0"/>
  </r>
  <r>
    <s v="ORD441"/>
    <x v="139"/>
    <x v="4"/>
    <x v="3"/>
    <x v="2"/>
    <s v="PRD571"/>
    <x v="435"/>
    <x v="2"/>
    <s v="Snacks"/>
    <s v="CUST1441"/>
    <s v="Kalpana R"/>
    <x v="0"/>
    <x v="4"/>
    <x v="7"/>
    <n v="120"/>
    <x v="1"/>
    <n v="960"/>
    <n v="680"/>
    <n v="280"/>
    <x v="1"/>
  </r>
  <r>
    <s v="ORD442"/>
    <x v="139"/>
    <x v="4"/>
    <x v="3"/>
    <x v="2"/>
    <s v="PRD572"/>
    <x v="436"/>
    <x v="2"/>
    <s v="Beverages"/>
    <s v="CUST1442"/>
    <s v="Balaji K"/>
    <x v="0"/>
    <x v="4"/>
    <x v="4"/>
    <n v="250"/>
    <x v="1"/>
    <n v="1250"/>
    <n v="900"/>
    <n v="350"/>
    <x v="0"/>
  </r>
  <r>
    <s v="ORD443"/>
    <x v="140"/>
    <x v="5"/>
    <x v="3"/>
    <x v="0"/>
    <s v="PRD651"/>
    <x v="437"/>
    <x v="3"/>
    <s v="Fitness"/>
    <s v="CUST1443"/>
    <s v="Dr. Mandar J"/>
    <x v="1"/>
    <x v="5"/>
    <x v="1"/>
    <n v="3800"/>
    <x v="3"/>
    <n v="10488"/>
    <n v="8000"/>
    <n v="2488"/>
    <x v="0"/>
  </r>
  <r>
    <s v="ORD444"/>
    <x v="140"/>
    <x v="5"/>
    <x v="3"/>
    <x v="0"/>
    <s v="PRD652"/>
    <x v="438"/>
    <x v="3"/>
    <s v="Fitness"/>
    <s v="CUST1444"/>
    <s v="Harshada K"/>
    <x v="0"/>
    <x v="5"/>
    <x v="2"/>
    <n v="1500"/>
    <x v="1"/>
    <n v="6000"/>
    <n v="4400"/>
    <n v="1600"/>
    <x v="2"/>
  </r>
  <r>
    <s v="ORD445"/>
    <x v="141"/>
    <x v="6"/>
    <x v="3"/>
    <x v="3"/>
    <s v="PRD495"/>
    <x v="439"/>
    <x v="2"/>
    <s v="Decor"/>
    <s v="CUST1445"/>
    <s v="Runu D"/>
    <x v="0"/>
    <x v="3"/>
    <x v="6"/>
    <n v="1200"/>
    <x v="1"/>
    <n v="7200"/>
    <n v="5200"/>
    <n v="2000"/>
    <x v="0"/>
  </r>
  <r>
    <s v="ORD446"/>
    <x v="141"/>
    <x v="6"/>
    <x v="3"/>
    <x v="3"/>
    <s v="PRD496"/>
    <x v="440"/>
    <x v="2"/>
    <s v="Decor"/>
    <s v="CUST1446"/>
    <s v="Anjan C"/>
    <x v="0"/>
    <x v="3"/>
    <x v="2"/>
    <n v="2200"/>
    <x v="0"/>
    <n v="8360"/>
    <n v="6300"/>
    <n v="2060"/>
    <x v="1"/>
  </r>
  <r>
    <s v="ORD447"/>
    <x v="142"/>
    <x v="7"/>
    <x v="3"/>
    <x v="3"/>
    <s v="PRD497"/>
    <x v="441"/>
    <x v="2"/>
    <s v="Tables"/>
    <s v="CUST1447"/>
    <s v="School Student"/>
    <x v="0"/>
    <x v="3"/>
    <x v="0"/>
    <n v="6500"/>
    <x v="1"/>
    <n v="13000"/>
    <n v="9800"/>
    <n v="3200"/>
    <x v="0"/>
  </r>
  <r>
    <s v="ORD448"/>
    <x v="142"/>
    <x v="7"/>
    <x v="3"/>
    <x v="3"/>
    <s v="PRD498"/>
    <x v="442"/>
    <x v="2"/>
    <s v="Storage"/>
    <s v="CUST1448"/>
    <s v="College Student"/>
    <x v="0"/>
    <x v="3"/>
    <x v="3"/>
    <n v="8500"/>
    <x v="0"/>
    <n v="8075"/>
    <n v="6200"/>
    <n v="1875"/>
    <x v="2"/>
  </r>
  <r>
    <s v="ORD449"/>
    <x v="143"/>
    <x v="0"/>
    <x v="0"/>
    <x v="0"/>
    <s v="PRD179"/>
    <x v="443"/>
    <x v="0"/>
    <s v="All"/>
    <s v="CUST1449"/>
    <s v="Student A"/>
    <x v="0"/>
    <x v="0"/>
    <x v="1"/>
    <n v="8000"/>
    <x v="2"/>
    <n v="21600"/>
    <n v="16500"/>
    <n v="5100"/>
    <x v="0"/>
  </r>
  <r>
    <s v="ORD450"/>
    <x v="143"/>
    <x v="0"/>
    <x v="0"/>
    <x v="0"/>
    <s v="PRD180"/>
    <x v="444"/>
    <x v="0"/>
    <s v="Computers"/>
    <s v="CUST1450"/>
    <s v="Student B"/>
    <x v="0"/>
    <x v="0"/>
    <x v="3"/>
    <n v="38000"/>
    <x v="3"/>
    <n v="34960"/>
    <n v="28000"/>
    <n v="6960"/>
    <x v="2"/>
  </r>
  <r>
    <s v="ORD451"/>
    <x v="144"/>
    <x v="1"/>
    <x v="1"/>
    <x v="1"/>
    <s v="PRD277"/>
    <x v="445"/>
    <x v="1"/>
    <s v="Kids"/>
    <s v="CUST1451"/>
    <s v="Parent A"/>
    <x v="0"/>
    <x v="1"/>
    <x v="2"/>
    <n v="1200"/>
    <x v="1"/>
    <n v="4800"/>
    <n v="3400"/>
    <n v="1400"/>
    <x v="1"/>
  </r>
  <r>
    <s v="ORD452"/>
    <x v="144"/>
    <x v="1"/>
    <x v="1"/>
    <x v="1"/>
    <s v="PRD278"/>
    <x v="446"/>
    <x v="1"/>
    <s v="Kids"/>
    <s v="CUST1452"/>
    <s v="Parent B"/>
    <x v="0"/>
    <x v="1"/>
    <x v="0"/>
    <n v="1800"/>
    <x v="1"/>
    <n v="3600"/>
    <n v="2600"/>
    <n v="1000"/>
    <x v="0"/>
  </r>
  <r>
    <s v="ORD453"/>
    <x v="145"/>
    <x v="2"/>
    <x v="2"/>
    <x v="2"/>
    <s v="PRD373"/>
    <x v="447"/>
    <x v="0"/>
    <s v="All"/>
    <s v="CUST1453"/>
    <s v="Kid C"/>
    <x v="0"/>
    <x v="2"/>
    <x v="4"/>
    <n v="2500"/>
    <x v="0"/>
    <n v="11875"/>
    <n v="9000"/>
    <n v="2875"/>
    <x v="0"/>
  </r>
  <r>
    <s v="ORD454"/>
    <x v="145"/>
    <x v="2"/>
    <x v="2"/>
    <x v="2"/>
    <s v="PRD374"/>
    <x v="448"/>
    <x v="0"/>
    <s v="Tablets"/>
    <s v="CUST1454"/>
    <s v="Kid D"/>
    <x v="0"/>
    <x v="2"/>
    <x v="0"/>
    <n v="15000"/>
    <x v="3"/>
    <n v="27600"/>
    <n v="21500"/>
    <n v="6100"/>
    <x v="2"/>
  </r>
  <r>
    <s v="ORD455"/>
    <x v="146"/>
    <x v="3"/>
    <x v="3"/>
    <x v="3"/>
    <s v="PRD499"/>
    <x v="449"/>
    <x v="2"/>
    <s v="Kids"/>
    <s v="CUST1455"/>
    <s v="Child E"/>
    <x v="0"/>
    <x v="3"/>
    <x v="1"/>
    <n v="5500"/>
    <x v="2"/>
    <n v="14850"/>
    <n v="11500"/>
    <n v="3350"/>
    <x v="0"/>
  </r>
  <r>
    <s v="ORD456"/>
    <x v="146"/>
    <x v="3"/>
    <x v="3"/>
    <x v="3"/>
    <s v="PRD500"/>
    <x v="450"/>
    <x v="2"/>
    <s v="Kids"/>
    <s v="CUST1456"/>
    <s v="Child F"/>
    <x v="0"/>
    <x v="3"/>
    <x v="0"/>
    <n v="3500"/>
    <x v="0"/>
    <n v="6650"/>
    <n v="5100"/>
    <n v="1550"/>
    <x v="1"/>
  </r>
  <r>
    <s v="ORD457"/>
    <x v="147"/>
    <x v="4"/>
    <x v="3"/>
    <x v="2"/>
    <s v="PRD573"/>
    <x v="451"/>
    <x v="2"/>
    <s v="Snacks"/>
    <s v="CUST1457"/>
    <s v="Family G"/>
    <x v="0"/>
    <x v="4"/>
    <x v="5"/>
    <n v="180"/>
    <x v="1"/>
    <n v="1800"/>
    <n v="1300"/>
    <n v="500"/>
    <x v="1"/>
  </r>
  <r>
    <s v="ORD458"/>
    <x v="147"/>
    <x v="4"/>
    <x v="3"/>
    <x v="2"/>
    <s v="PRD574"/>
    <x v="452"/>
    <x v="2"/>
    <s v="Beverages"/>
    <s v="CUST1458"/>
    <s v="Family H"/>
    <x v="0"/>
    <x v="4"/>
    <x v="7"/>
    <n v="150"/>
    <x v="1"/>
    <n v="1200"/>
    <n v="850"/>
    <n v="350"/>
    <x v="0"/>
  </r>
  <r>
    <s v="ORD459"/>
    <x v="148"/>
    <x v="5"/>
    <x v="3"/>
    <x v="0"/>
    <s v="PRD653"/>
    <x v="407"/>
    <x v="3"/>
    <s v="Kids"/>
    <s v="CUST1459"/>
    <s v="Kid I"/>
    <x v="0"/>
    <x v="5"/>
    <x v="0"/>
    <n v="4500"/>
    <x v="1"/>
    <n v="9000"/>
    <n v="6800"/>
    <n v="2200"/>
    <x v="0"/>
  </r>
  <r>
    <s v="ORD460"/>
    <x v="148"/>
    <x v="5"/>
    <x v="3"/>
    <x v="0"/>
    <s v="PRD654"/>
    <x v="453"/>
    <x v="3"/>
    <s v="Kids"/>
    <s v="CUST1460"/>
    <s v="Kid J"/>
    <x v="0"/>
    <x v="5"/>
    <x v="1"/>
    <n v="2800"/>
    <x v="0"/>
    <n v="7980"/>
    <n v="6000"/>
    <n v="1980"/>
    <x v="2"/>
  </r>
  <r>
    <s v="ORD461"/>
    <x v="149"/>
    <x v="6"/>
    <x v="3"/>
    <x v="3"/>
    <s v="PRD501"/>
    <x v="454"/>
    <x v="2"/>
    <s v="Kids"/>
    <s v="CUST1461"/>
    <s v="Family K"/>
    <x v="0"/>
    <x v="3"/>
    <x v="3"/>
    <n v="35000"/>
    <x v="4"/>
    <n v="30800"/>
    <n v="24000"/>
    <n v="6800"/>
    <x v="0"/>
  </r>
  <r>
    <s v="ORD462"/>
    <x v="149"/>
    <x v="6"/>
    <x v="3"/>
    <x v="3"/>
    <s v="PRD502"/>
    <x v="455"/>
    <x v="2"/>
    <s v="Kids"/>
    <s v="CUST1462"/>
    <s v="Family L"/>
    <x v="0"/>
    <x v="3"/>
    <x v="3"/>
    <n v="28000"/>
    <x v="3"/>
    <n v="25760"/>
    <n v="20000"/>
    <n v="5760"/>
    <x v="1"/>
  </r>
  <r>
    <s v="ORD463"/>
    <x v="150"/>
    <x v="7"/>
    <x v="3"/>
    <x v="3"/>
    <s v="PRD503"/>
    <x v="456"/>
    <x v="2"/>
    <s v="Eco-friendly"/>
    <s v="CUST1463"/>
    <s v="Nature Lover M"/>
    <x v="0"/>
    <x v="3"/>
    <x v="1"/>
    <n v="6500"/>
    <x v="0"/>
    <n v="18525"/>
    <n v="14000"/>
    <n v="4525"/>
    <x v="0"/>
  </r>
  <r>
    <s v="ORD464"/>
    <x v="150"/>
    <x v="7"/>
    <x v="3"/>
    <x v="3"/>
    <s v="PRD504"/>
    <x v="457"/>
    <x v="2"/>
    <s v="Eco-friendly"/>
    <s v="CUST1464"/>
    <s v="Nature Lover N"/>
    <x v="0"/>
    <x v="3"/>
    <x v="0"/>
    <n v="8500"/>
    <x v="1"/>
    <n v="17000"/>
    <n v="13000"/>
    <n v="4000"/>
    <x v="2"/>
  </r>
  <r>
    <s v="ORD465"/>
    <x v="151"/>
    <x v="0"/>
    <x v="0"/>
    <x v="0"/>
    <s v="PRD181"/>
    <x v="458"/>
    <x v="0"/>
    <s v="Green"/>
    <s v="CUST1465"/>
    <s v="Enviro O"/>
    <x v="0"/>
    <x v="0"/>
    <x v="0"/>
    <n v="15000"/>
    <x v="3"/>
    <n v="27600"/>
    <n v="21000"/>
    <n v="6600"/>
    <x v="0"/>
  </r>
  <r>
    <s v="ORD466"/>
    <x v="151"/>
    <x v="0"/>
    <x v="0"/>
    <x v="0"/>
    <s v="PRD182"/>
    <x v="459"/>
    <x v="0"/>
    <s v="Green"/>
    <s v="CUST1466"/>
    <s v="Enviro P"/>
    <x v="0"/>
    <x v="0"/>
    <x v="1"/>
    <n v="3500"/>
    <x v="1"/>
    <n v="10500"/>
    <n v="8000"/>
    <n v="2500"/>
    <x v="2"/>
  </r>
  <r>
    <s v="ORD467"/>
    <x v="152"/>
    <x v="1"/>
    <x v="1"/>
    <x v="1"/>
    <s v="PRD279"/>
    <x v="460"/>
    <x v="1"/>
    <s v="Eco-friendly"/>
    <s v="CUST1467"/>
    <s v="Green Q"/>
    <x v="0"/>
    <x v="1"/>
    <x v="2"/>
    <n v="2200"/>
    <x v="0"/>
    <n v="8360"/>
    <n v="6200"/>
    <n v="2160"/>
    <x v="0"/>
  </r>
  <r>
    <s v="ORD468"/>
    <x v="152"/>
    <x v="1"/>
    <x v="1"/>
    <x v="1"/>
    <s v="PRD280"/>
    <x v="461"/>
    <x v="1"/>
    <s v="Eco-friendly"/>
    <s v="CUST1468"/>
    <s v="Green R"/>
    <x v="0"/>
    <x v="1"/>
    <x v="1"/>
    <n v="1800"/>
    <x v="1"/>
    <n v="5400"/>
    <n v="4000"/>
    <n v="1400"/>
    <x v="1"/>
  </r>
  <r>
    <s v="ORD469"/>
    <x v="153"/>
    <x v="2"/>
    <x v="2"/>
    <x v="2"/>
    <s v="PRD375"/>
    <x v="462"/>
    <x v="0"/>
    <s v="Special"/>
    <s v="CUST1469"/>
    <s v="Marine S"/>
    <x v="0"/>
    <x v="2"/>
    <x v="0"/>
    <n v="8500"/>
    <x v="2"/>
    <n v="15300"/>
    <n v="11500"/>
    <n v="3800"/>
    <x v="0"/>
  </r>
  <r>
    <s v="ORD470"/>
    <x v="153"/>
    <x v="2"/>
    <x v="2"/>
    <x v="2"/>
    <s v="PRD376"/>
    <x v="463"/>
    <x v="0"/>
    <s v="Outdoor"/>
    <s v="CUST1470"/>
    <s v="Marine T"/>
    <x v="0"/>
    <x v="2"/>
    <x v="1"/>
    <n v="5500"/>
    <x v="0"/>
    <n v="15675"/>
    <n v="12000"/>
    <n v="3675"/>
    <x v="2"/>
  </r>
  <r>
    <s v="ORD471"/>
    <x v="154"/>
    <x v="3"/>
    <x v="3"/>
    <x v="3"/>
    <s v="PRD505"/>
    <x v="464"/>
    <x v="2"/>
    <s v="All"/>
    <s v="CUST1471"/>
    <s v="Family U"/>
    <x v="0"/>
    <x v="3"/>
    <x v="2"/>
    <n v="4500"/>
    <x v="3"/>
    <n v="16560"/>
    <n v="12500"/>
    <n v="4060"/>
    <x v="0"/>
  </r>
  <r>
    <s v="ORD472"/>
    <x v="154"/>
    <x v="3"/>
    <x v="3"/>
    <x v="3"/>
    <s v="PRD506"/>
    <x v="465"/>
    <x v="2"/>
    <s v="Appliances"/>
    <s v="CUST1472"/>
    <s v="Family V"/>
    <x v="0"/>
    <x v="3"/>
    <x v="0"/>
    <n v="12000"/>
    <x v="0"/>
    <n v="22800"/>
    <n v="17500"/>
    <n v="5300"/>
    <x v="1"/>
  </r>
  <r>
    <s v="ORD473"/>
    <x v="155"/>
    <x v="4"/>
    <x v="3"/>
    <x v="2"/>
    <s v="PRD575"/>
    <x v="466"/>
    <x v="2"/>
    <s v="Essentials"/>
    <s v="CUST1473"/>
    <s v="Family W"/>
    <x v="0"/>
    <x v="4"/>
    <x v="7"/>
    <n v="550"/>
    <x v="1"/>
    <n v="4400"/>
    <n v="3200"/>
    <n v="1200"/>
    <x v="1"/>
  </r>
  <r>
    <s v="ORD474"/>
    <x v="155"/>
    <x v="4"/>
    <x v="3"/>
    <x v="2"/>
    <s v="PRD576"/>
    <x v="467"/>
    <x v="2"/>
    <s v="Health"/>
    <s v="CUST1474"/>
    <s v="Family X"/>
    <x v="0"/>
    <x v="4"/>
    <x v="4"/>
    <n v="450"/>
    <x v="1"/>
    <n v="2250"/>
    <n v="1650"/>
    <n v="600"/>
    <x v="0"/>
  </r>
  <r>
    <s v="ORD475"/>
    <x v="156"/>
    <x v="5"/>
    <x v="3"/>
    <x v="0"/>
    <s v="PRD655"/>
    <x v="468"/>
    <x v="3"/>
    <s v="Fitness"/>
    <s v="CUST1475"/>
    <s v="Fitness Y"/>
    <x v="0"/>
    <x v="5"/>
    <x v="1"/>
    <n v="3200"/>
    <x v="1"/>
    <n v="9600"/>
    <n v="7200"/>
    <n v="2400"/>
    <x v="0"/>
  </r>
  <r>
    <s v="ORD476"/>
    <x v="156"/>
    <x v="5"/>
    <x v="3"/>
    <x v="0"/>
    <s v="PRD656"/>
    <x v="469"/>
    <x v="3"/>
    <s v="Fitness"/>
    <s v="CUST1476"/>
    <s v="Fitness Z"/>
    <x v="0"/>
    <x v="5"/>
    <x v="0"/>
    <n v="5500"/>
    <x v="0"/>
    <n v="10450"/>
    <n v="8000"/>
    <n v="2450"/>
    <x v="2"/>
  </r>
  <r>
    <s v="ORD477"/>
    <x v="157"/>
    <x v="6"/>
    <x v="3"/>
    <x v="3"/>
    <s v="PRD507"/>
    <x v="470"/>
    <x v="2"/>
    <s v="Gifts"/>
    <s v="CUST1477"/>
    <s v="Son A"/>
    <x v="0"/>
    <x v="3"/>
    <x v="3"/>
    <n v="15000"/>
    <x v="3"/>
    <n v="13800"/>
    <n v="10500"/>
    <n v="3300"/>
    <x v="0"/>
  </r>
  <r>
    <s v="ORD478"/>
    <x v="157"/>
    <x v="6"/>
    <x v="3"/>
    <x v="3"/>
    <s v="PRD508"/>
    <x v="26"/>
    <x v="2"/>
    <s v="Chairs"/>
    <s v="CUST1478"/>
    <s v="Daughter B"/>
    <x v="0"/>
    <x v="3"/>
    <x v="3"/>
    <n v="22000"/>
    <x v="0"/>
    <n v="20900"/>
    <n v="16500"/>
    <n v="4400"/>
    <x v="2"/>
  </r>
  <r>
    <s v="ORD479"/>
    <x v="158"/>
    <x v="7"/>
    <x v="3"/>
    <x v="3"/>
    <s v="PRD509"/>
    <x v="471"/>
    <x v="2"/>
    <s v="Gifts"/>
    <s v="CUST1479"/>
    <s v="Son C"/>
    <x v="0"/>
    <x v="3"/>
    <x v="0"/>
    <n v="8500"/>
    <x v="2"/>
    <n v="15300"/>
    <n v="11500"/>
    <n v="3800"/>
    <x v="0"/>
  </r>
  <r>
    <s v="ORD480"/>
    <x v="158"/>
    <x v="7"/>
    <x v="3"/>
    <x v="3"/>
    <s v="PRD510"/>
    <x v="472"/>
    <x v="2"/>
    <s v="Chairs"/>
    <s v="CUST1480"/>
    <s v="Daughter D"/>
    <x v="0"/>
    <x v="3"/>
    <x v="3"/>
    <n v="12000"/>
    <x v="0"/>
    <n v="11400"/>
    <n v="8800"/>
    <n v="2600"/>
    <x v="1"/>
  </r>
  <r>
    <s v="ORD481"/>
    <x v="159"/>
    <x v="0"/>
    <x v="0"/>
    <x v="0"/>
    <s v="PRD183"/>
    <x v="473"/>
    <x v="0"/>
    <s v="Gifts"/>
    <s v="CUST1481"/>
    <s v="Son E"/>
    <x v="0"/>
    <x v="0"/>
    <x v="0"/>
    <n v="25000"/>
    <x v="3"/>
    <n v="46000"/>
    <n v="35000"/>
    <n v="11000"/>
    <x v="0"/>
  </r>
  <r>
    <s v="ORD482"/>
    <x v="159"/>
    <x v="0"/>
    <x v="0"/>
    <x v="0"/>
    <s v="PRD184"/>
    <x v="474"/>
    <x v="0"/>
    <s v="Wearables"/>
    <s v="CUST1482"/>
    <s v="Daughter F"/>
    <x v="0"/>
    <x v="0"/>
    <x v="3"/>
    <n v="18000"/>
    <x v="0"/>
    <n v="17100"/>
    <n v="13000"/>
    <n v="4100"/>
    <x v="2"/>
  </r>
  <r>
    <s v="ORD483"/>
    <x v="160"/>
    <x v="1"/>
    <x v="1"/>
    <x v="1"/>
    <s v="PRD281"/>
    <x v="475"/>
    <x v="1"/>
    <s v="Men's Wear"/>
    <s v="CUST1483"/>
    <s v="Son G"/>
    <x v="0"/>
    <x v="1"/>
    <x v="0"/>
    <n v="4500"/>
    <x v="0"/>
    <n v="8550"/>
    <n v="6500"/>
    <n v="2050"/>
    <x v="0"/>
  </r>
  <r>
    <s v="ORD484"/>
    <x v="160"/>
    <x v="1"/>
    <x v="1"/>
    <x v="1"/>
    <s v="PRD282"/>
    <x v="476"/>
    <x v="1"/>
    <s v="Formal Wear"/>
    <s v="CUST1484"/>
    <s v="Daughter H"/>
    <x v="0"/>
    <x v="1"/>
    <x v="1"/>
    <n v="2800"/>
    <x v="1"/>
    <n v="8400"/>
    <n v="6300"/>
    <n v="2100"/>
    <x v="1"/>
  </r>
  <r>
    <s v="ORD485"/>
    <x v="161"/>
    <x v="2"/>
    <x v="2"/>
    <x v="2"/>
    <s v="PRD377"/>
    <x v="477"/>
    <x v="0"/>
    <s v="Fitness"/>
    <s v="CUST1485"/>
    <s v="Yoga I"/>
    <x v="0"/>
    <x v="2"/>
    <x v="0"/>
    <n v="5500"/>
    <x v="3"/>
    <n v="10120"/>
    <n v="7700"/>
    <n v="2420"/>
    <x v="0"/>
  </r>
  <r>
    <s v="ORD486"/>
    <x v="161"/>
    <x v="2"/>
    <x v="2"/>
    <x v="2"/>
    <s v="PRD378"/>
    <x v="478"/>
    <x v="0"/>
    <s v="Wearables"/>
    <s v="CUST1486"/>
    <s v="Yoga J"/>
    <x v="0"/>
    <x v="2"/>
    <x v="1"/>
    <n v="4500"/>
    <x v="0"/>
    <n v="12825"/>
    <n v="9800"/>
    <n v="3025"/>
    <x v="2"/>
  </r>
  <r>
    <s v="ORD487"/>
    <x v="162"/>
    <x v="3"/>
    <x v="3"/>
    <x v="3"/>
    <s v="PRD511"/>
    <x v="479"/>
    <x v="3"/>
    <s v="Fitness"/>
    <s v="CUST1487"/>
    <s v="Yoga K"/>
    <x v="0"/>
    <x v="3"/>
    <x v="2"/>
    <n v="2200"/>
    <x v="1"/>
    <n v="8800"/>
    <n v="6600"/>
    <n v="2200"/>
    <x v="0"/>
  </r>
  <r>
    <s v="ORD488"/>
    <x v="162"/>
    <x v="3"/>
    <x v="3"/>
    <x v="3"/>
    <s v="PRD512"/>
    <x v="480"/>
    <x v="2"/>
    <s v="Wellness"/>
    <s v="CUST1488"/>
    <s v="Yoga L"/>
    <x v="0"/>
    <x v="3"/>
    <x v="4"/>
    <n v="1200"/>
    <x v="0"/>
    <n v="5700"/>
    <n v="4300"/>
    <n v="1400"/>
    <x v="1"/>
  </r>
  <r>
    <s v="ORD489"/>
    <x v="163"/>
    <x v="4"/>
    <x v="3"/>
    <x v="2"/>
    <s v="PRD577"/>
    <x v="481"/>
    <x v="2"/>
    <s v="Health Food"/>
    <s v="CUST1489"/>
    <s v="Yoga M"/>
    <x v="0"/>
    <x v="4"/>
    <x v="6"/>
    <n v="350"/>
    <x v="1"/>
    <n v="2100"/>
    <n v="1550"/>
    <n v="550"/>
    <x v="1"/>
  </r>
  <r>
    <s v="ORD490"/>
    <x v="163"/>
    <x v="4"/>
    <x v="3"/>
    <x v="2"/>
    <s v="PRD578"/>
    <x v="482"/>
    <x v="2"/>
    <s v="Organic"/>
    <s v="CUST1490"/>
    <s v="Yoga N"/>
    <x v="0"/>
    <x v="4"/>
    <x v="2"/>
    <n v="550"/>
    <x v="1"/>
    <n v="2200"/>
    <n v="1650"/>
    <n v="550"/>
    <x v="0"/>
  </r>
  <r>
    <s v="ORD491"/>
    <x v="164"/>
    <x v="5"/>
    <x v="3"/>
    <x v="0"/>
    <s v="PRD657"/>
    <x v="483"/>
    <x v="3"/>
    <s v="Yoga"/>
    <s v="CUST1491"/>
    <s v="Yoga O"/>
    <x v="0"/>
    <x v="5"/>
    <x v="1"/>
    <n v="2800"/>
    <x v="0"/>
    <n v="7980"/>
    <n v="6000"/>
    <n v="1980"/>
    <x v="0"/>
  </r>
  <r>
    <s v="ORD492"/>
    <x v="164"/>
    <x v="5"/>
    <x v="3"/>
    <x v="0"/>
    <s v="PRD658"/>
    <x v="484"/>
    <x v="3"/>
    <s v="Apparel"/>
    <s v="CUST1492"/>
    <s v="Yoga P"/>
    <x v="0"/>
    <x v="5"/>
    <x v="2"/>
    <n v="1800"/>
    <x v="1"/>
    <n v="7200"/>
    <n v="5400"/>
    <n v="1800"/>
    <x v="2"/>
  </r>
  <r>
    <s v="ORD493"/>
    <x v="165"/>
    <x v="6"/>
    <x v="3"/>
    <x v="3"/>
    <s v="PRD513"/>
    <x v="485"/>
    <x v="2"/>
    <s v="Seating"/>
    <s v="CUST1493"/>
    <s v="Student Q"/>
    <x v="0"/>
    <x v="3"/>
    <x v="0"/>
    <n v="4500"/>
    <x v="1"/>
    <n v="9000"/>
    <n v="6800"/>
    <n v="2200"/>
    <x v="0"/>
  </r>
  <r>
    <s v="ORD494"/>
    <x v="165"/>
    <x v="6"/>
    <x v="3"/>
    <x v="3"/>
    <s v="PRD514"/>
    <x v="486"/>
    <x v="2"/>
    <s v="Seating"/>
    <s v="CUST1494"/>
    <s v="Student R"/>
    <x v="0"/>
    <x v="3"/>
    <x v="6"/>
    <n v="800"/>
    <x v="0"/>
    <n v="4560"/>
    <n v="3400"/>
    <n v="1160"/>
    <x v="1"/>
  </r>
  <r>
    <s v="ORD495"/>
    <x v="166"/>
    <x v="7"/>
    <x v="3"/>
    <x v="3"/>
    <s v="PRD515"/>
    <x v="487"/>
    <x v="2"/>
    <s v="All"/>
    <s v="CUST1495"/>
    <s v="Shopper S"/>
    <x v="0"/>
    <x v="3"/>
    <x v="2"/>
    <n v="12000"/>
    <x v="5"/>
    <n v="40800"/>
    <n v="31000"/>
    <n v="9800"/>
    <x v="0"/>
  </r>
  <r>
    <s v="ORD496"/>
    <x v="166"/>
    <x v="7"/>
    <x v="3"/>
    <x v="3"/>
    <s v="PRD516"/>
    <x v="488"/>
    <x v="2"/>
    <s v="All"/>
    <s v="CUST1496"/>
    <s v="Shopper T"/>
    <x v="0"/>
    <x v="3"/>
    <x v="1"/>
    <n v="8500"/>
    <x v="6"/>
    <n v="20400"/>
    <n v="15500"/>
    <n v="4900"/>
    <x v="2"/>
  </r>
  <r>
    <s v="ORD497"/>
    <x v="167"/>
    <x v="0"/>
    <x v="0"/>
    <x v="0"/>
    <s v="PRD185"/>
    <x v="381"/>
    <x v="0"/>
    <s v="Televisions"/>
    <s v="CUST1497"/>
    <s v="Family U"/>
    <x v="0"/>
    <x v="0"/>
    <x v="3"/>
    <n v="38000"/>
    <x v="4"/>
    <n v="33440"/>
    <n v="26000"/>
    <n v="7440"/>
    <x v="0"/>
  </r>
  <r>
    <s v="ORD498"/>
    <x v="167"/>
    <x v="0"/>
    <x v="0"/>
    <x v="0"/>
    <s v="PRD186"/>
    <x v="489"/>
    <x v="0"/>
    <s v="Audio"/>
    <s v="CUST1498"/>
    <s v="Family V"/>
    <x v="0"/>
    <x v="0"/>
    <x v="3"/>
    <n v="25000"/>
    <x v="3"/>
    <n v="23000"/>
    <n v="18000"/>
    <n v="5000"/>
    <x v="2"/>
  </r>
  <r>
    <s v="ORD499"/>
    <x v="168"/>
    <x v="1"/>
    <x v="1"/>
    <x v="1"/>
    <s v="PRD283"/>
    <x v="490"/>
    <x v="1"/>
    <s v="All"/>
    <s v="CUST1499"/>
    <s v="Shopper W"/>
    <x v="0"/>
    <x v="1"/>
    <x v="4"/>
    <n v="2200"/>
    <x v="5"/>
    <n v="9350"/>
    <n v="7000"/>
    <n v="2350"/>
    <x v="0"/>
  </r>
  <r>
    <s v="ORD500"/>
    <x v="168"/>
    <x v="1"/>
    <x v="1"/>
    <x v="1"/>
    <s v="PRD284"/>
    <x v="491"/>
    <x v="1"/>
    <s v="Outerwear"/>
    <s v="CUST1500"/>
    <s v="Shopper X"/>
    <x v="0"/>
    <x v="1"/>
    <x v="1"/>
    <n v="1500"/>
    <x v="2"/>
    <n v="4050"/>
    <n v="3000"/>
    <n v="1050"/>
    <x v="1"/>
  </r>
  <r>
    <s v="ORD501"/>
    <x v="169"/>
    <x v="2"/>
    <x v="2"/>
    <x v="2"/>
    <s v="PRD379"/>
    <x v="492"/>
    <x v="0"/>
    <s v="Computers"/>
    <s v="CUST1501"/>
    <s v="Gamer Y"/>
    <x v="0"/>
    <x v="2"/>
    <x v="3"/>
    <n v="85000"/>
    <x v="3"/>
    <n v="78200"/>
    <n v="62000"/>
    <n v="16200"/>
    <x v="0"/>
  </r>
  <r>
    <s v="ORD502"/>
    <x v="169"/>
    <x v="2"/>
    <x v="2"/>
    <x v="2"/>
    <s v="PRD380"/>
    <x v="493"/>
    <x v="0"/>
    <s v="Accessories"/>
    <s v="CUST1502"/>
    <s v="Gamer Z"/>
    <x v="0"/>
    <x v="2"/>
    <x v="3"/>
    <n v="22000"/>
    <x v="0"/>
    <n v="20900"/>
    <n v="16500"/>
    <n v="4400"/>
    <x v="2"/>
  </r>
  <r>
    <s v="ORD503"/>
    <x v="170"/>
    <x v="3"/>
    <x v="3"/>
    <x v="3"/>
    <s v="PRD517"/>
    <x v="494"/>
    <x v="2"/>
    <s v="Bedding"/>
    <s v="CUST1503"/>
    <s v="Home A"/>
    <x v="0"/>
    <x v="3"/>
    <x v="2"/>
    <n v="2800"/>
    <x v="3"/>
    <n v="10304"/>
    <n v="7800"/>
    <n v="2504"/>
    <x v="0"/>
  </r>
  <r>
    <s v="ORD504"/>
    <x v="170"/>
    <x v="3"/>
    <x v="3"/>
    <x v="3"/>
    <s v="PRD518"/>
    <x v="495"/>
    <x v="2"/>
    <s v="Bedding"/>
    <s v="CUST1504"/>
    <s v="Home B"/>
    <x v="0"/>
    <x v="3"/>
    <x v="1"/>
    <n v="3500"/>
    <x v="0"/>
    <n v="9975"/>
    <n v="7600"/>
    <n v="2375"/>
    <x v="1"/>
  </r>
  <r>
    <s v="ORD505"/>
    <x v="171"/>
    <x v="4"/>
    <x v="3"/>
    <x v="2"/>
    <s v="PRD579"/>
    <x v="496"/>
    <x v="2"/>
    <s v="Fruits"/>
    <s v="CUST1505"/>
    <s v="Health C"/>
    <x v="0"/>
    <x v="4"/>
    <x v="4"/>
    <n v="220"/>
    <x v="1"/>
    <n v="1100"/>
    <n v="800"/>
    <n v="300"/>
    <x v="1"/>
  </r>
  <r>
    <s v="ORD506"/>
    <x v="171"/>
    <x v="4"/>
    <x v="3"/>
    <x v="2"/>
    <s v="PRD580"/>
    <x v="497"/>
    <x v="2"/>
    <s v="Health"/>
    <s v="CUST1506"/>
    <s v="Health D"/>
    <x v="0"/>
    <x v="4"/>
    <x v="2"/>
    <n v="350"/>
    <x v="1"/>
    <n v="1400"/>
    <n v="1050"/>
    <n v="350"/>
    <x v="0"/>
  </r>
  <r>
    <s v="ORD507"/>
    <x v="172"/>
    <x v="5"/>
    <x v="3"/>
    <x v="0"/>
    <s v="PRD659"/>
    <x v="498"/>
    <x v="3"/>
    <s v="Outdoor"/>
    <s v="CUST1507"/>
    <s v="Adventurer E"/>
    <x v="0"/>
    <x v="5"/>
    <x v="0"/>
    <n v="6500"/>
    <x v="0"/>
    <n v="12350"/>
    <n v="9500"/>
    <n v="2850"/>
    <x v="0"/>
  </r>
  <r>
    <s v="ORD508"/>
    <x v="172"/>
    <x v="5"/>
    <x v="3"/>
    <x v="0"/>
    <s v="PRD660"/>
    <x v="499"/>
    <x v="3"/>
    <s v="Bags"/>
    <s v="CUST1508"/>
    <s v="Adventurer F"/>
    <x v="0"/>
    <x v="5"/>
    <x v="1"/>
    <n v="2800"/>
    <x v="1"/>
    <n v="8400"/>
    <n v="6300"/>
    <n v="2100"/>
    <x v="2"/>
  </r>
  <r>
    <s v="ORD509"/>
    <x v="173"/>
    <x v="6"/>
    <x v="3"/>
    <x v="3"/>
    <s v="PRD519"/>
    <x v="500"/>
    <x v="2"/>
    <s v="Office"/>
    <s v="CUST1509"/>
    <s v="WFH G"/>
    <x v="2"/>
    <x v="3"/>
    <x v="0"/>
    <n v="8500"/>
    <x v="3"/>
    <n v="15640"/>
    <n v="12000"/>
    <n v="3640"/>
    <x v="0"/>
  </r>
  <r>
    <s v="ORD510"/>
    <x v="173"/>
    <x v="6"/>
    <x v="3"/>
    <x v="3"/>
    <s v="PRD520"/>
    <x v="361"/>
    <x v="2"/>
    <s v="Chairs"/>
    <s v="CUST1510"/>
    <s v="WFH H"/>
    <x v="2"/>
    <x v="3"/>
    <x v="3"/>
    <n v="15000"/>
    <x v="0"/>
    <n v="14250"/>
    <n v="11000"/>
    <n v="3250"/>
    <x v="1"/>
  </r>
  <r>
    <s v="ORD501"/>
    <x v="174"/>
    <x v="0"/>
    <x v="0"/>
    <x v="0"/>
    <s v="PRD187"/>
    <x v="501"/>
    <x v="0"/>
    <s v="All"/>
    <s v="CUST1501"/>
    <s v="Startup A"/>
    <x v="1"/>
    <x v="0"/>
    <x v="4"/>
    <n v="15000"/>
    <x v="4"/>
    <n v="66000"/>
    <n v="50000"/>
    <n v="16000"/>
    <x v="0"/>
  </r>
  <r>
    <s v="ORD502"/>
    <x v="174"/>
    <x v="0"/>
    <x v="0"/>
    <x v="0"/>
    <s v="PRD188"/>
    <x v="502"/>
    <x v="0"/>
    <s v="Computers"/>
    <s v="CUST1502"/>
    <s v="Startup B"/>
    <x v="1"/>
    <x v="0"/>
    <x v="7"/>
    <n v="55000"/>
    <x v="5"/>
    <n v="374000"/>
    <n v="300000"/>
    <n v="74000"/>
    <x v="2"/>
  </r>
  <r>
    <s v="ORD503"/>
    <x v="175"/>
    <x v="1"/>
    <x v="1"/>
    <x v="1"/>
    <s v="PRD285"/>
    <x v="503"/>
    <x v="1"/>
    <s v="Formal Wear"/>
    <s v="CUST1503"/>
    <s v="Corporate C"/>
    <x v="1"/>
    <x v="1"/>
    <x v="6"/>
    <n v="3200"/>
    <x v="3"/>
    <n v="17664"/>
    <n v="13500"/>
    <n v="4164"/>
    <x v="0"/>
  </r>
  <r>
    <s v="ORD504"/>
    <x v="175"/>
    <x v="1"/>
    <x v="1"/>
    <x v="1"/>
    <s v="PRD286"/>
    <x v="504"/>
    <x v="1"/>
    <s v="Men's Wear"/>
    <s v="CUST1504"/>
    <s v="Corporate D"/>
    <x v="1"/>
    <x v="1"/>
    <x v="5"/>
    <n v="2500"/>
    <x v="2"/>
    <n v="22500"/>
    <n v="17000"/>
    <n v="5500"/>
    <x v="1"/>
  </r>
  <r>
    <s v="ORD505"/>
    <x v="176"/>
    <x v="2"/>
    <x v="2"/>
    <x v="2"/>
    <s v="PRD381"/>
    <x v="505"/>
    <x v="0"/>
    <s v="All"/>
    <s v="CUST1505"/>
    <s v="Tech E"/>
    <x v="1"/>
    <x v="2"/>
    <x v="8"/>
    <n v="22000"/>
    <x v="7"/>
    <n v="216480"/>
    <n v="170000"/>
    <n v="46480"/>
    <x v="0"/>
  </r>
  <r>
    <s v="ORD506"/>
    <x v="176"/>
    <x v="2"/>
    <x v="2"/>
    <x v="2"/>
    <s v="PRD382"/>
    <x v="506"/>
    <x v="0"/>
    <s v="Networking"/>
    <s v="CUST1506"/>
    <s v="Tech F"/>
    <x v="1"/>
    <x v="2"/>
    <x v="1"/>
    <n v="85000"/>
    <x v="4"/>
    <n v="224400"/>
    <n v="180000"/>
    <n v="44400"/>
    <x v="2"/>
  </r>
  <r>
    <s v="ORD507"/>
    <x v="177"/>
    <x v="3"/>
    <x v="3"/>
    <x v="3"/>
    <s v="PRD523"/>
    <x v="507"/>
    <x v="2"/>
    <s v="Office"/>
    <s v="CUST1507"/>
    <s v="Corporate G"/>
    <x v="1"/>
    <x v="3"/>
    <x v="10"/>
    <n v="12000"/>
    <x v="6"/>
    <n v="144000"/>
    <n v="110000"/>
    <n v="34000"/>
    <x v="0"/>
  </r>
  <r>
    <s v="ORD508"/>
    <x v="177"/>
    <x v="3"/>
    <x v="3"/>
    <x v="3"/>
    <s v="PRD524"/>
    <x v="508"/>
    <x v="2"/>
    <s v="Office"/>
    <s v="CUST1508"/>
    <s v="Corporate H"/>
    <x v="1"/>
    <x v="3"/>
    <x v="2"/>
    <n v="35000"/>
    <x v="5"/>
    <n v="119000"/>
    <n v="90000"/>
    <n v="29000"/>
    <x v="1"/>
  </r>
  <r>
    <s v="ORD509"/>
    <x v="178"/>
    <x v="4"/>
    <x v="3"/>
    <x v="2"/>
    <s v="PRD581"/>
    <x v="509"/>
    <x v="2"/>
    <s v="Bulk"/>
    <s v="CUST1509"/>
    <s v="Corporate I"/>
    <x v="1"/>
    <x v="4"/>
    <x v="9"/>
    <n v="2500"/>
    <x v="3"/>
    <n v="46000"/>
    <n v="35000"/>
    <n v="11000"/>
    <x v="0"/>
  </r>
  <r>
    <s v="ORD510"/>
    <x v="178"/>
    <x v="4"/>
    <x v="3"/>
    <x v="2"/>
    <s v="PRD582"/>
    <x v="510"/>
    <x v="2"/>
    <s v="Snacks"/>
    <s v="CUST1510"/>
    <s v="Corporate J"/>
    <x v="1"/>
    <x v="4"/>
    <x v="10"/>
    <n v="1800"/>
    <x v="0"/>
    <n v="25650"/>
    <n v="19500"/>
    <n v="6150"/>
    <x v="2"/>
  </r>
  <r>
    <s v="ORD511"/>
    <x v="179"/>
    <x v="5"/>
    <x v="3"/>
    <x v="0"/>
    <s v="PRD661"/>
    <x v="511"/>
    <x v="3"/>
    <s v="Bulk"/>
    <s v="CUST1511"/>
    <s v="Corporate K"/>
    <x v="1"/>
    <x v="5"/>
    <x v="5"/>
    <n v="3500"/>
    <x v="4"/>
    <n v="30800"/>
    <n v="24000"/>
    <n v="6800"/>
    <x v="0"/>
  </r>
  <r>
    <s v="ORD512"/>
    <x v="179"/>
    <x v="5"/>
    <x v="3"/>
    <x v="0"/>
    <s v="PRD662"/>
    <x v="512"/>
    <x v="3"/>
    <s v="Apparel"/>
    <s v="CUST1512"/>
    <s v="Corporate L"/>
    <x v="1"/>
    <x v="5"/>
    <x v="11"/>
    <n v="2200"/>
    <x v="5"/>
    <n v="46750"/>
    <n v="36000"/>
    <n v="10750"/>
    <x v="2"/>
  </r>
  <r>
    <s v="ORD513"/>
    <x v="180"/>
    <x v="6"/>
    <x v="3"/>
    <x v="3"/>
    <s v="PRD525"/>
    <x v="513"/>
    <x v="2"/>
    <s v="Office"/>
    <s v="CUST1513"/>
    <s v="Corporate M"/>
    <x v="1"/>
    <x v="3"/>
    <x v="6"/>
    <n v="18000"/>
    <x v="2"/>
    <n v="97200"/>
    <n v="75000"/>
    <n v="22200"/>
    <x v="0"/>
  </r>
  <r>
    <s v="ORD514"/>
    <x v="180"/>
    <x v="6"/>
    <x v="3"/>
    <x v="3"/>
    <s v="PRD526"/>
    <x v="107"/>
    <x v="2"/>
    <s v="Office"/>
    <s v="CUST1514"/>
    <s v="Corporate N"/>
    <x v="1"/>
    <x v="3"/>
    <x v="0"/>
    <n v="45000"/>
    <x v="3"/>
    <n v="82800"/>
    <n v="65000"/>
    <n v="17800"/>
    <x v="1"/>
  </r>
  <r>
    <s v="ORD515"/>
    <x v="181"/>
    <x v="7"/>
    <x v="3"/>
    <x v="3"/>
    <s v="PRD527"/>
    <x v="514"/>
    <x v="2"/>
    <s v="Office"/>
    <s v="CUST1515"/>
    <s v="Corporate O"/>
    <x v="1"/>
    <x v="3"/>
    <x v="7"/>
    <n v="9500"/>
    <x v="4"/>
    <n v="66880"/>
    <n v="52000"/>
    <n v="14880"/>
    <x v="0"/>
  </r>
  <r>
    <s v="ORD516"/>
    <x v="181"/>
    <x v="7"/>
    <x v="3"/>
    <x v="3"/>
    <s v="PRD528"/>
    <x v="515"/>
    <x v="2"/>
    <s v="Chairs"/>
    <s v="CUST1516"/>
    <s v="Corporate P"/>
    <x v="1"/>
    <x v="3"/>
    <x v="9"/>
    <n v="6500"/>
    <x v="5"/>
    <n v="110500"/>
    <n v="85000"/>
    <n v="25500"/>
    <x v="2"/>
  </r>
  <r>
    <s v="ORD517"/>
    <x v="182"/>
    <x v="0"/>
    <x v="0"/>
    <x v="0"/>
    <s v="PRD189"/>
    <x v="516"/>
    <x v="0"/>
    <s v="All"/>
    <s v="CUST1517"/>
    <s v="Corporate Q"/>
    <x v="1"/>
    <x v="0"/>
    <x v="10"/>
    <n v="28000"/>
    <x v="7"/>
    <n v="344400"/>
    <n v="270000"/>
    <n v="74400"/>
    <x v="0"/>
  </r>
  <r>
    <s v="ORD518"/>
    <x v="182"/>
    <x v="0"/>
    <x v="0"/>
    <x v="0"/>
    <s v="PRD190"/>
    <x v="517"/>
    <x v="0"/>
    <s v="Security"/>
    <s v="CUST1518"/>
    <s v="Corporate R"/>
    <x v="1"/>
    <x v="0"/>
    <x v="4"/>
    <n v="45000"/>
    <x v="4"/>
    <n v="198000"/>
    <n v="155000"/>
    <n v="43000"/>
    <x v="2"/>
  </r>
  <r>
    <s v="ORD546"/>
    <x v="183"/>
    <x v="6"/>
    <x v="3"/>
    <x v="3"/>
    <s v="PRD538"/>
    <x v="518"/>
    <x v="2"/>
    <s v="Educational"/>
    <s v="CUST1546"/>
    <s v="College TT"/>
    <x v="3"/>
    <x v="3"/>
    <x v="12"/>
    <n v="12000"/>
    <x v="4"/>
    <n v="422400"/>
    <n v="330000"/>
    <n v="92400"/>
    <x v="1"/>
  </r>
  <r>
    <s v="ORD547"/>
    <x v="184"/>
    <x v="7"/>
    <x v="3"/>
    <x v="3"/>
    <s v="PRD539"/>
    <x v="519"/>
    <x v="2"/>
    <s v="Educational"/>
    <s v="CUST1547"/>
    <s v="School UU"/>
    <x v="3"/>
    <x v="3"/>
    <x v="11"/>
    <n v="9500"/>
    <x v="2"/>
    <n v="213750"/>
    <n v="165000"/>
    <n v="48750"/>
    <x v="0"/>
  </r>
  <r>
    <s v="ORD548"/>
    <x v="184"/>
    <x v="7"/>
    <x v="3"/>
    <x v="3"/>
    <s v="PRD540"/>
    <x v="520"/>
    <x v="2"/>
    <s v="Educational"/>
    <s v="CUST1548"/>
    <s v="School VV"/>
    <x v="3"/>
    <x v="3"/>
    <x v="8"/>
    <n v="15000"/>
    <x v="3"/>
    <n v="165600"/>
    <n v="128000"/>
    <n v="37600"/>
    <x v="2"/>
  </r>
  <r>
    <s v="ORD549"/>
    <x v="185"/>
    <x v="0"/>
    <x v="0"/>
    <x v="0"/>
    <s v="PRD193"/>
    <x v="521"/>
    <x v="0"/>
    <s v="Special"/>
    <s v="CUST1549"/>
    <s v="Veteran WW"/>
    <x v="0"/>
    <x v="0"/>
    <x v="0"/>
    <n v="25000"/>
    <x v="5"/>
    <n v="42500"/>
    <n v="33000"/>
    <n v="9500"/>
    <x v="0"/>
  </r>
  <r>
    <s v="ORD550"/>
    <x v="185"/>
    <x v="0"/>
    <x v="0"/>
    <x v="0"/>
    <s v="PRD194"/>
    <x v="522"/>
    <x v="0"/>
    <s v="Special"/>
    <s v="CUST1550"/>
    <s v="Veteran XX"/>
    <x v="0"/>
    <x v="0"/>
    <x v="3"/>
    <n v="45000"/>
    <x v="6"/>
    <n v="36000"/>
    <n v="28000"/>
    <n v="8000"/>
    <x v="2"/>
  </r>
  <r>
    <s v="ORD551"/>
    <x v="186"/>
    <x v="1"/>
    <x v="1"/>
    <x v="1"/>
    <s v="PRD291"/>
    <x v="523"/>
    <x v="1"/>
    <s v="Tribute"/>
    <s v="CUST1551"/>
    <s v="Veteran YY"/>
    <x v="0"/>
    <x v="1"/>
    <x v="1"/>
    <n v="2800"/>
    <x v="4"/>
    <n v="7392"/>
    <n v="5600"/>
    <n v="1792"/>
    <x v="0"/>
  </r>
  <r>
    <s v="ORD552"/>
    <x v="186"/>
    <x v="1"/>
    <x v="1"/>
    <x v="1"/>
    <s v="PRD292"/>
    <x v="524"/>
    <x v="1"/>
    <s v="Patriotic"/>
    <s v="CUST1552"/>
    <s v="Veteran ZZ"/>
    <x v="0"/>
    <x v="1"/>
    <x v="2"/>
    <n v="2200"/>
    <x v="2"/>
    <n v="7920"/>
    <n v="6000"/>
    <n v="1920"/>
    <x v="1"/>
  </r>
  <r>
    <s v="ORD553"/>
    <x v="187"/>
    <x v="2"/>
    <x v="2"/>
    <x v="2"/>
    <s v="PRD387"/>
    <x v="525"/>
    <x v="0"/>
    <s v="All"/>
    <s v="CUST1553"/>
    <s v="Shopper AAA"/>
    <x v="0"/>
    <x v="2"/>
    <x v="1"/>
    <n v="15000"/>
    <x v="3"/>
    <n v="41400"/>
    <n v="32000"/>
    <n v="9400"/>
    <x v="0"/>
  </r>
  <r>
    <s v="ORD554"/>
    <x v="187"/>
    <x v="2"/>
    <x v="2"/>
    <x v="2"/>
    <s v="PRD388"/>
    <x v="526"/>
    <x v="0"/>
    <s v="All"/>
    <s v="CUST1554"/>
    <s v="Shopper BBB"/>
    <x v="0"/>
    <x v="2"/>
    <x v="0"/>
    <n v="32000"/>
    <x v="2"/>
    <n v="57600"/>
    <n v="45000"/>
    <n v="12600"/>
    <x v="2"/>
  </r>
  <r>
    <s v="ORD555"/>
    <x v="188"/>
    <x v="3"/>
    <x v="3"/>
    <x v="3"/>
    <s v="PRD541"/>
    <x v="527"/>
    <x v="2"/>
    <s v="All"/>
    <s v="CUST1555"/>
    <s v="Shopper CCC"/>
    <x v="0"/>
    <x v="3"/>
    <x v="1"/>
    <n v="18000"/>
    <x v="4"/>
    <n v="47520"/>
    <n v="37000"/>
    <n v="10520"/>
    <x v="0"/>
  </r>
  <r>
    <s v="ORD556"/>
    <x v="188"/>
    <x v="3"/>
    <x v="3"/>
    <x v="3"/>
    <s v="PRD542"/>
    <x v="528"/>
    <x v="2"/>
    <s v="Decor"/>
    <s v="CUST1556"/>
    <s v="Shopper DDD"/>
    <x v="0"/>
    <x v="3"/>
    <x v="4"/>
    <n v="3500"/>
    <x v="3"/>
    <n v="16100"/>
    <n v="12500"/>
    <n v="3600"/>
    <x v="1"/>
  </r>
  <r>
    <s v="ORD557"/>
    <x v="189"/>
    <x v="4"/>
    <x v="3"/>
    <x v="2"/>
    <s v="PRD587"/>
    <x v="529"/>
    <x v="2"/>
    <s v="Special"/>
    <s v="CUST1557"/>
    <s v="Shopper EEE"/>
    <x v="0"/>
    <x v="4"/>
    <x v="7"/>
    <n v="1200"/>
    <x v="0"/>
    <n v="9120"/>
    <n v="7000"/>
    <n v="2120"/>
    <x v="0"/>
  </r>
  <r>
    <s v="ORD558"/>
    <x v="189"/>
    <x v="4"/>
    <x v="3"/>
    <x v="2"/>
    <s v="PRD588"/>
    <x v="530"/>
    <x v="2"/>
    <s v="Special"/>
    <s v="CUST1558"/>
    <s v="Shopper FFF"/>
    <x v="0"/>
    <x v="4"/>
    <x v="5"/>
    <n v="550"/>
    <x v="1"/>
    <n v="5500"/>
    <n v="4100"/>
    <n v="1400"/>
    <x v="2"/>
  </r>
  <r>
    <s v="ORD559"/>
    <x v="190"/>
    <x v="5"/>
    <x v="3"/>
    <x v="0"/>
    <s v="PRD667"/>
    <x v="531"/>
    <x v="3"/>
    <s v="All"/>
    <s v="CUST1559"/>
    <s v="Shopper GGG"/>
    <x v="0"/>
    <x v="5"/>
    <x v="2"/>
    <n v="3500"/>
    <x v="2"/>
    <n v="12600"/>
    <n v="9700"/>
    <n v="2900"/>
    <x v="0"/>
  </r>
  <r>
    <s v="ORD560"/>
    <x v="190"/>
    <x v="5"/>
    <x v="3"/>
    <x v="0"/>
    <s v="PRD668"/>
    <x v="532"/>
    <x v="3"/>
    <s v="Apparel"/>
    <s v="CUST1560"/>
    <s v="Shopper HHH"/>
    <x v="0"/>
    <x v="5"/>
    <x v="6"/>
    <n v="1800"/>
    <x v="3"/>
    <n v="9936"/>
    <n v="7600"/>
    <n v="2336"/>
    <x v="2"/>
  </r>
  <r>
    <s v="ORD561"/>
    <x v="191"/>
    <x v="6"/>
    <x v="3"/>
    <x v="3"/>
    <s v="PRD543"/>
    <x v="533"/>
    <x v="2"/>
    <s v="All"/>
    <s v="CUST1561"/>
    <s v="Shopper III"/>
    <x v="0"/>
    <x v="3"/>
    <x v="0"/>
    <n v="25000"/>
    <x v="5"/>
    <n v="42500"/>
    <n v="33000"/>
    <n v="9500"/>
    <x v="0"/>
  </r>
  <r>
    <s v="ORD562"/>
    <x v="191"/>
    <x v="6"/>
    <x v="3"/>
    <x v="3"/>
    <s v="PRD544"/>
    <x v="534"/>
    <x v="2"/>
    <s v="Decor"/>
    <s v="CUST1562"/>
    <s v="Shopper JJJ"/>
    <x v="0"/>
    <x v="3"/>
    <x v="5"/>
    <n v="800"/>
    <x v="1"/>
    <n v="8000"/>
    <n v="6000"/>
    <n v="2000"/>
    <x v="1"/>
  </r>
  <r>
    <s v="ORD563"/>
    <x v="192"/>
    <x v="0"/>
    <x v="0"/>
    <x v="0"/>
    <s v="PRD195"/>
    <x v="535"/>
    <x v="0"/>
    <s v="All"/>
    <s v="CUST1563"/>
    <s v="Shopper KKK"/>
    <x v="0"/>
    <x v="0"/>
    <x v="0"/>
    <n v="18000"/>
    <x v="0"/>
    <n v="34200"/>
    <n v="26500"/>
    <n v="7700"/>
    <x v="0"/>
  </r>
  <r>
    <s v="ORD564"/>
    <x v="192"/>
    <x v="0"/>
    <x v="0"/>
    <x v="0"/>
    <s v="PRD196"/>
    <x v="536"/>
    <x v="0"/>
    <s v="Gifts"/>
    <s v="CUST1564"/>
    <s v="Friend LLL"/>
    <x v="0"/>
    <x v="0"/>
    <x v="1"/>
    <n v="5500"/>
    <x v="3"/>
    <n v="15180"/>
    <n v="11500"/>
    <n v="3680"/>
    <x v="2"/>
  </r>
  <r>
    <s v="ORD565"/>
    <x v="193"/>
    <x v="1"/>
    <x v="1"/>
    <x v="1"/>
    <s v="PRD293"/>
    <x v="537"/>
    <x v="1"/>
    <s v="Accessories"/>
    <s v="CUST1565"/>
    <s v="Friend MMM"/>
    <x v="0"/>
    <x v="1"/>
    <x v="5"/>
    <n v="500"/>
    <x v="1"/>
    <n v="5000"/>
    <n v="3500"/>
    <n v="1500"/>
    <x v="1"/>
  </r>
  <r>
    <s v="ORD566"/>
    <x v="193"/>
    <x v="1"/>
    <x v="1"/>
    <x v="1"/>
    <s v="PRD294"/>
    <x v="538"/>
    <x v="1"/>
    <s v="Couples"/>
    <s v="CUST1566"/>
    <s v="Friend NNN"/>
    <x v="0"/>
    <x v="1"/>
    <x v="2"/>
    <n v="1800"/>
    <x v="0"/>
    <n v="6840"/>
    <n v="5200"/>
    <n v="1640"/>
    <x v="0"/>
  </r>
  <r>
    <s v="ORD567"/>
    <x v="194"/>
    <x v="2"/>
    <x v="2"/>
    <x v="2"/>
    <s v="PRD389"/>
    <x v="539"/>
    <x v="0"/>
    <s v="Gifts"/>
    <s v="CUST1567"/>
    <s v="Friend OOO"/>
    <x v="0"/>
    <x v="2"/>
    <x v="1"/>
    <n v="4500"/>
    <x v="1"/>
    <n v="13500"/>
    <n v="10200"/>
    <n v="3300"/>
    <x v="0"/>
  </r>
  <r>
    <s v="ORD568"/>
    <x v="194"/>
    <x v="2"/>
    <x v="2"/>
    <x v="2"/>
    <s v="PRD390"/>
    <x v="540"/>
    <x v="0"/>
    <s v="Wearables"/>
    <s v="CUST1568"/>
    <s v="Friend PPP"/>
    <x v="0"/>
    <x v="2"/>
    <x v="0"/>
    <n v="5500"/>
    <x v="0"/>
    <n v="10450"/>
    <n v="8000"/>
    <n v="2450"/>
    <x v="2"/>
  </r>
  <r>
    <s v="ORD569"/>
    <x v="195"/>
    <x v="3"/>
    <x v="3"/>
    <x v="3"/>
    <s v="PRD545"/>
    <x v="541"/>
    <x v="2"/>
    <s v="Gifts"/>
    <s v="CUST1569"/>
    <s v="Sister QQQ"/>
    <x v="0"/>
    <x v="3"/>
    <x v="0"/>
    <n v="8500"/>
    <x v="3"/>
    <n v="15640"/>
    <n v="12000"/>
    <n v="3640"/>
    <x v="0"/>
  </r>
  <r>
    <s v="ORD570"/>
    <x v="195"/>
    <x v="3"/>
    <x v="3"/>
    <x v="3"/>
    <s v="PRD546"/>
    <x v="542"/>
    <x v="2"/>
    <s v="Gifts"/>
    <s v="CUST1570"/>
    <s v="Sister RRR"/>
    <x v="0"/>
    <x v="3"/>
    <x v="1"/>
    <n v="3500"/>
    <x v="0"/>
    <n v="9975"/>
    <n v="7600"/>
    <n v="2375"/>
    <x v="1"/>
  </r>
  <r>
    <s v="ORD571"/>
    <x v="196"/>
    <x v="4"/>
    <x v="3"/>
    <x v="2"/>
    <s v="PRD589"/>
    <x v="543"/>
    <x v="2"/>
    <s v="Sweets"/>
    <s v="CUST1571"/>
    <s v="Sister SSS"/>
    <x v="0"/>
    <x v="4"/>
    <x v="4"/>
    <n v="650"/>
    <x v="1"/>
    <n v="3250"/>
    <n v="2400"/>
    <n v="850"/>
    <x v="1"/>
  </r>
  <r>
    <s v="ORD572"/>
    <x v="196"/>
    <x v="4"/>
    <x v="3"/>
    <x v="2"/>
    <s v="PRD590"/>
    <x v="544"/>
    <x v="2"/>
    <s v="Gifts"/>
    <s v="CUST1572"/>
    <s v="Sister TTT"/>
    <x v="0"/>
    <x v="4"/>
    <x v="2"/>
    <n v="1200"/>
    <x v="1"/>
    <n v="4800"/>
    <n v="3600"/>
    <n v="1200"/>
    <x v="0"/>
  </r>
  <r>
    <s v="ORD573"/>
    <x v="197"/>
    <x v="5"/>
    <x v="3"/>
    <x v="0"/>
    <s v="PRD669"/>
    <x v="545"/>
    <x v="3"/>
    <s v="Gifts"/>
    <s v="CUST1573"/>
    <s v="Brother UUU"/>
    <x v="0"/>
    <x v="5"/>
    <x v="0"/>
    <n v="2800"/>
    <x v="0"/>
    <n v="5320"/>
    <n v="4000"/>
    <n v="1320"/>
    <x v="0"/>
  </r>
  <r>
    <s v="ORD574"/>
    <x v="197"/>
    <x v="5"/>
    <x v="3"/>
    <x v="0"/>
    <s v="PRD670"/>
    <x v="546"/>
    <x v="3"/>
    <s v="Wearables"/>
    <s v="CUST1574"/>
    <s v="Brother VVV"/>
    <x v="0"/>
    <x v="5"/>
    <x v="3"/>
    <n v="4500"/>
    <x v="1"/>
    <n v="4500"/>
    <n v="3400"/>
    <n v="1100"/>
    <x v="2"/>
  </r>
  <r>
    <s v="ORD575"/>
    <x v="198"/>
    <x v="6"/>
    <x v="3"/>
    <x v="3"/>
    <s v="PRD547"/>
    <x v="547"/>
    <x v="2"/>
    <s v="Gifts"/>
    <s v="CUST1575"/>
    <s v="Sister WWW"/>
    <x v="0"/>
    <x v="3"/>
    <x v="3"/>
    <n v="15000"/>
    <x v="3"/>
    <n v="13800"/>
    <n v="10500"/>
    <n v="3300"/>
    <x v="0"/>
  </r>
  <r>
    <s v="ORD576"/>
    <x v="198"/>
    <x v="6"/>
    <x v="3"/>
    <x v="3"/>
    <s v="PRD548"/>
    <x v="548"/>
    <x v="2"/>
    <s v="Decor"/>
    <s v="CUST1576"/>
    <s v="Sister XXX"/>
    <x v="0"/>
    <x v="3"/>
    <x v="1"/>
    <n v="4200"/>
    <x v="0"/>
    <n v="11970"/>
    <n v="9100"/>
    <n v="2870"/>
    <x v="1"/>
  </r>
  <r>
    <s v="ORD577"/>
    <x v="199"/>
    <x v="7"/>
    <x v="3"/>
    <x v="3"/>
    <s v="PRD549"/>
    <x v="549"/>
    <x v="4"/>
    <s v="Religious"/>
    <s v="CUST1577"/>
    <s v="Sister YYY"/>
    <x v="0"/>
    <x v="3"/>
    <x v="4"/>
    <n v="1200"/>
    <x v="1"/>
    <n v="6000"/>
    <n v="4500"/>
    <n v="1500"/>
    <x v="0"/>
  </r>
  <r>
    <s v="ORD578"/>
    <x v="199"/>
    <x v="7"/>
    <x v="3"/>
    <x v="3"/>
    <s v="PRD550"/>
    <x v="550"/>
    <x v="4"/>
    <s v="Religious"/>
    <s v="CUST1578"/>
    <s v="Sister ZZZ"/>
    <x v="0"/>
    <x v="3"/>
    <x v="2"/>
    <n v="800"/>
    <x v="1"/>
    <n v="3200"/>
    <n v="2400"/>
    <n v="800"/>
    <x v="2"/>
  </r>
  <r>
    <s v="ORD579"/>
    <x v="200"/>
    <x v="0"/>
    <x v="0"/>
    <x v="0"/>
    <s v="PRD197"/>
    <x v="551"/>
    <x v="0"/>
    <s v="All"/>
    <s v="CUST1579"/>
    <s v="Patriot AAAA"/>
    <x v="0"/>
    <x v="0"/>
    <x v="0"/>
    <n v="25000"/>
    <x v="4"/>
    <n v="44000"/>
    <n v="34000"/>
    <n v="10000"/>
    <x v="0"/>
  </r>
  <r>
    <s v="ORD580"/>
    <x v="200"/>
    <x v="0"/>
    <x v="0"/>
    <x v="0"/>
    <s v="PRD198"/>
    <x v="552"/>
    <x v="0"/>
    <s v="Special"/>
    <s v="CUST1580"/>
    <s v="Patriot BBBB"/>
    <x v="0"/>
    <x v="0"/>
    <x v="1"/>
    <n v="12000"/>
    <x v="3"/>
    <n v="33120"/>
    <n v="25500"/>
    <n v="7620"/>
    <x v="2"/>
  </r>
  <r>
    <s v="ORD581"/>
    <x v="201"/>
    <x v="1"/>
    <x v="1"/>
    <x v="1"/>
    <s v="PRD295"/>
    <x v="553"/>
    <x v="1"/>
    <s v="Patriotic"/>
    <s v="CUST1581"/>
    <s v="Patriot CCCC"/>
    <x v="0"/>
    <x v="1"/>
    <x v="4"/>
    <n v="1500"/>
    <x v="0"/>
    <n v="7125"/>
    <n v="5400"/>
    <n v="1725"/>
    <x v="0"/>
  </r>
  <r>
    <s v="ORD582"/>
    <x v="201"/>
    <x v="1"/>
    <x v="1"/>
    <x v="1"/>
    <s v="PRD296"/>
    <x v="554"/>
    <x v="1"/>
    <s v="Patriotic"/>
    <s v="CUST1582"/>
    <s v="Patriot DDDD"/>
    <x v="0"/>
    <x v="1"/>
    <x v="7"/>
    <n v="800"/>
    <x v="1"/>
    <n v="6400"/>
    <n v="4800"/>
    <n v="1600"/>
    <x v="1"/>
  </r>
  <r>
    <s v="ORD583"/>
    <x v="202"/>
    <x v="2"/>
    <x v="2"/>
    <x v="2"/>
    <s v="PRD391"/>
    <x v="555"/>
    <x v="0"/>
    <s v="All"/>
    <s v="CUST1583"/>
    <s v="Patriot EEEE"/>
    <x v="0"/>
    <x v="2"/>
    <x v="0"/>
    <n v="32000"/>
    <x v="2"/>
    <n v="57600"/>
    <n v="44500"/>
    <n v="13100"/>
    <x v="0"/>
  </r>
  <r>
    <s v="ORD584"/>
    <x v="202"/>
    <x v="2"/>
    <x v="2"/>
    <x v="2"/>
    <s v="PRD392"/>
    <x v="556"/>
    <x v="0"/>
    <s v="All"/>
    <s v="CUST1584"/>
    <s v="Patriot FFFF"/>
    <x v="0"/>
    <x v="2"/>
    <x v="1"/>
    <n v="18000"/>
    <x v="3"/>
    <n v="49680"/>
    <n v="38500"/>
    <n v="11180"/>
    <x v="2"/>
  </r>
  <r>
    <s v="ORD585"/>
    <x v="203"/>
    <x v="3"/>
    <x v="3"/>
    <x v="3"/>
    <s v="PRD551"/>
    <x v="557"/>
    <x v="2"/>
    <s v="Special"/>
    <s v="CUST1585"/>
    <s v="Patriot GGGG"/>
    <x v="0"/>
    <x v="3"/>
    <x v="0"/>
    <n v="22000"/>
    <x v="4"/>
    <n v="38720"/>
    <n v="30000"/>
    <n v="8720"/>
    <x v="0"/>
  </r>
  <r>
    <s v="ORD586"/>
    <x v="203"/>
    <x v="3"/>
    <x v="3"/>
    <x v="3"/>
    <s v="PRD552"/>
    <x v="558"/>
    <x v="2"/>
    <s v="Handicraft"/>
    <s v="CUST1586"/>
    <s v="Patriot HHHH"/>
    <x v="0"/>
    <x v="3"/>
    <x v="1"/>
    <n v="9500"/>
    <x v="3"/>
    <n v="26220"/>
    <n v="20000"/>
    <n v="6220"/>
    <x v="1"/>
  </r>
  <r>
    <s v="ORD587"/>
    <x v="204"/>
    <x v="4"/>
    <x v="3"/>
    <x v="2"/>
    <s v="PRD591"/>
    <x v="559"/>
    <x v="2"/>
    <s v="Special"/>
    <s v="CUST1587"/>
    <s v="Patriot IIII"/>
    <x v="0"/>
    <x v="4"/>
    <x v="6"/>
    <n v="1500"/>
    <x v="0"/>
    <n v="8550"/>
    <n v="6500"/>
    <n v="2050"/>
    <x v="0"/>
  </r>
  <r>
    <s v="ORD588"/>
    <x v="204"/>
    <x v="4"/>
    <x v="3"/>
    <x v="2"/>
    <s v="PRD592"/>
    <x v="560"/>
    <x v="2"/>
    <s v="Sweets"/>
    <s v="CUST1588"/>
    <s v="Patriot JJJJ"/>
    <x v="0"/>
    <x v="4"/>
    <x v="4"/>
    <n v="800"/>
    <x v="1"/>
    <n v="4000"/>
    <n v="3000"/>
    <n v="1000"/>
    <x v="2"/>
  </r>
  <r>
    <s v="ORD589"/>
    <x v="205"/>
    <x v="5"/>
    <x v="3"/>
    <x v="0"/>
    <s v="PRD671"/>
    <x v="561"/>
    <x v="3"/>
    <s v="Event"/>
    <s v="CUST1589"/>
    <s v="Patriot KKKK"/>
    <x v="0"/>
    <x v="5"/>
    <x v="5"/>
    <n v="1200"/>
    <x v="0"/>
    <n v="11400"/>
    <n v="8700"/>
    <n v="2700"/>
    <x v="0"/>
  </r>
  <r>
    <s v="ORD590"/>
    <x v="205"/>
    <x v="5"/>
    <x v="3"/>
    <x v="0"/>
    <s v="PRD672"/>
    <x v="562"/>
    <x v="3"/>
    <s v="Fitness"/>
    <s v="CUST1590"/>
    <s v="Patriot LLLL"/>
    <x v="0"/>
    <x v="5"/>
    <x v="7"/>
    <n v="1800"/>
    <x v="1"/>
    <n v="14400"/>
    <n v="11000"/>
    <n v="3400"/>
    <x v="2"/>
  </r>
  <r>
    <s v="ORD591"/>
    <x v="206"/>
    <x v="0"/>
    <x v="0"/>
    <x v="0"/>
    <s v="PRD199"/>
    <x v="563"/>
    <x v="0"/>
    <s v="All"/>
    <s v="CUST1591"/>
    <s v="Citizen MMMM"/>
    <x v="0"/>
    <x v="0"/>
    <x v="2"/>
    <n v="15000"/>
    <x v="5"/>
    <n v="51000"/>
    <n v="39000"/>
    <n v="12000"/>
    <x v="0"/>
  </r>
  <r>
    <s v="ORD592"/>
    <x v="206"/>
    <x v="0"/>
    <x v="0"/>
    <x v="0"/>
    <s v="PRD200"/>
    <x v="564"/>
    <x v="0"/>
    <s v="All"/>
    <s v="CUST1592"/>
    <s v="Citizen NNNN"/>
    <x v="0"/>
    <x v="0"/>
    <x v="1"/>
    <n v="28000"/>
    <x v="7"/>
    <n v="68880"/>
    <n v="53000"/>
    <n v="15880"/>
    <x v="2"/>
  </r>
  <r>
    <s v="ORD593"/>
    <x v="207"/>
    <x v="1"/>
    <x v="1"/>
    <x v="1"/>
    <s v="PRD297"/>
    <x v="565"/>
    <x v="1"/>
    <s v="All"/>
    <s v="CUST1593"/>
    <s v="Shopper OOOO"/>
    <x v="0"/>
    <x v="1"/>
    <x v="4"/>
    <n v="2500"/>
    <x v="4"/>
    <n v="11000"/>
    <n v="8400"/>
    <n v="2600"/>
    <x v="0"/>
  </r>
  <r>
    <s v="ORD594"/>
    <x v="207"/>
    <x v="1"/>
    <x v="1"/>
    <x v="1"/>
    <s v="PRD298"/>
    <x v="566"/>
    <x v="1"/>
    <s v="All"/>
    <s v="CUST1594"/>
    <s v="Shopper PPPP"/>
    <x v="0"/>
    <x v="1"/>
    <x v="2"/>
    <n v="1800"/>
    <x v="5"/>
    <n v="6120"/>
    <n v="4700"/>
    <n v="1420"/>
    <x v="1"/>
  </r>
  <r>
    <s v="ORD595"/>
    <x v="208"/>
    <x v="2"/>
    <x v="2"/>
    <x v="2"/>
    <s v="PRD393"/>
    <x v="567"/>
    <x v="0"/>
    <s v="All"/>
    <s v="CUST1595"/>
    <s v="Shopper QQQQ"/>
    <x v="0"/>
    <x v="2"/>
    <x v="0"/>
    <n v="22000"/>
    <x v="3"/>
    <n v="40480"/>
    <n v="31500"/>
    <n v="8980"/>
    <x v="0"/>
  </r>
  <r>
    <s v="ORD596"/>
    <x v="208"/>
    <x v="2"/>
    <x v="2"/>
    <x v="2"/>
    <s v="PRD394"/>
    <x v="568"/>
    <x v="0"/>
    <s v="All"/>
    <s v="CUST1596"/>
    <s v="Student RRRR"/>
    <x v="0"/>
    <x v="2"/>
    <x v="3"/>
    <n v="45000"/>
    <x v="2"/>
    <n v="40500"/>
    <n v="32000"/>
    <n v="8500"/>
    <x v="2"/>
  </r>
  <r>
    <s v="ORD597"/>
    <x v="209"/>
    <x v="3"/>
    <x v="3"/>
    <x v="3"/>
    <s v="PRD553"/>
    <x v="569"/>
    <x v="2"/>
    <s v="All"/>
    <s v="CUST1597"/>
    <s v="Shopper SSSS"/>
    <x v="0"/>
    <x v="3"/>
    <x v="0"/>
    <n v="28000"/>
    <x v="3"/>
    <n v="51520"/>
    <n v="40000"/>
    <n v="11520"/>
    <x v="0"/>
  </r>
  <r>
    <s v="ORD598"/>
    <x v="209"/>
    <x v="3"/>
    <x v="3"/>
    <x v="3"/>
    <s v="PRD554"/>
    <x v="570"/>
    <x v="2"/>
    <s v="All"/>
    <s v="CUST1598"/>
    <s v="Shopper TTTT"/>
    <x v="0"/>
    <x v="3"/>
    <x v="1"/>
    <n v="15000"/>
    <x v="0"/>
    <n v="42750"/>
    <n v="33000"/>
    <n v="9750"/>
    <x v="1"/>
  </r>
  <r>
    <s v="ORD599"/>
    <x v="210"/>
    <x v="4"/>
    <x v="3"/>
    <x v="2"/>
    <s v="PRD593"/>
    <x v="571"/>
    <x v="2"/>
    <s v="Festive"/>
    <s v="CUST1599"/>
    <s v="Malayali UUUU"/>
    <x v="0"/>
    <x v="4"/>
    <x v="2"/>
    <n v="2500"/>
    <x v="3"/>
    <n v="9200"/>
    <n v="7000"/>
    <n v="2200"/>
    <x v="0"/>
  </r>
  <r>
    <s v="ORD600"/>
    <x v="210"/>
    <x v="4"/>
    <x v="3"/>
    <x v="2"/>
    <s v="PRD594"/>
    <x v="572"/>
    <x v="2"/>
    <s v="Festive"/>
    <s v="CUST1600"/>
    <s v="Malayali VVVV"/>
    <x v="0"/>
    <x v="4"/>
    <x v="1"/>
    <n v="1800"/>
    <x v="0"/>
    <n v="5130"/>
    <n v="3900"/>
    <n v="1230"/>
    <x v="2"/>
  </r>
  <r>
    <s v="ORD601"/>
    <x v="211"/>
    <x v="5"/>
    <x v="3"/>
    <x v="0"/>
    <s v="PRD673"/>
    <x v="573"/>
    <x v="3"/>
    <s v="Events"/>
    <s v="CUST1601"/>
    <s v="Devotee WWWW"/>
    <x v="0"/>
    <x v="5"/>
    <x v="4"/>
    <n v="1500"/>
    <x v="1"/>
    <n v="7500"/>
    <n v="5700"/>
    <n v="1800"/>
    <x v="0"/>
  </r>
  <r>
    <s v="ORD602"/>
    <x v="211"/>
    <x v="5"/>
    <x v="3"/>
    <x v="0"/>
    <s v="PRD674"/>
    <x v="574"/>
    <x v="4"/>
    <s v="Religious"/>
    <s v="CUST1602"/>
    <s v="Devotee XXXX"/>
    <x v="0"/>
    <x v="5"/>
    <x v="1"/>
    <n v="2200"/>
    <x v="0"/>
    <n v="6270"/>
    <n v="4800"/>
    <n v="1470"/>
    <x v="2"/>
  </r>
  <r>
    <s v="ORD603"/>
    <x v="212"/>
    <x v="6"/>
    <x v="3"/>
    <x v="3"/>
    <s v="PRD555"/>
    <x v="575"/>
    <x v="2"/>
    <s v="Festive"/>
    <s v="CUST1603"/>
    <s v="Bengali YYYY"/>
    <x v="0"/>
    <x v="3"/>
    <x v="2"/>
    <n v="3500"/>
    <x v="1"/>
    <n v="14000"/>
    <n v="10700"/>
    <n v="3300"/>
    <x v="0"/>
  </r>
  <r>
    <s v="ORD604"/>
    <x v="212"/>
    <x v="6"/>
    <x v="3"/>
    <x v="3"/>
    <s v="PRD556"/>
    <x v="576"/>
    <x v="2"/>
    <s v="Festive"/>
    <s v="CUST1604"/>
    <s v="Bengali ZZZZ"/>
    <x v="0"/>
    <x v="3"/>
    <x v="6"/>
    <n v="2800"/>
    <x v="3"/>
    <n v="15456"/>
    <n v="11800"/>
    <n v="3656"/>
    <x v="1"/>
  </r>
  <r>
    <s v="ORD605"/>
    <x v="213"/>
    <x v="7"/>
    <x v="3"/>
    <x v="3"/>
    <s v="PRD557"/>
    <x v="577"/>
    <x v="4"/>
    <s v="Gifts"/>
    <s v="CUST1605"/>
    <s v="Bengali AAAA1"/>
    <x v="0"/>
    <x v="3"/>
    <x v="7"/>
    <n v="1200"/>
    <x v="0"/>
    <n v="9120"/>
    <n v="6900"/>
    <n v="2220"/>
    <x v="0"/>
  </r>
  <r>
    <s v="ORD606"/>
    <x v="213"/>
    <x v="7"/>
    <x v="3"/>
    <x v="3"/>
    <s v="PRD558"/>
    <x v="578"/>
    <x v="2"/>
    <s v="Decor"/>
    <s v="CUST1606"/>
    <s v="Bengali BBBB1"/>
    <x v="0"/>
    <x v="3"/>
    <x v="4"/>
    <n v="2200"/>
    <x v="1"/>
    <n v="11000"/>
    <n v="8400"/>
    <n v="2600"/>
    <x v="2"/>
  </r>
  <r>
    <s v="ORD607"/>
    <x v="214"/>
    <x v="0"/>
    <x v="0"/>
    <x v="0"/>
    <s v="PRD201"/>
    <x v="579"/>
    <x v="0"/>
    <s v="Festive"/>
    <s v="CUST1607"/>
    <s v="Marathi CCCC1"/>
    <x v="0"/>
    <x v="0"/>
    <x v="0"/>
    <n v="18000"/>
    <x v="3"/>
    <n v="33120"/>
    <n v="25500"/>
    <n v="7620"/>
    <x v="0"/>
  </r>
  <r>
    <s v="ORD608"/>
    <x v="214"/>
    <x v="0"/>
    <x v="0"/>
    <x v="0"/>
    <s v="PRD202"/>
    <x v="580"/>
    <x v="0"/>
    <s v="Festive"/>
    <s v="CUST1608"/>
    <s v="Marathi DDDD1"/>
    <x v="0"/>
    <x v="0"/>
    <x v="2"/>
    <n v="2500"/>
    <x v="0"/>
    <n v="9500"/>
    <n v="7200"/>
    <n v="2300"/>
    <x v="2"/>
  </r>
  <r>
    <s v="ORD609"/>
    <x v="215"/>
    <x v="1"/>
    <x v="1"/>
    <x v="1"/>
    <s v="PRD299"/>
    <x v="581"/>
    <x v="1"/>
    <s v="Festive"/>
    <s v="CUST1609"/>
    <s v="Devotee EEEE1"/>
    <x v="0"/>
    <x v="1"/>
    <x v="1"/>
    <n v="3200"/>
    <x v="3"/>
    <n v="8832"/>
    <n v="6700"/>
    <n v="2132"/>
    <x v="0"/>
  </r>
  <r>
    <s v="ORD610"/>
    <x v="215"/>
    <x v="1"/>
    <x v="1"/>
    <x v="1"/>
    <s v="PRD300"/>
    <x v="582"/>
    <x v="1"/>
    <s v="Ethnic Wear"/>
    <s v="CUST1610"/>
    <s v="Devotee FFFF1"/>
    <x v="0"/>
    <x v="1"/>
    <x v="0"/>
    <n v="2800"/>
    <x v="0"/>
    <n v="5320"/>
    <n v="4000"/>
    <n v="1320"/>
    <x v="1"/>
  </r>
  <r>
    <s v="ORD611"/>
    <x v="216"/>
    <x v="2"/>
    <x v="2"/>
    <x v="2"/>
    <s v="PRD395"/>
    <x v="583"/>
    <x v="0"/>
    <s v="Festive"/>
    <s v="CUST1611"/>
    <s v="Kannadiga GGGG1"/>
    <x v="0"/>
    <x v="2"/>
    <x v="0"/>
    <n v="15000"/>
    <x v="0"/>
    <n v="28500"/>
    <n v="22000"/>
    <n v="6500"/>
    <x v="0"/>
  </r>
  <r>
    <s v="ORD601"/>
    <x v="217"/>
    <x v="0"/>
    <x v="0"/>
    <x v="0"/>
    <s v="PRD203"/>
    <x v="584"/>
    <x v="0"/>
    <s v="Festive"/>
    <s v="CUST1613"/>
    <s v="Ganesh Bhakt A"/>
    <x v="0"/>
    <x v="0"/>
    <x v="1"/>
    <n v="12000"/>
    <x v="3"/>
    <n v="33120"/>
    <n v="25500"/>
    <n v="7620"/>
    <x v="0"/>
  </r>
  <r>
    <s v="ORD602"/>
    <x v="217"/>
    <x v="0"/>
    <x v="0"/>
    <x v="0"/>
    <s v="PRD204"/>
    <x v="585"/>
    <x v="0"/>
    <s v="Appliances"/>
    <s v="CUST1614"/>
    <s v="Ganesh Bhakt B"/>
    <x v="0"/>
    <x v="0"/>
    <x v="0"/>
    <n v="3500"/>
    <x v="0"/>
    <n v="6650"/>
    <n v="5100"/>
    <n v="1550"/>
    <x v="2"/>
  </r>
  <r>
    <s v="ORD603"/>
    <x v="218"/>
    <x v="1"/>
    <x v="1"/>
    <x v="1"/>
    <s v="PRD301"/>
    <x v="586"/>
    <x v="4"/>
    <s v="Religious"/>
    <s v="CUST1615"/>
    <s v="Krishna Bhakt C"/>
    <x v="0"/>
    <x v="1"/>
    <x v="4"/>
    <n v="1200"/>
    <x v="1"/>
    <n v="6000"/>
    <n v="4500"/>
    <n v="1500"/>
    <x v="1"/>
  </r>
  <r>
    <s v="ORD604"/>
    <x v="218"/>
    <x v="1"/>
    <x v="1"/>
    <x v="1"/>
    <s v="PRD302"/>
    <x v="587"/>
    <x v="2"/>
    <s v="Sweets"/>
    <s v="CUST1616"/>
    <s v="Krishna Bhakt D"/>
    <x v="0"/>
    <x v="1"/>
    <x v="2"/>
    <n v="800"/>
    <x v="1"/>
    <n v="3200"/>
    <n v="2400"/>
    <n v="800"/>
    <x v="0"/>
  </r>
  <r>
    <s v="ORD605"/>
    <x v="219"/>
    <x v="2"/>
    <x v="2"/>
    <x v="2"/>
    <s v="PRD397"/>
    <x v="588"/>
    <x v="4"/>
    <s v="Religious"/>
    <s v="CUST1617"/>
    <s v="Ganesh Bhakt E"/>
    <x v="0"/>
    <x v="2"/>
    <x v="0"/>
    <n v="5500"/>
    <x v="0"/>
    <n v="10450"/>
    <n v="8000"/>
    <n v="2450"/>
    <x v="0"/>
  </r>
  <r>
    <s v="ORD606"/>
    <x v="219"/>
    <x v="2"/>
    <x v="2"/>
    <x v="2"/>
    <s v="PRD398"/>
    <x v="589"/>
    <x v="0"/>
    <s v="Decor"/>
    <s v="CUST1618"/>
    <s v="Ganesh Bhakt F"/>
    <x v="0"/>
    <x v="2"/>
    <x v="2"/>
    <n v="1800"/>
    <x v="1"/>
    <n v="7200"/>
    <n v="5500"/>
    <n v="1700"/>
    <x v="2"/>
  </r>
  <r>
    <s v="ORD607"/>
    <x v="220"/>
    <x v="3"/>
    <x v="3"/>
    <x v="3"/>
    <s v="PRD559"/>
    <x v="590"/>
    <x v="2"/>
    <s v="Festive"/>
    <s v="CUST1619"/>
    <s v="Pujo Lover G"/>
    <x v="0"/>
    <x v="3"/>
    <x v="0"/>
    <n v="15000"/>
    <x v="3"/>
    <n v="27600"/>
    <n v="21000"/>
    <n v="6600"/>
    <x v="0"/>
  </r>
  <r>
    <s v="ORD608"/>
    <x v="220"/>
    <x v="3"/>
    <x v="3"/>
    <x v="3"/>
    <s v="PRD560"/>
    <x v="591"/>
    <x v="2"/>
    <s v="Festive"/>
    <s v="CUST1620"/>
    <s v="Pujo Lover H"/>
    <x v="0"/>
    <x v="3"/>
    <x v="4"/>
    <n v="8500"/>
    <x v="2"/>
    <n v="38250"/>
    <n v="29000"/>
    <n v="9250"/>
    <x v="1"/>
  </r>
  <r>
    <s v="ORD609"/>
    <x v="221"/>
    <x v="4"/>
    <x v="3"/>
    <x v="2"/>
    <s v="PRD595"/>
    <x v="592"/>
    <x v="2"/>
    <s v="Festive"/>
    <s v="CUST1621"/>
    <s v="Onam Celebrator I"/>
    <x v="0"/>
    <x v="4"/>
    <x v="1"/>
    <n v="2500"/>
    <x v="0"/>
    <n v="7125"/>
    <n v="5400"/>
    <n v="1725"/>
    <x v="0"/>
  </r>
  <r>
    <s v="ORD610"/>
    <x v="221"/>
    <x v="4"/>
    <x v="3"/>
    <x v="2"/>
    <s v="PRD596"/>
    <x v="593"/>
    <x v="2"/>
    <s v="Regional"/>
    <s v="CUST1622"/>
    <s v="Onam Celebrator J"/>
    <x v="0"/>
    <x v="4"/>
    <x v="2"/>
    <n v="1800"/>
    <x v="1"/>
    <n v="7200"/>
    <n v="5500"/>
    <n v="1700"/>
    <x v="2"/>
  </r>
  <r>
    <s v="ORD611"/>
    <x v="222"/>
    <x v="5"/>
    <x v="3"/>
    <x v="0"/>
    <s v="PRD675"/>
    <x v="594"/>
    <x v="4"/>
    <s v="Religious"/>
    <s v="CUST1623"/>
    <s v="Ganesh Bhakt K"/>
    <x v="0"/>
    <x v="5"/>
    <x v="1"/>
    <n v="1500"/>
    <x v="1"/>
    <n v="4500"/>
    <n v="3400"/>
    <n v="1100"/>
    <x v="0"/>
  </r>
  <r>
    <s v="ORD612"/>
    <x v="222"/>
    <x v="5"/>
    <x v="3"/>
    <x v="0"/>
    <s v="PRD676"/>
    <x v="595"/>
    <x v="4"/>
    <s v="Religious"/>
    <s v="CUST1624"/>
    <s v="Ganesh Bhakt L"/>
    <x v="0"/>
    <x v="5"/>
    <x v="0"/>
    <n v="2200"/>
    <x v="0"/>
    <n v="4180"/>
    <n v="3200"/>
    <n v="980"/>
    <x v="2"/>
  </r>
  <r>
    <s v="ORD613"/>
    <x v="223"/>
    <x v="0"/>
    <x v="0"/>
    <x v="0"/>
    <s v="PRD205"/>
    <x v="596"/>
    <x v="0"/>
    <s v="Gifts"/>
    <s v="CUST1625"/>
    <s v="Student M"/>
    <x v="0"/>
    <x v="0"/>
    <x v="1"/>
    <n v="3500"/>
    <x v="0"/>
    <n v="9975"/>
    <n v="7600"/>
    <n v="2375"/>
    <x v="0"/>
  </r>
  <r>
    <s v="ORD614"/>
    <x v="223"/>
    <x v="0"/>
    <x v="0"/>
    <x v="0"/>
    <s v="PRD206"/>
    <x v="597"/>
    <x v="0"/>
    <s v="E-Readers"/>
    <s v="CUST1626"/>
    <s v="Student N"/>
    <x v="0"/>
    <x v="0"/>
    <x v="0"/>
    <n v="12000"/>
    <x v="3"/>
    <n v="22080"/>
    <n v="17000"/>
    <n v="5080"/>
    <x v="2"/>
  </r>
  <r>
    <s v="ORD615"/>
    <x v="224"/>
    <x v="1"/>
    <x v="1"/>
    <x v="1"/>
    <s v="PRD303"/>
    <x v="598"/>
    <x v="1"/>
    <s v="Women's Wear"/>
    <s v="CUST1627"/>
    <s v="Student O"/>
    <x v="0"/>
    <x v="1"/>
    <x v="3"/>
    <n v="5500"/>
    <x v="0"/>
    <n v="5225"/>
    <n v="4000"/>
    <n v="1225"/>
    <x v="0"/>
  </r>
  <r>
    <s v="ORD616"/>
    <x v="224"/>
    <x v="1"/>
    <x v="1"/>
    <x v="1"/>
    <s v="PRD304"/>
    <x v="599"/>
    <x v="1"/>
    <s v="Men's Wear"/>
    <s v="CUST1628"/>
    <s v="Student P"/>
    <x v="0"/>
    <x v="1"/>
    <x v="0"/>
    <n v="2800"/>
    <x v="1"/>
    <n v="5600"/>
    <n v="4200"/>
    <n v="1400"/>
    <x v="1"/>
  </r>
  <r>
    <s v="ORD617"/>
    <x v="225"/>
    <x v="2"/>
    <x v="2"/>
    <x v="2"/>
    <s v="PRD399"/>
    <x v="600"/>
    <x v="0"/>
    <s v="Festive"/>
    <s v="CUST1629"/>
    <s v="Shopper Q"/>
    <x v="0"/>
    <x v="2"/>
    <x v="0"/>
    <n v="18000"/>
    <x v="2"/>
    <n v="32400"/>
    <n v="25000"/>
    <n v="7400"/>
    <x v="0"/>
  </r>
  <r>
    <s v="ORD618"/>
    <x v="225"/>
    <x v="2"/>
    <x v="2"/>
    <x v="2"/>
    <s v="PRD400"/>
    <x v="601"/>
    <x v="0"/>
    <s v="All"/>
    <s v="CUST1630"/>
    <s v="Shopper R"/>
    <x v="0"/>
    <x v="2"/>
    <x v="1"/>
    <n v="15000"/>
    <x v="3"/>
    <n v="41400"/>
    <n v="32000"/>
    <n v="9400"/>
    <x v="2"/>
  </r>
  <r>
    <s v="ORD619"/>
    <x v="226"/>
    <x v="3"/>
    <x v="3"/>
    <x v="3"/>
    <s v="PRD561"/>
    <x v="602"/>
    <x v="2"/>
    <s v="Festive"/>
    <s v="CUST1631"/>
    <s v="Pujo Lover S"/>
    <x v="0"/>
    <x v="3"/>
    <x v="0"/>
    <n v="25000"/>
    <x v="4"/>
    <n v="44000"/>
    <n v="34000"/>
    <n v="10000"/>
    <x v="0"/>
  </r>
  <r>
    <s v="ORD620"/>
    <x v="226"/>
    <x v="3"/>
    <x v="3"/>
    <x v="3"/>
    <s v="PRD562"/>
    <x v="603"/>
    <x v="2"/>
    <s v="All"/>
    <s v="CUST1632"/>
    <s v="Pujo Lover T"/>
    <x v="0"/>
    <x v="3"/>
    <x v="2"/>
    <n v="12000"/>
    <x v="3"/>
    <n v="44160"/>
    <n v="34000"/>
    <n v="10160"/>
    <x v="1"/>
  </r>
  <r>
    <s v="ORD621"/>
    <x v="227"/>
    <x v="4"/>
    <x v="3"/>
    <x v="2"/>
    <s v="PRD597"/>
    <x v="604"/>
    <x v="2"/>
    <s v="Festive"/>
    <s v="CUST1633"/>
    <s v="Onam Lover U"/>
    <x v="0"/>
    <x v="4"/>
    <x v="1"/>
    <n v="2800"/>
    <x v="1"/>
    <n v="8400"/>
    <n v="6400"/>
    <n v="2000"/>
    <x v="0"/>
  </r>
  <r>
    <s v="ORD622"/>
    <x v="227"/>
    <x v="4"/>
    <x v="3"/>
    <x v="2"/>
    <s v="PRD598"/>
    <x v="605"/>
    <x v="2"/>
    <s v="Snacks"/>
    <s v="CUST1634"/>
    <s v="Onam Lover V"/>
    <x v="0"/>
    <x v="4"/>
    <x v="4"/>
    <n v="450"/>
    <x v="1"/>
    <n v="2250"/>
    <n v="1700"/>
    <n v="550"/>
    <x v="2"/>
  </r>
  <r>
    <s v="ORD623"/>
    <x v="228"/>
    <x v="5"/>
    <x v="3"/>
    <x v="0"/>
    <s v="PRD677"/>
    <x v="606"/>
    <x v="3"/>
    <s v="Events"/>
    <s v="CUST1635"/>
    <s v="Ganesh Bhakt W"/>
    <x v="0"/>
    <x v="5"/>
    <x v="1"/>
    <n v="1800"/>
    <x v="0"/>
    <n v="5130"/>
    <n v="3900"/>
    <n v="1230"/>
    <x v="0"/>
  </r>
  <r>
    <s v="ORD624"/>
    <x v="228"/>
    <x v="5"/>
    <x v="3"/>
    <x v="0"/>
    <s v="PRD678"/>
    <x v="607"/>
    <x v="3"/>
    <s v="Equipment"/>
    <s v="CUST1636"/>
    <s v="Ganesh Bhakt X"/>
    <x v="0"/>
    <x v="5"/>
    <x v="2"/>
    <n v="1200"/>
    <x v="1"/>
    <n v="4800"/>
    <n v="3600"/>
    <n v="1200"/>
    <x v="2"/>
  </r>
  <r>
    <s v="ORD625"/>
    <x v="229"/>
    <x v="6"/>
    <x v="3"/>
    <x v="3"/>
    <s v="PRD563"/>
    <x v="608"/>
    <x v="2"/>
    <s v="Festive"/>
    <s v="CUST1637"/>
    <s v="Pujo Lover Y"/>
    <x v="0"/>
    <x v="3"/>
    <x v="1"/>
    <n v="18000"/>
    <x v="2"/>
    <n v="48600"/>
    <n v="37000"/>
    <n v="11600"/>
    <x v="0"/>
  </r>
  <r>
    <s v="ORD626"/>
    <x v="229"/>
    <x v="6"/>
    <x v="3"/>
    <x v="3"/>
    <s v="PRD564"/>
    <x v="609"/>
    <x v="2"/>
    <s v="Rental"/>
    <s v="CUST1638"/>
    <s v="Pujo Lover Z"/>
    <x v="0"/>
    <x v="3"/>
    <x v="3"/>
    <n v="50000"/>
    <x v="0"/>
    <n v="47500"/>
    <n v="37000"/>
    <n v="10500"/>
    <x v="1"/>
  </r>
  <r>
    <s v="ORD627"/>
    <x v="230"/>
    <x v="7"/>
    <x v="3"/>
    <x v="3"/>
    <s v="PRD565"/>
    <x v="577"/>
    <x v="4"/>
    <s v="Gifts"/>
    <s v="CUST1639"/>
    <s v="Pujo Lover AA"/>
    <x v="0"/>
    <x v="3"/>
    <x v="6"/>
    <n v="1500"/>
    <x v="1"/>
    <n v="9000"/>
    <n v="6800"/>
    <n v="2200"/>
    <x v="0"/>
  </r>
  <r>
    <s v="ORD628"/>
    <x v="230"/>
    <x v="7"/>
    <x v="3"/>
    <x v="3"/>
    <s v="PRD566"/>
    <x v="578"/>
    <x v="2"/>
    <s v="Decor"/>
    <s v="CUST1640"/>
    <s v="Pujo Lover BB"/>
    <x v="0"/>
    <x v="3"/>
    <x v="2"/>
    <n v="2800"/>
    <x v="0"/>
    <n v="10640"/>
    <n v="8100"/>
    <n v="2540"/>
    <x v="2"/>
  </r>
  <r>
    <s v="ORD629"/>
    <x v="231"/>
    <x v="0"/>
    <x v="0"/>
    <x v="0"/>
    <s v="PRD207"/>
    <x v="610"/>
    <x v="0"/>
    <s v="Festive"/>
    <s v="CUST1641"/>
    <s v="Shopper CC"/>
    <x v="0"/>
    <x v="0"/>
    <x v="1"/>
    <n v="8000"/>
    <x v="5"/>
    <n v="20400"/>
    <n v="15600"/>
    <n v="4800"/>
    <x v="0"/>
  </r>
  <r>
    <s v="ORD630"/>
    <x v="231"/>
    <x v="0"/>
    <x v="0"/>
    <x v="0"/>
    <s v="PRD208"/>
    <x v="611"/>
    <x v="0"/>
    <s v="All"/>
    <s v="CUST1642"/>
    <s v="Shopper DD"/>
    <x v="0"/>
    <x v="0"/>
    <x v="0"/>
    <n v="15000"/>
    <x v="4"/>
    <n v="26400"/>
    <n v="20000"/>
    <n v="6400"/>
    <x v="2"/>
  </r>
  <r>
    <s v="ORD631"/>
    <x v="232"/>
    <x v="1"/>
    <x v="1"/>
    <x v="1"/>
    <s v="PRD305"/>
    <x v="612"/>
    <x v="1"/>
    <s v="Ethnic Wear"/>
    <s v="CUST1643"/>
    <s v="Garba Lover EE"/>
    <x v="0"/>
    <x v="1"/>
    <x v="2"/>
    <n v="3500"/>
    <x v="3"/>
    <n v="12880"/>
    <n v="9800"/>
    <n v="3080"/>
    <x v="0"/>
  </r>
  <r>
    <s v="ORD632"/>
    <x v="232"/>
    <x v="1"/>
    <x v="1"/>
    <x v="1"/>
    <s v="PRD306"/>
    <x v="613"/>
    <x v="1"/>
    <s v="Women's Wear"/>
    <s v="CUST1644"/>
    <s v="Garba Lover FF"/>
    <x v="0"/>
    <x v="1"/>
    <x v="1"/>
    <n v="5500"/>
    <x v="0"/>
    <n v="15675"/>
    <n v="12000"/>
    <n v="3675"/>
    <x v="1"/>
  </r>
  <r>
    <s v="ORD633"/>
    <x v="233"/>
    <x v="2"/>
    <x v="2"/>
    <x v="2"/>
    <s v="PRD401"/>
    <x v="614"/>
    <x v="0"/>
    <s v="Festive"/>
    <s v="CUST1645"/>
    <s v="Festival Shopper GG"/>
    <x v="0"/>
    <x v="2"/>
    <x v="0"/>
    <n v="22000"/>
    <x v="3"/>
    <n v="40480"/>
    <n v="31000"/>
    <n v="9480"/>
    <x v="0"/>
  </r>
  <r>
    <s v="ORD634"/>
    <x v="233"/>
    <x v="2"/>
    <x v="2"/>
    <x v="2"/>
    <s v="PRD402"/>
    <x v="615"/>
    <x v="0"/>
    <s v="All"/>
    <s v="CUST1646"/>
    <s v="Festival Shopper HH"/>
    <x v="0"/>
    <x v="2"/>
    <x v="1"/>
    <n v="12000"/>
    <x v="0"/>
    <n v="34200"/>
    <n v="26000"/>
    <n v="8200"/>
    <x v="2"/>
  </r>
  <r>
    <s v="ORD635"/>
    <x v="234"/>
    <x v="3"/>
    <x v="3"/>
    <x v="3"/>
    <s v="PRD567"/>
    <x v="616"/>
    <x v="2"/>
    <s v="Festive"/>
    <s v="CUST1647"/>
    <s v="Pujo Lover II"/>
    <x v="0"/>
    <x v="3"/>
    <x v="0"/>
    <n v="15000"/>
    <x v="3"/>
    <n v="27600"/>
    <n v="21000"/>
    <n v="6600"/>
    <x v="0"/>
  </r>
  <r>
    <s v="ORD636"/>
    <x v="234"/>
    <x v="3"/>
    <x v="3"/>
    <x v="3"/>
    <s v="PRD568"/>
    <x v="617"/>
    <x v="2"/>
    <s v="All"/>
    <s v="CUST1648"/>
    <s v="Pujo Lover JJ"/>
    <x v="0"/>
    <x v="3"/>
    <x v="1"/>
    <n v="8500"/>
    <x v="0"/>
    <n v="24225"/>
    <n v="18500"/>
    <n v="5725"/>
    <x v="1"/>
  </r>
  <r>
    <s v="ORD637"/>
    <x v="235"/>
    <x v="4"/>
    <x v="3"/>
    <x v="2"/>
    <s v="PRD599"/>
    <x v="618"/>
    <x v="2"/>
    <s v="Sweets"/>
    <s v="CUST1649"/>
    <s v="Festival Lover KK"/>
    <x v="0"/>
    <x v="4"/>
    <x v="2"/>
    <n v="650"/>
    <x v="1"/>
    <n v="2600"/>
    <n v="1950"/>
    <n v="650"/>
    <x v="0"/>
  </r>
  <r>
    <s v="ORD638"/>
    <x v="235"/>
    <x v="4"/>
    <x v="3"/>
    <x v="2"/>
    <s v="PRD600"/>
    <x v="619"/>
    <x v="2"/>
    <s v="Snacks"/>
    <s v="CUST1650"/>
    <s v="Festival Lover LL"/>
    <x v="0"/>
    <x v="4"/>
    <x v="4"/>
    <n v="450"/>
    <x v="1"/>
    <n v="2250"/>
    <n v="1700"/>
    <n v="550"/>
    <x v="2"/>
  </r>
  <r>
    <s v="ORD639"/>
    <x v="236"/>
    <x v="5"/>
    <x v="3"/>
    <x v="0"/>
    <s v="PRD679"/>
    <x v="620"/>
    <x v="3"/>
    <s v="Events"/>
    <s v="CUST1651"/>
    <s v="Garba Lover MM"/>
    <x v="0"/>
    <x v="5"/>
    <x v="2"/>
    <n v="1800"/>
    <x v="0"/>
    <n v="6840"/>
    <n v="5200"/>
    <n v="1640"/>
    <x v="0"/>
  </r>
  <r>
    <s v="ORD640"/>
    <x v="236"/>
    <x v="5"/>
    <x v="3"/>
    <x v="0"/>
    <s v="PRD680"/>
    <x v="621"/>
    <x v="3"/>
    <s v="Equipment"/>
    <s v="CUST1652"/>
    <s v="Garba Lover NN"/>
    <x v="0"/>
    <x v="5"/>
    <x v="6"/>
    <n v="800"/>
    <x v="1"/>
    <n v="4800"/>
    <n v="3600"/>
    <n v="1200"/>
    <x v="2"/>
  </r>
  <r>
    <s v="ORD641"/>
    <x v="237"/>
    <x v="6"/>
    <x v="3"/>
    <x v="3"/>
    <s v="PRD569"/>
    <x v="622"/>
    <x v="2"/>
    <s v="Rental"/>
    <s v="CUST1653"/>
    <s v="Organizer OO"/>
    <x v="1"/>
    <x v="3"/>
    <x v="0"/>
    <n v="75000"/>
    <x v="2"/>
    <n v="135000"/>
    <n v="105000"/>
    <n v="30000"/>
    <x v="0"/>
  </r>
  <r>
    <s v="ORD642"/>
    <x v="237"/>
    <x v="6"/>
    <x v="3"/>
    <x v="3"/>
    <s v="PRD570"/>
    <x v="623"/>
    <x v="2"/>
    <s v="Bulk"/>
    <s v="CUST1654"/>
    <s v="Organizer PP"/>
    <x v="1"/>
    <x v="3"/>
    <x v="4"/>
    <n v="35000"/>
    <x v="4"/>
    <n v="154000"/>
    <n v="120000"/>
    <n v="34000"/>
    <x v="2"/>
  </r>
  <r>
    <s v="ORD643"/>
    <x v="238"/>
    <x v="7"/>
    <x v="3"/>
    <x v="3"/>
    <s v="PRD571"/>
    <x v="624"/>
    <x v="4"/>
    <s v="Gifts"/>
    <s v="CUST1655"/>
    <s v="Corporate QQ"/>
    <x v="1"/>
    <x v="3"/>
    <x v="11"/>
    <n v="2500"/>
    <x v="5"/>
    <n v="53125"/>
    <n v="40000"/>
    <n v="13125"/>
    <x v="0"/>
  </r>
  <r>
    <s v="ORD644"/>
    <x v="238"/>
    <x v="7"/>
    <x v="3"/>
    <x v="3"/>
    <s v="PRD572"/>
    <x v="625"/>
    <x v="4"/>
    <s v="Gifts"/>
    <s v="CUST1656"/>
    <s v="Corporate RR"/>
    <x v="1"/>
    <x v="3"/>
    <x v="13"/>
    <n v="1800"/>
    <x v="4"/>
    <n v="79200"/>
    <n v="60000"/>
    <n v="19200"/>
    <x v="2"/>
  </r>
  <r>
    <s v="ORD645"/>
    <x v="239"/>
    <x v="0"/>
    <x v="0"/>
    <x v="0"/>
    <s v="PRD209"/>
    <x v="626"/>
    <x v="0"/>
    <s v="Gifts"/>
    <s v="CUST1657"/>
    <s v="Corporate SS"/>
    <x v="1"/>
    <x v="0"/>
    <x v="10"/>
    <n v="5500"/>
    <x v="2"/>
    <n v="74250"/>
    <n v="56000"/>
    <n v="18250"/>
    <x v="0"/>
  </r>
  <r>
    <s v="ORD646"/>
    <x v="239"/>
    <x v="0"/>
    <x v="0"/>
    <x v="0"/>
    <s v="PRD210"/>
    <x v="627"/>
    <x v="0"/>
    <s v="Bulk"/>
    <s v="CUST1658"/>
    <s v="Corporate TT"/>
    <x v="1"/>
    <x v="0"/>
    <x v="9"/>
    <n v="3500"/>
    <x v="3"/>
    <n v="64400"/>
    <n v="49000"/>
    <n v="15400"/>
    <x v="2"/>
  </r>
  <r>
    <s v="ORD647"/>
    <x v="240"/>
    <x v="1"/>
    <x v="1"/>
    <x v="1"/>
    <s v="PRD307"/>
    <x v="628"/>
    <x v="1"/>
    <s v="Gifts"/>
    <s v="CUST1659"/>
    <s v="Corporate UU"/>
    <x v="1"/>
    <x v="1"/>
    <x v="14"/>
    <n v="2200"/>
    <x v="4"/>
    <n v="58080"/>
    <n v="44000"/>
    <n v="14080"/>
    <x v="0"/>
  </r>
  <r>
    <s v="ORD648"/>
    <x v="240"/>
    <x v="1"/>
    <x v="1"/>
    <x v="1"/>
    <s v="PRD308"/>
    <x v="629"/>
    <x v="1"/>
    <s v="Bulk"/>
    <s v="CUST1660"/>
    <s v="Corporate VV"/>
    <x v="1"/>
    <x v="1"/>
    <x v="12"/>
    <n v="1800"/>
    <x v="2"/>
    <n v="64800"/>
    <n v="49000"/>
    <n v="15800"/>
    <x v="1"/>
  </r>
  <r>
    <s v="ORD649"/>
    <x v="241"/>
    <x v="2"/>
    <x v="2"/>
    <x v="2"/>
    <s v="PRD403"/>
    <x v="630"/>
    <x v="0"/>
    <s v="Gifts"/>
    <s v="CUST1661"/>
    <s v="Corporate WW"/>
    <x v="1"/>
    <x v="2"/>
    <x v="8"/>
    <n v="8500"/>
    <x v="3"/>
    <n v="93840"/>
    <n v="72000"/>
    <n v="21840"/>
    <x v="0"/>
  </r>
  <r>
    <s v="ORD650"/>
    <x v="241"/>
    <x v="2"/>
    <x v="2"/>
    <x v="2"/>
    <s v="PRD404"/>
    <x v="631"/>
    <x v="0"/>
    <s v="Bulk"/>
    <s v="CUST1662"/>
    <s v="Corporate XX"/>
    <x v="1"/>
    <x v="2"/>
    <x v="7"/>
    <n v="15000"/>
    <x v="2"/>
    <n v="108000"/>
    <n v="83000"/>
    <n v="25000"/>
    <x v="2"/>
  </r>
  <r>
    <s v="ORD651"/>
    <x v="242"/>
    <x v="3"/>
    <x v="3"/>
    <x v="3"/>
    <s v="PRD573"/>
    <x v="632"/>
    <x v="2"/>
    <s v="Gifts"/>
    <s v="CUST1663"/>
    <s v="Corporate YY"/>
    <x v="1"/>
    <x v="3"/>
    <x v="5"/>
    <n v="12000"/>
    <x v="4"/>
    <n v="105600"/>
    <n v="82000"/>
    <n v="23600"/>
    <x v="0"/>
  </r>
  <r>
    <s v="ORD652"/>
    <x v="242"/>
    <x v="3"/>
    <x v="3"/>
    <x v="3"/>
    <s v="PRD574"/>
    <x v="633"/>
    <x v="2"/>
    <s v="Gifts"/>
    <s v="CUST1664"/>
    <s v="Corporate ZZ"/>
    <x v="1"/>
    <x v="3"/>
    <x v="10"/>
    <n v="5500"/>
    <x v="3"/>
    <n v="75900"/>
    <n v="58000"/>
    <n v="17900"/>
    <x v="1"/>
  </r>
  <r>
    <s v="ORD653"/>
    <x v="243"/>
    <x v="4"/>
    <x v="3"/>
    <x v="2"/>
    <s v="PRD601"/>
    <x v="634"/>
    <x v="2"/>
    <s v="Gifts"/>
    <s v="CUST1665"/>
    <s v="Corporate AAA"/>
    <x v="1"/>
    <x v="4"/>
    <x v="11"/>
    <n v="1200"/>
    <x v="2"/>
    <n v="27000"/>
    <n v="20000"/>
    <n v="7000"/>
    <x v="0"/>
  </r>
  <r>
    <s v="ORD654"/>
    <x v="243"/>
    <x v="4"/>
    <x v="3"/>
    <x v="2"/>
    <s v="PRD602"/>
    <x v="635"/>
    <x v="2"/>
    <s v="Bulk"/>
    <s v="CUST1666"/>
    <s v="Corporate BBB"/>
    <x v="1"/>
    <x v="4"/>
    <x v="14"/>
    <n v="800"/>
    <x v="3"/>
    <n v="22080"/>
    <n v="17000"/>
    <n v="5080"/>
    <x v="2"/>
  </r>
  <r>
    <s v="ORD655"/>
    <x v="244"/>
    <x v="5"/>
    <x v="3"/>
    <x v="0"/>
    <s v="PRD681"/>
    <x v="636"/>
    <x v="3"/>
    <s v="Events"/>
    <s v="CUST1667"/>
    <s v="Corporate CCC"/>
    <x v="1"/>
    <x v="5"/>
    <x v="9"/>
    <n v="1500"/>
    <x v="2"/>
    <n v="27000"/>
    <n v="20000"/>
    <n v="7000"/>
    <x v="0"/>
  </r>
  <r>
    <s v="ORD656"/>
    <x v="244"/>
    <x v="5"/>
    <x v="3"/>
    <x v="0"/>
    <s v="PRD682"/>
    <x v="637"/>
    <x v="3"/>
    <s v="Events"/>
    <s v="CUST1668"/>
    <s v="Corporate DDD"/>
    <x v="1"/>
    <x v="5"/>
    <x v="10"/>
    <n v="2200"/>
    <x v="3"/>
    <n v="30360"/>
    <n v="23000"/>
    <n v="7360"/>
    <x v="2"/>
  </r>
  <r>
    <s v="ORD657"/>
    <x v="245"/>
    <x v="6"/>
    <x v="3"/>
    <x v="3"/>
    <s v="PRD575"/>
    <x v="638"/>
    <x v="2"/>
    <s v="Festive"/>
    <s v="CUST1669"/>
    <s v="Organizer EEE"/>
    <x v="1"/>
    <x v="3"/>
    <x v="7"/>
    <n v="8500"/>
    <x v="2"/>
    <n v="61200"/>
    <n v="47000"/>
    <n v="14200"/>
    <x v="0"/>
  </r>
  <r>
    <s v="ORD658"/>
    <x v="245"/>
    <x v="6"/>
    <x v="3"/>
    <x v="3"/>
    <s v="PRD576"/>
    <x v="639"/>
    <x v="0"/>
    <s v="Festive"/>
    <s v="CUST1670"/>
    <s v="Organizer FFF"/>
    <x v="1"/>
    <x v="3"/>
    <x v="8"/>
    <n v="3500"/>
    <x v="0"/>
    <n v="39900"/>
    <n v="30000"/>
    <n v="9900"/>
    <x v="1"/>
  </r>
  <r>
    <s v="ORD659"/>
    <x v="246"/>
    <x v="7"/>
    <x v="3"/>
    <x v="3"/>
    <s v="PRD577"/>
    <x v="640"/>
    <x v="4"/>
    <s v="Services"/>
    <s v="CUST1671"/>
    <s v="Organizer GGG"/>
    <x v="1"/>
    <x v="3"/>
    <x v="3"/>
    <n v="150000"/>
    <x v="3"/>
    <n v="138000"/>
    <n v="105000"/>
    <n v="33000"/>
    <x v="0"/>
  </r>
  <r>
    <s v="ORD660"/>
    <x v="246"/>
    <x v="7"/>
    <x v="3"/>
    <x v="3"/>
    <s v="PRD578"/>
    <x v="641"/>
    <x v="0"/>
    <s v="Rental"/>
    <s v="CUST1672"/>
    <s v="Organizer HHH"/>
    <x v="1"/>
    <x v="3"/>
    <x v="0"/>
    <n v="45000"/>
    <x v="2"/>
    <n v="81000"/>
    <n v="62000"/>
    <n v="19000"/>
    <x v="2"/>
  </r>
  <r>
    <s v="ORD661"/>
    <x v="247"/>
    <x v="0"/>
    <x v="0"/>
    <x v="0"/>
    <s v="PRD211"/>
    <x v="642"/>
    <x v="0"/>
    <s v="Events"/>
    <s v="CUST1673"/>
    <s v="Garba Lover III"/>
    <x v="0"/>
    <x v="0"/>
    <x v="2"/>
    <n v="2500"/>
    <x v="0"/>
    <n v="9500"/>
    <n v="7200"/>
    <n v="2300"/>
    <x v="0"/>
  </r>
  <r>
    <s v="ORD662"/>
    <x v="247"/>
    <x v="0"/>
    <x v="0"/>
    <x v="0"/>
    <s v="PRD212"/>
    <x v="643"/>
    <x v="0"/>
    <s v="Audio"/>
    <s v="CUST1674"/>
    <s v="Garba Lover JJJ"/>
    <x v="0"/>
    <x v="0"/>
    <x v="0"/>
    <n v="5500"/>
    <x v="1"/>
    <n v="11000"/>
    <n v="8400"/>
    <n v="2600"/>
    <x v="2"/>
  </r>
  <r>
    <s v="ORD663"/>
    <x v="248"/>
    <x v="1"/>
    <x v="1"/>
    <x v="1"/>
    <s v="PRD309"/>
    <x v="644"/>
    <x v="2"/>
    <s v="Special"/>
    <s v="CUST1675"/>
    <s v="Fasting KKK"/>
    <x v="0"/>
    <x v="1"/>
    <x v="4"/>
    <n v="1200"/>
    <x v="1"/>
    <n v="6000"/>
    <n v="4500"/>
    <n v="1500"/>
    <x v="1"/>
  </r>
  <r>
    <s v="ORD664"/>
    <x v="248"/>
    <x v="1"/>
    <x v="1"/>
    <x v="1"/>
    <s v="PRD310"/>
    <x v="645"/>
    <x v="2"/>
    <s v="Fasting"/>
    <s v="CUST1676"/>
    <s v="Fasting LLL"/>
    <x v="0"/>
    <x v="1"/>
    <x v="2"/>
    <n v="450"/>
    <x v="1"/>
    <n v="1800"/>
    <n v="1300"/>
    <n v="500"/>
    <x v="0"/>
  </r>
  <r>
    <s v="ORD665"/>
    <x v="249"/>
    <x v="2"/>
    <x v="2"/>
    <x v="2"/>
    <s v="PRD405"/>
    <x v="646"/>
    <x v="0"/>
    <s v="Festive"/>
    <s v="CUST1677"/>
    <s v="Shopper MMM"/>
    <x v="0"/>
    <x v="2"/>
    <x v="0"/>
    <n v="28000"/>
    <x v="3"/>
    <n v="51520"/>
    <n v="40000"/>
    <n v="11520"/>
    <x v="0"/>
  </r>
  <r>
    <s v="ORD666"/>
    <x v="249"/>
    <x v="2"/>
    <x v="2"/>
    <x v="2"/>
    <s v="PRD406"/>
    <x v="647"/>
    <x v="0"/>
    <s v="All"/>
    <s v="CUST1678"/>
    <s v="Shopper NNN"/>
    <x v="0"/>
    <x v="2"/>
    <x v="1"/>
    <n v="12000"/>
    <x v="0"/>
    <n v="34200"/>
    <n v="26000"/>
    <n v="8200"/>
    <x v="2"/>
  </r>
  <r>
    <s v="ORD667"/>
    <x v="250"/>
    <x v="3"/>
    <x v="3"/>
    <x v="3"/>
    <s v="PRD579"/>
    <x v="648"/>
    <x v="2"/>
    <s v="Festive"/>
    <s v="CUST1679"/>
    <s v="Pujo Lover OOO"/>
    <x v="0"/>
    <x v="3"/>
    <x v="0"/>
    <n v="22000"/>
    <x v="2"/>
    <n v="39600"/>
    <n v="30000"/>
    <n v="9600"/>
    <x v="0"/>
  </r>
  <r>
    <s v="ORD668"/>
    <x v="250"/>
    <x v="3"/>
    <x v="3"/>
    <x v="3"/>
    <s v="PRD580"/>
    <x v="649"/>
    <x v="2"/>
    <s v="Decor"/>
    <s v="CUST1680"/>
    <s v="Pujo Lover PPP"/>
    <x v="0"/>
    <x v="3"/>
    <x v="2"/>
    <n v="5500"/>
    <x v="0"/>
    <n v="20900"/>
    <n v="16000"/>
    <n v="4900"/>
    <x v="1"/>
  </r>
  <r>
    <s v="ORD669"/>
    <x v="251"/>
    <x v="4"/>
    <x v="3"/>
    <x v="2"/>
    <s v="PRD603"/>
    <x v="650"/>
    <x v="4"/>
    <s v="Festive"/>
    <s v="CUST1681"/>
    <s v="Golu Set QQQ"/>
    <x v="0"/>
    <x v="4"/>
    <x v="1"/>
    <n v="2500"/>
    <x v="1"/>
    <n v="7500"/>
    <n v="5700"/>
    <n v="1800"/>
    <x v="0"/>
  </r>
  <r>
    <s v="ORD670"/>
    <x v="251"/>
    <x v="4"/>
    <x v="3"/>
    <x v="2"/>
    <s v="PRD604"/>
    <x v="651"/>
    <x v="2"/>
    <s v="Festive"/>
    <s v="CUST1682"/>
    <s v="Golu Set RRR"/>
    <x v="0"/>
    <x v="4"/>
    <x v="0"/>
    <n v="3500"/>
    <x v="0"/>
    <n v="6650"/>
    <n v="5000"/>
    <n v="1650"/>
    <x v="2"/>
  </r>
  <r>
    <s v="ORD671"/>
    <x v="252"/>
    <x v="5"/>
    <x v="3"/>
    <x v="0"/>
    <s v="PRD683"/>
    <x v="652"/>
    <x v="3"/>
    <s v="Events"/>
    <s v="CUST1683"/>
    <s v="Garba Lover SSS"/>
    <x v="0"/>
    <x v="5"/>
    <x v="1"/>
    <n v="1800"/>
    <x v="1"/>
    <n v="5400"/>
    <n v="4100"/>
    <n v="1300"/>
    <x v="0"/>
  </r>
  <r>
    <s v="ORD672"/>
    <x v="252"/>
    <x v="5"/>
    <x v="3"/>
    <x v="0"/>
    <s v="PRD684"/>
    <x v="653"/>
    <x v="3"/>
    <s v="Awards"/>
    <s v="CUST1684"/>
    <s v="Garba Lover TTT"/>
    <x v="0"/>
    <x v="5"/>
    <x v="4"/>
    <n v="1200"/>
    <x v="0"/>
    <n v="5700"/>
    <n v="4300"/>
    <n v="1400"/>
    <x v="2"/>
  </r>
  <r>
    <s v="ORD673"/>
    <x v="253"/>
    <x v="0"/>
    <x v="0"/>
    <x v="0"/>
    <s v="PRD213"/>
    <x v="654"/>
    <x v="0"/>
    <s v="Festive"/>
    <s v="CUST1685"/>
    <s v="Ravan Dahan UUU"/>
    <x v="0"/>
    <x v="0"/>
    <x v="0"/>
    <n v="18000"/>
    <x v="3"/>
    <n v="33120"/>
    <n v="25500"/>
    <n v="7620"/>
    <x v="0"/>
  </r>
  <r>
    <s v="ORD674"/>
    <x v="253"/>
    <x v="0"/>
    <x v="0"/>
    <x v="0"/>
    <s v="PRD214"/>
    <x v="655"/>
    <x v="4"/>
    <s v="Festive"/>
    <s v="CUST1686"/>
    <s v="Ravan Dahan VVV"/>
    <x v="0"/>
    <x v="0"/>
    <x v="4"/>
    <n v="1500"/>
    <x v="1"/>
    <n v="7500"/>
    <n v="5600"/>
    <n v="1900"/>
    <x v="2"/>
  </r>
  <r>
    <s v="ORD675"/>
    <x v="254"/>
    <x v="1"/>
    <x v="1"/>
    <x v="1"/>
    <s v="PRD311"/>
    <x v="656"/>
    <x v="1"/>
    <s v="Festive"/>
    <s v="CUST1687"/>
    <s v="Festival WWW"/>
    <x v="0"/>
    <x v="1"/>
    <x v="2"/>
    <n v="3200"/>
    <x v="0"/>
    <n v="12160"/>
    <n v="9300"/>
    <n v="2860"/>
    <x v="0"/>
  </r>
  <r>
    <s v="ORD676"/>
    <x v="254"/>
    <x v="1"/>
    <x v="1"/>
    <x v="1"/>
    <s v="PRD312"/>
    <x v="657"/>
    <x v="4"/>
    <s v="Festive"/>
    <s v="CUST1688"/>
    <s v="Festival XXX"/>
    <x v="0"/>
    <x v="1"/>
    <x v="3"/>
    <n v="5000"/>
    <x v="1"/>
    <n v="5000"/>
    <n v="3800"/>
    <n v="1200"/>
    <x v="1"/>
  </r>
  <r>
    <s v="ORD677"/>
    <x v="255"/>
    <x v="2"/>
    <x v="2"/>
    <x v="2"/>
    <s v="PRD407"/>
    <x v="658"/>
    <x v="0"/>
    <s v="Festive"/>
    <s v="CUST1689"/>
    <s v="Dasara YYY"/>
    <x v="0"/>
    <x v="2"/>
    <x v="0"/>
    <n v="15000"/>
    <x v="0"/>
    <n v="28500"/>
    <n v="22000"/>
    <n v="6500"/>
    <x v="0"/>
  </r>
  <r>
    <s v="ORD678"/>
    <x v="255"/>
    <x v="2"/>
    <x v="2"/>
    <x v="2"/>
    <s v="PRD408"/>
    <x v="659"/>
    <x v="0"/>
    <s v="All"/>
    <s v="CUST1690"/>
    <s v="Dasara ZZZ"/>
    <x v="0"/>
    <x v="2"/>
    <x v="1"/>
    <n v="8500"/>
    <x v="3"/>
    <n v="23460"/>
    <n v="18000"/>
    <n v="5460"/>
    <x v="2"/>
  </r>
  <r>
    <s v="ORD679"/>
    <x v="256"/>
    <x v="3"/>
    <x v="3"/>
    <x v="3"/>
    <s v="PRD581"/>
    <x v="660"/>
    <x v="2"/>
    <s v="Festive"/>
    <s v="CUST1691"/>
    <s v="Vijaya AAAA"/>
    <x v="0"/>
    <x v="3"/>
    <x v="0"/>
    <n v="28000"/>
    <x v="2"/>
    <n v="50400"/>
    <n v="39000"/>
    <n v="11400"/>
    <x v="0"/>
  </r>
  <r>
    <s v="ORD680"/>
    <x v="256"/>
    <x v="3"/>
    <x v="3"/>
    <x v="3"/>
    <s v="PRD582"/>
    <x v="661"/>
    <x v="4"/>
    <s v="Festive"/>
    <s v="CUST1692"/>
    <s v="Vijaya BBBB"/>
    <x v="0"/>
    <x v="3"/>
    <x v="2"/>
    <n v="1200"/>
    <x v="1"/>
    <n v="4800"/>
    <n v="3600"/>
    <n v="1200"/>
    <x v="1"/>
  </r>
  <r>
    <s v="ORD681"/>
    <x v="257"/>
    <x v="4"/>
    <x v="3"/>
    <x v="2"/>
    <s v="PRD605"/>
    <x v="662"/>
    <x v="0"/>
    <s v="Festive"/>
    <s v="CUST1693"/>
    <s v="Tools CCCC"/>
    <x v="0"/>
    <x v="4"/>
    <x v="0"/>
    <n v="5500"/>
    <x v="0"/>
    <n v="10450"/>
    <n v="8000"/>
    <n v="2450"/>
    <x v="0"/>
  </r>
  <r>
    <s v="ORD682"/>
    <x v="257"/>
    <x v="4"/>
    <x v="3"/>
    <x v="2"/>
    <s v="PRD606"/>
    <x v="663"/>
    <x v="4"/>
    <s v="Religious"/>
    <s v="CUST1694"/>
    <s v="Vehicle DDDD"/>
    <x v="0"/>
    <x v="4"/>
    <x v="1"/>
    <n v="800"/>
    <x v="1"/>
    <n v="2400"/>
    <n v="1800"/>
    <n v="600"/>
    <x v="2"/>
  </r>
  <r>
    <s v="ORD683"/>
    <x v="258"/>
    <x v="5"/>
    <x v="3"/>
    <x v="0"/>
    <s v="PRD685"/>
    <x v="664"/>
    <x v="3"/>
    <s v="Events"/>
    <s v="CUST1695"/>
    <s v="Victory EEEE"/>
    <x v="0"/>
    <x v="5"/>
    <x v="2"/>
    <n v="1500"/>
    <x v="0"/>
    <n v="5700"/>
    <n v="4300"/>
    <n v="1400"/>
    <x v="0"/>
  </r>
  <r>
    <s v="ORD684"/>
    <x v="258"/>
    <x v="5"/>
    <x v="3"/>
    <x v="0"/>
    <s v="PRD686"/>
    <x v="665"/>
    <x v="3"/>
    <s v="Events"/>
    <s v="CUST1696"/>
    <s v="Victory FFFF"/>
    <x v="0"/>
    <x v="5"/>
    <x v="6"/>
    <n v="1200"/>
    <x v="1"/>
    <n v="7200"/>
    <n v="5400"/>
    <n v="1800"/>
    <x v="2"/>
  </r>
  <r>
    <s v="ORD685"/>
    <x v="259"/>
    <x v="6"/>
    <x v="3"/>
    <x v="3"/>
    <s v="PRD583"/>
    <x v="666"/>
    <x v="2"/>
    <s v="Sale"/>
    <s v="CUST1697"/>
    <s v="Shopper GGGG"/>
    <x v="0"/>
    <x v="3"/>
    <x v="1"/>
    <n v="15000"/>
    <x v="5"/>
    <n v="38250"/>
    <n v="29000"/>
    <n v="9250"/>
    <x v="0"/>
  </r>
  <r>
    <s v="ORD686"/>
    <x v="259"/>
    <x v="6"/>
    <x v="3"/>
    <x v="3"/>
    <s v="PRD584"/>
    <x v="667"/>
    <x v="2"/>
    <s v="Sale"/>
    <s v="CUST1698"/>
    <s v="Shopper HHHH"/>
    <x v="0"/>
    <x v="3"/>
    <x v="2"/>
    <n v="8500"/>
    <x v="4"/>
    <n v="29920"/>
    <n v="23000"/>
    <n v="6920"/>
    <x v="1"/>
  </r>
  <r>
    <s v="ORD687"/>
    <x v="260"/>
    <x v="7"/>
    <x v="3"/>
    <x v="3"/>
    <s v="PRD585"/>
    <x v="668"/>
    <x v="2"/>
    <s v="Festive"/>
    <s v="CUST1699"/>
    <s v="Diwali IIII"/>
    <x v="0"/>
    <x v="3"/>
    <x v="0"/>
    <n v="22000"/>
    <x v="3"/>
    <n v="40480"/>
    <n v="31000"/>
    <n v="9480"/>
    <x v="0"/>
  </r>
  <r>
    <s v="ORD688"/>
    <x v="260"/>
    <x v="7"/>
    <x v="3"/>
    <x v="3"/>
    <s v="PRD586"/>
    <x v="669"/>
    <x v="0"/>
    <s v="Decor"/>
    <s v="CUST1700"/>
    <s v="Diwali JJJJ"/>
    <x v="0"/>
    <x v="3"/>
    <x v="4"/>
    <n v="2800"/>
    <x v="0"/>
    <n v="13300"/>
    <n v="10000"/>
    <n v="3300"/>
    <x v="2"/>
  </r>
  <r>
    <s v="ORD689"/>
    <x v="261"/>
    <x v="0"/>
    <x v="0"/>
    <x v="0"/>
    <s v="PRD215"/>
    <x v="670"/>
    <x v="0"/>
    <s v="Festive"/>
    <s v="CUST1701"/>
    <s v="Diwali KKKK"/>
    <x v="0"/>
    <x v="0"/>
    <x v="0"/>
    <n v="25000"/>
    <x v="3"/>
    <n v="46000"/>
    <n v="35000"/>
    <n v="11000"/>
    <x v="0"/>
  </r>
  <r>
    <s v="ORD690"/>
    <x v="261"/>
    <x v="0"/>
    <x v="0"/>
    <x v="0"/>
    <s v="PRD216"/>
    <x v="671"/>
    <x v="0"/>
    <s v="Offers"/>
    <s v="CUST1702"/>
    <s v="Diwali LLLL"/>
    <x v="0"/>
    <x v="0"/>
    <x v="1"/>
    <n v="12000"/>
    <x v="2"/>
    <n v="32400"/>
    <n v="25000"/>
    <n v="7400"/>
    <x v="2"/>
  </r>
  <r>
    <s v="ORD691"/>
    <x v="262"/>
    <x v="1"/>
    <x v="1"/>
    <x v="1"/>
    <s v="PRD313"/>
    <x v="672"/>
    <x v="1"/>
    <s v="Festive"/>
    <s v="CUST1703"/>
    <s v="Diwali MMMM"/>
    <x v="0"/>
    <x v="1"/>
    <x v="2"/>
    <n v="4500"/>
    <x v="3"/>
    <n v="16560"/>
    <n v="12600"/>
    <n v="3960"/>
    <x v="0"/>
  </r>
  <r>
    <s v="ORD692"/>
    <x v="262"/>
    <x v="1"/>
    <x v="1"/>
    <x v="1"/>
    <s v="PRD314"/>
    <x v="673"/>
    <x v="1"/>
    <s v="Ethnic Wear"/>
    <s v="CUST1704"/>
    <s v="Diwali NNNN"/>
    <x v="0"/>
    <x v="1"/>
    <x v="4"/>
    <n v="3500"/>
    <x v="0"/>
    <n v="16625"/>
    <n v="12700"/>
    <n v="3925"/>
    <x v="1"/>
  </r>
  <r>
    <s v="ORD693"/>
    <x v="263"/>
    <x v="2"/>
    <x v="2"/>
    <x v="2"/>
    <s v="PRD409"/>
    <x v="674"/>
    <x v="0"/>
    <s v="Festive"/>
    <s v="CUST1705"/>
    <s v="Diwali OOOO"/>
    <x v="0"/>
    <x v="2"/>
    <x v="0"/>
    <n v="18000"/>
    <x v="3"/>
    <n v="33120"/>
    <n v="25500"/>
    <n v="7620"/>
    <x v="0"/>
  </r>
  <r>
    <s v="ORD694"/>
    <x v="263"/>
    <x v="2"/>
    <x v="2"/>
    <x v="2"/>
    <s v="PRD410"/>
    <x v="675"/>
    <x v="0"/>
    <s v="Appliances"/>
    <s v="CUST1706"/>
    <s v="Diwali PPPP"/>
    <x v="0"/>
    <x v="2"/>
    <x v="1"/>
    <n v="12000"/>
    <x v="0"/>
    <n v="34200"/>
    <n v="26000"/>
    <n v="8200"/>
    <x v="2"/>
  </r>
  <r>
    <s v="ORD695"/>
    <x v="264"/>
    <x v="3"/>
    <x v="3"/>
    <x v="3"/>
    <s v="PRD587"/>
    <x v="676"/>
    <x v="4"/>
    <s v="Religious"/>
    <s v="CUST1707"/>
    <s v="Diwali QQQQ"/>
    <x v="0"/>
    <x v="3"/>
    <x v="2"/>
    <n v="1800"/>
    <x v="1"/>
    <n v="7200"/>
    <n v="5400"/>
    <n v="1800"/>
    <x v="0"/>
  </r>
  <r>
    <s v="ORD696"/>
    <x v="264"/>
    <x v="3"/>
    <x v="3"/>
    <x v="3"/>
    <s v="PRD588"/>
    <x v="677"/>
    <x v="4"/>
    <s v="Decor"/>
    <s v="CUST1708"/>
    <s v="Diwali RRRR"/>
    <x v="0"/>
    <x v="3"/>
    <x v="5"/>
    <n v="350"/>
    <x v="1"/>
    <n v="3500"/>
    <n v="2600"/>
    <n v="900"/>
    <x v="1"/>
  </r>
  <r>
    <s v="ORD697"/>
    <x v="265"/>
    <x v="4"/>
    <x v="3"/>
    <x v="2"/>
    <s v="PRD607"/>
    <x v="678"/>
    <x v="2"/>
    <s v="Sweets"/>
    <s v="CUST1709"/>
    <s v="Diwali SSSS"/>
    <x v="0"/>
    <x v="4"/>
    <x v="4"/>
    <n v="850"/>
    <x v="1"/>
    <n v="4250"/>
    <n v="3200"/>
    <n v="1050"/>
    <x v="0"/>
  </r>
  <r>
    <s v="ORD698"/>
    <x v="265"/>
    <x v="4"/>
    <x v="3"/>
    <x v="2"/>
    <s v="PRD608"/>
    <x v="679"/>
    <x v="2"/>
    <s v="Gifts"/>
    <s v="CUST1710"/>
    <s v="Diwali TTTT"/>
    <x v="0"/>
    <x v="4"/>
    <x v="2"/>
    <n v="1500"/>
    <x v="0"/>
    <n v="5700"/>
    <n v="4300"/>
    <n v="1400"/>
    <x v="2"/>
  </r>
  <r>
    <s v="ORD699"/>
    <x v="266"/>
    <x v="5"/>
    <x v="3"/>
    <x v="0"/>
    <s v="PRD687"/>
    <x v="680"/>
    <x v="3"/>
    <s v="Gifts"/>
    <s v="CUST1711"/>
    <s v="Diwali UUUU"/>
    <x v="0"/>
    <x v="5"/>
    <x v="1"/>
    <n v="2800"/>
    <x v="0"/>
    <n v="7980"/>
    <n v="6000"/>
    <n v="1980"/>
    <x v="0"/>
  </r>
  <r>
    <s v="ORD700"/>
    <x v="266"/>
    <x v="5"/>
    <x v="3"/>
    <x v="0"/>
    <s v="PRD688"/>
    <x v="681"/>
    <x v="3"/>
    <s v="Fitness"/>
    <s v="CUST1712"/>
    <s v="Diwali VVVV"/>
    <x v="0"/>
    <x v="5"/>
    <x v="0"/>
    <n v="5500"/>
    <x v="1"/>
    <n v="11000"/>
    <n v="8400"/>
    <n v="2600"/>
    <x v="2"/>
  </r>
  <r>
    <s v="ORD701"/>
    <x v="267"/>
    <x v="6"/>
    <x v="3"/>
    <x v="3"/>
    <s v="PRD589"/>
    <x v="682"/>
    <x v="2"/>
    <s v="Festive"/>
    <s v="CUST1713"/>
    <s v="Diwali WWWW"/>
    <x v="0"/>
    <x v="3"/>
    <x v="1"/>
    <n v="15000"/>
    <x v="3"/>
    <n v="41400"/>
    <n v="32000"/>
    <n v="9400"/>
    <x v="0"/>
  </r>
  <r>
    <s v="ORD702"/>
    <x v="267"/>
    <x v="6"/>
    <x v="3"/>
    <x v="3"/>
    <s v="PRD590"/>
    <x v="683"/>
    <x v="2"/>
    <s v="All"/>
    <s v="CUST1714"/>
    <s v="Diwali XXXX"/>
    <x v="0"/>
    <x v="3"/>
    <x v="0"/>
    <n v="28000"/>
    <x v="0"/>
    <n v="53200"/>
    <n v="41000"/>
    <n v="12200"/>
    <x v="1"/>
  </r>
  <r>
    <s v="ORD703"/>
    <x v="268"/>
    <x v="7"/>
    <x v="3"/>
    <x v="3"/>
    <s v="PRD591"/>
    <x v="684"/>
    <x v="2"/>
    <s v="Gifts"/>
    <s v="CUST1715"/>
    <s v="Corporate YYYY"/>
    <x v="1"/>
    <x v="3"/>
    <x v="11"/>
    <n v="3500"/>
    <x v="4"/>
    <n v="77000"/>
    <n v="58000"/>
    <n v="19000"/>
    <x v="0"/>
  </r>
  <r>
    <s v="ORD704"/>
    <x v="268"/>
    <x v="7"/>
    <x v="3"/>
    <x v="3"/>
    <s v="PRD592"/>
    <x v="685"/>
    <x v="4"/>
    <s v="Gifts"/>
    <s v="CUST1716"/>
    <s v="Corporate ZZZZ"/>
    <x v="1"/>
    <x v="3"/>
    <x v="13"/>
    <n v="1800"/>
    <x v="2"/>
    <n v="81000"/>
    <n v="61000"/>
    <n v="20000"/>
    <x v="2"/>
  </r>
  <r>
    <s v="ORD705"/>
    <x v="269"/>
    <x v="0"/>
    <x v="0"/>
    <x v="0"/>
    <s v="PRD217"/>
    <x v="686"/>
    <x v="0"/>
    <s v="Gifts"/>
    <s v="CUST1717"/>
    <s v="Corporate AAAA1"/>
    <x v="1"/>
    <x v="0"/>
    <x v="10"/>
    <n v="5500"/>
    <x v="3"/>
    <n v="75900"/>
    <n v="58000"/>
    <n v="17900"/>
    <x v="0"/>
  </r>
  <r>
    <s v="ORD706"/>
    <x v="269"/>
    <x v="0"/>
    <x v="0"/>
    <x v="0"/>
    <s v="PRD218"/>
    <x v="687"/>
    <x v="0"/>
    <s v="Bulk"/>
    <s v="CUST1718"/>
    <s v="Corporate BBBB1"/>
    <x v="1"/>
    <x v="0"/>
    <x v="5"/>
    <n v="12000"/>
    <x v="2"/>
    <n v="108000"/>
    <n v="83000"/>
    <n v="25000"/>
    <x v="2"/>
  </r>
  <r>
    <s v="ORD707"/>
    <x v="270"/>
    <x v="1"/>
    <x v="1"/>
    <x v="1"/>
    <s v="PRD315"/>
    <x v="688"/>
    <x v="1"/>
    <s v="Gifts"/>
    <s v="CUST1719"/>
    <s v="Corporate CCCC1"/>
    <x v="1"/>
    <x v="1"/>
    <x v="14"/>
    <n v="2200"/>
    <x v="4"/>
    <n v="58080"/>
    <n v="44000"/>
    <n v="14080"/>
    <x v="0"/>
  </r>
  <r>
    <s v="ORD701"/>
    <x v="271"/>
    <x v="0"/>
    <x v="0"/>
    <x v="0"/>
    <s v="PRD219"/>
    <x v="689"/>
    <x v="0"/>
    <s v="Festive"/>
    <s v="CUST1721"/>
    <s v="Diwali Shopper A"/>
    <x v="0"/>
    <x v="0"/>
    <x v="1"/>
    <n v="22000"/>
    <x v="4"/>
    <n v="58080"/>
    <n v="45000"/>
    <n v="13080"/>
    <x v="0"/>
  </r>
  <r>
    <s v="ORD702"/>
    <x v="271"/>
    <x v="0"/>
    <x v="0"/>
    <x v="0"/>
    <s v="PRD220"/>
    <x v="690"/>
    <x v="0"/>
    <s v="All"/>
    <s v="CUST1722"/>
    <s v="Diwali Shopper B"/>
    <x v="0"/>
    <x v="0"/>
    <x v="0"/>
    <n v="35000"/>
    <x v="5"/>
    <n v="59500"/>
    <n v="46000"/>
    <n v="13500"/>
    <x v="2"/>
  </r>
  <r>
    <s v="ORD703"/>
    <x v="272"/>
    <x v="1"/>
    <x v="1"/>
    <x v="1"/>
    <s v="PRD317"/>
    <x v="691"/>
    <x v="1"/>
    <s v="Festive"/>
    <s v="CUST1723"/>
    <s v="Diwali Shopper C"/>
    <x v="0"/>
    <x v="1"/>
    <x v="2"/>
    <n v="5500"/>
    <x v="3"/>
    <n v="20240"/>
    <n v="15500"/>
    <n v="4740"/>
    <x v="0"/>
  </r>
  <r>
    <s v="ORD704"/>
    <x v="272"/>
    <x v="1"/>
    <x v="1"/>
    <x v="1"/>
    <s v="PRD318"/>
    <x v="692"/>
    <x v="1"/>
    <s v="All"/>
    <s v="CUST1724"/>
    <s v="Diwali Shopper D"/>
    <x v="0"/>
    <x v="1"/>
    <x v="4"/>
    <n v="3800"/>
    <x v="0"/>
    <n v="18050"/>
    <n v="13800"/>
    <n v="4250"/>
    <x v="1"/>
  </r>
  <r>
    <s v="ORD705"/>
    <x v="273"/>
    <x v="2"/>
    <x v="2"/>
    <x v="2"/>
    <s v="PRD411"/>
    <x v="693"/>
    <x v="0"/>
    <s v="Televisions"/>
    <s v="CUST1725"/>
    <s v="Diwali Shopper E"/>
    <x v="0"/>
    <x v="2"/>
    <x v="0"/>
    <n v="42000"/>
    <x v="2"/>
    <n v="75600"/>
    <n v="58000"/>
    <n v="17600"/>
    <x v="0"/>
  </r>
  <r>
    <s v="ORD706"/>
    <x v="273"/>
    <x v="2"/>
    <x v="2"/>
    <x v="2"/>
    <s v="PRD412"/>
    <x v="355"/>
    <x v="0"/>
    <s v="Audio"/>
    <s v="CUST1726"/>
    <s v="Diwali Shopper F"/>
    <x v="0"/>
    <x v="2"/>
    <x v="3"/>
    <n v="35000"/>
    <x v="3"/>
    <n v="32200"/>
    <n v="25000"/>
    <n v="7200"/>
    <x v="2"/>
  </r>
  <r>
    <s v="ORD707"/>
    <x v="274"/>
    <x v="3"/>
    <x v="3"/>
    <x v="3"/>
    <s v="PRD593"/>
    <x v="694"/>
    <x v="2"/>
    <s v="Festive"/>
    <s v="CUST1727"/>
    <s v="Diwali Shopper G"/>
    <x v="0"/>
    <x v="3"/>
    <x v="0"/>
    <n v="28000"/>
    <x v="2"/>
    <n v="50400"/>
    <n v="39000"/>
    <n v="11400"/>
    <x v="0"/>
  </r>
  <r>
    <s v="ORD708"/>
    <x v="274"/>
    <x v="3"/>
    <x v="3"/>
    <x v="3"/>
    <s v="PRD594"/>
    <x v="695"/>
    <x v="2"/>
    <s v="Seating"/>
    <s v="CUST1728"/>
    <s v="Diwali Shopper H"/>
    <x v="0"/>
    <x v="3"/>
    <x v="3"/>
    <n v="45000"/>
    <x v="4"/>
    <n v="39600"/>
    <n v="30500"/>
    <n v="9100"/>
    <x v="1"/>
  </r>
  <r>
    <s v="ORD709"/>
    <x v="275"/>
    <x v="4"/>
    <x v="3"/>
    <x v="2"/>
    <s v="PRD609"/>
    <x v="696"/>
    <x v="2"/>
    <s v="Sweets"/>
    <s v="CUST1729"/>
    <s v="Diwali Shopper I"/>
    <x v="0"/>
    <x v="4"/>
    <x v="7"/>
    <n v="850"/>
    <x v="0"/>
    <n v="6460"/>
    <n v="4900"/>
    <n v="1560"/>
    <x v="0"/>
  </r>
  <r>
    <s v="ORD710"/>
    <x v="275"/>
    <x v="4"/>
    <x v="3"/>
    <x v="2"/>
    <s v="PRD610"/>
    <x v="697"/>
    <x v="2"/>
    <s v="Gifts"/>
    <s v="CUST1730"/>
    <s v="Diwali Shopper J"/>
    <x v="0"/>
    <x v="4"/>
    <x v="6"/>
    <n v="1200"/>
    <x v="1"/>
    <n v="7200"/>
    <n v="5500"/>
    <n v="1700"/>
    <x v="2"/>
  </r>
  <r>
    <s v="ORD711"/>
    <x v="276"/>
    <x v="5"/>
    <x v="3"/>
    <x v="0"/>
    <s v="PRD689"/>
    <x v="698"/>
    <x v="3"/>
    <s v="Gifts"/>
    <s v="CUST1731"/>
    <s v="Diwali Shopper K"/>
    <x v="0"/>
    <x v="5"/>
    <x v="1"/>
    <n v="3500"/>
    <x v="0"/>
    <n v="9975"/>
    <n v="7600"/>
    <n v="2375"/>
    <x v="0"/>
  </r>
  <r>
    <s v="ORD712"/>
    <x v="276"/>
    <x v="5"/>
    <x v="3"/>
    <x v="0"/>
    <s v="PRD690"/>
    <x v="699"/>
    <x v="3"/>
    <s v="Fitness"/>
    <s v="CUST1732"/>
    <s v="Diwali Shopper L"/>
    <x v="0"/>
    <x v="5"/>
    <x v="0"/>
    <n v="5500"/>
    <x v="3"/>
    <n v="10120"/>
    <n v="7800"/>
    <n v="2320"/>
    <x v="2"/>
  </r>
  <r>
    <s v="ORD713"/>
    <x v="277"/>
    <x v="6"/>
    <x v="3"/>
    <x v="3"/>
    <s v="PRD595"/>
    <x v="700"/>
    <x v="2"/>
    <s v="Festive"/>
    <s v="CUST1733"/>
    <s v="Diwali Shopper M"/>
    <x v="0"/>
    <x v="3"/>
    <x v="0"/>
    <n v="15000"/>
    <x v="0"/>
    <n v="28500"/>
    <n v="22000"/>
    <n v="6500"/>
    <x v="0"/>
  </r>
  <r>
    <s v="ORD714"/>
    <x v="277"/>
    <x v="6"/>
    <x v="3"/>
    <x v="3"/>
    <s v="PRD596"/>
    <x v="701"/>
    <x v="2"/>
    <s v="Decor"/>
    <s v="CUST1734"/>
    <s v="Diwali Shopper N"/>
    <x v="0"/>
    <x v="3"/>
    <x v="2"/>
    <n v="3500"/>
    <x v="1"/>
    <n v="14000"/>
    <n v="10700"/>
    <n v="3300"/>
    <x v="1"/>
  </r>
  <r>
    <s v="ORD715"/>
    <x v="278"/>
    <x v="7"/>
    <x v="3"/>
    <x v="3"/>
    <s v="PRD597"/>
    <x v="702"/>
    <x v="4"/>
    <s v="Religious"/>
    <s v="CUST1735"/>
    <s v="Diwali Shopper O"/>
    <x v="0"/>
    <x v="3"/>
    <x v="4"/>
    <n v="1500"/>
    <x v="1"/>
    <n v="7500"/>
    <n v="5700"/>
    <n v="1800"/>
    <x v="0"/>
  </r>
  <r>
    <s v="ORD716"/>
    <x v="278"/>
    <x v="7"/>
    <x v="3"/>
    <x v="3"/>
    <s v="PRD598"/>
    <x v="703"/>
    <x v="4"/>
    <s v="Decor"/>
    <s v="CUST1736"/>
    <s v="Diwali Shopper P"/>
    <x v="0"/>
    <x v="3"/>
    <x v="8"/>
    <n v="350"/>
    <x v="1"/>
    <n v="4200"/>
    <n v="3200"/>
    <n v="1000"/>
    <x v="2"/>
  </r>
  <r>
    <s v="ORD717"/>
    <x v="279"/>
    <x v="0"/>
    <x v="0"/>
    <x v="0"/>
    <s v="PRD221"/>
    <x v="704"/>
    <x v="0"/>
    <s v="Gifts"/>
    <s v="CUST1737"/>
    <s v="Diwali Shopper Q"/>
    <x v="0"/>
    <x v="0"/>
    <x v="4"/>
    <n v="5000"/>
    <x v="1"/>
    <n v="25000"/>
    <n v="19000"/>
    <n v="6000"/>
    <x v="0"/>
  </r>
  <r>
    <s v="ORD718"/>
    <x v="279"/>
    <x v="0"/>
    <x v="0"/>
    <x v="0"/>
    <s v="PRD222"/>
    <x v="474"/>
    <x v="0"/>
    <s v="Wearables"/>
    <s v="CUST1738"/>
    <s v="Diwali Shopper R"/>
    <x v="0"/>
    <x v="0"/>
    <x v="1"/>
    <n v="18000"/>
    <x v="3"/>
    <n v="49680"/>
    <n v="38000"/>
    <n v="11680"/>
    <x v="2"/>
  </r>
  <r>
    <s v="ORD719"/>
    <x v="280"/>
    <x v="1"/>
    <x v="1"/>
    <x v="1"/>
    <s v="PRD319"/>
    <x v="705"/>
    <x v="1"/>
    <s v="Festive"/>
    <s v="CUST1739"/>
    <s v="Sikh Devotee S"/>
    <x v="0"/>
    <x v="1"/>
    <x v="0"/>
    <n v="6500"/>
    <x v="0"/>
    <n v="12350"/>
    <n v="9500"/>
    <n v="2850"/>
    <x v="0"/>
  </r>
  <r>
    <s v="ORD720"/>
    <x v="280"/>
    <x v="1"/>
    <x v="1"/>
    <x v="1"/>
    <s v="PRD320"/>
    <x v="706"/>
    <x v="1"/>
    <s v="Religious"/>
    <s v="CUST1740"/>
    <s v="Sikh Devotee T"/>
    <x v="0"/>
    <x v="1"/>
    <x v="1"/>
    <n v="3800"/>
    <x v="1"/>
    <n v="11400"/>
    <n v="8700"/>
    <n v="2700"/>
    <x v="1"/>
  </r>
  <r>
    <s v="ORD721"/>
    <x v="281"/>
    <x v="2"/>
    <x v="2"/>
    <x v="2"/>
    <s v="PRD413"/>
    <x v="707"/>
    <x v="0"/>
    <s v="Sale"/>
    <s v="CUST1741"/>
    <s v="Diwali Shopper U"/>
    <x v="0"/>
    <x v="2"/>
    <x v="0"/>
    <n v="28000"/>
    <x v="5"/>
    <n v="47600"/>
    <n v="36500"/>
    <n v="11100"/>
    <x v="0"/>
  </r>
  <r>
    <s v="ORD722"/>
    <x v="281"/>
    <x v="2"/>
    <x v="2"/>
    <x v="2"/>
    <s v="PRD414"/>
    <x v="708"/>
    <x v="0"/>
    <s v="All"/>
    <s v="CUST1742"/>
    <s v="Diwali Shopper V"/>
    <x v="0"/>
    <x v="2"/>
    <x v="1"/>
    <n v="12000"/>
    <x v="4"/>
    <n v="31680"/>
    <n v="24000"/>
    <n v="7680"/>
    <x v="2"/>
  </r>
  <r>
    <s v="ORD723"/>
    <x v="282"/>
    <x v="3"/>
    <x v="3"/>
    <x v="3"/>
    <s v="PRD599"/>
    <x v="709"/>
    <x v="2"/>
    <s v="Gifts"/>
    <s v="CUST1743"/>
    <s v="Bhai Dooj W"/>
    <x v="0"/>
    <x v="3"/>
    <x v="0"/>
    <n v="8500"/>
    <x v="0"/>
    <n v="16150"/>
    <n v="12400"/>
    <n v="3750"/>
    <x v="0"/>
  </r>
  <r>
    <s v="ORD724"/>
    <x v="282"/>
    <x v="3"/>
    <x v="3"/>
    <x v="3"/>
    <s v="PRD600"/>
    <x v="710"/>
    <x v="2"/>
    <s v="Gifts"/>
    <s v="CUST1744"/>
    <s v="Bhai Dooj X"/>
    <x v="0"/>
    <x v="3"/>
    <x v="1"/>
    <n v="5500"/>
    <x v="1"/>
    <n v="16500"/>
    <n v="12600"/>
    <n v="3900"/>
    <x v="1"/>
  </r>
  <r>
    <s v="ORD725"/>
    <x v="283"/>
    <x v="4"/>
    <x v="3"/>
    <x v="2"/>
    <s v="PRD611"/>
    <x v="711"/>
    <x v="2"/>
    <s v="Sale"/>
    <s v="CUST1745"/>
    <s v="Diwali Shopper Y"/>
    <x v="0"/>
    <x v="4"/>
    <x v="2"/>
    <n v="1200"/>
    <x v="2"/>
    <n v="4320"/>
    <n v="3300"/>
    <n v="1020"/>
    <x v="0"/>
  </r>
  <r>
    <s v="ORD726"/>
    <x v="283"/>
    <x v="4"/>
    <x v="3"/>
    <x v="2"/>
    <s v="PRD612"/>
    <x v="712"/>
    <x v="2"/>
    <s v="All"/>
    <s v="CUST1746"/>
    <s v="Diwali Shopper Z"/>
    <x v="0"/>
    <x v="4"/>
    <x v="4"/>
    <n v="850"/>
    <x v="3"/>
    <n v="3910"/>
    <n v="3000"/>
    <n v="910"/>
    <x v="2"/>
  </r>
  <r>
    <s v="ORD727"/>
    <x v="284"/>
    <x v="0"/>
    <x v="0"/>
    <x v="0"/>
    <s v="PRD223"/>
    <x v="713"/>
    <x v="0"/>
    <s v="Regional"/>
    <s v="CUST1747"/>
    <s v="Kannadiga AA"/>
    <x v="0"/>
    <x v="0"/>
    <x v="0"/>
    <n v="15000"/>
    <x v="0"/>
    <n v="28500"/>
    <n v="22000"/>
    <n v="6500"/>
    <x v="0"/>
  </r>
  <r>
    <s v="ORD728"/>
    <x v="284"/>
    <x v="0"/>
    <x v="0"/>
    <x v="0"/>
    <s v="PRD224"/>
    <x v="714"/>
    <x v="0"/>
    <s v="Offers"/>
    <s v="CUST1748"/>
    <s v="Kannadiga BB"/>
    <x v="0"/>
    <x v="0"/>
    <x v="3"/>
    <n v="32000"/>
    <x v="3"/>
    <n v="29440"/>
    <n v="22500"/>
    <n v="6940"/>
    <x v="2"/>
  </r>
  <r>
    <s v="ORD729"/>
    <x v="285"/>
    <x v="1"/>
    <x v="1"/>
    <x v="1"/>
    <s v="PRD321"/>
    <x v="715"/>
    <x v="1"/>
    <s v="Festive"/>
    <s v="CUST1749"/>
    <s v="Karwa Chauth CC"/>
    <x v="0"/>
    <x v="1"/>
    <x v="1"/>
    <n v="5500"/>
    <x v="3"/>
    <n v="15180"/>
    <n v="11600"/>
    <n v="3580"/>
    <x v="0"/>
  </r>
  <r>
    <s v="ORD730"/>
    <x v="285"/>
    <x v="1"/>
    <x v="1"/>
    <x v="1"/>
    <s v="PRD322"/>
    <x v="716"/>
    <x v="4"/>
    <s v="Religious"/>
    <s v="CUST1750"/>
    <s v="Karwa Chauth DD"/>
    <x v="0"/>
    <x v="1"/>
    <x v="0"/>
    <n v="2500"/>
    <x v="1"/>
    <n v="5000"/>
    <n v="3800"/>
    <n v="1200"/>
    <x v="1"/>
  </r>
  <r>
    <s v="ORD731"/>
    <x v="286"/>
    <x v="2"/>
    <x v="2"/>
    <x v="2"/>
    <s v="PRD415"/>
    <x v="717"/>
    <x v="0"/>
    <s v="Gifts"/>
    <s v="CUST1751"/>
    <s v="Karwa Chauth EE"/>
    <x v="0"/>
    <x v="2"/>
    <x v="0"/>
    <n v="18000"/>
    <x v="0"/>
    <n v="34200"/>
    <n v="26000"/>
    <n v="8200"/>
    <x v="0"/>
  </r>
  <r>
    <s v="ORD732"/>
    <x v="286"/>
    <x v="2"/>
    <x v="2"/>
    <x v="2"/>
    <s v="PRD416"/>
    <x v="474"/>
    <x v="0"/>
    <s v="Wearables"/>
    <s v="CUST1752"/>
    <s v="Karwa Chauth FF"/>
    <x v="0"/>
    <x v="2"/>
    <x v="3"/>
    <n v="22000"/>
    <x v="1"/>
    <n v="22000"/>
    <n v="17000"/>
    <n v="5000"/>
    <x v="2"/>
  </r>
  <r>
    <s v="ORD733"/>
    <x v="287"/>
    <x v="3"/>
    <x v="3"/>
    <x v="3"/>
    <s v="PRD601"/>
    <x v="718"/>
    <x v="4"/>
    <s v="Religious"/>
    <s v="CUST1753"/>
    <s v="Karwa Chauth GG"/>
    <x v="0"/>
    <x v="3"/>
    <x v="1"/>
    <n v="1800"/>
    <x v="1"/>
    <n v="5400"/>
    <n v="4100"/>
    <n v="1300"/>
    <x v="0"/>
  </r>
  <r>
    <s v="ORD734"/>
    <x v="287"/>
    <x v="3"/>
    <x v="3"/>
    <x v="3"/>
    <s v="PRD602"/>
    <x v="719"/>
    <x v="2"/>
    <s v="Decor"/>
    <s v="CUST1754"/>
    <s v="Karwa Chauth HH"/>
    <x v="0"/>
    <x v="3"/>
    <x v="2"/>
    <n v="1200"/>
    <x v="0"/>
    <n v="4560"/>
    <n v="3500"/>
    <n v="1060"/>
    <x v="1"/>
  </r>
  <r>
    <s v="ORD735"/>
    <x v="288"/>
    <x v="4"/>
    <x v="3"/>
    <x v="2"/>
    <s v="PRD613"/>
    <x v="720"/>
    <x v="2"/>
    <s v="Sweets"/>
    <s v="CUST1755"/>
    <s v="Karwa Chauth II"/>
    <x v="0"/>
    <x v="4"/>
    <x v="1"/>
    <n v="850"/>
    <x v="1"/>
    <n v="2550"/>
    <n v="1900"/>
    <n v="650"/>
    <x v="0"/>
  </r>
  <r>
    <s v="ORD736"/>
    <x v="288"/>
    <x v="4"/>
    <x v="3"/>
    <x v="2"/>
    <s v="PRD614"/>
    <x v="544"/>
    <x v="2"/>
    <s v="Gifts"/>
    <s v="CUST1756"/>
    <s v="Karwa Chauth JJ"/>
    <x v="0"/>
    <x v="4"/>
    <x v="0"/>
    <n v="1500"/>
    <x v="1"/>
    <n v="3000"/>
    <n v="2300"/>
    <n v="700"/>
    <x v="2"/>
  </r>
  <r>
    <s v="ORD737"/>
    <x v="289"/>
    <x v="5"/>
    <x v="3"/>
    <x v="0"/>
    <s v="PRD691"/>
    <x v="721"/>
    <x v="3"/>
    <s v="Gifts"/>
    <s v="CUST1757"/>
    <s v="Karwa Chauth KK"/>
    <x v="0"/>
    <x v="5"/>
    <x v="0"/>
    <n v="2800"/>
    <x v="0"/>
    <n v="5320"/>
    <n v="4000"/>
    <n v="1320"/>
    <x v="0"/>
  </r>
  <r>
    <s v="ORD738"/>
    <x v="289"/>
    <x v="5"/>
    <x v="3"/>
    <x v="0"/>
    <s v="PRD692"/>
    <x v="546"/>
    <x v="3"/>
    <s v="Wearables"/>
    <s v="CUST1758"/>
    <s v="Karwa Chauth LL"/>
    <x v="0"/>
    <x v="5"/>
    <x v="3"/>
    <n v="4500"/>
    <x v="1"/>
    <n v="4500"/>
    <n v="3400"/>
    <n v="1100"/>
    <x v="2"/>
  </r>
  <r>
    <s v="ORD739"/>
    <x v="290"/>
    <x v="6"/>
    <x v="3"/>
    <x v="3"/>
    <s v="PRD603"/>
    <x v="722"/>
    <x v="2"/>
    <s v="Festive"/>
    <s v="CUST1759"/>
    <s v="Chhath Puja MM"/>
    <x v="0"/>
    <x v="3"/>
    <x v="2"/>
    <n v="3500"/>
    <x v="1"/>
    <n v="14000"/>
    <n v="10700"/>
    <n v="3300"/>
    <x v="0"/>
  </r>
  <r>
    <s v="ORD740"/>
    <x v="290"/>
    <x v="6"/>
    <x v="3"/>
    <x v="3"/>
    <s v="PRD604"/>
    <x v="723"/>
    <x v="4"/>
    <s v="Religious"/>
    <s v="CUST1760"/>
    <s v="Chhath Puja NN"/>
    <x v="0"/>
    <x v="3"/>
    <x v="1"/>
    <n v="2200"/>
    <x v="0"/>
    <n v="6270"/>
    <n v="4800"/>
    <n v="1470"/>
    <x v="1"/>
  </r>
  <r>
    <s v="ORD741"/>
    <x v="291"/>
    <x v="7"/>
    <x v="3"/>
    <x v="3"/>
    <s v="PRD605"/>
    <x v="724"/>
    <x v="2"/>
    <s v="Festive"/>
    <s v="CUST1761"/>
    <s v="Chhath Puja OO"/>
    <x v="0"/>
    <x v="3"/>
    <x v="0"/>
    <n v="8500"/>
    <x v="3"/>
    <n v="15640"/>
    <n v="12000"/>
    <n v="3640"/>
    <x v="0"/>
  </r>
  <r>
    <s v="ORD742"/>
    <x v="291"/>
    <x v="7"/>
    <x v="3"/>
    <x v="3"/>
    <s v="PRD606"/>
    <x v="725"/>
    <x v="4"/>
    <s v="Religious"/>
    <s v="CUST1762"/>
    <s v="Chhath Puja PP"/>
    <x v="0"/>
    <x v="3"/>
    <x v="4"/>
    <n v="1200"/>
    <x v="1"/>
    <n v="6000"/>
    <n v="4600"/>
    <n v="1400"/>
    <x v="2"/>
  </r>
  <r>
    <s v="ORD743"/>
    <x v="292"/>
    <x v="0"/>
    <x v="0"/>
    <x v="0"/>
    <s v="PRD225"/>
    <x v="726"/>
    <x v="0"/>
    <s v="Gifts"/>
    <s v="CUST1763"/>
    <s v="Chhath Puja QQ"/>
    <x v="0"/>
    <x v="0"/>
    <x v="0"/>
    <n v="15000"/>
    <x v="0"/>
    <n v="28500"/>
    <n v="22000"/>
    <n v="6500"/>
    <x v="0"/>
  </r>
  <r>
    <s v="ORD744"/>
    <x v="292"/>
    <x v="0"/>
    <x v="0"/>
    <x v="0"/>
    <s v="PRD226"/>
    <x v="643"/>
    <x v="0"/>
    <s v="Audio"/>
    <s v="CUST1764"/>
    <s v="Chhath Puja RR"/>
    <x v="0"/>
    <x v="0"/>
    <x v="3"/>
    <n v="5500"/>
    <x v="1"/>
    <n v="5500"/>
    <n v="4200"/>
    <n v="1300"/>
    <x v="2"/>
  </r>
  <r>
    <s v="ORD745"/>
    <x v="293"/>
    <x v="1"/>
    <x v="1"/>
    <x v="1"/>
    <s v="PRD323"/>
    <x v="449"/>
    <x v="1"/>
    <s v="Kids"/>
    <s v="CUST1765"/>
    <s v="Child SS"/>
    <x v="0"/>
    <x v="1"/>
    <x v="2"/>
    <n v="1800"/>
    <x v="3"/>
    <n v="6624"/>
    <n v="5000"/>
    <n v="1624"/>
    <x v="0"/>
  </r>
  <r>
    <s v="ORD746"/>
    <x v="293"/>
    <x v="1"/>
    <x v="1"/>
    <x v="1"/>
    <s v="PRD324"/>
    <x v="727"/>
    <x v="1"/>
    <s v="Kids"/>
    <s v="CUST1766"/>
    <s v="Child TT"/>
    <x v="0"/>
    <x v="1"/>
    <x v="1"/>
    <n v="2200"/>
    <x v="0"/>
    <n v="6270"/>
    <n v="4800"/>
    <n v="1470"/>
    <x v="1"/>
  </r>
  <r>
    <s v="ORD747"/>
    <x v="294"/>
    <x v="2"/>
    <x v="2"/>
    <x v="2"/>
    <s v="PRD417"/>
    <x v="728"/>
    <x v="0"/>
    <s v="Kids"/>
    <s v="CUST1767"/>
    <s v="Child UU"/>
    <x v="0"/>
    <x v="2"/>
    <x v="0"/>
    <n v="8500"/>
    <x v="0"/>
    <n v="16150"/>
    <n v="12400"/>
    <n v="3750"/>
    <x v="0"/>
  </r>
  <r>
    <s v="ORD748"/>
    <x v="294"/>
    <x v="2"/>
    <x v="2"/>
    <x v="2"/>
    <s v="PRD418"/>
    <x v="448"/>
    <x v="0"/>
    <s v="Tablets"/>
    <s v="CUST1768"/>
    <s v="Child VV"/>
    <x v="0"/>
    <x v="2"/>
    <x v="3"/>
    <n v="15000"/>
    <x v="1"/>
    <n v="15000"/>
    <n v="11500"/>
    <n v="3500"/>
    <x v="2"/>
  </r>
  <r>
    <s v="ORD749"/>
    <x v="295"/>
    <x v="3"/>
    <x v="3"/>
    <x v="3"/>
    <s v="PRD607"/>
    <x v="729"/>
    <x v="2"/>
    <s v="Kids"/>
    <s v="CUST1769"/>
    <s v="Child WW"/>
    <x v="0"/>
    <x v="3"/>
    <x v="0"/>
    <n v="12000"/>
    <x v="3"/>
    <n v="22080"/>
    <n v="17000"/>
    <n v="5080"/>
    <x v="0"/>
  </r>
  <r>
    <s v="ORD750"/>
    <x v="295"/>
    <x v="3"/>
    <x v="3"/>
    <x v="3"/>
    <s v="PRD608"/>
    <x v="730"/>
    <x v="2"/>
    <s v="Kids"/>
    <s v="CUST1770"/>
    <s v="Child XX"/>
    <x v="0"/>
    <x v="3"/>
    <x v="1"/>
    <n v="5500"/>
    <x v="0"/>
    <n v="15675"/>
    <n v="12000"/>
    <n v="3675"/>
    <x v="1"/>
  </r>
  <r>
    <s v="ORD751"/>
    <x v="296"/>
    <x v="4"/>
    <x v="3"/>
    <x v="2"/>
    <s v="PRD615"/>
    <x v="731"/>
    <x v="2"/>
    <s v="Kids"/>
    <s v="CUST1771"/>
    <s v="Child YY"/>
    <x v="0"/>
    <x v="4"/>
    <x v="4"/>
    <n v="450"/>
    <x v="1"/>
    <n v="2250"/>
    <n v="1700"/>
    <n v="550"/>
    <x v="0"/>
  </r>
  <r>
    <s v="ORD752"/>
    <x v="296"/>
    <x v="4"/>
    <x v="3"/>
    <x v="2"/>
    <s v="PRD616"/>
    <x v="732"/>
    <x v="2"/>
    <s v="Health"/>
    <s v="CUST1772"/>
    <s v="Child ZZ"/>
    <x v="0"/>
    <x v="4"/>
    <x v="2"/>
    <n v="650"/>
    <x v="1"/>
    <n v="2600"/>
    <n v="2000"/>
    <n v="600"/>
    <x v="2"/>
  </r>
  <r>
    <s v="ORD753"/>
    <x v="297"/>
    <x v="5"/>
    <x v="3"/>
    <x v="0"/>
    <s v="PRD693"/>
    <x v="733"/>
    <x v="3"/>
    <s v="Kids"/>
    <s v="CUST1773"/>
    <s v="Child AAA"/>
    <x v="0"/>
    <x v="5"/>
    <x v="1"/>
    <n v="1800"/>
    <x v="0"/>
    <n v="5130"/>
    <n v="3900"/>
    <n v="1230"/>
    <x v="0"/>
  </r>
  <r>
    <s v="ORD754"/>
    <x v="297"/>
    <x v="5"/>
    <x v="3"/>
    <x v="0"/>
    <s v="PRD694"/>
    <x v="734"/>
    <x v="3"/>
    <s v="Kids"/>
    <s v="CUST1774"/>
    <s v="Child BBB"/>
    <x v="0"/>
    <x v="5"/>
    <x v="0"/>
    <n v="2800"/>
    <x v="1"/>
    <n v="5600"/>
    <n v="4300"/>
    <n v="1300"/>
    <x v="2"/>
  </r>
  <r>
    <s v="ORD755"/>
    <x v="298"/>
    <x v="6"/>
    <x v="3"/>
    <x v="3"/>
    <s v="PRD609"/>
    <x v="735"/>
    <x v="2"/>
    <s v="Religious"/>
    <s v="CUST1775"/>
    <s v="Sikh CCC"/>
    <x v="0"/>
    <x v="3"/>
    <x v="0"/>
    <n v="15000"/>
    <x v="0"/>
    <n v="28500"/>
    <n v="22000"/>
    <n v="6500"/>
    <x v="0"/>
  </r>
  <r>
    <s v="ORD756"/>
    <x v="298"/>
    <x v="6"/>
    <x v="3"/>
    <x v="3"/>
    <s v="PRD610"/>
    <x v="736"/>
    <x v="4"/>
    <s v="Religious"/>
    <s v="CUST1776"/>
    <s v="Sikh DDD"/>
    <x v="0"/>
    <x v="3"/>
    <x v="4"/>
    <n v="1200"/>
    <x v="1"/>
    <n v="6000"/>
    <n v="4600"/>
    <n v="1400"/>
    <x v="1"/>
  </r>
  <r>
    <s v="ORD757"/>
    <x v="299"/>
    <x v="7"/>
    <x v="3"/>
    <x v="3"/>
    <s v="PRD611"/>
    <x v="706"/>
    <x v="2"/>
    <s v="Religious"/>
    <s v="CUST1777"/>
    <s v="Sikh EEE"/>
    <x v="0"/>
    <x v="3"/>
    <x v="1"/>
    <n v="8500"/>
    <x v="3"/>
    <n v="23460"/>
    <n v="18000"/>
    <n v="5460"/>
    <x v="0"/>
  </r>
  <r>
    <s v="ORD759"/>
    <x v="300"/>
    <x v="0"/>
    <x v="0"/>
    <x v="0"/>
    <s v="PRD227"/>
    <x v="737"/>
    <x v="0"/>
    <s v="Seasonal"/>
    <s v="CUST1779"/>
    <s v="Winter Shopper GGG"/>
    <x v="0"/>
    <x v="0"/>
    <x v="0"/>
    <n v="22000"/>
    <x v="2"/>
    <n v="39600"/>
    <n v="30000"/>
    <n v="9600"/>
    <x v="0"/>
  </r>
  <r>
    <s v="ORD760"/>
    <x v="300"/>
    <x v="0"/>
    <x v="0"/>
    <x v="0"/>
    <s v="PRD228"/>
    <x v="738"/>
    <x v="0"/>
    <s v="Appliances"/>
    <s v="CUST1780"/>
    <s v="Winter Shopper HHH"/>
    <x v="0"/>
    <x v="0"/>
    <x v="1"/>
    <n v="5500"/>
    <x v="0"/>
    <n v="15675"/>
    <n v="12000"/>
    <n v="3675"/>
    <x v="2"/>
  </r>
  <r>
    <s v="ORD761"/>
    <x v="301"/>
    <x v="1"/>
    <x v="1"/>
    <x v="1"/>
    <s v="PRD325"/>
    <x v="739"/>
    <x v="1"/>
    <s v="Winter Wear"/>
    <s v="CUST1781"/>
    <s v="Winter Shopper III"/>
    <x v="0"/>
    <x v="1"/>
    <x v="2"/>
    <n v="3500"/>
    <x v="3"/>
    <n v="12880"/>
    <n v="9800"/>
    <n v="3080"/>
    <x v="0"/>
  </r>
  <r>
    <s v="ORD762"/>
    <x v="301"/>
    <x v="1"/>
    <x v="1"/>
    <x v="1"/>
    <s v="PRD326"/>
    <x v="740"/>
    <x v="1"/>
    <s v="Winter Wear"/>
    <s v="CUST1782"/>
    <s v="Winter Shopper JJJ"/>
    <x v="0"/>
    <x v="1"/>
    <x v="1"/>
    <n v="2800"/>
    <x v="0"/>
    <n v="7980"/>
    <n v="6100"/>
    <n v="1880"/>
    <x v="1"/>
  </r>
  <r>
    <s v="ORD763"/>
    <x v="302"/>
    <x v="2"/>
    <x v="2"/>
    <x v="2"/>
    <s v="PRD419"/>
    <x v="741"/>
    <x v="0"/>
    <s v="Seasonal"/>
    <s v="CUST1783"/>
    <s v="Winter Shopper KKK"/>
    <x v="0"/>
    <x v="2"/>
    <x v="0"/>
    <n v="15000"/>
    <x v="0"/>
    <n v="28500"/>
    <n v="22000"/>
    <n v="6500"/>
    <x v="0"/>
  </r>
  <r>
    <s v="ORD764"/>
    <x v="302"/>
    <x v="2"/>
    <x v="2"/>
    <x v="2"/>
    <s v="PRD420"/>
    <x v="742"/>
    <x v="0"/>
    <s v="Appliances"/>
    <s v="CUST1784"/>
    <s v="Winter Shopper LLL"/>
    <x v="0"/>
    <x v="2"/>
    <x v="1"/>
    <n v="3500"/>
    <x v="1"/>
    <n v="10500"/>
    <n v="8000"/>
    <n v="2500"/>
    <x v="2"/>
  </r>
  <r>
    <s v="ORD765"/>
    <x v="303"/>
    <x v="3"/>
    <x v="3"/>
    <x v="3"/>
    <s v="PRD613"/>
    <x v="743"/>
    <x v="2"/>
    <s v="Seasonal"/>
    <s v="CUST1785"/>
    <s v="Winter Shopper MMM"/>
    <x v="0"/>
    <x v="3"/>
    <x v="0"/>
    <n v="18000"/>
    <x v="3"/>
    <n v="33120"/>
    <n v="25500"/>
    <n v="7620"/>
    <x v="0"/>
  </r>
  <r>
    <s v="ORD766"/>
    <x v="303"/>
    <x v="3"/>
    <x v="3"/>
    <x v="3"/>
    <s v="PRD614"/>
    <x v="744"/>
    <x v="2"/>
    <s v="Seating"/>
    <s v="CUST1786"/>
    <s v="Winter Shopper NNN"/>
    <x v="0"/>
    <x v="3"/>
    <x v="2"/>
    <n v="3500"/>
    <x v="0"/>
    <n v="13300"/>
    <n v="10200"/>
    <n v="3100"/>
    <x v="1"/>
  </r>
  <r>
    <s v="ORD767"/>
    <x v="304"/>
    <x v="4"/>
    <x v="3"/>
    <x v="2"/>
    <s v="PRD617"/>
    <x v="745"/>
    <x v="2"/>
    <s v="Seasonal"/>
    <s v="CUST1787"/>
    <s v="Winter Shopper OOO"/>
    <x v="0"/>
    <x v="4"/>
    <x v="4"/>
    <n v="1200"/>
    <x v="1"/>
    <n v="6000"/>
    <n v="4600"/>
    <n v="1400"/>
    <x v="0"/>
  </r>
  <r>
    <s v="ORD768"/>
    <x v="304"/>
    <x v="4"/>
    <x v="3"/>
    <x v="2"/>
    <s v="PRD618"/>
    <x v="746"/>
    <x v="2"/>
    <s v="Health"/>
    <s v="CUST1788"/>
    <s v="Winter Shopper PPP"/>
    <x v="0"/>
    <x v="4"/>
    <x v="2"/>
    <n v="1500"/>
    <x v="1"/>
    <n v="6000"/>
    <n v="4600"/>
    <n v="1400"/>
    <x v="2"/>
  </r>
  <r>
    <s v="ORD769"/>
    <x v="305"/>
    <x v="5"/>
    <x v="3"/>
    <x v="0"/>
    <s v="PRD695"/>
    <x v="747"/>
    <x v="3"/>
    <s v="Seasonal"/>
    <s v="CUST1789"/>
    <s v="Winter Shopper QQQ"/>
    <x v="0"/>
    <x v="5"/>
    <x v="1"/>
    <n v="2800"/>
    <x v="0"/>
    <n v="7980"/>
    <n v="6100"/>
    <n v="1880"/>
    <x v="0"/>
  </r>
  <r>
    <s v="ORD770"/>
    <x v="305"/>
    <x v="5"/>
    <x v="3"/>
    <x v="0"/>
    <s v="PRD696"/>
    <x v="748"/>
    <x v="3"/>
    <s v="Apparel"/>
    <s v="CUST1790"/>
    <s v="Winter Shopper RRR"/>
    <x v="0"/>
    <x v="5"/>
    <x v="0"/>
    <n v="4500"/>
    <x v="1"/>
    <n v="9000"/>
    <n v="6900"/>
    <n v="2100"/>
    <x v="2"/>
  </r>
  <r>
    <s v="ORD771"/>
    <x v="306"/>
    <x v="6"/>
    <x v="3"/>
    <x v="3"/>
    <s v="PRD615"/>
    <x v="749"/>
    <x v="2"/>
    <s v="Sale"/>
    <s v="CUST1791"/>
    <s v="Black Friday SSS"/>
    <x v="0"/>
    <x v="3"/>
    <x v="1"/>
    <n v="15000"/>
    <x v="6"/>
    <n v="36000"/>
    <n v="27500"/>
    <n v="8500"/>
    <x v="0"/>
  </r>
  <r>
    <s v="ORD772"/>
    <x v="306"/>
    <x v="6"/>
    <x v="3"/>
    <x v="3"/>
    <s v="PRD616"/>
    <x v="750"/>
    <x v="2"/>
    <s v="Sale"/>
    <s v="CUST1792"/>
    <s v="Black Friday TTT"/>
    <x v="0"/>
    <x v="3"/>
    <x v="0"/>
    <n v="28000"/>
    <x v="5"/>
    <n v="47600"/>
    <n v="36500"/>
    <n v="11100"/>
    <x v="1"/>
  </r>
  <r>
    <s v="ORD773"/>
    <x v="307"/>
    <x v="7"/>
    <x v="3"/>
    <x v="3"/>
    <s v="PRD617"/>
    <x v="751"/>
    <x v="0"/>
    <s v="Sale"/>
    <s v="CUST1793"/>
    <s v="Black Friday UUU"/>
    <x v="0"/>
    <x v="3"/>
    <x v="0"/>
    <n v="42000"/>
    <x v="7"/>
    <n v="68880"/>
    <n v="53000"/>
    <n v="15880"/>
    <x v="0"/>
  </r>
  <r>
    <s v="ORD774"/>
    <x v="307"/>
    <x v="7"/>
    <x v="3"/>
    <x v="3"/>
    <s v="PRD618"/>
    <x v="752"/>
    <x v="0"/>
    <s v="Televisions"/>
    <s v="CUST1794"/>
    <s v="Black Friday VVV"/>
    <x v="0"/>
    <x v="3"/>
    <x v="3"/>
    <n v="55000"/>
    <x v="6"/>
    <n v="44000"/>
    <n v="34000"/>
    <n v="10000"/>
    <x v="2"/>
  </r>
  <r>
    <s v="ORD775"/>
    <x v="308"/>
    <x v="0"/>
    <x v="0"/>
    <x v="0"/>
    <s v="PRD229"/>
    <x v="751"/>
    <x v="0"/>
    <s v="Sale"/>
    <s v="CUST1795"/>
    <s v="Black Friday WWW"/>
    <x v="0"/>
    <x v="0"/>
    <x v="1"/>
    <n v="25000"/>
    <x v="5"/>
    <n v="63750"/>
    <n v="49000"/>
    <n v="14750"/>
    <x v="0"/>
  </r>
  <r>
    <s v="ORD776"/>
    <x v="308"/>
    <x v="0"/>
    <x v="0"/>
    <x v="0"/>
    <s v="PRD230"/>
    <x v="753"/>
    <x v="0"/>
    <s v="Computers"/>
    <s v="CUST1796"/>
    <s v="Black Friday XXX"/>
    <x v="0"/>
    <x v="0"/>
    <x v="0"/>
    <n v="65000"/>
    <x v="4"/>
    <n v="114400"/>
    <n v="88000"/>
    <n v="26400"/>
    <x v="2"/>
  </r>
  <r>
    <s v="ORD777"/>
    <x v="309"/>
    <x v="1"/>
    <x v="1"/>
    <x v="1"/>
    <s v="PRD327"/>
    <x v="754"/>
    <x v="1"/>
    <s v="Sale"/>
    <s v="CUST1797"/>
    <s v="Black Friday YYY"/>
    <x v="0"/>
    <x v="1"/>
    <x v="4"/>
    <n v="2800"/>
    <x v="6"/>
    <n v="11200"/>
    <n v="8500"/>
    <n v="2700"/>
    <x v="0"/>
  </r>
  <r>
    <s v="ORD778"/>
    <x v="309"/>
    <x v="1"/>
    <x v="1"/>
    <x v="1"/>
    <s v="PRD328"/>
    <x v="755"/>
    <x v="1"/>
    <s v="Winter Wear"/>
    <s v="CUST1798"/>
    <s v="Black Friday ZZZ"/>
    <x v="0"/>
    <x v="1"/>
    <x v="2"/>
    <n v="3500"/>
    <x v="5"/>
    <n v="11900"/>
    <n v="9100"/>
    <n v="2800"/>
    <x v="1"/>
  </r>
  <r>
    <s v="ORD779"/>
    <x v="310"/>
    <x v="2"/>
    <x v="2"/>
    <x v="2"/>
    <s v="PRD421"/>
    <x v="756"/>
    <x v="0"/>
    <s v="Sale"/>
    <s v="CUST1799"/>
    <s v="Black Friday AAAA"/>
    <x v="0"/>
    <x v="2"/>
    <x v="1"/>
    <n v="18000"/>
    <x v="4"/>
    <n v="47520"/>
    <n v="36500"/>
    <n v="11020"/>
    <x v="0"/>
  </r>
  <r>
    <s v="ORD780"/>
    <x v="310"/>
    <x v="2"/>
    <x v="2"/>
    <x v="2"/>
    <s v="PRD422"/>
    <x v="757"/>
    <x v="0"/>
    <s v="Wearables"/>
    <s v="CUST1800"/>
    <s v="Black Friday BBBB"/>
    <x v="0"/>
    <x v="2"/>
    <x v="0"/>
    <n v="22000"/>
    <x v="2"/>
    <n v="39600"/>
    <n v="30000"/>
    <n v="9600"/>
    <x v="2"/>
  </r>
  <r>
    <s v="ORD781"/>
    <x v="311"/>
    <x v="3"/>
    <x v="3"/>
    <x v="3"/>
    <s v="PRD619"/>
    <x v="758"/>
    <x v="2"/>
    <s v="Sale"/>
    <s v="CUST1801"/>
    <s v="Cyber Monday CCCC"/>
    <x v="0"/>
    <x v="3"/>
    <x v="0"/>
    <n v="35000"/>
    <x v="4"/>
    <n v="61600"/>
    <n v="47000"/>
    <n v="14600"/>
    <x v="0"/>
  </r>
  <r>
    <s v="ORD782"/>
    <x v="311"/>
    <x v="3"/>
    <x v="3"/>
    <x v="3"/>
    <s v="PRD620"/>
    <x v="759"/>
    <x v="2"/>
    <s v="Chairs"/>
    <s v="CUST1802"/>
    <s v="Cyber Monday DDDD"/>
    <x v="0"/>
    <x v="3"/>
    <x v="2"/>
    <n v="8500"/>
    <x v="2"/>
    <n v="30600"/>
    <n v="23500"/>
    <n v="7100"/>
    <x v="1"/>
  </r>
  <r>
    <s v="ORD783"/>
    <x v="312"/>
    <x v="4"/>
    <x v="3"/>
    <x v="2"/>
    <s v="PRD619"/>
    <x v="760"/>
    <x v="2"/>
    <s v="Sale"/>
    <s v="CUST1803"/>
    <s v="Cyber Monday EEEE"/>
    <x v="0"/>
    <x v="4"/>
    <x v="6"/>
    <n v="1200"/>
    <x v="3"/>
    <n v="6624"/>
    <n v="5000"/>
    <n v="1624"/>
    <x v="0"/>
  </r>
  <r>
    <s v="ORD784"/>
    <x v="312"/>
    <x v="4"/>
    <x v="3"/>
    <x v="2"/>
    <s v="PRD620"/>
    <x v="761"/>
    <x v="2"/>
    <s v="Snacks"/>
    <s v="CUST1804"/>
    <s v="Cyber Monday FFFF"/>
    <x v="0"/>
    <x v="4"/>
    <x v="4"/>
    <n v="850"/>
    <x v="2"/>
    <n v="3825"/>
    <n v="2900"/>
    <n v="925"/>
    <x v="2"/>
  </r>
  <r>
    <s v="ORD785"/>
    <x v="313"/>
    <x v="5"/>
    <x v="3"/>
    <x v="0"/>
    <s v="PRD697"/>
    <x v="762"/>
    <x v="3"/>
    <s v="Sale"/>
    <s v="CUST1805"/>
    <s v="Cyber Monday GGGG"/>
    <x v="0"/>
    <x v="5"/>
    <x v="1"/>
    <n v="3500"/>
    <x v="4"/>
    <n v="9240"/>
    <n v="7000"/>
    <n v="2240"/>
    <x v="0"/>
  </r>
  <r>
    <s v="ORD786"/>
    <x v="313"/>
    <x v="5"/>
    <x v="3"/>
    <x v="0"/>
    <s v="PRD698"/>
    <x v="763"/>
    <x v="3"/>
    <s v="Fitness"/>
    <s v="CUST1806"/>
    <s v="Cyber Monday HHHH"/>
    <x v="0"/>
    <x v="5"/>
    <x v="0"/>
    <n v="5500"/>
    <x v="3"/>
    <n v="10120"/>
    <n v="7800"/>
    <n v="2320"/>
    <x v="2"/>
  </r>
  <r>
    <s v="ORD787"/>
    <x v="314"/>
    <x v="0"/>
    <x v="0"/>
    <x v="0"/>
    <s v="PRD231"/>
    <x v="764"/>
    <x v="0"/>
    <s v="Sale"/>
    <s v="CUST1807"/>
    <s v="December Shopper IIII"/>
    <x v="0"/>
    <x v="0"/>
    <x v="1"/>
    <n v="22000"/>
    <x v="2"/>
    <n v="59400"/>
    <n v="45000"/>
    <n v="14400"/>
    <x v="0"/>
  </r>
  <r>
    <s v="ORD788"/>
    <x v="314"/>
    <x v="0"/>
    <x v="0"/>
    <x v="0"/>
    <s v="PRD232"/>
    <x v="765"/>
    <x v="0"/>
    <s v="Festive"/>
    <s v="CUST1808"/>
    <s v="December Shopper JJJJ"/>
    <x v="0"/>
    <x v="0"/>
    <x v="0"/>
    <n v="35000"/>
    <x v="3"/>
    <n v="64400"/>
    <n v="49000"/>
    <n v="15400"/>
    <x v="2"/>
  </r>
  <r>
    <s v="ORD789"/>
    <x v="315"/>
    <x v="1"/>
    <x v="1"/>
    <x v="1"/>
    <s v="PRD329"/>
    <x v="766"/>
    <x v="1"/>
    <s v="Sale"/>
    <s v="CUST1809"/>
    <s v="December Shopper KKKK"/>
    <x v="0"/>
    <x v="1"/>
    <x v="2"/>
    <n v="2800"/>
    <x v="5"/>
    <n v="9520"/>
    <n v="7200"/>
    <n v="2320"/>
    <x v="0"/>
  </r>
  <r>
    <s v="ORD790"/>
    <x v="315"/>
    <x v="1"/>
    <x v="1"/>
    <x v="1"/>
    <s v="PRD330"/>
    <x v="767"/>
    <x v="1"/>
    <s v="Festive"/>
    <s v="CUST1810"/>
    <s v="December Shopper LLLL"/>
    <x v="0"/>
    <x v="1"/>
    <x v="1"/>
    <n v="3500"/>
    <x v="0"/>
    <n v="9975"/>
    <n v="7600"/>
    <n v="2375"/>
    <x v="1"/>
  </r>
  <r>
    <s v="ORD791"/>
    <x v="316"/>
    <x v="2"/>
    <x v="2"/>
    <x v="2"/>
    <s v="PRD423"/>
    <x v="768"/>
    <x v="0"/>
    <s v="Sale"/>
    <s v="CUST1811"/>
    <s v="December Shopper MMMM"/>
    <x v="0"/>
    <x v="2"/>
    <x v="0"/>
    <n v="28000"/>
    <x v="4"/>
    <n v="49280"/>
    <n v="38000"/>
    <n v="11280"/>
    <x v="0"/>
  </r>
  <r>
    <s v="ORD792"/>
    <x v="316"/>
    <x v="2"/>
    <x v="2"/>
    <x v="2"/>
    <s v="PRD424"/>
    <x v="769"/>
    <x v="0"/>
    <s v="Gifts"/>
    <s v="CUST1812"/>
    <s v="December Shopper NNNN"/>
    <x v="0"/>
    <x v="2"/>
    <x v="1"/>
    <n v="15000"/>
    <x v="3"/>
    <n v="41400"/>
    <n v="32000"/>
    <n v="9400"/>
    <x v="2"/>
  </r>
  <r>
    <s v="ORD793"/>
    <x v="317"/>
    <x v="3"/>
    <x v="3"/>
    <x v="3"/>
    <s v="PRD621"/>
    <x v="770"/>
    <x v="2"/>
    <s v="Festive"/>
    <s v="CUST1813"/>
    <s v="December Shopper OOOO"/>
    <x v="0"/>
    <x v="3"/>
    <x v="0"/>
    <n v="22000"/>
    <x v="0"/>
    <n v="41800"/>
    <n v="32000"/>
    <n v="9800"/>
    <x v="0"/>
  </r>
  <r>
    <s v="ORD794"/>
    <x v="317"/>
    <x v="3"/>
    <x v="3"/>
    <x v="3"/>
    <s v="PRD622"/>
    <x v="771"/>
    <x v="2"/>
    <s v="Decor"/>
    <s v="CUST1814"/>
    <s v="December Shopper PPPP"/>
    <x v="0"/>
    <x v="3"/>
    <x v="2"/>
    <n v="3500"/>
    <x v="1"/>
    <n v="14000"/>
    <n v="10700"/>
    <n v="3300"/>
    <x v="1"/>
  </r>
  <r>
    <s v="ORD795"/>
    <x v="318"/>
    <x v="4"/>
    <x v="3"/>
    <x v="2"/>
    <s v="PRD621"/>
    <x v="772"/>
    <x v="2"/>
    <s v="Festive"/>
    <s v="CUST1815"/>
    <s v="December Shopper QQQQ"/>
    <x v="0"/>
    <x v="4"/>
    <x v="4"/>
    <n v="1200"/>
    <x v="0"/>
    <n v="5700"/>
    <n v="4300"/>
    <n v="1400"/>
    <x v="0"/>
  </r>
  <r>
    <s v="ORD796"/>
    <x v="318"/>
    <x v="4"/>
    <x v="3"/>
    <x v="2"/>
    <s v="PRD622"/>
    <x v="773"/>
    <x v="2"/>
    <s v="Bakery"/>
    <s v="CUST1816"/>
    <s v="December Shopper RRRR"/>
    <x v="0"/>
    <x v="4"/>
    <x v="2"/>
    <n v="650"/>
    <x v="1"/>
    <n v="2600"/>
    <n v="2000"/>
    <n v="600"/>
    <x v="2"/>
  </r>
  <r>
    <s v="ORD797"/>
    <x v="319"/>
    <x v="5"/>
    <x v="3"/>
    <x v="0"/>
    <s v="PRD699"/>
    <x v="774"/>
    <x v="3"/>
    <s v="Gifts"/>
    <s v="CUST1817"/>
    <s v="December Shopper SSSS"/>
    <x v="0"/>
    <x v="5"/>
    <x v="1"/>
    <n v="2800"/>
    <x v="0"/>
    <n v="7980"/>
    <n v="6100"/>
    <n v="1880"/>
    <x v="0"/>
  </r>
  <r>
    <s v="ORD798"/>
    <x v="319"/>
    <x v="5"/>
    <x v="3"/>
    <x v="0"/>
    <s v="PRD700"/>
    <x v="775"/>
    <x v="3"/>
    <s v="Fitness"/>
    <s v="CUST1818"/>
    <s v="December Shopper TTTT"/>
    <x v="0"/>
    <x v="5"/>
    <x v="0"/>
    <n v="5500"/>
    <x v="1"/>
    <n v="11000"/>
    <n v="8400"/>
    <n v="2600"/>
    <x v="2"/>
  </r>
  <r>
    <s v="ORD799"/>
    <x v="320"/>
    <x v="6"/>
    <x v="3"/>
    <x v="3"/>
    <s v="PRD623"/>
    <x v="776"/>
    <x v="2"/>
    <s v="Festive"/>
    <s v="CUST1819"/>
    <s v="December Shopper UUUU"/>
    <x v="0"/>
    <x v="3"/>
    <x v="1"/>
    <n v="4500"/>
    <x v="3"/>
    <n v="12420"/>
    <n v="9500"/>
    <n v="2920"/>
    <x v="0"/>
  </r>
  <r>
    <s v="ORD800"/>
    <x v="320"/>
    <x v="6"/>
    <x v="3"/>
    <x v="3"/>
    <s v="PRD624"/>
    <x v="777"/>
    <x v="0"/>
    <s v="Decor"/>
    <s v="CUST1820"/>
    <s v="December Shopper VVVV"/>
    <x v="0"/>
    <x v="3"/>
    <x v="4"/>
    <n v="1500"/>
    <x v="0"/>
    <n v="7125"/>
    <n v="5400"/>
    <n v="1725"/>
    <x v="1"/>
  </r>
  <r>
    <s v="ORD801"/>
    <x v="321"/>
    <x v="7"/>
    <x v="3"/>
    <x v="3"/>
    <s v="PRD625"/>
    <x v="778"/>
    <x v="4"/>
    <s v="Gifts"/>
    <s v="CUST1821"/>
    <s v="December Shopper WWWW"/>
    <x v="0"/>
    <x v="3"/>
    <x v="2"/>
    <n v="2500"/>
    <x v="1"/>
    <n v="10000"/>
    <n v="7600"/>
    <n v="2400"/>
    <x v="0"/>
  </r>
  <r>
    <s v="ORD802"/>
    <x v="321"/>
    <x v="7"/>
    <x v="3"/>
    <x v="3"/>
    <s v="PRD626"/>
    <x v="779"/>
    <x v="4"/>
    <s v="Party"/>
    <s v="CUST1822"/>
    <s v="December Shopper XXXX"/>
    <x v="0"/>
    <x v="3"/>
    <x v="6"/>
    <n v="1200"/>
    <x v="1"/>
    <n v="7200"/>
    <n v="5500"/>
    <n v="1700"/>
    <x v="2"/>
  </r>
  <r>
    <s v="ORD803"/>
    <x v="322"/>
    <x v="0"/>
    <x v="0"/>
    <x v="0"/>
    <s v="PRD233"/>
    <x v="780"/>
    <x v="0"/>
    <s v="Festive"/>
    <s v="CUST1823"/>
    <s v="December Shopper YYYY"/>
    <x v="0"/>
    <x v="0"/>
    <x v="0"/>
    <n v="32000"/>
    <x v="3"/>
    <n v="58880"/>
    <n v="45000"/>
    <n v="13880"/>
    <x v="0"/>
  </r>
  <r>
    <s v="ORD804"/>
    <x v="322"/>
    <x v="0"/>
    <x v="0"/>
    <x v="0"/>
    <s v="PRD234"/>
    <x v="781"/>
    <x v="0"/>
    <s v="Audio"/>
    <s v="CUST1824"/>
    <s v="December Shopper ZZZZ"/>
    <x v="0"/>
    <x v="0"/>
    <x v="3"/>
    <n v="15000"/>
    <x v="0"/>
    <n v="14250"/>
    <n v="11000"/>
    <n v="3250"/>
    <x v="2"/>
  </r>
  <r>
    <s v="ORD805"/>
    <x v="323"/>
    <x v="1"/>
    <x v="1"/>
    <x v="1"/>
    <s v="PRD331"/>
    <x v="782"/>
    <x v="1"/>
    <s v="Festive"/>
    <s v="CUST1825"/>
    <s v="December Shopper AAAA1"/>
    <x v="0"/>
    <x v="1"/>
    <x v="1"/>
    <n v="4500"/>
    <x v="3"/>
    <n v="12420"/>
    <n v="9500"/>
    <n v="2920"/>
    <x v="0"/>
  </r>
  <r>
    <s v="ORD806"/>
    <x v="323"/>
    <x v="1"/>
    <x v="1"/>
    <x v="1"/>
    <s v="PRD332"/>
    <x v="783"/>
    <x v="1"/>
    <s v="Costumes"/>
    <s v="CUST1826"/>
    <s v="December Shopper BBBB1"/>
    <x v="0"/>
    <x v="1"/>
    <x v="0"/>
    <n v="1800"/>
    <x v="1"/>
    <n v="3600"/>
    <n v="2700"/>
    <n v="900"/>
    <x v="1"/>
  </r>
  <r>
    <s v="ORD807"/>
    <x v="324"/>
    <x v="2"/>
    <x v="2"/>
    <x v="2"/>
    <s v="PRD425"/>
    <x v="784"/>
    <x v="0"/>
    <s v="Sale"/>
    <s v="CUST1827"/>
    <s v="December Shopper CCCC1"/>
    <x v="0"/>
    <x v="2"/>
    <x v="0"/>
    <n v="42000"/>
    <x v="2"/>
    <n v="75600"/>
    <n v="58000"/>
    <n v="17600"/>
    <x v="0"/>
  </r>
  <r>
    <s v="ORD808"/>
    <x v="324"/>
    <x v="2"/>
    <x v="2"/>
    <x v="2"/>
    <s v="PRD426"/>
    <x v="785"/>
    <x v="0"/>
    <s v="Gifts"/>
    <s v="CUST1828"/>
    <s v="December Shopper DDDD1"/>
    <x v="0"/>
    <x v="2"/>
    <x v="1"/>
    <n v="15000"/>
    <x v="0"/>
    <n v="42750"/>
    <n v="33000"/>
    <n v="9750"/>
    <x v="2"/>
  </r>
  <r>
    <s v="ORD801"/>
    <x v="325"/>
    <x v="0"/>
    <x v="0"/>
    <x v="0"/>
    <s v="PRD235"/>
    <x v="786"/>
    <x v="0"/>
    <s v="Festive"/>
    <s v="CUST1829"/>
    <s v="Christmas Buyer A"/>
    <x v="0"/>
    <x v="0"/>
    <x v="1"/>
    <n v="28000"/>
    <x v="4"/>
    <n v="73920"/>
    <n v="57000"/>
    <n v="16920"/>
    <x v="0"/>
  </r>
  <r>
    <s v="ORD802"/>
    <x v="325"/>
    <x v="0"/>
    <x v="0"/>
    <x v="0"/>
    <s v="PRD236"/>
    <x v="787"/>
    <x v="0"/>
    <s v="Televisions"/>
    <s v="CUST1830"/>
    <s v="New Year Buyer B"/>
    <x v="0"/>
    <x v="0"/>
    <x v="0"/>
    <n v="45000"/>
    <x v="2"/>
    <n v="81000"/>
    <n v="62000"/>
    <n v="19000"/>
    <x v="2"/>
  </r>
  <r>
    <s v="ORD803"/>
    <x v="326"/>
    <x v="1"/>
    <x v="1"/>
    <x v="1"/>
    <s v="PRD333"/>
    <x v="788"/>
    <x v="1"/>
    <s v="Winter Wear"/>
    <s v="CUST1831"/>
    <s v="Christmas Buyer C"/>
    <x v="0"/>
    <x v="1"/>
    <x v="2"/>
    <n v="2500"/>
    <x v="0"/>
    <n v="9500"/>
    <n v="7200"/>
    <n v="2300"/>
    <x v="0"/>
  </r>
  <r>
    <s v="ORD804"/>
    <x v="326"/>
    <x v="1"/>
    <x v="1"/>
    <x v="1"/>
    <s v="PRD334"/>
    <x v="789"/>
    <x v="1"/>
    <s v="Festive"/>
    <s v="CUST1832"/>
    <s v="Party Buyer D"/>
    <x v="0"/>
    <x v="1"/>
    <x v="1"/>
    <n v="3800"/>
    <x v="3"/>
    <n v="10488"/>
    <n v="8000"/>
    <n v="2488"/>
    <x v="1"/>
  </r>
  <r>
    <s v="ORD805"/>
    <x v="327"/>
    <x v="2"/>
    <x v="2"/>
    <x v="2"/>
    <s v="PRD427"/>
    <x v="790"/>
    <x v="0"/>
    <s v="Gaming"/>
    <s v="CUST1833"/>
    <s v="Gamer E"/>
    <x v="0"/>
    <x v="2"/>
    <x v="0"/>
    <n v="45000"/>
    <x v="3"/>
    <n v="82800"/>
    <n v="64000"/>
    <n v="18800"/>
    <x v="0"/>
  </r>
  <r>
    <s v="ORD806"/>
    <x v="327"/>
    <x v="2"/>
    <x v="2"/>
    <x v="2"/>
    <s v="PRD428"/>
    <x v="791"/>
    <x v="0"/>
    <s v="Gaming"/>
    <s v="CUST1834"/>
    <s v="Gamer F"/>
    <x v="0"/>
    <x v="2"/>
    <x v="3"/>
    <n v="32000"/>
    <x v="0"/>
    <n v="30400"/>
    <n v="23500"/>
    <n v="6900"/>
    <x v="2"/>
  </r>
  <r>
    <s v="ORD807"/>
    <x v="328"/>
    <x v="3"/>
    <x v="3"/>
    <x v="3"/>
    <s v="PRD627"/>
    <x v="792"/>
    <x v="2"/>
    <s v="Dining"/>
    <s v="CUST1835"/>
    <s v="Party Host G"/>
    <x v="0"/>
    <x v="3"/>
    <x v="0"/>
    <n v="15000"/>
    <x v="3"/>
    <n v="27600"/>
    <n v="21000"/>
    <n v="6600"/>
    <x v="0"/>
  </r>
  <r>
    <s v="ORD808"/>
    <x v="328"/>
    <x v="3"/>
    <x v="3"/>
    <x v="3"/>
    <s v="PRD628"/>
    <x v="793"/>
    <x v="2"/>
    <s v="Tables"/>
    <s v="CUST1836"/>
    <s v="Party Host H"/>
    <x v="0"/>
    <x v="3"/>
    <x v="2"/>
    <n v="3500"/>
    <x v="1"/>
    <n v="14000"/>
    <n v="10700"/>
    <n v="3300"/>
    <x v="1"/>
  </r>
  <r>
    <s v="ORD809"/>
    <x v="329"/>
    <x v="4"/>
    <x v="3"/>
    <x v="2"/>
    <s v="PRD623"/>
    <x v="794"/>
    <x v="2"/>
    <s v="Bakery"/>
    <s v="CUST1837"/>
    <s v="Foodie I"/>
    <x v="0"/>
    <x v="4"/>
    <x v="4"/>
    <n v="850"/>
    <x v="1"/>
    <n v="4250"/>
    <n v="3200"/>
    <n v="1050"/>
    <x v="0"/>
  </r>
  <r>
    <s v="ORD810"/>
    <x v="329"/>
    <x v="4"/>
    <x v="3"/>
    <x v="2"/>
    <s v="PRD624"/>
    <x v="795"/>
    <x v="2"/>
    <s v="Snacks"/>
    <s v="CUST1838"/>
    <s v="Party Host J"/>
    <x v="0"/>
    <x v="4"/>
    <x v="7"/>
    <n v="450"/>
    <x v="0"/>
    <n v="3420"/>
    <n v="2600"/>
    <n v="820"/>
    <x v="2"/>
  </r>
  <r>
    <s v="ORD811"/>
    <x v="330"/>
    <x v="5"/>
    <x v="3"/>
    <x v="0"/>
    <s v="PRD701"/>
    <x v="796"/>
    <x v="3"/>
    <s v="Gifts"/>
    <s v="CUST1839"/>
    <s v="Fitness K"/>
    <x v="0"/>
    <x v="5"/>
    <x v="1"/>
    <n v="3500"/>
    <x v="0"/>
    <n v="9975"/>
    <n v="7600"/>
    <n v="2375"/>
    <x v="0"/>
  </r>
  <r>
    <s v="ORD812"/>
    <x v="330"/>
    <x v="5"/>
    <x v="3"/>
    <x v="0"/>
    <s v="PRD702"/>
    <x v="797"/>
    <x v="3"/>
    <s v="Fitness"/>
    <s v="CUST1840"/>
    <s v="Runner L"/>
    <x v="0"/>
    <x v="5"/>
    <x v="0"/>
    <n v="5500"/>
    <x v="1"/>
    <n v="11000"/>
    <n v="8400"/>
    <n v="2600"/>
    <x v="2"/>
  </r>
  <r>
    <s v="ORD813"/>
    <x v="331"/>
    <x v="6"/>
    <x v="3"/>
    <x v="3"/>
    <s v="PRD629"/>
    <x v="798"/>
    <x v="2"/>
    <s v="Decor"/>
    <s v="CUST1841"/>
    <s v="Decorator M"/>
    <x v="0"/>
    <x v="3"/>
    <x v="2"/>
    <n v="2800"/>
    <x v="3"/>
    <n v="10304"/>
    <n v="7900"/>
    <n v="2404"/>
    <x v="0"/>
  </r>
  <r>
    <s v="ORD814"/>
    <x v="331"/>
    <x v="6"/>
    <x v="3"/>
    <x v="3"/>
    <s v="PRD630"/>
    <x v="799"/>
    <x v="0"/>
    <s v="Decor"/>
    <s v="CUST1842"/>
    <s v="Decorator N"/>
    <x v="0"/>
    <x v="3"/>
    <x v="6"/>
    <n v="1200"/>
    <x v="0"/>
    <n v="6840"/>
    <n v="5200"/>
    <n v="1640"/>
    <x v="1"/>
  </r>
  <r>
    <s v="ORD815"/>
    <x v="332"/>
    <x v="7"/>
    <x v="3"/>
    <x v="3"/>
    <s v="PRD631"/>
    <x v="800"/>
    <x v="2"/>
    <s v="Festive"/>
    <s v="CUST1843"/>
    <s v="Celebrator O"/>
    <x v="0"/>
    <x v="3"/>
    <x v="0"/>
    <n v="8500"/>
    <x v="1"/>
    <n v="17000"/>
    <n v="13000"/>
    <n v="4000"/>
    <x v="0"/>
  </r>
  <r>
    <s v="ORD816"/>
    <x v="332"/>
    <x v="7"/>
    <x v="3"/>
    <x v="3"/>
    <s v="PRD632"/>
    <x v="801"/>
    <x v="4"/>
    <s v="Decor"/>
    <s v="CUST1844"/>
    <s v="Celebrator P"/>
    <x v="0"/>
    <x v="3"/>
    <x v="4"/>
    <n v="1500"/>
    <x v="1"/>
    <n v="7500"/>
    <n v="5700"/>
    <n v="1800"/>
    <x v="2"/>
  </r>
  <r>
    <s v="ORD817"/>
    <x v="333"/>
    <x v="0"/>
    <x v="0"/>
    <x v="0"/>
    <s v="PRD237"/>
    <x v="802"/>
    <x v="0"/>
    <s v="Gifts"/>
    <s v="CUST1845"/>
    <s v="Last Minute Q"/>
    <x v="0"/>
    <x v="0"/>
    <x v="1"/>
    <n v="12000"/>
    <x v="3"/>
    <n v="33120"/>
    <n v="25500"/>
    <n v="7620"/>
    <x v="0"/>
  </r>
  <r>
    <s v="ORD818"/>
    <x v="333"/>
    <x v="0"/>
    <x v="0"/>
    <x v="0"/>
    <s v="PRD238"/>
    <x v="803"/>
    <x v="0"/>
    <s v="Gifts"/>
    <s v="CUST1846"/>
    <s v="Corporate R"/>
    <x v="1"/>
    <x v="0"/>
    <x v="5"/>
    <n v="5000"/>
    <x v="0"/>
    <n v="47500"/>
    <n v="36000"/>
    <n v="11500"/>
    <x v="2"/>
  </r>
  <r>
    <s v="ORD819"/>
    <x v="334"/>
    <x v="1"/>
    <x v="1"/>
    <x v="1"/>
    <s v="PRD335"/>
    <x v="804"/>
    <x v="1"/>
    <s v="Family"/>
    <s v="CUST1847"/>
    <s v="Family S"/>
    <x v="0"/>
    <x v="1"/>
    <x v="4"/>
    <n v="3200"/>
    <x v="2"/>
    <n v="14400"/>
    <n v="11000"/>
    <n v="3400"/>
    <x v="0"/>
  </r>
  <r>
    <s v="ORD820"/>
    <x v="334"/>
    <x v="1"/>
    <x v="1"/>
    <x v="1"/>
    <s v="PRD336"/>
    <x v="805"/>
    <x v="1"/>
    <s v="Kids"/>
    <s v="CUST1848"/>
    <s v="Family T"/>
    <x v="0"/>
    <x v="1"/>
    <x v="2"/>
    <n v="1800"/>
    <x v="0"/>
    <n v="6840"/>
    <n v="5200"/>
    <n v="1640"/>
    <x v="1"/>
  </r>
  <r>
    <s v="ORD821"/>
    <x v="335"/>
    <x v="2"/>
    <x v="2"/>
    <x v="2"/>
    <s v="PRD429"/>
    <x v="806"/>
    <x v="0"/>
    <s v="Festive"/>
    <s v="CUST1849"/>
    <s v="Late Shopper U"/>
    <x v="0"/>
    <x v="2"/>
    <x v="0"/>
    <n v="25000"/>
    <x v="4"/>
    <n v="44000"/>
    <n v="34000"/>
    <n v="10000"/>
    <x v="0"/>
  </r>
  <r>
    <s v="ORD822"/>
    <x v="335"/>
    <x v="2"/>
    <x v="2"/>
    <x v="2"/>
    <s v="PRD430"/>
    <x v="807"/>
    <x v="0"/>
    <s v="Accessories"/>
    <s v="CUST1850"/>
    <s v="Gift Giver V"/>
    <x v="0"/>
    <x v="2"/>
    <x v="2"/>
    <n v="2000"/>
    <x v="1"/>
    <n v="8000"/>
    <n v="6100"/>
    <n v="1900"/>
    <x v="2"/>
  </r>
  <r>
    <s v="ORD823"/>
    <x v="336"/>
    <x v="3"/>
    <x v="3"/>
    <x v="3"/>
    <s v="PRD633"/>
    <x v="808"/>
    <x v="2"/>
    <s v="Gifts"/>
    <s v="CUST1851"/>
    <s v="Home Maker W"/>
    <x v="0"/>
    <x v="3"/>
    <x v="0"/>
    <n v="18000"/>
    <x v="3"/>
    <n v="33120"/>
    <n v="25500"/>
    <n v="7620"/>
    <x v="0"/>
  </r>
  <r>
    <s v="ORD824"/>
    <x v="336"/>
    <x v="3"/>
    <x v="3"/>
    <x v="3"/>
    <s v="PRD634"/>
    <x v="809"/>
    <x v="2"/>
    <s v="Protection"/>
    <s v="CUST1852"/>
    <s v="Home Maker X"/>
    <x v="0"/>
    <x v="3"/>
    <x v="1"/>
    <n v="2500"/>
    <x v="0"/>
    <n v="7125"/>
    <n v="5400"/>
    <n v="1725"/>
    <x v="1"/>
  </r>
  <r>
    <s v="ORD825"/>
    <x v="337"/>
    <x v="0"/>
    <x v="0"/>
    <x v="0"/>
    <s v="PRD239"/>
    <x v="810"/>
    <x v="0"/>
    <s v="Festive"/>
    <s v="CUST1853"/>
    <s v="Christmas Day Y"/>
    <x v="0"/>
    <x v="0"/>
    <x v="1"/>
    <n v="22000"/>
    <x v="5"/>
    <n v="56100"/>
    <n v="43000"/>
    <n v="13100"/>
    <x v="0"/>
  </r>
  <r>
    <s v="ORD826"/>
    <x v="337"/>
    <x v="0"/>
    <x v="0"/>
    <x v="0"/>
    <s v="PRD240"/>
    <x v="811"/>
    <x v="0"/>
    <s v="Sale"/>
    <s v="CUST1854"/>
    <s v="Boxing Day Z"/>
    <x v="0"/>
    <x v="0"/>
    <x v="0"/>
    <n v="35000"/>
    <x v="4"/>
    <n v="61600"/>
    <n v="47000"/>
    <n v="14600"/>
    <x v="2"/>
  </r>
  <r>
    <s v="ORD827"/>
    <x v="338"/>
    <x v="1"/>
    <x v="1"/>
    <x v="1"/>
    <s v="PRD337"/>
    <x v="812"/>
    <x v="1"/>
    <s v="Sale"/>
    <s v="CUST1855"/>
    <s v="Sale Shopper AA"/>
    <x v="0"/>
    <x v="1"/>
    <x v="4"/>
    <n v="2800"/>
    <x v="6"/>
    <n v="11200"/>
    <n v="8500"/>
    <n v="2700"/>
    <x v="0"/>
  </r>
  <r>
    <s v="ORD828"/>
    <x v="338"/>
    <x v="1"/>
    <x v="1"/>
    <x v="1"/>
    <s v="PRD338"/>
    <x v="766"/>
    <x v="1"/>
    <s v="Sale"/>
    <s v="CUST1856"/>
    <s v="Sale Shopper BB"/>
    <x v="0"/>
    <x v="1"/>
    <x v="2"/>
    <n v="3500"/>
    <x v="5"/>
    <n v="11900"/>
    <n v="9100"/>
    <n v="2800"/>
    <x v="1"/>
  </r>
  <r>
    <s v="ORD829"/>
    <x v="339"/>
    <x v="2"/>
    <x v="2"/>
    <x v="2"/>
    <s v="PRD431"/>
    <x v="813"/>
    <x v="0"/>
    <s v="Sale"/>
    <s v="CUST1857"/>
    <s v="Clearance CC"/>
    <x v="0"/>
    <x v="2"/>
    <x v="0"/>
    <n v="32000"/>
    <x v="7"/>
    <n v="52480"/>
    <n v="40000"/>
    <n v="12480"/>
    <x v="0"/>
  </r>
  <r>
    <s v="ORD830"/>
    <x v="339"/>
    <x v="2"/>
    <x v="2"/>
    <x v="2"/>
    <s v="PRD432"/>
    <x v="814"/>
    <x v="0"/>
    <s v="Sale"/>
    <s v="CUST1858"/>
    <s v="Clearance DD"/>
    <x v="0"/>
    <x v="2"/>
    <x v="1"/>
    <n v="15000"/>
    <x v="5"/>
    <n v="38250"/>
    <n v="29000"/>
    <n v="9250"/>
    <x v="2"/>
  </r>
  <r>
    <s v="ORD831"/>
    <x v="340"/>
    <x v="3"/>
    <x v="3"/>
    <x v="3"/>
    <s v="PRD635"/>
    <x v="815"/>
    <x v="2"/>
    <s v="Sale"/>
    <s v="CUST1859"/>
    <s v="Clearance EE"/>
    <x v="0"/>
    <x v="3"/>
    <x v="0"/>
    <n v="28000"/>
    <x v="5"/>
    <n v="47600"/>
    <n v="36000"/>
    <n v="11600"/>
    <x v="0"/>
  </r>
  <r>
    <s v="ORD832"/>
    <x v="340"/>
    <x v="3"/>
    <x v="3"/>
    <x v="3"/>
    <s v="PRD636"/>
    <x v="816"/>
    <x v="2"/>
    <s v="Sale"/>
    <s v="CUST1860"/>
    <s v="Clearance FF"/>
    <x v="0"/>
    <x v="3"/>
    <x v="1"/>
    <n v="12000"/>
    <x v="4"/>
    <n v="31680"/>
    <n v="24000"/>
    <n v="7680"/>
    <x v="1"/>
  </r>
  <r>
    <s v="ORD833"/>
    <x v="341"/>
    <x v="4"/>
    <x v="3"/>
    <x v="2"/>
    <s v="PRD625"/>
    <x v="817"/>
    <x v="2"/>
    <s v="Festive"/>
    <s v="CUST1861"/>
    <s v="New Year GG"/>
    <x v="0"/>
    <x v="4"/>
    <x v="6"/>
    <n v="1500"/>
    <x v="0"/>
    <n v="8550"/>
    <n v="6500"/>
    <n v="2050"/>
    <x v="0"/>
  </r>
  <r>
    <s v="ORD834"/>
    <x v="341"/>
    <x v="4"/>
    <x v="3"/>
    <x v="2"/>
    <s v="PRD626"/>
    <x v="818"/>
    <x v="2"/>
    <s v="Snacks"/>
    <s v="CUST1862"/>
    <s v="Party HH"/>
    <x v="0"/>
    <x v="4"/>
    <x v="7"/>
    <n v="800"/>
    <x v="1"/>
    <n v="6400"/>
    <n v="4900"/>
    <n v="1500"/>
    <x v="2"/>
  </r>
  <r>
    <s v="ORD835"/>
    <x v="342"/>
    <x v="5"/>
    <x v="3"/>
    <x v="0"/>
    <s v="PRD703"/>
    <x v="819"/>
    <x v="3"/>
    <s v="Fitness"/>
    <s v="CUST1863"/>
    <s v="Resolution II"/>
    <x v="0"/>
    <x v="5"/>
    <x v="1"/>
    <n v="3500"/>
    <x v="3"/>
    <n v="9660"/>
    <n v="7400"/>
    <n v="2260"/>
    <x v="0"/>
  </r>
  <r>
    <s v="ORD836"/>
    <x v="342"/>
    <x v="5"/>
    <x v="3"/>
    <x v="0"/>
    <s v="PRD704"/>
    <x v="478"/>
    <x v="3"/>
    <s v="Wearables"/>
    <s v="CUST1864"/>
    <s v="Resolution JJ"/>
    <x v="0"/>
    <x v="5"/>
    <x v="0"/>
    <n v="4500"/>
    <x v="0"/>
    <n v="8550"/>
    <n v="6500"/>
    <n v="2050"/>
    <x v="2"/>
  </r>
  <r>
    <s v="ORD837"/>
    <x v="343"/>
    <x v="0"/>
    <x v="0"/>
    <x v="0"/>
    <s v="PRD241"/>
    <x v="820"/>
    <x v="0"/>
    <s v="Festive"/>
    <s v="CUST1865"/>
    <s v="Party KK"/>
    <x v="0"/>
    <x v="0"/>
    <x v="2"/>
    <n v="15000"/>
    <x v="3"/>
    <n v="55200"/>
    <n v="42000"/>
    <n v="13200"/>
    <x v="0"/>
  </r>
  <r>
    <s v="ORD838"/>
    <x v="343"/>
    <x v="0"/>
    <x v="0"/>
    <x v="0"/>
    <s v="PRD242"/>
    <x v="821"/>
    <x v="0"/>
    <s v="Audio"/>
    <s v="CUST1866"/>
    <s v="Party LL"/>
    <x v="0"/>
    <x v="0"/>
    <x v="0"/>
    <n v="25000"/>
    <x v="0"/>
    <n v="47500"/>
    <n v="36000"/>
    <n v="11500"/>
    <x v="2"/>
  </r>
  <r>
    <s v="ORD839"/>
    <x v="344"/>
    <x v="0"/>
    <x v="0"/>
    <x v="0"/>
    <s v="PRD243"/>
    <x v="822"/>
    <x v="0"/>
    <s v="Sale"/>
    <s v="CUST1867"/>
    <s v="New Year MM"/>
    <x v="0"/>
    <x v="0"/>
    <x v="1"/>
    <n v="18000"/>
    <x v="2"/>
    <n v="48600"/>
    <n v="37000"/>
    <n v="11600"/>
    <x v="0"/>
  </r>
  <r>
    <s v="ORD840"/>
    <x v="344"/>
    <x v="0"/>
    <x v="0"/>
    <x v="0"/>
    <s v="PRD244"/>
    <x v="823"/>
    <x v="0"/>
    <s v="New"/>
    <s v="CUST1868"/>
    <s v="Early Bird NN"/>
    <x v="0"/>
    <x v="0"/>
    <x v="0"/>
    <n v="32000"/>
    <x v="0"/>
    <n v="60800"/>
    <n v="46000"/>
    <n v="14800"/>
    <x v="2"/>
  </r>
  <r>
    <s v="ORD841"/>
    <x v="345"/>
    <x v="1"/>
    <x v="1"/>
    <x v="1"/>
    <s v="PRD339"/>
    <x v="824"/>
    <x v="1"/>
    <s v="Sale"/>
    <s v="CUST1869"/>
    <s v="New Year OO"/>
    <x v="0"/>
    <x v="1"/>
    <x v="2"/>
    <n v="2800"/>
    <x v="3"/>
    <n v="10304"/>
    <n v="7800"/>
    <n v="2504"/>
    <x v="0"/>
  </r>
  <r>
    <s v="ORD842"/>
    <x v="345"/>
    <x v="1"/>
    <x v="1"/>
    <x v="1"/>
    <s v="PRD340"/>
    <x v="825"/>
    <x v="1"/>
    <s v="Winter Wear"/>
    <s v="CUST1870"/>
    <s v="Winter PP"/>
    <x v="0"/>
    <x v="1"/>
    <x v="1"/>
    <n v="3500"/>
    <x v="0"/>
    <n v="9975"/>
    <n v="7600"/>
    <n v="2375"/>
    <x v="1"/>
  </r>
  <r>
    <s v="ORD843"/>
    <x v="346"/>
    <x v="2"/>
    <x v="2"/>
    <x v="2"/>
    <s v="PRD433"/>
    <x v="826"/>
    <x v="0"/>
    <s v="Sale"/>
    <s v="CUST1871"/>
    <s v="Tech QQ"/>
    <x v="0"/>
    <x v="2"/>
    <x v="0"/>
    <n v="42000"/>
    <x v="3"/>
    <n v="77280"/>
    <n v="59000"/>
    <n v="18280"/>
    <x v="0"/>
  </r>
  <r>
    <s v="ORD844"/>
    <x v="346"/>
    <x v="2"/>
    <x v="2"/>
    <x v="2"/>
    <s v="PRD434"/>
    <x v="827"/>
    <x v="0"/>
    <s v="Gifts"/>
    <s v="CUST1872"/>
    <s v="Tech RR"/>
    <x v="0"/>
    <x v="2"/>
    <x v="1"/>
    <n v="15000"/>
    <x v="0"/>
    <n v="42750"/>
    <n v="33000"/>
    <n v="9750"/>
    <x v="2"/>
  </r>
  <r>
    <s v="ORD845"/>
    <x v="347"/>
    <x v="3"/>
    <x v="3"/>
    <x v="3"/>
    <s v="PRD637"/>
    <x v="828"/>
    <x v="2"/>
    <s v="All"/>
    <s v="CUST1873"/>
    <s v="Home SS"/>
    <x v="0"/>
    <x v="3"/>
    <x v="0"/>
    <n v="25000"/>
    <x v="3"/>
    <n v="46000"/>
    <n v="35000"/>
    <n v="11000"/>
    <x v="0"/>
  </r>
  <r>
    <s v="ORD846"/>
    <x v="347"/>
    <x v="3"/>
    <x v="3"/>
    <x v="3"/>
    <s v="PRD638"/>
    <x v="829"/>
    <x v="2"/>
    <s v="All"/>
    <s v="CUST1874"/>
    <s v="Home TT"/>
    <x v="0"/>
    <x v="3"/>
    <x v="1"/>
    <n v="12000"/>
    <x v="0"/>
    <n v="34200"/>
    <n v="26000"/>
    <n v="8200"/>
    <x v="1"/>
  </r>
  <r>
    <s v="ORD847"/>
    <x v="348"/>
    <x v="4"/>
    <x v="3"/>
    <x v="2"/>
    <s v="PRD627"/>
    <x v="830"/>
    <x v="2"/>
    <s v="Health"/>
    <s v="CUST1875"/>
    <s v="Health UU"/>
    <x v="0"/>
    <x v="4"/>
    <x v="4"/>
    <n v="1200"/>
    <x v="1"/>
    <n v="6000"/>
    <n v="4600"/>
    <n v="1400"/>
    <x v="0"/>
  </r>
  <r>
    <s v="ORD848"/>
    <x v="348"/>
    <x v="4"/>
    <x v="3"/>
    <x v="2"/>
    <s v="PRD628"/>
    <x v="831"/>
    <x v="2"/>
    <s v="Organic"/>
    <s v="CUST1876"/>
    <s v="Health VV"/>
    <x v="0"/>
    <x v="4"/>
    <x v="2"/>
    <n v="1500"/>
    <x v="0"/>
    <n v="5700"/>
    <n v="4300"/>
    <n v="1400"/>
    <x v="2"/>
  </r>
  <r>
    <s v="ORD849"/>
    <x v="349"/>
    <x v="5"/>
    <x v="3"/>
    <x v="0"/>
    <s v="PRD705"/>
    <x v="775"/>
    <x v="3"/>
    <s v="Fitness"/>
    <s v="CUST1877"/>
    <s v="Fitness WW"/>
    <x v="0"/>
    <x v="5"/>
    <x v="1"/>
    <n v="3500"/>
    <x v="3"/>
    <n v="9660"/>
    <n v="7400"/>
    <n v="2260"/>
    <x v="0"/>
  </r>
  <r>
    <s v="ORD850"/>
    <x v="349"/>
    <x v="5"/>
    <x v="3"/>
    <x v="0"/>
    <s v="PRD706"/>
    <x v="832"/>
    <x v="3"/>
    <s v="Fitness"/>
    <s v="CUST1878"/>
    <s v="Fitness XX"/>
    <x v="0"/>
    <x v="5"/>
    <x v="0"/>
    <n v="5500"/>
    <x v="0"/>
    <n v="10450"/>
    <n v="8000"/>
    <n v="2450"/>
    <x v="2"/>
  </r>
  <r>
    <s v="ORD851"/>
    <x v="350"/>
    <x v="6"/>
    <x v="3"/>
    <x v="3"/>
    <s v="PRD639"/>
    <x v="833"/>
    <x v="2"/>
    <s v="Decor"/>
    <s v="CUST1879"/>
    <s v="Decor YY"/>
    <x v="0"/>
    <x v="3"/>
    <x v="2"/>
    <n v="2800"/>
    <x v="1"/>
    <n v="11200"/>
    <n v="8500"/>
    <n v="2700"/>
    <x v="0"/>
  </r>
  <r>
    <s v="ORD852"/>
    <x v="350"/>
    <x v="6"/>
    <x v="3"/>
    <x v="3"/>
    <s v="PRD640"/>
    <x v="834"/>
    <x v="2"/>
    <s v="Seating"/>
    <s v="CUST1880"/>
    <s v="Comfort ZZ"/>
    <x v="0"/>
    <x v="3"/>
    <x v="0"/>
    <n v="15000"/>
    <x v="0"/>
    <n v="28500"/>
    <n v="22000"/>
    <n v="6500"/>
    <x v="1"/>
  </r>
  <r>
    <s v="ORD853"/>
    <x v="351"/>
    <x v="7"/>
    <x v="3"/>
    <x v="3"/>
    <s v="PRD641"/>
    <x v="835"/>
    <x v="2"/>
    <s v="Festive"/>
    <s v="CUST1881"/>
    <s v="Festival AAA"/>
    <x v="0"/>
    <x v="3"/>
    <x v="1"/>
    <n v="8500"/>
    <x v="3"/>
    <n v="23460"/>
    <n v="18000"/>
    <n v="5460"/>
    <x v="0"/>
  </r>
  <r>
    <s v="ORD854"/>
    <x v="351"/>
    <x v="7"/>
    <x v="3"/>
    <x v="3"/>
    <s v="PRD642"/>
    <x v="836"/>
    <x v="4"/>
    <s v="Festive"/>
    <s v="CUST1882"/>
    <s v="Festival BBB"/>
    <x v="0"/>
    <x v="3"/>
    <x v="5"/>
    <n v="500"/>
    <x v="1"/>
    <n v="5000"/>
    <n v="3800"/>
    <n v="1200"/>
    <x v="2"/>
  </r>
  <r>
    <s v="ORD855"/>
    <x v="352"/>
    <x v="0"/>
    <x v="0"/>
    <x v="0"/>
    <s v="PRD245"/>
    <x v="837"/>
    <x v="0"/>
    <s v="Festive"/>
    <s v="CUST1883"/>
    <s v="Festival CCC"/>
    <x v="0"/>
    <x v="0"/>
    <x v="0"/>
    <n v="15000"/>
    <x v="0"/>
    <n v="28500"/>
    <n v="22000"/>
    <n v="6500"/>
    <x v="0"/>
  </r>
  <r>
    <s v="ORD856"/>
    <x v="352"/>
    <x v="0"/>
    <x v="0"/>
    <x v="0"/>
    <s v="PRD246"/>
    <x v="838"/>
    <x v="0"/>
    <s v="Gadgets"/>
    <s v="CUST1884"/>
    <s v="Festival DDD"/>
    <x v="0"/>
    <x v="0"/>
    <x v="3"/>
    <n v="8500"/>
    <x v="1"/>
    <n v="8500"/>
    <n v="6500"/>
    <n v="2000"/>
    <x v="2"/>
  </r>
  <r>
    <s v="ORD857"/>
    <x v="353"/>
    <x v="1"/>
    <x v="1"/>
    <x v="1"/>
    <s v="PRD341"/>
    <x v="839"/>
    <x v="1"/>
    <s v="Festive"/>
    <s v="CUST1885"/>
    <s v="Lohri EEE"/>
    <x v="0"/>
    <x v="1"/>
    <x v="1"/>
    <n v="4500"/>
    <x v="3"/>
    <n v="12420"/>
    <n v="9500"/>
    <n v="2920"/>
    <x v="0"/>
  </r>
  <r>
    <s v="ORD858"/>
    <x v="353"/>
    <x v="1"/>
    <x v="1"/>
    <x v="1"/>
    <s v="PRD342"/>
    <x v="840"/>
    <x v="1"/>
    <s v="Ethnic Wear"/>
    <s v="CUST1886"/>
    <s v="Lohri FFF"/>
    <x v="0"/>
    <x v="1"/>
    <x v="0"/>
    <n v="5500"/>
    <x v="0"/>
    <n v="10450"/>
    <n v="8000"/>
    <n v="2450"/>
    <x v="1"/>
  </r>
  <r>
    <s v="ORD859"/>
    <x v="354"/>
    <x v="2"/>
    <x v="2"/>
    <x v="2"/>
    <s v="PRD435"/>
    <x v="841"/>
    <x v="0"/>
    <s v="Festive"/>
    <s v="CUST1887"/>
    <s v="Pongal GGG"/>
    <x v="0"/>
    <x v="2"/>
    <x v="1"/>
    <n v="22000"/>
    <x v="2"/>
    <n v="59400"/>
    <n v="45000"/>
    <n v="14400"/>
    <x v="0"/>
  </r>
  <r>
    <s v="ORD860"/>
    <x v="354"/>
    <x v="2"/>
    <x v="2"/>
    <x v="2"/>
    <s v="PRD436"/>
    <x v="842"/>
    <x v="0"/>
    <s v="Festive"/>
    <s v="CUST1888"/>
    <s v="Pongal HHH"/>
    <x v="0"/>
    <x v="2"/>
    <x v="0"/>
    <n v="32000"/>
    <x v="3"/>
    <n v="58880"/>
    <n v="45000"/>
    <n v="13880"/>
    <x v="2"/>
  </r>
  <r>
    <s v="ORD861"/>
    <x v="355"/>
    <x v="3"/>
    <x v="3"/>
    <x v="3"/>
    <s v="PRD643"/>
    <x v="843"/>
    <x v="2"/>
    <s v="Festive"/>
    <s v="CUST1889"/>
    <s v="Pongal III"/>
    <x v="0"/>
    <x v="3"/>
    <x v="0"/>
    <n v="18000"/>
    <x v="0"/>
    <n v="34200"/>
    <n v="26000"/>
    <n v="8200"/>
    <x v="0"/>
  </r>
  <r>
    <s v="ORD862"/>
    <x v="355"/>
    <x v="3"/>
    <x v="3"/>
    <x v="3"/>
    <s v="PRD644"/>
    <x v="844"/>
    <x v="2"/>
    <s v="Decor"/>
    <s v="CUST1890"/>
    <s v="Pongal JJJ"/>
    <x v="0"/>
    <x v="3"/>
    <x v="2"/>
    <n v="3500"/>
    <x v="1"/>
    <n v="14000"/>
    <n v="10700"/>
    <n v="3300"/>
    <x v="1"/>
  </r>
  <r>
    <s v="ORD863"/>
    <x v="356"/>
    <x v="4"/>
    <x v="3"/>
    <x v="2"/>
    <s v="PRD629"/>
    <x v="845"/>
    <x v="2"/>
    <s v="Sweets"/>
    <s v="CUST1891"/>
    <s v="Pongal KKK"/>
    <x v="0"/>
    <x v="4"/>
    <x v="6"/>
    <n v="850"/>
    <x v="1"/>
    <n v="5100"/>
    <n v="3900"/>
    <n v="1200"/>
    <x v="0"/>
  </r>
  <r>
    <s v="ORD864"/>
    <x v="356"/>
    <x v="4"/>
    <x v="3"/>
    <x v="2"/>
    <s v="PRD630"/>
    <x v="846"/>
    <x v="2"/>
    <s v="Grains"/>
    <s v="CUST1892"/>
    <s v="Pongal LLL"/>
    <x v="0"/>
    <x v="4"/>
    <x v="4"/>
    <n v="450"/>
    <x v="1"/>
    <n v="2250"/>
    <n v="1700"/>
    <n v="550"/>
    <x v="2"/>
  </r>
  <r>
    <s v="ORD865"/>
    <x v="357"/>
    <x v="5"/>
    <x v="3"/>
    <x v="0"/>
    <s v="PRD707"/>
    <x v="847"/>
    <x v="3"/>
    <s v="Festive"/>
    <s v="CUST1893"/>
    <s v="Pongal MMM"/>
    <x v="0"/>
    <x v="5"/>
    <x v="1"/>
    <n v="2800"/>
    <x v="0"/>
    <n v="7980"/>
    <n v="6100"/>
    <n v="1880"/>
    <x v="0"/>
  </r>
  <r>
    <s v="ORD866"/>
    <x v="357"/>
    <x v="5"/>
    <x v="3"/>
    <x v="0"/>
    <s v="PRD708"/>
    <x v="848"/>
    <x v="3"/>
    <s v="Equipment"/>
    <s v="CUST1894"/>
    <s v="Pongal NNN"/>
    <x v="0"/>
    <x v="5"/>
    <x v="2"/>
    <n v="1200"/>
    <x v="1"/>
    <n v="4800"/>
    <n v="3600"/>
    <n v="1200"/>
    <x v="2"/>
  </r>
  <r>
    <s v="ORD867"/>
    <x v="358"/>
    <x v="0"/>
    <x v="0"/>
    <x v="0"/>
    <s v="PRD247"/>
    <x v="849"/>
    <x v="0"/>
    <s v="Sale"/>
    <s v="CUST1895"/>
    <s v="Early OOO"/>
    <x v="0"/>
    <x v="0"/>
    <x v="0"/>
    <n v="25000"/>
    <x v="3"/>
    <n v="46000"/>
    <n v="35000"/>
    <n v="11000"/>
    <x v="0"/>
  </r>
  <r>
    <s v="ORD868"/>
    <x v="358"/>
    <x v="0"/>
    <x v="0"/>
    <x v="0"/>
    <s v="PRD248"/>
    <x v="850"/>
    <x v="0"/>
    <s v="Sale"/>
    <s v="CUST1896"/>
    <s v="Shopper PPP"/>
    <x v="0"/>
    <x v="0"/>
    <x v="1"/>
    <n v="15000"/>
    <x v="2"/>
    <n v="40500"/>
    <n v="31000"/>
    <n v="9500"/>
    <x v="2"/>
  </r>
  <r>
    <s v="ORD869"/>
    <x v="359"/>
    <x v="1"/>
    <x v="1"/>
    <x v="1"/>
    <s v="PRD343"/>
    <x v="851"/>
    <x v="1"/>
    <s v="Sale"/>
    <s v="CUST1897"/>
    <s v="Clearance QQQ"/>
    <x v="0"/>
    <x v="1"/>
    <x v="4"/>
    <n v="2200"/>
    <x v="5"/>
    <n v="9350"/>
    <n v="7100"/>
    <n v="2250"/>
    <x v="0"/>
  </r>
  <r>
    <s v="ORD870"/>
    <x v="359"/>
    <x v="1"/>
    <x v="1"/>
    <x v="1"/>
    <s v="PRD344"/>
    <x v="852"/>
    <x v="1"/>
    <s v="Sale"/>
    <s v="CUST1898"/>
    <s v="Clearance RRR"/>
    <x v="0"/>
    <x v="1"/>
    <x v="2"/>
    <n v="2800"/>
    <x v="4"/>
    <n v="9856"/>
    <n v="7500"/>
    <n v="2356"/>
    <x v="1"/>
  </r>
  <r>
    <s v="ORD871"/>
    <x v="360"/>
    <x v="2"/>
    <x v="2"/>
    <x v="2"/>
    <s v="PRD437"/>
    <x v="853"/>
    <x v="0"/>
    <s v="Sale"/>
    <s v="CUST1899"/>
    <s v="Tech SSS"/>
    <x v="0"/>
    <x v="2"/>
    <x v="0"/>
    <n v="35000"/>
    <x v="3"/>
    <n v="64400"/>
    <n v="49000"/>
    <n v="15400"/>
    <x v="0"/>
  </r>
  <r>
    <s v="ORD872"/>
    <x v="360"/>
    <x v="2"/>
    <x v="2"/>
    <x v="2"/>
    <s v="PRD438"/>
    <x v="854"/>
    <x v="0"/>
    <s v="Sale"/>
    <s v="CUST1900"/>
    <s v="Shopper TTT"/>
    <x v="0"/>
    <x v="2"/>
    <x v="1"/>
    <n v="18000"/>
    <x v="0"/>
    <n v="51300"/>
    <n v="39000"/>
    <n v="12300"/>
    <x v="2"/>
  </r>
  <r>
    <s v="ORD873"/>
    <x v="361"/>
    <x v="3"/>
    <x v="3"/>
    <x v="3"/>
    <s v="PRD645"/>
    <x v="855"/>
    <x v="2"/>
    <s v="Sale"/>
    <s v="CUST1901"/>
    <s v="Shopper UUU"/>
    <x v="0"/>
    <x v="3"/>
    <x v="0"/>
    <n v="22000"/>
    <x v="2"/>
    <n v="39600"/>
    <n v="30000"/>
    <n v="9600"/>
    <x v="0"/>
  </r>
  <r>
    <s v="ORD874"/>
    <x v="361"/>
    <x v="3"/>
    <x v="3"/>
    <x v="3"/>
    <s v="PRD646"/>
    <x v="856"/>
    <x v="2"/>
    <s v="Office"/>
    <s v="CUST1902"/>
    <s v="WFH VVV"/>
    <x v="2"/>
    <x v="3"/>
    <x v="1"/>
    <n v="12000"/>
    <x v="3"/>
    <n v="33120"/>
    <n v="25000"/>
    <n v="8120"/>
    <x v="1"/>
  </r>
  <r>
    <s v="ORD875"/>
    <x v="362"/>
    <x v="4"/>
    <x v="3"/>
    <x v="2"/>
    <s v="PRD631"/>
    <x v="857"/>
    <x v="2"/>
    <s v="Sale"/>
    <s v="CUST1903"/>
    <s v="Shopper WWW"/>
    <x v="0"/>
    <x v="4"/>
    <x v="4"/>
    <n v="1200"/>
    <x v="0"/>
    <n v="5700"/>
    <n v="4300"/>
    <n v="1400"/>
    <x v="0"/>
  </r>
  <r>
    <s v="ORD876"/>
    <x v="362"/>
    <x v="4"/>
    <x v="3"/>
    <x v="2"/>
    <s v="PRD632"/>
    <x v="858"/>
    <x v="2"/>
    <s v="Offers"/>
    <s v="CUST1904"/>
    <s v="Shopper XXX"/>
    <x v="0"/>
    <x v="4"/>
    <x v="2"/>
    <n v="1500"/>
    <x v="1"/>
    <n v="6000"/>
    <n v="4600"/>
    <n v="1400"/>
    <x v="2"/>
  </r>
  <r>
    <s v="ORD877"/>
    <x v="363"/>
    <x v="5"/>
    <x v="3"/>
    <x v="0"/>
    <s v="PRD709"/>
    <x v="859"/>
    <x v="3"/>
    <s v="Sale"/>
    <s v="CUST1905"/>
    <s v="Fitness YYY"/>
    <x v="0"/>
    <x v="5"/>
    <x v="1"/>
    <n v="3500"/>
    <x v="3"/>
    <n v="9660"/>
    <n v="7400"/>
    <n v="2260"/>
    <x v="0"/>
  </r>
  <r>
    <s v="ORD878"/>
    <x v="363"/>
    <x v="5"/>
    <x v="3"/>
    <x v="0"/>
    <s v="PRD710"/>
    <x v="860"/>
    <x v="3"/>
    <s v="Equipment"/>
    <s v="CUST1906"/>
    <s v="Fitness ZZZ"/>
    <x v="0"/>
    <x v="5"/>
    <x v="0"/>
    <n v="5500"/>
    <x v="0"/>
    <n v="10450"/>
    <n v="8000"/>
    <n v="2450"/>
    <x v="2"/>
  </r>
  <r>
    <s v="ORD879"/>
    <x v="364"/>
    <x v="6"/>
    <x v="3"/>
    <x v="3"/>
    <s v="PRD647"/>
    <x v="861"/>
    <x v="2"/>
    <s v="Festive"/>
    <s v="CUST1907"/>
    <s v="Student AAAA"/>
    <x v="0"/>
    <x v="3"/>
    <x v="1"/>
    <n v="8500"/>
    <x v="0"/>
    <n v="24225"/>
    <n v="18500"/>
    <n v="5725"/>
    <x v="0"/>
  </r>
  <r>
    <s v="ORD880"/>
    <x v="364"/>
    <x v="6"/>
    <x v="3"/>
    <x v="3"/>
    <s v="PRD648"/>
    <x v="862"/>
    <x v="4"/>
    <s v="Religious"/>
    <s v="CUST1908"/>
    <s v="Student BBBB"/>
    <x v="0"/>
    <x v="3"/>
    <x v="2"/>
    <n v="1500"/>
    <x v="1"/>
    <n v="6000"/>
    <n v="4600"/>
    <n v="1400"/>
    <x v="1"/>
  </r>
  <r>
    <s v="ORD881"/>
    <x v="365"/>
    <x v="7"/>
    <x v="3"/>
    <x v="3"/>
    <s v="PRD649"/>
    <x v="863"/>
    <x v="2"/>
    <s v="Festive"/>
    <s v="CUST1909"/>
    <s v="Festival CCCC"/>
    <x v="0"/>
    <x v="3"/>
    <x v="0"/>
    <n v="12000"/>
    <x v="3"/>
    <n v="22080"/>
    <n v="17000"/>
    <n v="5080"/>
    <x v="0"/>
  </r>
  <r>
    <s v="ORD882"/>
    <x v="365"/>
    <x v="7"/>
    <x v="3"/>
    <x v="3"/>
    <s v="PRD650"/>
    <x v="864"/>
    <x v="2"/>
    <s v="Decor"/>
    <s v="CUST1910"/>
    <s v="Festival DDDD"/>
    <x v="0"/>
    <x v="3"/>
    <x v="4"/>
    <n v="1800"/>
    <x v="0"/>
    <n v="8550"/>
    <n v="6500"/>
    <n v="2050"/>
    <x v="2"/>
  </r>
  <r>
    <s v="ORD883"/>
    <x v="366"/>
    <x v="0"/>
    <x v="0"/>
    <x v="0"/>
    <s v="PRD249"/>
    <x v="865"/>
    <x v="0"/>
    <s v="Sale"/>
    <s v="CUST1911"/>
    <s v="Weekend EEEE"/>
    <x v="0"/>
    <x v="0"/>
    <x v="0"/>
    <n v="28000"/>
    <x v="2"/>
    <n v="50400"/>
    <n v="38000"/>
    <n v="12400"/>
    <x v="0"/>
  </r>
  <r>
    <s v="ORD884"/>
    <x v="366"/>
    <x v="0"/>
    <x v="0"/>
    <x v="0"/>
    <s v="PRD250"/>
    <x v="866"/>
    <x v="0"/>
    <s v="Smartphones"/>
    <s v="CUST1912"/>
    <s v="Shopper FFFF"/>
    <x v="0"/>
    <x v="0"/>
    <x v="1"/>
    <n v="22000"/>
    <x v="3"/>
    <n v="60720"/>
    <n v="46000"/>
    <n v="14720"/>
    <x v="2"/>
  </r>
  <r>
    <s v="ORD885"/>
    <x v="367"/>
    <x v="1"/>
    <x v="1"/>
    <x v="1"/>
    <s v="PRD345"/>
    <x v="867"/>
    <x v="1"/>
    <s v="Sale"/>
    <s v="CUST1913"/>
    <s v="Fashion GGGG"/>
    <x v="0"/>
    <x v="1"/>
    <x v="2"/>
    <n v="3200"/>
    <x v="3"/>
    <n v="11776"/>
    <n v="9000"/>
    <n v="2776"/>
    <x v="0"/>
  </r>
  <r>
    <s v="ORD886"/>
    <x v="367"/>
    <x v="1"/>
    <x v="1"/>
    <x v="1"/>
    <s v="PRD346"/>
    <x v="868"/>
    <x v="1"/>
    <s v="Ethnic Wear"/>
    <s v="CUST1914"/>
    <s v="Fashion HHHH"/>
    <x v="0"/>
    <x v="1"/>
    <x v="1"/>
    <n v="4500"/>
    <x v="0"/>
    <n v="12825"/>
    <n v="9800"/>
    <n v="3025"/>
    <x v="1"/>
  </r>
  <r>
    <s v="ORD887"/>
    <x v="368"/>
    <x v="2"/>
    <x v="2"/>
    <x v="2"/>
    <s v="PRD439"/>
    <x v="869"/>
    <x v="0"/>
    <s v="Sale"/>
    <s v="CUST1915"/>
    <s v="Tech IIII"/>
    <x v="0"/>
    <x v="2"/>
    <x v="0"/>
    <n v="42000"/>
    <x v="3"/>
    <n v="77280"/>
    <n v="59000"/>
    <n v="18280"/>
    <x v="0"/>
  </r>
  <r>
    <s v="ORD888"/>
    <x v="368"/>
    <x v="2"/>
    <x v="2"/>
    <x v="2"/>
    <s v="PRD440"/>
    <x v="870"/>
    <x v="0"/>
    <s v="Computers"/>
    <s v="CUST1916"/>
    <s v="Tech JJJJ"/>
    <x v="0"/>
    <x v="2"/>
    <x v="3"/>
    <n v="65000"/>
    <x v="2"/>
    <n v="58500"/>
    <n v="45000"/>
    <n v="13500"/>
    <x v="2"/>
  </r>
  <r>
    <s v="ORD889"/>
    <x v="369"/>
    <x v="0"/>
    <x v="0"/>
    <x v="0"/>
    <s v="PRD251"/>
    <x v="871"/>
    <x v="0"/>
    <s v="Festive"/>
    <s v="CUST1917"/>
    <s v="Patriot KKKK"/>
    <x v="0"/>
    <x v="0"/>
    <x v="1"/>
    <n v="15000"/>
    <x v="4"/>
    <n v="39600"/>
    <n v="30000"/>
    <n v="9600"/>
    <x v="0"/>
  </r>
  <r>
    <s v="ORD890"/>
    <x v="369"/>
    <x v="0"/>
    <x v="0"/>
    <x v="0"/>
    <s v="PRD252"/>
    <x v="872"/>
    <x v="0"/>
    <s v="Sale"/>
    <s v="CUST1918"/>
    <s v="Patriot LLLL"/>
    <x v="0"/>
    <x v="0"/>
    <x v="0"/>
    <n v="32000"/>
    <x v="5"/>
    <n v="54400"/>
    <n v="41000"/>
    <n v="13400"/>
    <x v="2"/>
  </r>
  <r>
    <s v="ORD891"/>
    <x v="370"/>
    <x v="1"/>
    <x v="1"/>
    <x v="1"/>
    <s v="PRD347"/>
    <x v="873"/>
    <x v="1"/>
    <s v="Sale"/>
    <s v="CUST1919"/>
    <s v="Shopper MMMM"/>
    <x v="0"/>
    <x v="1"/>
    <x v="4"/>
    <n v="2200"/>
    <x v="4"/>
    <n v="9680"/>
    <n v="7400"/>
    <n v="2280"/>
    <x v="0"/>
  </r>
  <r>
    <s v="ORD892"/>
    <x v="370"/>
    <x v="1"/>
    <x v="1"/>
    <x v="1"/>
    <s v="PRD348"/>
    <x v="566"/>
    <x v="1"/>
    <s v="Sale"/>
    <s v="CUST1920"/>
    <s v="Shopper NNNN"/>
    <x v="0"/>
    <x v="1"/>
    <x v="2"/>
    <n v="2800"/>
    <x v="2"/>
    <n v="10080"/>
    <n v="7700"/>
    <n v="2380"/>
    <x v="1"/>
  </r>
  <r>
    <s v="ORD893"/>
    <x v="371"/>
    <x v="2"/>
    <x v="2"/>
    <x v="2"/>
    <s v="PRD441"/>
    <x v="874"/>
    <x v="0"/>
    <s v="Sale"/>
    <s v="CUST1921"/>
    <s v="Clearance OOOO"/>
    <x v="0"/>
    <x v="2"/>
    <x v="0"/>
    <n v="25000"/>
    <x v="5"/>
    <n v="42500"/>
    <n v="32000"/>
    <n v="10500"/>
    <x v="0"/>
  </r>
  <r>
    <s v="ORD894"/>
    <x v="371"/>
    <x v="2"/>
    <x v="2"/>
    <x v="2"/>
    <s v="PRD442"/>
    <x v="875"/>
    <x v="0"/>
    <s v="Sale"/>
    <s v="CUST1922"/>
    <s v="Clearance PPPP"/>
    <x v="0"/>
    <x v="2"/>
    <x v="1"/>
    <n v="12000"/>
    <x v="4"/>
    <n v="31680"/>
    <n v="24000"/>
    <n v="7680"/>
    <x v="2"/>
  </r>
  <r>
    <s v="ORD895"/>
    <x v="372"/>
    <x v="3"/>
    <x v="3"/>
    <x v="3"/>
    <s v="PRD651"/>
    <x v="876"/>
    <x v="2"/>
    <s v="Sale"/>
    <s v="CUST1923"/>
    <s v="Home QQQQ"/>
    <x v="0"/>
    <x v="3"/>
    <x v="0"/>
    <n v="18000"/>
    <x v="2"/>
    <n v="32400"/>
    <n v="25000"/>
    <n v="7400"/>
    <x v="0"/>
  </r>
  <r>
    <s v="ORD896"/>
    <x v="372"/>
    <x v="3"/>
    <x v="3"/>
    <x v="3"/>
    <s v="PRD652"/>
    <x v="877"/>
    <x v="2"/>
    <s v="All"/>
    <s v="CUST1924"/>
    <s v="Home RRRR"/>
    <x v="0"/>
    <x v="3"/>
    <x v="1"/>
    <n v="8500"/>
    <x v="3"/>
    <n v="23460"/>
    <n v="18000"/>
    <n v="5460"/>
    <x v="1"/>
  </r>
  <r>
    <s v="ORD897"/>
    <x v="373"/>
    <x v="4"/>
    <x v="3"/>
    <x v="2"/>
    <s v="PRD633"/>
    <x v="878"/>
    <x v="2"/>
    <s v="Sale"/>
    <s v="CUST1925"/>
    <s v="Shopper SSSS"/>
    <x v="0"/>
    <x v="4"/>
    <x v="6"/>
    <n v="800"/>
    <x v="0"/>
    <n v="4560"/>
    <n v="3500"/>
    <n v="1060"/>
    <x v="0"/>
  </r>
  <r>
    <s v="ORD898"/>
    <x v="373"/>
    <x v="4"/>
    <x v="3"/>
    <x v="2"/>
    <s v="PRD634"/>
    <x v="879"/>
    <x v="2"/>
    <s v="Sale"/>
    <s v="CUST1926"/>
    <s v="Shopper TTTT"/>
    <x v="0"/>
    <x v="4"/>
    <x v="4"/>
    <n v="1200"/>
    <x v="1"/>
    <n v="6000"/>
    <n v="4600"/>
    <n v="1400"/>
    <x v="2"/>
  </r>
  <r>
    <s v="ORD899"/>
    <x v="374"/>
    <x v="5"/>
    <x v="3"/>
    <x v="0"/>
    <s v="PRD711"/>
    <x v="880"/>
    <x v="3"/>
    <s v="Sale"/>
    <s v="CUST1927"/>
    <s v="Fitness UUUU"/>
    <x v="0"/>
    <x v="5"/>
    <x v="1"/>
    <n v="2800"/>
    <x v="3"/>
    <n v="7728"/>
    <n v="5900"/>
    <n v="1828"/>
    <x v="0"/>
  </r>
  <r>
    <s v="ORD900"/>
    <x v="374"/>
    <x v="5"/>
    <x v="3"/>
    <x v="0"/>
    <s v="PRD712"/>
    <x v="881"/>
    <x v="3"/>
    <s v="Fitness"/>
    <s v="CUST1928"/>
    <s v="Fitness VVVV"/>
    <x v="0"/>
    <x v="5"/>
    <x v="0"/>
    <n v="4500"/>
    <x v="0"/>
    <n v="8550"/>
    <n v="6500"/>
    <n v="2050"/>
    <x v="2"/>
  </r>
  <r>
    <s v="ORD901"/>
    <x v="375"/>
    <x v="0"/>
    <x v="0"/>
    <x v="0"/>
    <s v="PRD253"/>
    <x v="882"/>
    <x v="0"/>
    <s v="New"/>
    <s v="CUST1929"/>
    <s v="Early WWWW"/>
    <x v="0"/>
    <x v="0"/>
    <x v="0"/>
    <n v="22000"/>
    <x v="0"/>
    <n v="41800"/>
    <n v="32000"/>
    <n v="9800"/>
    <x v="0"/>
  </r>
  <r>
    <s v="ORD902"/>
    <x v="375"/>
    <x v="0"/>
    <x v="0"/>
    <x v="0"/>
    <s v="PRD254"/>
    <x v="883"/>
    <x v="0"/>
    <s v="Sale"/>
    <s v="CUST1930"/>
    <s v="Shopper XXXX"/>
    <x v="0"/>
    <x v="0"/>
    <x v="1"/>
    <n v="15000"/>
    <x v="3"/>
    <n v="41400"/>
    <n v="32000"/>
    <n v="9400"/>
    <x v="2"/>
  </r>
  <r>
    <s v="ORD903"/>
    <x v="376"/>
    <x v="1"/>
    <x v="1"/>
    <x v="1"/>
    <s v="PRD349"/>
    <x v="884"/>
    <x v="1"/>
    <s v="Festive"/>
    <s v="CUST1931"/>
    <s v="Festival YYYY"/>
    <x v="0"/>
    <x v="1"/>
    <x v="2"/>
    <n v="3200"/>
    <x v="0"/>
    <n v="12160"/>
    <n v="9300"/>
    <n v="2860"/>
    <x v="0"/>
  </r>
  <r>
    <s v="ORD904"/>
    <x v="376"/>
    <x v="1"/>
    <x v="1"/>
    <x v="1"/>
    <s v="PRD350"/>
    <x v="885"/>
    <x v="1"/>
    <s v="Seasonal"/>
    <s v="CUST1932"/>
    <s v="Fashion ZZZZ"/>
    <x v="0"/>
    <x v="1"/>
    <x v="1"/>
    <n v="3800"/>
    <x v="1"/>
    <n v="11400"/>
    <n v="8700"/>
    <n v="2700"/>
    <x v="1"/>
  </r>
  <r>
    <s v="ORD905"/>
    <x v="377"/>
    <x v="2"/>
    <x v="2"/>
    <x v="2"/>
    <s v="PRD443"/>
    <x v="886"/>
    <x v="0"/>
    <s v="Gifts"/>
    <s v="CUST1933"/>
    <s v="Love AAAA1"/>
    <x v="0"/>
    <x v="2"/>
    <x v="0"/>
    <n v="18000"/>
    <x v="0"/>
    <n v="34200"/>
    <n v="26000"/>
    <n v="8200"/>
    <x v="0"/>
  </r>
  <r>
    <s v="ORD906"/>
    <x v="377"/>
    <x v="2"/>
    <x v="2"/>
    <x v="2"/>
    <s v="PRD444"/>
    <x v="887"/>
    <x v="0"/>
    <s v="Gifts"/>
    <s v="CUST1934"/>
    <s v="Love BBBB1"/>
    <x v="0"/>
    <x v="2"/>
    <x v="1"/>
    <n v="8500"/>
    <x v="1"/>
    <n v="25500"/>
    <n v="19500"/>
    <n v="6000"/>
    <x v="2"/>
  </r>
  <r>
    <s v="ORD907"/>
    <x v="378"/>
    <x v="3"/>
    <x v="3"/>
    <x v="3"/>
    <s v="PRD653"/>
    <x v="888"/>
    <x v="2"/>
    <s v="Gifts"/>
    <s v="CUST1935"/>
    <s v="Love CCCC1"/>
    <x v="0"/>
    <x v="3"/>
    <x v="0"/>
    <n v="15000"/>
    <x v="3"/>
    <n v="27600"/>
    <n v="21000"/>
    <n v="6600"/>
    <x v="0"/>
  </r>
  <r>
    <s v="ORD908"/>
    <x v="378"/>
    <x v="3"/>
    <x v="3"/>
    <x v="3"/>
    <s v="PRD654"/>
    <x v="889"/>
    <x v="2"/>
    <s v="Decor"/>
    <s v="CUST1936"/>
    <s v="Love DDDD1"/>
    <x v="0"/>
    <x v="3"/>
    <x v="2"/>
    <n v="3500"/>
    <x v="0"/>
    <n v="13300"/>
    <n v="10000"/>
    <n v="3300"/>
    <x v="1"/>
  </r>
  <r>
    <s v="ORD909"/>
    <x v="379"/>
    <x v="4"/>
    <x v="3"/>
    <x v="2"/>
    <s v="PRD635"/>
    <x v="890"/>
    <x v="2"/>
    <s v="Gifts"/>
    <s v="CUST1937"/>
    <s v="Love EEEE1"/>
    <x v="0"/>
    <x v="4"/>
    <x v="1"/>
    <n v="850"/>
    <x v="1"/>
    <n v="2550"/>
    <n v="1900"/>
    <n v="650"/>
    <x v="0"/>
  </r>
  <r>
    <s v="ORD910"/>
    <x v="379"/>
    <x v="4"/>
    <x v="3"/>
    <x v="2"/>
    <s v="PRD636"/>
    <x v="891"/>
    <x v="2"/>
    <s v="Gifts"/>
    <s v="CUST1938"/>
    <s v="Love FFFF1"/>
    <x v="0"/>
    <x v="4"/>
    <x v="0"/>
    <n v="1500"/>
    <x v="1"/>
    <n v="3000"/>
    <n v="2300"/>
    <n v="700"/>
    <x v="2"/>
  </r>
  <r>
    <s v="ORD901"/>
    <x v="380"/>
    <x v="0"/>
    <x v="0"/>
    <x v="0"/>
    <s v="PRD255"/>
    <x v="892"/>
    <x v="0"/>
    <s v="Gifts"/>
    <s v="CUST1940"/>
    <s v="Valentine A"/>
    <x v="0"/>
    <x v="0"/>
    <x v="1"/>
    <n v="15000"/>
    <x v="3"/>
    <n v="41400"/>
    <n v="32000"/>
    <n v="9400"/>
    <x v="0"/>
  </r>
  <r>
    <s v="ORD902"/>
    <x v="380"/>
    <x v="0"/>
    <x v="0"/>
    <x v="0"/>
    <s v="PRD256"/>
    <x v="893"/>
    <x v="0"/>
    <s v="Wearables"/>
    <s v="CUST1941"/>
    <s v="Valentine B"/>
    <x v="0"/>
    <x v="0"/>
    <x v="0"/>
    <n v="18000"/>
    <x v="0"/>
    <n v="34200"/>
    <n v="26000"/>
    <n v="8200"/>
    <x v="2"/>
  </r>
  <r>
    <s v="ORD903"/>
    <x v="381"/>
    <x v="1"/>
    <x v="1"/>
    <x v="1"/>
    <s v="PRD351"/>
    <x v="894"/>
    <x v="1"/>
    <s v="Women's Wear"/>
    <s v="CUST1942"/>
    <s v="Valentine C"/>
    <x v="0"/>
    <x v="1"/>
    <x v="0"/>
    <n v="4500"/>
    <x v="3"/>
    <n v="8280"/>
    <n v="6300"/>
    <n v="1980"/>
    <x v="0"/>
  </r>
  <r>
    <s v="ORD904"/>
    <x v="381"/>
    <x v="1"/>
    <x v="1"/>
    <x v="1"/>
    <s v="PRD352"/>
    <x v="538"/>
    <x v="1"/>
    <s v="Couples"/>
    <s v="CUST1943"/>
    <s v="Valentine D"/>
    <x v="0"/>
    <x v="1"/>
    <x v="2"/>
    <n v="1800"/>
    <x v="0"/>
    <n v="6840"/>
    <n v="5200"/>
    <n v="1640"/>
    <x v="1"/>
  </r>
  <r>
    <s v="ORD905"/>
    <x v="382"/>
    <x v="2"/>
    <x v="2"/>
    <x v="2"/>
    <s v="PRD445"/>
    <x v="895"/>
    <x v="0"/>
    <s v="Gifts"/>
    <s v="CUST1944"/>
    <s v="Valentine E"/>
    <x v="0"/>
    <x v="2"/>
    <x v="0"/>
    <n v="22000"/>
    <x v="2"/>
    <n v="39600"/>
    <n v="30000"/>
    <n v="9600"/>
    <x v="0"/>
  </r>
  <r>
    <s v="ORD906"/>
    <x v="382"/>
    <x v="2"/>
    <x v="2"/>
    <x v="2"/>
    <s v="PRD446"/>
    <x v="214"/>
    <x v="0"/>
    <s v="Gifts"/>
    <s v="CUST1945"/>
    <s v="Valentine F"/>
    <x v="0"/>
    <x v="2"/>
    <x v="1"/>
    <n v="3500"/>
    <x v="1"/>
    <n v="10500"/>
    <n v="8000"/>
    <n v="2500"/>
    <x v="2"/>
  </r>
  <r>
    <s v="ORD907"/>
    <x v="383"/>
    <x v="3"/>
    <x v="3"/>
    <x v="3"/>
    <s v="PRD655"/>
    <x v="896"/>
    <x v="2"/>
    <s v="Decor"/>
    <s v="CUST1946"/>
    <s v="Valentine G"/>
    <x v="0"/>
    <x v="3"/>
    <x v="0"/>
    <n v="8500"/>
    <x v="0"/>
    <n v="16150"/>
    <n v="12400"/>
    <n v="3750"/>
    <x v="0"/>
  </r>
  <r>
    <s v="ORD908"/>
    <x v="383"/>
    <x v="3"/>
    <x v="3"/>
    <x v="3"/>
    <s v="PRD656"/>
    <x v="897"/>
    <x v="2"/>
    <s v="Decor"/>
    <s v="CUST1947"/>
    <s v="Valentine H"/>
    <x v="0"/>
    <x v="3"/>
    <x v="2"/>
    <n v="1200"/>
    <x v="1"/>
    <n v="4800"/>
    <n v="3600"/>
    <n v="1200"/>
    <x v="1"/>
  </r>
  <r>
    <s v="ORD909"/>
    <x v="384"/>
    <x v="4"/>
    <x v="3"/>
    <x v="2"/>
    <s v="PRD637"/>
    <x v="898"/>
    <x v="2"/>
    <s v="Gifts"/>
    <s v="CUST1948"/>
    <s v="Valentine I"/>
    <x v="0"/>
    <x v="4"/>
    <x v="4"/>
    <n v="650"/>
    <x v="1"/>
    <n v="3250"/>
    <n v="2500"/>
    <n v="750"/>
    <x v="0"/>
  </r>
  <r>
    <s v="ORD910"/>
    <x v="384"/>
    <x v="4"/>
    <x v="3"/>
    <x v="2"/>
    <s v="PRD638"/>
    <x v="899"/>
    <x v="2"/>
    <s v="Bakery"/>
    <s v="CUST1949"/>
    <s v="Valentine J"/>
    <x v="0"/>
    <x v="4"/>
    <x v="1"/>
    <n v="850"/>
    <x v="0"/>
    <n v="2422"/>
    <n v="1850"/>
    <n v="572"/>
    <x v="2"/>
  </r>
  <r>
    <s v="ORD911"/>
    <x v="385"/>
    <x v="5"/>
    <x v="3"/>
    <x v="0"/>
    <s v="PRD714"/>
    <x v="900"/>
    <x v="3"/>
    <s v="Gifts"/>
    <s v="CUST1950"/>
    <s v="Valentine K"/>
    <x v="0"/>
    <x v="5"/>
    <x v="0"/>
    <n v="3500"/>
    <x v="0"/>
    <n v="6650"/>
    <n v="5000"/>
    <n v="1650"/>
    <x v="0"/>
  </r>
  <r>
    <s v="ORD912"/>
    <x v="385"/>
    <x v="5"/>
    <x v="3"/>
    <x v="0"/>
    <s v="PRD715"/>
    <x v="546"/>
    <x v="3"/>
    <s v="Wearables"/>
    <s v="CUST1951"/>
    <s v="Valentine L"/>
    <x v="0"/>
    <x v="5"/>
    <x v="3"/>
    <n v="4500"/>
    <x v="1"/>
    <n v="4500"/>
    <n v="3400"/>
    <n v="1100"/>
    <x v="2"/>
  </r>
  <r>
    <s v="ORD913"/>
    <x v="386"/>
    <x v="6"/>
    <x v="3"/>
    <x v="3"/>
    <s v="PRD657"/>
    <x v="901"/>
    <x v="2"/>
    <s v="Gifts"/>
    <s v="CUST1952"/>
    <s v="Valentine M"/>
    <x v="0"/>
    <x v="3"/>
    <x v="0"/>
    <n v="12000"/>
    <x v="3"/>
    <n v="22080"/>
    <n v="17000"/>
    <n v="5080"/>
    <x v="0"/>
  </r>
  <r>
    <s v="ORD914"/>
    <x v="386"/>
    <x v="6"/>
    <x v="3"/>
    <x v="3"/>
    <s v="PRD658"/>
    <x v="902"/>
    <x v="2"/>
    <s v="Decor"/>
    <s v="CUST1953"/>
    <s v="Valentine N"/>
    <x v="0"/>
    <x v="3"/>
    <x v="1"/>
    <n v="1800"/>
    <x v="0"/>
    <n v="5130"/>
    <n v="3900"/>
    <n v="1230"/>
    <x v="1"/>
  </r>
  <r>
    <s v="ORD915"/>
    <x v="387"/>
    <x v="0"/>
    <x v="0"/>
    <x v="0"/>
    <s v="PRD257"/>
    <x v="895"/>
    <x v="0"/>
    <s v="Gifts"/>
    <s v="CUST1954"/>
    <s v="Valentine O"/>
    <x v="0"/>
    <x v="0"/>
    <x v="2"/>
    <n v="12000"/>
    <x v="4"/>
    <n v="42240"/>
    <n v="32000"/>
    <n v="10240"/>
    <x v="0"/>
  </r>
  <r>
    <s v="ORD916"/>
    <x v="387"/>
    <x v="0"/>
    <x v="0"/>
    <x v="0"/>
    <s v="PRD258"/>
    <x v="903"/>
    <x v="0"/>
    <s v="Gifts"/>
    <s v="CUST1955"/>
    <s v="Valentine P"/>
    <x v="0"/>
    <x v="0"/>
    <x v="0"/>
    <n v="25000"/>
    <x v="3"/>
    <n v="46000"/>
    <n v="35000"/>
    <n v="11000"/>
    <x v="2"/>
  </r>
  <r>
    <s v="ORD917"/>
    <x v="388"/>
    <x v="1"/>
    <x v="1"/>
    <x v="1"/>
    <s v="PRD353"/>
    <x v="904"/>
    <x v="1"/>
    <s v="Sale"/>
    <s v="CUST1956"/>
    <s v="Shopper Q"/>
    <x v="0"/>
    <x v="1"/>
    <x v="1"/>
    <n v="2800"/>
    <x v="5"/>
    <n v="7140"/>
    <n v="5400"/>
    <n v="1740"/>
    <x v="0"/>
  </r>
  <r>
    <s v="ORD918"/>
    <x v="388"/>
    <x v="1"/>
    <x v="1"/>
    <x v="1"/>
    <s v="PRD354"/>
    <x v="566"/>
    <x v="1"/>
    <s v="Sale"/>
    <s v="CUST1957"/>
    <s v="Shopper R"/>
    <x v="0"/>
    <x v="1"/>
    <x v="2"/>
    <n v="2200"/>
    <x v="4"/>
    <n v="7744"/>
    <n v="5900"/>
    <n v="1844"/>
    <x v="1"/>
  </r>
  <r>
    <s v="ORD919"/>
    <x v="389"/>
    <x v="2"/>
    <x v="2"/>
    <x v="2"/>
    <s v="PRD447"/>
    <x v="905"/>
    <x v="0"/>
    <s v="Sale"/>
    <s v="CUST1958"/>
    <s v="Shopper S"/>
    <x v="0"/>
    <x v="2"/>
    <x v="0"/>
    <n v="32000"/>
    <x v="2"/>
    <n v="57600"/>
    <n v="44000"/>
    <n v="13600"/>
    <x v="0"/>
  </r>
  <r>
    <s v="ORD920"/>
    <x v="389"/>
    <x v="2"/>
    <x v="2"/>
    <x v="2"/>
    <s v="PRD448"/>
    <x v="906"/>
    <x v="0"/>
    <s v="Sale"/>
    <s v="CUST1959"/>
    <s v="Shopper T"/>
    <x v="0"/>
    <x v="2"/>
    <x v="1"/>
    <n v="15000"/>
    <x v="3"/>
    <n v="41400"/>
    <n v="32000"/>
    <n v="9400"/>
    <x v="2"/>
  </r>
  <r>
    <s v="ORD921"/>
    <x v="390"/>
    <x v="3"/>
    <x v="3"/>
    <x v="3"/>
    <s v="PRD659"/>
    <x v="907"/>
    <x v="2"/>
    <s v="Festive"/>
    <s v="CUST1960"/>
    <s v="Devotee U"/>
    <x v="0"/>
    <x v="3"/>
    <x v="0"/>
    <n v="18000"/>
    <x v="0"/>
    <n v="34200"/>
    <n v="26000"/>
    <n v="8200"/>
    <x v="0"/>
  </r>
  <r>
    <s v="ORD922"/>
    <x v="390"/>
    <x v="3"/>
    <x v="3"/>
    <x v="3"/>
    <s v="PRD660"/>
    <x v="908"/>
    <x v="4"/>
    <s v="Religious"/>
    <s v="CUST1961"/>
    <s v="Devotee V"/>
    <x v="0"/>
    <x v="3"/>
    <x v="2"/>
    <n v="2500"/>
    <x v="1"/>
    <n v="10000"/>
    <n v="7600"/>
    <n v="2400"/>
    <x v="1"/>
  </r>
  <r>
    <s v="ORD923"/>
    <x v="391"/>
    <x v="4"/>
    <x v="3"/>
    <x v="2"/>
    <s v="PRD639"/>
    <x v="909"/>
    <x v="2"/>
    <s v="Fasting"/>
    <s v="CUST1962"/>
    <s v="Devotee W"/>
    <x v="0"/>
    <x v="4"/>
    <x v="4"/>
    <n v="1200"/>
    <x v="1"/>
    <n v="6000"/>
    <n v="4600"/>
    <n v="1400"/>
    <x v="0"/>
  </r>
  <r>
    <s v="ORD924"/>
    <x v="391"/>
    <x v="4"/>
    <x v="3"/>
    <x v="2"/>
    <s v="PRD640"/>
    <x v="910"/>
    <x v="2"/>
    <s v="Fruits"/>
    <s v="CUST1963"/>
    <s v="Devotee X"/>
    <x v="0"/>
    <x v="4"/>
    <x v="2"/>
    <n v="650"/>
    <x v="1"/>
    <n v="2600"/>
    <n v="2000"/>
    <n v="600"/>
    <x v="2"/>
  </r>
  <r>
    <s v="ORD925"/>
    <x v="392"/>
    <x v="5"/>
    <x v="3"/>
    <x v="0"/>
    <s v="PRD716"/>
    <x v="911"/>
    <x v="3"/>
    <s v="Events"/>
    <s v="CUST1964"/>
    <s v="Devotee Y"/>
    <x v="0"/>
    <x v="5"/>
    <x v="1"/>
    <n v="2200"/>
    <x v="0"/>
    <n v="6270"/>
    <n v="4800"/>
    <n v="1470"/>
    <x v="0"/>
  </r>
  <r>
    <s v="ORD926"/>
    <x v="392"/>
    <x v="5"/>
    <x v="3"/>
    <x v="0"/>
    <s v="PRD717"/>
    <x v="912"/>
    <x v="3"/>
    <s v="Yoga"/>
    <s v="CUST1965"/>
    <s v="Devotee Z"/>
    <x v="0"/>
    <x v="5"/>
    <x v="0"/>
    <n v="2800"/>
    <x v="1"/>
    <n v="5600"/>
    <n v="4300"/>
    <n v="1300"/>
    <x v="2"/>
  </r>
  <r>
    <s v="ORD927"/>
    <x v="393"/>
    <x v="6"/>
    <x v="3"/>
    <x v="3"/>
    <s v="PRD661"/>
    <x v="913"/>
    <x v="2"/>
    <s v="Festive"/>
    <s v="CUST1966"/>
    <s v="Holi Lover AA"/>
    <x v="0"/>
    <x v="3"/>
    <x v="1"/>
    <n v="8500"/>
    <x v="3"/>
    <n v="23460"/>
    <n v="18000"/>
    <n v="5460"/>
    <x v="0"/>
  </r>
  <r>
    <s v="ORD928"/>
    <x v="393"/>
    <x v="6"/>
    <x v="3"/>
    <x v="3"/>
    <s v="PRD662"/>
    <x v="914"/>
    <x v="4"/>
    <s v="Festive"/>
    <s v="CUST1967"/>
    <s v="Holi Lover BB"/>
    <x v="0"/>
    <x v="3"/>
    <x v="4"/>
    <n v="1500"/>
    <x v="0"/>
    <n v="7125"/>
    <n v="5400"/>
    <n v="1725"/>
    <x v="1"/>
  </r>
  <r>
    <s v="ORD929"/>
    <x v="394"/>
    <x v="7"/>
    <x v="3"/>
    <x v="3"/>
    <s v="PRD663"/>
    <x v="915"/>
    <x v="2"/>
    <s v="Festive"/>
    <s v="CUST1968"/>
    <s v="Holi Lover CC"/>
    <x v="0"/>
    <x v="3"/>
    <x v="0"/>
    <n v="12000"/>
    <x v="0"/>
    <n v="22800"/>
    <n v="17500"/>
    <n v="5300"/>
    <x v="0"/>
  </r>
  <r>
    <s v="ORD930"/>
    <x v="394"/>
    <x v="7"/>
    <x v="3"/>
    <x v="3"/>
    <s v="PRD664"/>
    <x v="916"/>
    <x v="2"/>
    <s v="Outdoor"/>
    <s v="CUST1969"/>
    <s v="Holi Lover DD"/>
    <x v="0"/>
    <x v="3"/>
    <x v="2"/>
    <n v="3500"/>
    <x v="1"/>
    <n v="14000"/>
    <n v="10700"/>
    <n v="3300"/>
    <x v="2"/>
  </r>
  <r>
    <s v="ORD931"/>
    <x v="395"/>
    <x v="0"/>
    <x v="0"/>
    <x v="0"/>
    <s v="PRD259"/>
    <x v="917"/>
    <x v="0"/>
    <s v="Festive"/>
    <s v="CUST1970"/>
    <s v="Holi Lover EE"/>
    <x v="0"/>
    <x v="0"/>
    <x v="1"/>
    <n v="15000"/>
    <x v="3"/>
    <n v="41400"/>
    <n v="32000"/>
    <n v="9400"/>
    <x v="0"/>
  </r>
  <r>
    <s v="ORD932"/>
    <x v="395"/>
    <x v="0"/>
    <x v="0"/>
    <x v="0"/>
    <s v="PRD260"/>
    <x v="781"/>
    <x v="0"/>
    <s v="Audio"/>
    <s v="CUST1971"/>
    <s v="Holi Lover FF"/>
    <x v="0"/>
    <x v="0"/>
    <x v="0"/>
    <n v="8500"/>
    <x v="0"/>
    <n v="16150"/>
    <n v="12400"/>
    <n v="3750"/>
    <x v="2"/>
  </r>
  <r>
    <s v="ORD933"/>
    <x v="396"/>
    <x v="1"/>
    <x v="1"/>
    <x v="1"/>
    <s v="PRD355"/>
    <x v="918"/>
    <x v="1"/>
    <s v="Festive"/>
    <s v="CUST1972"/>
    <s v="Holi Lover GG"/>
    <x v="0"/>
    <x v="1"/>
    <x v="2"/>
    <n v="3200"/>
    <x v="3"/>
    <n v="11776"/>
    <n v="9000"/>
    <n v="2776"/>
    <x v="0"/>
  </r>
  <r>
    <s v="ORD934"/>
    <x v="396"/>
    <x v="1"/>
    <x v="1"/>
    <x v="1"/>
    <s v="PRD356"/>
    <x v="919"/>
    <x v="1"/>
    <s v="Casual Wear"/>
    <s v="CUST1973"/>
    <s v="Holi Lover HH"/>
    <x v="0"/>
    <x v="1"/>
    <x v="1"/>
    <n v="1800"/>
    <x v="0"/>
    <n v="5130"/>
    <n v="3900"/>
    <n v="1230"/>
    <x v="1"/>
  </r>
  <r>
    <s v="ORD935"/>
    <x v="397"/>
    <x v="2"/>
    <x v="2"/>
    <x v="2"/>
    <s v="PRD449"/>
    <x v="920"/>
    <x v="0"/>
    <s v="Festive"/>
    <s v="CUST1974"/>
    <s v="Holi Lover II"/>
    <x v="0"/>
    <x v="2"/>
    <x v="0"/>
    <n v="22000"/>
    <x v="0"/>
    <n v="41800"/>
    <n v="32000"/>
    <n v="9800"/>
    <x v="0"/>
  </r>
  <r>
    <s v="ORD936"/>
    <x v="397"/>
    <x v="2"/>
    <x v="2"/>
    <x v="2"/>
    <s v="PRD450"/>
    <x v="921"/>
    <x v="0"/>
    <s v="Audio"/>
    <s v="CUST1975"/>
    <s v="Holi Lover JJ"/>
    <x v="0"/>
    <x v="2"/>
    <x v="1"/>
    <n v="5500"/>
    <x v="1"/>
    <n v="16500"/>
    <n v="12600"/>
    <n v="3900"/>
    <x v="2"/>
  </r>
  <r>
    <s v="ORD937"/>
    <x v="398"/>
    <x v="3"/>
    <x v="3"/>
    <x v="3"/>
    <s v="PRD665"/>
    <x v="922"/>
    <x v="4"/>
    <s v="Festive"/>
    <s v="CUST1976"/>
    <s v="Holi Lover KK"/>
    <x v="0"/>
    <x v="3"/>
    <x v="5"/>
    <n v="350"/>
    <x v="1"/>
    <n v="3500"/>
    <n v="2600"/>
    <n v="900"/>
    <x v="0"/>
  </r>
  <r>
    <s v="ORD938"/>
    <x v="398"/>
    <x v="3"/>
    <x v="3"/>
    <x v="3"/>
    <s v="PRD666"/>
    <x v="923"/>
    <x v="4"/>
    <s v="Festive"/>
    <s v="CUST1977"/>
    <s v="Holi Lover LL"/>
    <x v="0"/>
    <x v="3"/>
    <x v="4"/>
    <n v="500"/>
    <x v="1"/>
    <n v="2500"/>
    <n v="1900"/>
    <n v="600"/>
    <x v="1"/>
  </r>
  <r>
    <s v="ORD939"/>
    <x v="399"/>
    <x v="4"/>
    <x v="3"/>
    <x v="2"/>
    <s v="PRD641"/>
    <x v="924"/>
    <x v="2"/>
    <s v="Sweets"/>
    <s v="CUST1978"/>
    <s v="Holi Lover MM"/>
    <x v="0"/>
    <x v="4"/>
    <x v="2"/>
    <n v="850"/>
    <x v="1"/>
    <n v="3400"/>
    <n v="2600"/>
    <n v="800"/>
    <x v="0"/>
  </r>
  <r>
    <s v="ORD940"/>
    <x v="399"/>
    <x v="4"/>
    <x v="3"/>
    <x v="2"/>
    <s v="PRD642"/>
    <x v="925"/>
    <x v="2"/>
    <s v="Beverages"/>
    <s v="CUST1979"/>
    <s v="Holi Lover NN"/>
    <x v="0"/>
    <x v="4"/>
    <x v="6"/>
    <n v="450"/>
    <x v="1"/>
    <n v="2700"/>
    <n v="2000"/>
    <n v="700"/>
    <x v="2"/>
  </r>
  <r>
    <s v="ORD941"/>
    <x v="400"/>
    <x v="5"/>
    <x v="3"/>
    <x v="0"/>
    <s v="PRD718"/>
    <x v="926"/>
    <x v="3"/>
    <s v="Festive"/>
    <s v="CUST1980"/>
    <s v="Holi Lover OO"/>
    <x v="0"/>
    <x v="5"/>
    <x v="1"/>
    <n v="2800"/>
    <x v="0"/>
    <n v="7980"/>
    <n v="6100"/>
    <n v="1880"/>
    <x v="0"/>
  </r>
  <r>
    <s v="ORD942"/>
    <x v="400"/>
    <x v="5"/>
    <x v="3"/>
    <x v="0"/>
    <s v="PRD719"/>
    <x v="927"/>
    <x v="3"/>
    <s v="Equipment"/>
    <s v="CUST1981"/>
    <s v="Holi Lover PP"/>
    <x v="0"/>
    <x v="5"/>
    <x v="2"/>
    <n v="1500"/>
    <x v="1"/>
    <n v="6000"/>
    <n v="4600"/>
    <n v="1400"/>
    <x v="2"/>
  </r>
  <r>
    <s v="ORD943"/>
    <x v="401"/>
    <x v="6"/>
    <x v="3"/>
    <x v="3"/>
    <s v="PRD667"/>
    <x v="928"/>
    <x v="2"/>
    <s v="Festive"/>
    <s v="CUST1982"/>
    <s v="Holi Lover QQ"/>
    <x v="0"/>
    <x v="3"/>
    <x v="0"/>
    <n v="12000"/>
    <x v="3"/>
    <n v="22080"/>
    <n v="17000"/>
    <n v="5080"/>
    <x v="0"/>
  </r>
  <r>
    <s v="ORD944"/>
    <x v="401"/>
    <x v="6"/>
    <x v="3"/>
    <x v="3"/>
    <s v="PRD668"/>
    <x v="929"/>
    <x v="2"/>
    <s v="All"/>
    <s v="CUST1983"/>
    <s v="Holi Lover RR"/>
    <x v="0"/>
    <x v="3"/>
    <x v="1"/>
    <n v="8500"/>
    <x v="0"/>
    <n v="24225"/>
    <n v="18500"/>
    <n v="5725"/>
    <x v="1"/>
  </r>
  <r>
    <s v="ORD945"/>
    <x v="402"/>
    <x v="0"/>
    <x v="0"/>
    <x v="0"/>
    <s v="PRD261"/>
    <x v="930"/>
    <x v="0"/>
    <s v="Festive"/>
    <s v="CUST1984"/>
    <s v="Holi Lover SS"/>
    <x v="0"/>
    <x v="0"/>
    <x v="2"/>
    <n v="12000"/>
    <x v="2"/>
    <n v="43200"/>
    <n v="33000"/>
    <n v="10200"/>
    <x v="0"/>
  </r>
  <r>
    <s v="ORD946"/>
    <x v="402"/>
    <x v="0"/>
    <x v="0"/>
    <x v="0"/>
    <s v="PRD262"/>
    <x v="931"/>
    <x v="0"/>
    <s v="Sale"/>
    <s v="CUST1985"/>
    <s v="Holi Lover TT"/>
    <x v="0"/>
    <x v="0"/>
    <x v="0"/>
    <n v="28000"/>
    <x v="3"/>
    <n v="51520"/>
    <n v="39000"/>
    <n v="12520"/>
    <x v="2"/>
  </r>
  <r>
    <s v="ORD947"/>
    <x v="403"/>
    <x v="1"/>
    <x v="1"/>
    <x v="1"/>
    <s v="PRD357"/>
    <x v="932"/>
    <x v="1"/>
    <s v="Festive"/>
    <s v="CUST1986"/>
    <s v="Holi Lover UU"/>
    <x v="0"/>
    <x v="1"/>
    <x v="1"/>
    <n v="3800"/>
    <x v="0"/>
    <n v="10830"/>
    <n v="8300"/>
    <n v="2530"/>
    <x v="0"/>
  </r>
  <r>
    <s v="ORD948"/>
    <x v="403"/>
    <x v="1"/>
    <x v="1"/>
    <x v="1"/>
    <s v="PRD358"/>
    <x v="933"/>
    <x v="1"/>
    <s v="All"/>
    <s v="CUST1987"/>
    <s v="Holi Lover VV"/>
    <x v="0"/>
    <x v="1"/>
    <x v="2"/>
    <n v="2800"/>
    <x v="1"/>
    <n v="11200"/>
    <n v="8500"/>
    <n v="2700"/>
    <x v="1"/>
  </r>
  <r>
    <s v="ORD949"/>
    <x v="404"/>
    <x v="2"/>
    <x v="2"/>
    <x v="2"/>
    <s v="PRD451"/>
    <x v="934"/>
    <x v="0"/>
    <s v="Sale"/>
    <s v="CUST1988"/>
    <s v="Holi Lover WW"/>
    <x v="0"/>
    <x v="2"/>
    <x v="0"/>
    <n v="32000"/>
    <x v="2"/>
    <n v="57600"/>
    <n v="44000"/>
    <n v="13600"/>
    <x v="0"/>
  </r>
  <r>
    <s v="ORD950"/>
    <x v="404"/>
    <x v="2"/>
    <x v="2"/>
    <x v="2"/>
    <s v="PRD452"/>
    <x v="935"/>
    <x v="0"/>
    <s v="Cameras"/>
    <s v="CUST1989"/>
    <s v="Holi Lover XX"/>
    <x v="0"/>
    <x v="2"/>
    <x v="3"/>
    <n v="45000"/>
    <x v="0"/>
    <n v="42750"/>
    <n v="33000"/>
    <n v="9750"/>
    <x v="2"/>
  </r>
  <r>
    <s v="ORD951"/>
    <x v="405"/>
    <x v="3"/>
    <x v="3"/>
    <x v="3"/>
    <s v="PRD669"/>
    <x v="936"/>
    <x v="2"/>
    <s v="Sale"/>
    <s v="CUST1990"/>
    <s v="Holi Lover YY"/>
    <x v="0"/>
    <x v="3"/>
    <x v="0"/>
    <n v="22000"/>
    <x v="3"/>
    <n v="40480"/>
    <n v="31000"/>
    <n v="9480"/>
    <x v="0"/>
  </r>
  <r>
    <s v="ORD952"/>
    <x v="405"/>
    <x v="3"/>
    <x v="3"/>
    <x v="3"/>
    <s v="PRD670"/>
    <x v="937"/>
    <x v="2"/>
    <s v="Outdoor"/>
    <s v="CUST1991"/>
    <s v="Holi Lover ZZ"/>
    <x v="0"/>
    <x v="3"/>
    <x v="1"/>
    <n v="12000"/>
    <x v="0"/>
    <n v="34200"/>
    <n v="26000"/>
    <n v="8200"/>
    <x v="1"/>
  </r>
  <r>
    <s v="ORD953"/>
    <x v="406"/>
    <x v="4"/>
    <x v="3"/>
    <x v="2"/>
    <s v="PRD643"/>
    <x v="938"/>
    <x v="2"/>
    <s v="Festive"/>
    <s v="CUST1992"/>
    <s v="Holi Lover AAA"/>
    <x v="0"/>
    <x v="4"/>
    <x v="4"/>
    <n v="1500"/>
    <x v="1"/>
    <n v="7500"/>
    <n v="5700"/>
    <n v="1800"/>
    <x v="0"/>
  </r>
  <r>
    <s v="ORD954"/>
    <x v="406"/>
    <x v="4"/>
    <x v="3"/>
    <x v="2"/>
    <s v="PRD644"/>
    <x v="939"/>
    <x v="2"/>
    <s v="Offers"/>
    <s v="CUST1993"/>
    <s v="Holi Lover BBB"/>
    <x v="0"/>
    <x v="4"/>
    <x v="2"/>
    <n v="1200"/>
    <x v="0"/>
    <n v="4560"/>
    <n v="3500"/>
    <n v="1060"/>
    <x v="2"/>
  </r>
  <r>
    <s v="ORD955"/>
    <x v="407"/>
    <x v="5"/>
    <x v="3"/>
    <x v="0"/>
    <s v="PRD720"/>
    <x v="940"/>
    <x v="3"/>
    <s v="Sale"/>
    <s v="CUST1994"/>
    <s v="Holi Lover CCC"/>
    <x v="0"/>
    <x v="5"/>
    <x v="1"/>
    <n v="3500"/>
    <x v="3"/>
    <n v="9660"/>
    <n v="7400"/>
    <n v="2260"/>
    <x v="0"/>
  </r>
  <r>
    <s v="ORD956"/>
    <x v="407"/>
    <x v="5"/>
    <x v="3"/>
    <x v="0"/>
    <s v="PRD721"/>
    <x v="941"/>
    <x v="3"/>
    <s v="Equipment"/>
    <s v="CUST1995"/>
    <s v="Holi Lover DDD"/>
    <x v="0"/>
    <x v="5"/>
    <x v="0"/>
    <n v="5500"/>
    <x v="0"/>
    <n v="10450"/>
    <n v="8000"/>
    <n v="2450"/>
    <x v="2"/>
  </r>
  <r>
    <s v="ORD957"/>
    <x v="408"/>
    <x v="6"/>
    <x v="3"/>
    <x v="3"/>
    <s v="PRD671"/>
    <x v="942"/>
    <x v="2"/>
    <s v="Gifts"/>
    <s v="CUST1996"/>
    <s v="Women's Day EEE"/>
    <x v="0"/>
    <x v="3"/>
    <x v="0"/>
    <n v="15000"/>
    <x v="3"/>
    <n v="27600"/>
    <n v="21000"/>
    <n v="6600"/>
    <x v="0"/>
  </r>
  <r>
    <s v="ORD958"/>
    <x v="408"/>
    <x v="6"/>
    <x v="3"/>
    <x v="3"/>
    <s v="PRD672"/>
    <x v="548"/>
    <x v="2"/>
    <s v="Decor"/>
    <s v="CUST1997"/>
    <s v="Women's Day FFF"/>
    <x v="0"/>
    <x v="3"/>
    <x v="1"/>
    <n v="5500"/>
    <x v="0"/>
    <n v="15675"/>
    <n v="12000"/>
    <n v="3675"/>
    <x v="1"/>
  </r>
  <r>
    <s v="ORD959"/>
    <x v="409"/>
    <x v="0"/>
    <x v="0"/>
    <x v="0"/>
    <s v="PRD263"/>
    <x v="943"/>
    <x v="0"/>
    <s v="Gifts"/>
    <s v="CUST1998"/>
    <s v="Women's Day GGG"/>
    <x v="0"/>
    <x v="0"/>
    <x v="0"/>
    <n v="18000"/>
    <x v="0"/>
    <n v="34200"/>
    <n v="26000"/>
    <n v="8200"/>
    <x v="0"/>
  </r>
  <r>
    <s v="ORD960"/>
    <x v="409"/>
    <x v="0"/>
    <x v="0"/>
    <x v="0"/>
    <s v="PRD264"/>
    <x v="944"/>
    <x v="0"/>
    <s v="Wearables"/>
    <s v="CUST1999"/>
    <s v="Women's Day HHH"/>
    <x v="0"/>
    <x v="0"/>
    <x v="3"/>
    <n v="22000"/>
    <x v="1"/>
    <n v="22000"/>
    <n v="17000"/>
    <n v="5000"/>
    <x v="2"/>
  </r>
  <r>
    <s v="ORD961"/>
    <x v="410"/>
    <x v="1"/>
    <x v="1"/>
    <x v="1"/>
    <s v="PRD359"/>
    <x v="945"/>
    <x v="1"/>
    <s v="Women's Wear"/>
    <s v="CUST2000"/>
    <s v="Women's Day III"/>
    <x v="0"/>
    <x v="1"/>
    <x v="1"/>
    <n v="4500"/>
    <x v="3"/>
    <n v="12420"/>
    <n v="9500"/>
    <n v="2920"/>
    <x v="0"/>
  </r>
  <r>
    <s v="ORD962"/>
    <x v="410"/>
    <x v="1"/>
    <x v="1"/>
    <x v="1"/>
    <s v="PRD360"/>
    <x v="946"/>
    <x v="1"/>
    <s v="Ethnic Wear"/>
    <s v="CUST2001"/>
    <s v="Women's Day JJJ"/>
    <x v="0"/>
    <x v="1"/>
    <x v="0"/>
    <n v="5500"/>
    <x v="0"/>
    <n v="10450"/>
    <n v="8000"/>
    <n v="2450"/>
    <x v="1"/>
  </r>
  <r>
    <s v="ORD963"/>
    <x v="411"/>
    <x v="2"/>
    <x v="2"/>
    <x v="2"/>
    <s v="PRD453"/>
    <x v="947"/>
    <x v="0"/>
    <s v="Gifts"/>
    <s v="CUST2002"/>
    <s v="Women's Day KKK"/>
    <x v="0"/>
    <x v="2"/>
    <x v="0"/>
    <n v="15000"/>
    <x v="0"/>
    <n v="28500"/>
    <n v="22000"/>
    <n v="6500"/>
    <x v="0"/>
  </r>
  <r>
    <s v="ORD964"/>
    <x v="411"/>
    <x v="2"/>
    <x v="2"/>
    <x v="2"/>
    <s v="PRD454"/>
    <x v="948"/>
    <x v="0"/>
    <s v="Wearables"/>
    <s v="CUST2003"/>
    <s v="Women's Day LLL"/>
    <x v="0"/>
    <x v="2"/>
    <x v="1"/>
    <n v="4500"/>
    <x v="1"/>
    <n v="13500"/>
    <n v="10300"/>
    <n v="3200"/>
    <x v="2"/>
  </r>
  <r>
    <s v="ORD965"/>
    <x v="412"/>
    <x v="3"/>
    <x v="3"/>
    <x v="3"/>
    <s v="PRD673"/>
    <x v="949"/>
    <x v="2"/>
    <s v="Gifts"/>
    <s v="CUST2004"/>
    <s v="Women's Day MMM"/>
    <x v="0"/>
    <x v="3"/>
    <x v="0"/>
    <n v="12000"/>
    <x v="3"/>
    <n v="22080"/>
    <n v="17000"/>
    <n v="5080"/>
    <x v="0"/>
  </r>
  <r>
    <s v="ORD966"/>
    <x v="412"/>
    <x v="3"/>
    <x v="3"/>
    <x v="3"/>
    <s v="PRD674"/>
    <x v="950"/>
    <x v="2"/>
    <s v="Bedroom"/>
    <s v="CUST2005"/>
    <s v="Women's Day NNN"/>
    <x v="0"/>
    <x v="3"/>
    <x v="3"/>
    <n v="8500"/>
    <x v="0"/>
    <n v="8075"/>
    <n v="6200"/>
    <n v="1875"/>
    <x v="1"/>
  </r>
  <r>
    <s v="ORD967"/>
    <x v="413"/>
    <x v="4"/>
    <x v="3"/>
    <x v="2"/>
    <s v="PRD645"/>
    <x v="951"/>
    <x v="2"/>
    <s v="Gifts"/>
    <s v="CUST2006"/>
    <s v="Women's Day OOO"/>
    <x v="0"/>
    <x v="4"/>
    <x v="1"/>
    <n v="850"/>
    <x v="1"/>
    <n v="2550"/>
    <n v="1900"/>
    <n v="650"/>
    <x v="0"/>
  </r>
  <r>
    <s v="ORD968"/>
    <x v="413"/>
    <x v="4"/>
    <x v="3"/>
    <x v="2"/>
    <s v="PRD646"/>
    <x v="952"/>
    <x v="2"/>
    <s v="Gifts"/>
    <s v="CUST2007"/>
    <s v="Women's Day PPP"/>
    <x v="0"/>
    <x v="4"/>
    <x v="0"/>
    <n v="1500"/>
    <x v="1"/>
    <n v="3000"/>
    <n v="2300"/>
    <n v="700"/>
    <x v="2"/>
  </r>
  <r>
    <s v="ORD969"/>
    <x v="414"/>
    <x v="5"/>
    <x v="3"/>
    <x v="0"/>
    <s v="PRD722"/>
    <x v="953"/>
    <x v="3"/>
    <s v="Gifts"/>
    <s v="CUST2008"/>
    <s v="Women's Day QQQ"/>
    <x v="0"/>
    <x v="5"/>
    <x v="0"/>
    <n v="2800"/>
    <x v="0"/>
    <n v="5320"/>
    <n v="4000"/>
    <n v="1320"/>
    <x v="0"/>
  </r>
  <r>
    <s v="ORD970"/>
    <x v="414"/>
    <x v="5"/>
    <x v="3"/>
    <x v="0"/>
    <s v="PRD723"/>
    <x v="479"/>
    <x v="3"/>
    <s v="Yoga"/>
    <s v="CUST2009"/>
    <s v="Women's Day RRR"/>
    <x v="0"/>
    <x v="5"/>
    <x v="1"/>
    <n v="1800"/>
    <x v="1"/>
    <n v="5400"/>
    <n v="4100"/>
    <n v="1300"/>
    <x v="2"/>
  </r>
  <r>
    <s v="ORD971"/>
    <x v="415"/>
    <x v="6"/>
    <x v="3"/>
    <x v="3"/>
    <s v="PRD675"/>
    <x v="954"/>
    <x v="2"/>
    <s v="Sale"/>
    <s v="CUST2010"/>
    <s v="Shopper SSS"/>
    <x v="0"/>
    <x v="3"/>
    <x v="0"/>
    <n v="15000"/>
    <x v="4"/>
    <n v="26400"/>
    <n v="20000"/>
    <n v="6400"/>
    <x v="0"/>
  </r>
  <r>
    <s v="ORD972"/>
    <x v="415"/>
    <x v="6"/>
    <x v="3"/>
    <x v="3"/>
    <s v="PRD676"/>
    <x v="566"/>
    <x v="2"/>
    <s v="Sale"/>
    <s v="CUST2011"/>
    <s v="Shopper TTT"/>
    <x v="0"/>
    <x v="3"/>
    <x v="1"/>
    <n v="8500"/>
    <x v="2"/>
    <n v="22950"/>
    <n v="17500"/>
    <n v="5450"/>
    <x v="1"/>
  </r>
  <r>
    <s v="ORD973"/>
    <x v="416"/>
    <x v="7"/>
    <x v="3"/>
    <x v="3"/>
    <s v="PRD677"/>
    <x v="955"/>
    <x v="2"/>
    <s v="Seasonal"/>
    <s v="CUST2012"/>
    <s v="Spring UUU"/>
    <x v="0"/>
    <x v="3"/>
    <x v="0"/>
    <n v="18000"/>
    <x v="0"/>
    <n v="34200"/>
    <n v="26000"/>
    <n v="8200"/>
    <x v="0"/>
  </r>
  <r>
    <s v="ORD974"/>
    <x v="416"/>
    <x v="7"/>
    <x v="3"/>
    <x v="3"/>
    <s v="PRD678"/>
    <x v="956"/>
    <x v="2"/>
    <s v="Outdoor"/>
    <s v="CUST2013"/>
    <s v="Spring VVV"/>
    <x v="0"/>
    <x v="3"/>
    <x v="2"/>
    <n v="5500"/>
    <x v="1"/>
    <n v="22000"/>
    <n v="16800"/>
    <n v="5200"/>
    <x v="2"/>
  </r>
  <r>
    <s v="ORD975"/>
    <x v="417"/>
    <x v="0"/>
    <x v="0"/>
    <x v="0"/>
    <s v="PRD265"/>
    <x v="957"/>
    <x v="0"/>
    <s v="Seasonal"/>
    <s v="CUST2014"/>
    <s v="Spring WWW"/>
    <x v="0"/>
    <x v="0"/>
    <x v="0"/>
    <n v="25000"/>
    <x v="3"/>
    <n v="46000"/>
    <n v="35000"/>
    <n v="11000"/>
    <x v="0"/>
  </r>
  <r>
    <s v="ORD976"/>
    <x v="417"/>
    <x v="0"/>
    <x v="0"/>
    <x v="0"/>
    <s v="PRD266"/>
    <x v="368"/>
    <x v="0"/>
    <s v="Audio"/>
    <s v="CUST2015"/>
    <s v="Spring XXX"/>
    <x v="0"/>
    <x v="0"/>
    <x v="1"/>
    <n v="8500"/>
    <x v="0"/>
    <n v="24225"/>
    <n v="18500"/>
    <n v="5725"/>
    <x v="2"/>
  </r>
  <r>
    <s v="ORD977"/>
    <x v="418"/>
    <x v="1"/>
    <x v="1"/>
    <x v="1"/>
    <s v="PRD361"/>
    <x v="885"/>
    <x v="1"/>
    <s v="Seasonal"/>
    <s v="CUST2016"/>
    <s v="Spring YYY"/>
    <x v="0"/>
    <x v="1"/>
    <x v="2"/>
    <n v="2800"/>
    <x v="0"/>
    <n v="10640"/>
    <n v="8100"/>
    <n v="2540"/>
    <x v="0"/>
  </r>
  <r>
    <s v="ORD978"/>
    <x v="418"/>
    <x v="1"/>
    <x v="1"/>
    <x v="1"/>
    <s v="PRD362"/>
    <x v="958"/>
    <x v="1"/>
    <s v="Summer"/>
    <s v="CUST2017"/>
    <s v="Spring ZZZ"/>
    <x v="0"/>
    <x v="1"/>
    <x v="1"/>
    <n v="2200"/>
    <x v="1"/>
    <n v="6600"/>
    <n v="5000"/>
    <n v="1600"/>
    <x v="1"/>
  </r>
  <r>
    <s v="ORD979"/>
    <x v="419"/>
    <x v="2"/>
    <x v="2"/>
    <x v="2"/>
    <s v="PRD455"/>
    <x v="959"/>
    <x v="0"/>
    <s v="Seasonal"/>
    <s v="CUST2018"/>
    <s v="Summer AAAA"/>
    <x v="0"/>
    <x v="2"/>
    <x v="0"/>
    <n v="32000"/>
    <x v="0"/>
    <n v="60800"/>
    <n v="46000"/>
    <n v="14800"/>
    <x v="0"/>
  </r>
  <r>
    <s v="ORD980"/>
    <x v="419"/>
    <x v="2"/>
    <x v="2"/>
    <x v="2"/>
    <s v="PRD456"/>
    <x v="303"/>
    <x v="0"/>
    <s v="Appliances"/>
    <s v="CUST2019"/>
    <s v="Summer BBBB"/>
    <x v="0"/>
    <x v="2"/>
    <x v="1"/>
    <n v="8500"/>
    <x v="3"/>
    <n v="23460"/>
    <n v="18000"/>
    <n v="5460"/>
    <x v="2"/>
  </r>
  <r>
    <s v="ORD981"/>
    <x v="420"/>
    <x v="3"/>
    <x v="3"/>
    <x v="3"/>
    <s v="PRD679"/>
    <x v="960"/>
    <x v="2"/>
    <s v="Seasonal"/>
    <s v="CUST2020"/>
    <s v="Summer CCCC"/>
    <x v="0"/>
    <x v="3"/>
    <x v="0"/>
    <n v="15000"/>
    <x v="0"/>
    <n v="28500"/>
    <n v="22000"/>
    <n v="6500"/>
    <x v="0"/>
  </r>
  <r>
    <s v="ORD982"/>
    <x v="420"/>
    <x v="3"/>
    <x v="3"/>
    <x v="3"/>
    <s v="PRD680"/>
    <x v="961"/>
    <x v="2"/>
    <s v="Outdoor"/>
    <s v="CUST2021"/>
    <s v="Summer DDDD"/>
    <x v="0"/>
    <x v="3"/>
    <x v="1"/>
    <n v="8500"/>
    <x v="1"/>
    <n v="25500"/>
    <n v="19500"/>
    <n v="6000"/>
    <x v="1"/>
  </r>
  <r>
    <s v="ORD983"/>
    <x v="421"/>
    <x v="4"/>
    <x v="3"/>
    <x v="2"/>
    <s v="PRD647"/>
    <x v="348"/>
    <x v="2"/>
    <s v="Beverages"/>
    <s v="CUST2022"/>
    <s v="Summer EEEE"/>
    <x v="0"/>
    <x v="4"/>
    <x v="7"/>
    <n v="350"/>
    <x v="1"/>
    <n v="2800"/>
    <n v="2100"/>
    <n v="700"/>
    <x v="0"/>
  </r>
  <r>
    <s v="ORD984"/>
    <x v="421"/>
    <x v="4"/>
    <x v="3"/>
    <x v="2"/>
    <s v="PRD648"/>
    <x v="962"/>
    <x v="2"/>
    <s v="Beverages"/>
    <s v="CUST2023"/>
    <s v="Summer FFFF"/>
    <x v="0"/>
    <x v="4"/>
    <x v="6"/>
    <n v="450"/>
    <x v="1"/>
    <n v="2700"/>
    <n v="2000"/>
    <n v="700"/>
    <x v="2"/>
  </r>
  <r>
    <s v="ORD985"/>
    <x v="422"/>
    <x v="5"/>
    <x v="3"/>
    <x v="0"/>
    <s v="PRD724"/>
    <x v="963"/>
    <x v="3"/>
    <s v="Seasonal"/>
    <s v="CUST2024"/>
    <s v="Summer GGGG"/>
    <x v="0"/>
    <x v="5"/>
    <x v="1"/>
    <n v="3500"/>
    <x v="0"/>
    <n v="9975"/>
    <n v="7600"/>
    <n v="2375"/>
    <x v="0"/>
  </r>
  <r>
    <s v="ORD986"/>
    <x v="422"/>
    <x v="5"/>
    <x v="3"/>
    <x v="0"/>
    <s v="PRD725"/>
    <x v="964"/>
    <x v="3"/>
    <s v="Equipment"/>
    <s v="CUST2025"/>
    <s v="Summer HHHH"/>
    <x v="0"/>
    <x v="5"/>
    <x v="2"/>
    <n v="2200"/>
    <x v="1"/>
    <n v="8800"/>
    <n v="6700"/>
    <n v="2100"/>
    <x v="2"/>
  </r>
  <r>
    <s v="ORD987"/>
    <x v="423"/>
    <x v="6"/>
    <x v="3"/>
    <x v="3"/>
    <s v="PRD681"/>
    <x v="326"/>
    <x v="2"/>
    <s v="Festive"/>
    <s v="CUST2026"/>
    <s v="Gudi Padwa IIII"/>
    <x v="0"/>
    <x v="3"/>
    <x v="0"/>
    <n v="22000"/>
    <x v="3"/>
    <n v="40480"/>
    <n v="31000"/>
    <n v="9480"/>
    <x v="0"/>
  </r>
  <r>
    <s v="ORD988"/>
    <x v="423"/>
    <x v="6"/>
    <x v="3"/>
    <x v="3"/>
    <s v="PRD682"/>
    <x v="578"/>
    <x v="2"/>
    <s v="Decor"/>
    <s v="CUST2027"/>
    <s v="Gudi Padwa JJJJ"/>
    <x v="0"/>
    <x v="3"/>
    <x v="1"/>
    <n v="8500"/>
    <x v="0"/>
    <n v="24225"/>
    <n v="18500"/>
    <n v="5725"/>
    <x v="1"/>
  </r>
  <r>
    <s v="ORD989"/>
    <x v="424"/>
    <x v="7"/>
    <x v="3"/>
    <x v="3"/>
    <s v="PRD683"/>
    <x v="330"/>
    <x v="2"/>
    <s v="Festive"/>
    <s v="CUST2028"/>
    <s v="Ugadi KKKK"/>
    <x v="0"/>
    <x v="3"/>
    <x v="0"/>
    <n v="18000"/>
    <x v="0"/>
    <n v="34200"/>
    <n v="26000"/>
    <n v="8200"/>
    <x v="0"/>
  </r>
  <r>
    <s v="ORD990"/>
    <x v="424"/>
    <x v="7"/>
    <x v="3"/>
    <x v="3"/>
    <s v="PRD684"/>
    <x v="965"/>
    <x v="2"/>
    <s v="Ethnic"/>
    <s v="CUST2029"/>
    <s v="Ugadi LLLL"/>
    <x v="0"/>
    <x v="3"/>
    <x v="1"/>
    <n v="12000"/>
    <x v="1"/>
    <n v="36000"/>
    <n v="27500"/>
    <n v="8500"/>
    <x v="2"/>
  </r>
  <r>
    <s v="ORD991"/>
    <x v="425"/>
    <x v="0"/>
    <x v="0"/>
    <x v="0"/>
    <s v="PRD267"/>
    <x v="966"/>
    <x v="0"/>
    <s v="Festive"/>
    <s v="CUST2030"/>
    <s v="Gudi Padwa MMMM"/>
    <x v="0"/>
    <x v="0"/>
    <x v="1"/>
    <n v="15000"/>
    <x v="3"/>
    <n v="41400"/>
    <n v="32000"/>
    <n v="9400"/>
    <x v="0"/>
  </r>
  <r>
    <s v="ORD992"/>
    <x v="425"/>
    <x v="0"/>
    <x v="0"/>
    <x v="0"/>
    <s v="PRD268"/>
    <x v="939"/>
    <x v="0"/>
    <s v="Offers"/>
    <s v="CUST2031"/>
    <s v="Gudi Padwa NNNN"/>
    <x v="0"/>
    <x v="0"/>
    <x v="0"/>
    <n v="28000"/>
    <x v="0"/>
    <n v="53200"/>
    <n v="41000"/>
    <n v="12200"/>
    <x v="2"/>
  </r>
  <r>
    <s v="ORD993"/>
    <x v="426"/>
    <x v="1"/>
    <x v="1"/>
    <x v="1"/>
    <s v="PRD363"/>
    <x v="967"/>
    <x v="1"/>
    <s v="Festive"/>
    <s v="CUST2032"/>
    <s v="Navratri OOOO"/>
    <x v="0"/>
    <x v="1"/>
    <x v="2"/>
    <n v="3500"/>
    <x v="3"/>
    <n v="12880"/>
    <n v="9800"/>
    <n v="3080"/>
    <x v="0"/>
  </r>
  <r>
    <s v="ORD994"/>
    <x v="426"/>
    <x v="1"/>
    <x v="1"/>
    <x v="1"/>
    <s v="PRD364"/>
    <x v="968"/>
    <x v="1"/>
    <s v="Ethnic Wear"/>
    <s v="CUST2033"/>
    <s v="Navratri PPPP"/>
    <x v="0"/>
    <x v="1"/>
    <x v="1"/>
    <n v="5500"/>
    <x v="0"/>
    <n v="15675"/>
    <n v="12000"/>
    <n v="3675"/>
    <x v="1"/>
  </r>
  <r>
    <s v="ORD995"/>
    <x v="427"/>
    <x v="2"/>
    <x v="2"/>
    <x v="2"/>
    <s v="PRD457"/>
    <x v="969"/>
    <x v="0"/>
    <s v="Festive"/>
    <s v="CUST2034"/>
    <s v="Ugadi QQQQ"/>
    <x v="0"/>
    <x v="2"/>
    <x v="0"/>
    <n v="22000"/>
    <x v="3"/>
    <n v="40480"/>
    <n v="31000"/>
    <n v="9480"/>
    <x v="0"/>
  </r>
  <r>
    <s v="ORD996"/>
    <x v="427"/>
    <x v="2"/>
    <x v="2"/>
    <x v="2"/>
    <s v="PRD458"/>
    <x v="970"/>
    <x v="0"/>
    <s v="Gifts"/>
    <s v="CUST2035"/>
    <s v="Ugadi RRRR"/>
    <x v="0"/>
    <x v="2"/>
    <x v="1"/>
    <n v="12000"/>
    <x v="0"/>
    <n v="34200"/>
    <n v="26000"/>
    <n v="8200"/>
    <x v="2"/>
  </r>
  <r>
    <s v="ORD997"/>
    <x v="428"/>
    <x v="3"/>
    <x v="3"/>
    <x v="3"/>
    <s v="PRD685"/>
    <x v="971"/>
    <x v="2"/>
    <s v="Festive"/>
    <s v="CUST2036"/>
    <s v="Bengali New Year SSSS"/>
    <x v="0"/>
    <x v="3"/>
    <x v="0"/>
    <n v="25000"/>
    <x v="3"/>
    <n v="46000"/>
    <n v="35000"/>
    <n v="11000"/>
    <x v="0"/>
  </r>
  <r>
    <s v="ORD998"/>
    <x v="428"/>
    <x v="3"/>
    <x v="3"/>
    <x v="3"/>
    <s v="PRD686"/>
    <x v="965"/>
    <x v="2"/>
    <s v="Ethnic"/>
    <s v="CUST2037"/>
    <s v="Bengali New Year TTTT"/>
    <x v="0"/>
    <x v="3"/>
    <x v="1"/>
    <n v="12000"/>
    <x v="0"/>
    <n v="34200"/>
    <n v="26000"/>
    <n v="8200"/>
    <x v="1"/>
  </r>
  <r>
    <s v="ORD999"/>
    <x v="429"/>
    <x v="4"/>
    <x v="3"/>
    <x v="2"/>
    <s v="PRD649"/>
    <x v="972"/>
    <x v="2"/>
    <s v="Festive"/>
    <s v="CUST2038"/>
    <s v="Tamil New Year UUUU"/>
    <x v="0"/>
    <x v="4"/>
    <x v="4"/>
    <n v="1800"/>
    <x v="1"/>
    <n v="9000"/>
    <n v="6900"/>
    <n v="2100"/>
    <x v="0"/>
  </r>
  <r>
    <s v="ORD1000"/>
    <x v="429"/>
    <x v="4"/>
    <x v="3"/>
    <x v="2"/>
    <s v="PRD650"/>
    <x v="973"/>
    <x v="2"/>
    <s v="Sweets"/>
    <s v="CUST2039"/>
    <s v="Tamil New Year VVVV"/>
    <x v="0"/>
    <x v="4"/>
    <x v="2"/>
    <n v="1200"/>
    <x v="1"/>
    <n v="4800"/>
    <n v="3600"/>
    <n v="1200"/>
    <x v="2"/>
  </r>
  <r>
    <s v="ORD1001"/>
    <x v="430"/>
    <x v="5"/>
    <x v="3"/>
    <x v="0"/>
    <s v="PRD726"/>
    <x v="974"/>
    <x v="3"/>
    <s v="Festive"/>
    <s v="CUST2040"/>
    <s v="Gudi Padwa WWWW"/>
    <x v="0"/>
    <x v="5"/>
    <x v="1"/>
    <n v="2800"/>
    <x v="0"/>
    <n v="7980"/>
    <n v="6100"/>
    <n v="1880"/>
    <x v="0"/>
  </r>
  <r>
    <s v="ORD1002"/>
    <x v="430"/>
    <x v="5"/>
    <x v="3"/>
    <x v="0"/>
    <s v="PRD727"/>
    <x v="848"/>
    <x v="3"/>
    <s v="Equipment"/>
    <s v="CUST2041"/>
    <s v="Gudi Padwa XXXX"/>
    <x v="0"/>
    <x v="5"/>
    <x v="2"/>
    <n v="1500"/>
    <x v="1"/>
    <n v="6000"/>
    <n v="4600"/>
    <n v="1400"/>
    <x v="2"/>
  </r>
  <r>
    <s v="ORD1003"/>
    <x v="431"/>
    <x v="6"/>
    <x v="3"/>
    <x v="3"/>
    <s v="PRD687"/>
    <x v="975"/>
    <x v="2"/>
    <s v="Sale"/>
    <s v="CUST2042"/>
    <s v="Shopper YYYY"/>
    <x v="0"/>
    <x v="3"/>
    <x v="0"/>
    <n v="15000"/>
    <x v="2"/>
    <n v="27000"/>
    <n v="20500"/>
    <n v="6500"/>
    <x v="0"/>
  </r>
  <r>
    <s v="ORD1004"/>
    <x v="431"/>
    <x v="6"/>
    <x v="3"/>
    <x v="3"/>
    <s v="PRD688"/>
    <x v="976"/>
    <x v="2"/>
    <s v="Sale"/>
    <s v="CUST2043"/>
    <s v="Shopper ZZZZ"/>
    <x v="0"/>
    <x v="3"/>
    <x v="1"/>
    <n v="8500"/>
    <x v="3"/>
    <n v="23460"/>
    <n v="18000"/>
    <n v="5460"/>
    <x v="1"/>
  </r>
  <r>
    <s v="ORD1005"/>
    <x v="432"/>
    <x v="7"/>
    <x v="3"/>
    <x v="3"/>
    <s v="PRD689"/>
    <x v="977"/>
    <x v="2"/>
    <s v="Sale"/>
    <s v="CUST2044"/>
    <s v="Shopper AAAA1"/>
    <x v="0"/>
    <x v="3"/>
    <x v="0"/>
    <n v="22000"/>
    <x v="4"/>
    <n v="38720"/>
    <n v="29500"/>
    <n v="9220"/>
    <x v="0"/>
  </r>
  <r>
    <s v="ORD1006"/>
    <x v="432"/>
    <x v="7"/>
    <x v="3"/>
    <x v="3"/>
    <s v="PRD690"/>
    <x v="978"/>
    <x v="2"/>
    <s v="Sale"/>
    <s v="CUST2045"/>
    <s v="Shopper BBBB1"/>
    <x v="0"/>
    <x v="3"/>
    <x v="1"/>
    <n v="12000"/>
    <x v="2"/>
    <n v="32400"/>
    <n v="25000"/>
    <n v="7400"/>
    <x v="2"/>
  </r>
  <r>
    <s v="ORD1007"/>
    <x v="433"/>
    <x v="0"/>
    <x v="0"/>
    <x v="0"/>
    <s v="PRD269"/>
    <x v="979"/>
    <x v="0"/>
    <s v="New"/>
    <s v="CUST2046"/>
    <s v="Early CCCC1"/>
    <x v="0"/>
    <x v="0"/>
    <x v="0"/>
    <n v="22000"/>
    <x v="0"/>
    <n v="41800"/>
    <n v="32000"/>
    <n v="9800"/>
    <x v="0"/>
  </r>
  <r>
    <s v="ORD1008"/>
    <x v="433"/>
    <x v="0"/>
    <x v="0"/>
    <x v="0"/>
    <s v="PRD270"/>
    <x v="883"/>
    <x v="0"/>
    <s v="Sale"/>
    <s v="CUST2047"/>
    <s v="Shopper DDDD1"/>
    <x v="0"/>
    <x v="0"/>
    <x v="1"/>
    <n v="15000"/>
    <x v="3"/>
    <n v="41400"/>
    <n v="32000"/>
    <n v="9400"/>
    <x v="2"/>
  </r>
  <r>
    <s v="ORD1009"/>
    <x v="434"/>
    <x v="1"/>
    <x v="1"/>
    <x v="1"/>
    <s v="PRD365"/>
    <x v="980"/>
    <x v="1"/>
    <s v="Seasonal"/>
    <s v="CUST2048"/>
    <s v="Summer EEEE1"/>
    <x v="0"/>
    <x v="1"/>
    <x v="2"/>
    <n v="2800"/>
    <x v="0"/>
    <n v="10640"/>
    <n v="8100"/>
    <n v="2540"/>
    <x v="0"/>
  </r>
  <r>
    <s v="ORD1001"/>
    <x v="435"/>
    <x v="0"/>
    <x v="0"/>
    <x v="0"/>
    <s v="PRD271"/>
    <x v="981"/>
    <x v="0"/>
    <s v="Appliances"/>
    <s v="CUST2049"/>
    <s v="Summer Shopper A"/>
    <x v="0"/>
    <x v="0"/>
    <x v="0"/>
    <n v="38000"/>
    <x v="3"/>
    <n v="69920"/>
    <n v="54000"/>
    <n v="15920"/>
    <x v="0"/>
  </r>
  <r>
    <s v="ORD1002"/>
    <x v="435"/>
    <x v="0"/>
    <x v="0"/>
    <x v="0"/>
    <s v="PRD272"/>
    <x v="982"/>
    <x v="0"/>
    <s v="Appliances"/>
    <s v="CUST2050"/>
    <s v="Summer Shopper B"/>
    <x v="0"/>
    <x v="0"/>
    <x v="1"/>
    <n v="8500"/>
    <x v="0"/>
    <n v="24225"/>
    <n v="18500"/>
    <n v="5725"/>
    <x v="2"/>
  </r>
  <r>
    <s v="ORD1003"/>
    <x v="436"/>
    <x v="1"/>
    <x v="1"/>
    <x v="1"/>
    <s v="PRD367"/>
    <x v="983"/>
    <x v="1"/>
    <s v="Women's Wear"/>
    <s v="CUST2051"/>
    <s v="Summer Shopper C"/>
    <x v="0"/>
    <x v="1"/>
    <x v="2"/>
    <n v="2200"/>
    <x v="3"/>
    <n v="8096"/>
    <n v="6200"/>
    <n v="1896"/>
    <x v="0"/>
  </r>
  <r>
    <s v="ORD1004"/>
    <x v="436"/>
    <x v="1"/>
    <x v="1"/>
    <x v="1"/>
    <s v="PRD368"/>
    <x v="984"/>
    <x v="1"/>
    <s v="Casual Wear"/>
    <s v="CUST2052"/>
    <s v="Summer Shopper D"/>
    <x v="0"/>
    <x v="1"/>
    <x v="4"/>
    <n v="1200"/>
    <x v="0"/>
    <n v="5700"/>
    <n v="4300"/>
    <n v="1400"/>
    <x v="1"/>
  </r>
  <r>
    <s v="ORD1005"/>
    <x v="437"/>
    <x v="2"/>
    <x v="2"/>
    <x v="2"/>
    <s v="PRD459"/>
    <x v="985"/>
    <x v="0"/>
    <s v="Computers"/>
    <s v="CUST2053"/>
    <s v="Summer Shopper E"/>
    <x v="0"/>
    <x v="2"/>
    <x v="0"/>
    <n v="55000"/>
    <x v="3"/>
    <n v="101200"/>
    <n v="78000"/>
    <n v="23200"/>
    <x v="0"/>
  </r>
  <r>
    <s v="ORD1006"/>
    <x v="437"/>
    <x v="2"/>
    <x v="2"/>
    <x v="2"/>
    <s v="PRD460"/>
    <x v="986"/>
    <x v="0"/>
    <s v="Tablets"/>
    <s v="CUST2054"/>
    <s v="Summer Shopper F"/>
    <x v="0"/>
    <x v="2"/>
    <x v="1"/>
    <n v="28000"/>
    <x v="0"/>
    <n v="79800"/>
    <n v="61000"/>
    <n v="18800"/>
    <x v="2"/>
  </r>
  <r>
    <s v="ORD1007"/>
    <x v="438"/>
    <x v="3"/>
    <x v="3"/>
    <x v="3"/>
    <s v="PRD691"/>
    <x v="960"/>
    <x v="2"/>
    <s v="Outdoor"/>
    <s v="CUST2055"/>
    <s v="Summer Shopper G"/>
    <x v="0"/>
    <x v="3"/>
    <x v="0"/>
    <n v="18000"/>
    <x v="3"/>
    <n v="33120"/>
    <n v="25500"/>
    <n v="7620"/>
    <x v="0"/>
  </r>
  <r>
    <s v="ORD1008"/>
    <x v="438"/>
    <x v="3"/>
    <x v="3"/>
    <x v="3"/>
    <s v="PRD692"/>
    <x v="987"/>
    <x v="2"/>
    <s v="Outdoor"/>
    <s v="CUST2056"/>
    <s v="Summer Shopper H"/>
    <x v="0"/>
    <x v="3"/>
    <x v="1"/>
    <n v="12000"/>
    <x v="0"/>
    <n v="34200"/>
    <n v="26000"/>
    <n v="8200"/>
    <x v="1"/>
  </r>
  <r>
    <s v="ORD1009"/>
    <x v="439"/>
    <x v="4"/>
    <x v="3"/>
    <x v="2"/>
    <s v="PRD651"/>
    <x v="988"/>
    <x v="2"/>
    <s v="Fruits"/>
    <s v="CUST2057"/>
    <s v="Summer Shopper I"/>
    <x v="0"/>
    <x v="4"/>
    <x v="6"/>
    <n v="350"/>
    <x v="1"/>
    <n v="2100"/>
    <n v="1600"/>
    <n v="500"/>
    <x v="0"/>
  </r>
  <r>
    <s v="ORD1010"/>
    <x v="439"/>
    <x v="4"/>
    <x v="3"/>
    <x v="2"/>
    <s v="PRD652"/>
    <x v="335"/>
    <x v="2"/>
    <s v="Fruits"/>
    <s v="CUST2058"/>
    <s v="Summer Shopper J"/>
    <x v="0"/>
    <x v="4"/>
    <x v="2"/>
    <n v="600"/>
    <x v="1"/>
    <n v="2400"/>
    <n v="1800"/>
    <n v="600"/>
    <x v="2"/>
  </r>
  <r>
    <s v="ORD1011"/>
    <x v="440"/>
    <x v="5"/>
    <x v="3"/>
    <x v="0"/>
    <s v="PRD728"/>
    <x v="963"/>
    <x v="3"/>
    <s v="Seasonal"/>
    <s v="CUST2059"/>
    <s v="Summer Shopper K"/>
    <x v="0"/>
    <x v="5"/>
    <x v="1"/>
    <n v="3500"/>
    <x v="0"/>
    <n v="9975"/>
    <n v="7600"/>
    <n v="2375"/>
    <x v="0"/>
  </r>
  <r>
    <s v="ORD1012"/>
    <x v="440"/>
    <x v="5"/>
    <x v="3"/>
    <x v="0"/>
    <s v="PRD729"/>
    <x v="989"/>
    <x v="3"/>
    <s v="Apparel"/>
    <s v="CUST2060"/>
    <s v="Summer Shopper L"/>
    <x v="0"/>
    <x v="5"/>
    <x v="2"/>
    <n v="1500"/>
    <x v="1"/>
    <n v="6000"/>
    <n v="4600"/>
    <n v="1400"/>
    <x v="2"/>
  </r>
  <r>
    <s v="ORD1013"/>
    <x v="441"/>
    <x v="6"/>
    <x v="3"/>
    <x v="3"/>
    <s v="PRD693"/>
    <x v="346"/>
    <x v="2"/>
    <s v="Decor"/>
    <s v="CUST2061"/>
    <s v="Summer Shopper M"/>
    <x v="0"/>
    <x v="3"/>
    <x v="0"/>
    <n v="8500"/>
    <x v="0"/>
    <n v="16150"/>
    <n v="12400"/>
    <n v="3750"/>
    <x v="0"/>
  </r>
  <r>
    <s v="ORD1014"/>
    <x v="441"/>
    <x v="6"/>
    <x v="3"/>
    <x v="3"/>
    <s v="PRD694"/>
    <x v="990"/>
    <x v="2"/>
    <s v="All"/>
    <s v="CUST2062"/>
    <s v="Summer Shopper N"/>
    <x v="0"/>
    <x v="3"/>
    <x v="1"/>
    <n v="5500"/>
    <x v="1"/>
    <n v="16500"/>
    <n v="12600"/>
    <n v="3900"/>
    <x v="1"/>
  </r>
  <r>
    <s v="ORD1015"/>
    <x v="442"/>
    <x v="7"/>
    <x v="3"/>
    <x v="3"/>
    <s v="PRD695"/>
    <x v="457"/>
    <x v="2"/>
    <s v="Eco-friendly"/>
    <s v="CUST2063"/>
    <s v="Eco Shopper O"/>
    <x v="0"/>
    <x v="3"/>
    <x v="0"/>
    <n v="12000"/>
    <x v="3"/>
    <n v="22080"/>
    <n v="17000"/>
    <n v="5080"/>
    <x v="0"/>
  </r>
  <r>
    <s v="ORD1016"/>
    <x v="442"/>
    <x v="7"/>
    <x v="3"/>
    <x v="3"/>
    <s v="PRD696"/>
    <x v="991"/>
    <x v="2"/>
    <s v="Outdoor"/>
    <s v="CUST2064"/>
    <s v="Eco Shopper P"/>
    <x v="0"/>
    <x v="3"/>
    <x v="2"/>
    <n v="3500"/>
    <x v="0"/>
    <n v="13300"/>
    <n v="10200"/>
    <n v="3100"/>
    <x v="2"/>
  </r>
  <r>
    <s v="ORD1017"/>
    <x v="443"/>
    <x v="0"/>
    <x v="0"/>
    <x v="0"/>
    <s v="PRD273"/>
    <x v="992"/>
    <x v="0"/>
    <s v="Gifts"/>
    <s v="CUST2065"/>
    <s v="Wedding Guest Q"/>
    <x v="0"/>
    <x v="0"/>
    <x v="1"/>
    <n v="15000"/>
    <x v="0"/>
    <n v="42750"/>
    <n v="33000"/>
    <n v="9750"/>
    <x v="0"/>
  </r>
  <r>
    <s v="ORD1018"/>
    <x v="443"/>
    <x v="0"/>
    <x v="0"/>
    <x v="0"/>
    <s v="PRD274"/>
    <x v="993"/>
    <x v="0"/>
    <s v="Audio"/>
    <s v="CUST2066"/>
    <s v="Wedding Guest R"/>
    <x v="0"/>
    <x v="0"/>
    <x v="0"/>
    <n v="25000"/>
    <x v="3"/>
    <n v="46000"/>
    <n v="35000"/>
    <n v="11000"/>
    <x v="2"/>
  </r>
  <r>
    <s v="ORD1019"/>
    <x v="444"/>
    <x v="1"/>
    <x v="1"/>
    <x v="1"/>
    <s v="PRD369"/>
    <x v="994"/>
    <x v="1"/>
    <s v="Ethnic Wear"/>
    <s v="CUST2067"/>
    <s v="Wedding Guest S"/>
    <x v="0"/>
    <x v="1"/>
    <x v="1"/>
    <n v="5500"/>
    <x v="3"/>
    <n v="15180"/>
    <n v="11600"/>
    <n v="3580"/>
    <x v="0"/>
  </r>
  <r>
    <s v="ORD1020"/>
    <x v="444"/>
    <x v="1"/>
    <x v="1"/>
    <x v="1"/>
    <s v="PRD370"/>
    <x v="995"/>
    <x v="1"/>
    <s v="Women's Wear"/>
    <s v="CUST2068"/>
    <s v="Wedding Guest T"/>
    <x v="0"/>
    <x v="1"/>
    <x v="2"/>
    <n v="3800"/>
    <x v="0"/>
    <n v="14440"/>
    <n v="11000"/>
    <n v="3440"/>
    <x v="1"/>
  </r>
  <r>
    <s v="ORD1021"/>
    <x v="445"/>
    <x v="2"/>
    <x v="2"/>
    <x v="2"/>
    <s v="PRD461"/>
    <x v="996"/>
    <x v="0"/>
    <s v="Cameras"/>
    <s v="CUST2069"/>
    <s v="Photographer U"/>
    <x v="0"/>
    <x v="2"/>
    <x v="0"/>
    <n v="45000"/>
    <x v="0"/>
    <n v="85500"/>
    <n v="66000"/>
    <n v="19500"/>
    <x v="0"/>
  </r>
  <r>
    <s v="ORD1022"/>
    <x v="445"/>
    <x v="2"/>
    <x v="2"/>
    <x v="2"/>
    <s v="PRD462"/>
    <x v="997"/>
    <x v="0"/>
    <s v="Gadgets"/>
    <s v="CUST2070"/>
    <s v="Photographer V"/>
    <x v="0"/>
    <x v="2"/>
    <x v="3"/>
    <n v="65000"/>
    <x v="3"/>
    <n v="59800"/>
    <n v="46000"/>
    <n v="13800"/>
    <x v="2"/>
  </r>
  <r>
    <s v="ORD1023"/>
    <x v="446"/>
    <x v="3"/>
    <x v="3"/>
    <x v="3"/>
    <s v="PRD697"/>
    <x v="998"/>
    <x v="2"/>
    <s v="Rental"/>
    <s v="CUST2071"/>
    <s v="Wedding Planner W"/>
    <x v="1"/>
    <x v="3"/>
    <x v="5"/>
    <n v="3500"/>
    <x v="2"/>
    <n v="31500"/>
    <n v="24000"/>
    <n v="7500"/>
    <x v="0"/>
  </r>
  <r>
    <s v="ORD1024"/>
    <x v="446"/>
    <x v="3"/>
    <x v="3"/>
    <x v="3"/>
    <s v="PRD698"/>
    <x v="999"/>
    <x v="2"/>
    <s v="Rental"/>
    <s v="CUST2072"/>
    <s v="Wedding Planner X"/>
    <x v="1"/>
    <x v="3"/>
    <x v="4"/>
    <n v="8500"/>
    <x v="3"/>
    <n v="39100"/>
    <n v="30000"/>
    <n v="9100"/>
    <x v="1"/>
  </r>
  <r>
    <s v="ORD1025"/>
    <x v="447"/>
    <x v="4"/>
    <x v="3"/>
    <x v="2"/>
    <s v="PRD653"/>
    <x v="1000"/>
    <x v="2"/>
    <s v="Sweets"/>
    <s v="CUST2073"/>
    <s v="Wedding Guest Y"/>
    <x v="0"/>
    <x v="4"/>
    <x v="7"/>
    <n v="650"/>
    <x v="1"/>
    <n v="5200"/>
    <n v="4000"/>
    <n v="1200"/>
    <x v="0"/>
  </r>
  <r>
    <s v="ORD1026"/>
    <x v="447"/>
    <x v="4"/>
    <x v="3"/>
    <x v="2"/>
    <s v="PRD654"/>
    <x v="952"/>
    <x v="2"/>
    <s v="Gifts"/>
    <s v="CUST2074"/>
    <s v="Wedding Guest Z"/>
    <x v="0"/>
    <x v="4"/>
    <x v="6"/>
    <n v="850"/>
    <x v="1"/>
    <n v="5100"/>
    <n v="3900"/>
    <n v="1200"/>
    <x v="2"/>
  </r>
  <r>
    <s v="ORD1027"/>
    <x v="448"/>
    <x v="5"/>
    <x v="3"/>
    <x v="0"/>
    <s v="PRD730"/>
    <x v="1001"/>
    <x v="3"/>
    <s v="Events"/>
    <s v="CUST2075"/>
    <s v="Runner AA"/>
    <x v="0"/>
    <x v="5"/>
    <x v="1"/>
    <n v="2800"/>
    <x v="0"/>
    <n v="7980"/>
    <n v="6100"/>
    <n v="1880"/>
    <x v="0"/>
  </r>
  <r>
    <s v="ORD1028"/>
    <x v="448"/>
    <x v="5"/>
    <x v="3"/>
    <x v="0"/>
    <s v="PRD731"/>
    <x v="351"/>
    <x v="3"/>
    <s v="Accessories"/>
    <s v="CUST2076"/>
    <s v="Runner BB"/>
    <x v="0"/>
    <x v="5"/>
    <x v="2"/>
    <n v="1200"/>
    <x v="1"/>
    <n v="4800"/>
    <n v="3600"/>
    <n v="1200"/>
    <x v="2"/>
  </r>
  <r>
    <s v="ORD1029"/>
    <x v="449"/>
    <x v="6"/>
    <x v="3"/>
    <x v="3"/>
    <s v="PRD699"/>
    <x v="1002"/>
    <x v="2"/>
    <s v="Seating"/>
    <s v="CUST2077"/>
    <s v="Reader CC"/>
    <x v="0"/>
    <x v="3"/>
    <x v="0"/>
    <n v="8500"/>
    <x v="0"/>
    <n v="16150"/>
    <n v="12400"/>
    <n v="3750"/>
    <x v="0"/>
  </r>
  <r>
    <s v="ORD1030"/>
    <x v="449"/>
    <x v="6"/>
    <x v="3"/>
    <x v="3"/>
    <s v="PRD700"/>
    <x v="155"/>
    <x v="2"/>
    <s v="Storage"/>
    <s v="CUST2078"/>
    <s v="Reader DD"/>
    <x v="0"/>
    <x v="3"/>
    <x v="3"/>
    <n v="12000"/>
    <x v="1"/>
    <n v="12000"/>
    <n v="9200"/>
    <n v="2800"/>
    <x v="1"/>
  </r>
  <r>
    <s v="ORD1031"/>
    <x v="450"/>
    <x v="7"/>
    <x v="3"/>
    <x v="3"/>
    <s v="PRD701"/>
    <x v="1003"/>
    <x v="2"/>
    <s v="Special"/>
    <s v="CUST2079"/>
    <s v="Heritage EE"/>
    <x v="0"/>
    <x v="3"/>
    <x v="0"/>
    <n v="22000"/>
    <x v="3"/>
    <n v="40480"/>
    <n v="31000"/>
    <n v="9480"/>
    <x v="0"/>
  </r>
  <r>
    <s v="ORD1032"/>
    <x v="450"/>
    <x v="7"/>
    <x v="3"/>
    <x v="3"/>
    <s v="PRD702"/>
    <x v="1004"/>
    <x v="2"/>
    <s v="Handicraft"/>
    <s v="CUST2080"/>
    <s v="Heritage FF"/>
    <x v="0"/>
    <x v="3"/>
    <x v="1"/>
    <n v="8500"/>
    <x v="0"/>
    <n v="24225"/>
    <n v="18500"/>
    <n v="5725"/>
    <x v="2"/>
  </r>
  <r>
    <s v="ORD1033"/>
    <x v="451"/>
    <x v="0"/>
    <x v="0"/>
    <x v="0"/>
    <s v="PRD275"/>
    <x v="1005"/>
    <x v="0"/>
    <s v="Eco-friendly"/>
    <s v="CUST2081"/>
    <s v="Eco Warrior GG"/>
    <x v="0"/>
    <x v="0"/>
    <x v="0"/>
    <n v="15000"/>
    <x v="3"/>
    <n v="27600"/>
    <n v="21000"/>
    <n v="6600"/>
    <x v="0"/>
  </r>
  <r>
    <s v="ORD1034"/>
    <x v="451"/>
    <x v="0"/>
    <x v="0"/>
    <x v="0"/>
    <s v="PRD276"/>
    <x v="396"/>
    <x v="0"/>
    <s v="Green"/>
    <s v="CUST2082"/>
    <s v="Eco Warrior HH"/>
    <x v="0"/>
    <x v="0"/>
    <x v="1"/>
    <n v="3500"/>
    <x v="0"/>
    <n v="9975"/>
    <n v="7600"/>
    <n v="2375"/>
    <x v="2"/>
  </r>
  <r>
    <s v="ORD1035"/>
    <x v="452"/>
    <x v="1"/>
    <x v="1"/>
    <x v="1"/>
    <s v="PRD371"/>
    <x v="1006"/>
    <x v="1"/>
    <s v="Eco-friendly"/>
    <s v="CUST2083"/>
    <s v="Eco Warrior II"/>
    <x v="0"/>
    <x v="1"/>
    <x v="2"/>
    <n v="2200"/>
    <x v="0"/>
    <n v="8360"/>
    <n v="6400"/>
    <n v="1960"/>
    <x v="0"/>
  </r>
  <r>
    <s v="ORD1036"/>
    <x v="452"/>
    <x v="1"/>
    <x v="1"/>
    <x v="1"/>
    <s v="PRD372"/>
    <x v="1007"/>
    <x v="1"/>
    <s v="Sustainable"/>
    <s v="CUST2084"/>
    <s v="Eco Warrior JJ"/>
    <x v="0"/>
    <x v="1"/>
    <x v="1"/>
    <n v="2800"/>
    <x v="1"/>
    <n v="8400"/>
    <n v="6400"/>
    <n v="2000"/>
    <x v="1"/>
  </r>
  <r>
    <s v="ORD1037"/>
    <x v="453"/>
    <x v="2"/>
    <x v="2"/>
    <x v="2"/>
    <s v="PRD463"/>
    <x v="1008"/>
    <x v="0"/>
    <s v="Special"/>
    <s v="CUST2085"/>
    <s v="Creative KK"/>
    <x v="0"/>
    <x v="2"/>
    <x v="0"/>
    <n v="32000"/>
    <x v="0"/>
    <n v="60800"/>
    <n v="47000"/>
    <n v="13800"/>
    <x v="0"/>
  </r>
  <r>
    <s v="ORD1038"/>
    <x v="453"/>
    <x v="2"/>
    <x v="2"/>
    <x v="2"/>
    <s v="PRD464"/>
    <x v="1009"/>
    <x v="0"/>
    <s v="Creative"/>
    <s v="CUST2086"/>
    <s v="Creative LL"/>
    <x v="0"/>
    <x v="2"/>
    <x v="3"/>
    <n v="25000"/>
    <x v="1"/>
    <n v="25000"/>
    <n v="19000"/>
    <n v="6000"/>
    <x v="2"/>
  </r>
  <r>
    <s v="ORD1039"/>
    <x v="454"/>
    <x v="3"/>
    <x v="3"/>
    <x v="3"/>
    <s v="PRD703"/>
    <x v="1010"/>
    <x v="2"/>
    <s v="Storage"/>
    <s v="CUST2087"/>
    <s v="Organizer MM"/>
    <x v="0"/>
    <x v="3"/>
    <x v="1"/>
    <n v="5500"/>
    <x v="3"/>
    <n v="15180"/>
    <n v="11600"/>
    <n v="3580"/>
    <x v="0"/>
  </r>
  <r>
    <s v="ORD1040"/>
    <x v="454"/>
    <x v="3"/>
    <x v="3"/>
    <x v="3"/>
    <s v="PRD704"/>
    <x v="142"/>
    <x v="2"/>
    <s v="Storage"/>
    <s v="CUST2088"/>
    <s v="Organizer NN"/>
    <x v="0"/>
    <x v="3"/>
    <x v="0"/>
    <n v="8500"/>
    <x v="0"/>
    <n v="16150"/>
    <n v="12400"/>
    <n v="3750"/>
    <x v="1"/>
  </r>
  <r>
    <s v="ORD1041"/>
    <x v="455"/>
    <x v="4"/>
    <x v="3"/>
    <x v="2"/>
    <s v="PRD655"/>
    <x v="1011"/>
    <x v="2"/>
    <s v="Beverages"/>
    <s v="CUST2089"/>
    <s v="Thirsty OO"/>
    <x v="0"/>
    <x v="4"/>
    <x v="5"/>
    <n v="180"/>
    <x v="1"/>
    <n v="1800"/>
    <n v="1350"/>
    <n v="450"/>
    <x v="0"/>
  </r>
  <r>
    <s v="ORD1042"/>
    <x v="455"/>
    <x v="4"/>
    <x v="3"/>
    <x v="2"/>
    <s v="PRD656"/>
    <x v="406"/>
    <x v="2"/>
    <s v="Health"/>
    <s v="CUST2090"/>
    <s v="Thirsty PP"/>
    <x v="0"/>
    <x v="4"/>
    <x v="7"/>
    <n v="220"/>
    <x v="1"/>
    <n v="1760"/>
    <n v="1300"/>
    <n v="460"/>
    <x v="2"/>
  </r>
  <r>
    <s v="ORD1043"/>
    <x v="456"/>
    <x v="5"/>
    <x v="3"/>
    <x v="0"/>
    <s v="PRD732"/>
    <x v="407"/>
    <x v="3"/>
    <s v="Kids"/>
    <s v="CUST2091"/>
    <s v="Parent QQ"/>
    <x v="0"/>
    <x v="5"/>
    <x v="1"/>
    <n v="3500"/>
    <x v="0"/>
    <n v="9975"/>
    <n v="7600"/>
    <n v="2375"/>
    <x v="0"/>
  </r>
  <r>
    <s v="ORD1044"/>
    <x v="456"/>
    <x v="5"/>
    <x v="3"/>
    <x v="0"/>
    <s v="PRD733"/>
    <x v="1012"/>
    <x v="3"/>
    <s v="Kids"/>
    <s v="CUST2092"/>
    <s v="Parent RR"/>
    <x v="0"/>
    <x v="5"/>
    <x v="2"/>
    <n v="1800"/>
    <x v="1"/>
    <n v="7200"/>
    <n v="5500"/>
    <n v="1700"/>
    <x v="2"/>
  </r>
  <r>
    <s v="ORD1045"/>
    <x v="457"/>
    <x v="6"/>
    <x v="3"/>
    <x v="3"/>
    <s v="PRD705"/>
    <x v="1013"/>
    <x v="2"/>
    <s v="Bedding"/>
    <s v="CUST2093"/>
    <s v="Home Maker SS"/>
    <x v="0"/>
    <x v="3"/>
    <x v="2"/>
    <n v="2800"/>
    <x v="0"/>
    <n v="10640"/>
    <n v="8100"/>
    <n v="2540"/>
    <x v="0"/>
  </r>
  <r>
    <s v="ORD1046"/>
    <x v="457"/>
    <x v="6"/>
    <x v="3"/>
    <x v="3"/>
    <s v="PRD706"/>
    <x v="339"/>
    <x v="2"/>
    <s v="Bedding"/>
    <s v="CUST2094"/>
    <s v="Home Maker TT"/>
    <x v="0"/>
    <x v="3"/>
    <x v="0"/>
    <n v="8500"/>
    <x v="1"/>
    <n v="17000"/>
    <n v="13000"/>
    <n v="4000"/>
    <x v="1"/>
  </r>
  <r>
    <s v="ORD1047"/>
    <x v="458"/>
    <x v="7"/>
    <x v="3"/>
    <x v="3"/>
    <s v="PRD707"/>
    <x v="352"/>
    <x v="2"/>
    <s v="Decor"/>
    <s v="CUST2095"/>
    <s v="Decorator UU"/>
    <x v="0"/>
    <x v="3"/>
    <x v="6"/>
    <n v="1500"/>
    <x v="0"/>
    <n v="8550"/>
    <n v="6500"/>
    <n v="2050"/>
    <x v="0"/>
  </r>
  <r>
    <s v="ORD1048"/>
    <x v="458"/>
    <x v="7"/>
    <x v="3"/>
    <x v="3"/>
    <s v="PRD708"/>
    <x v="1014"/>
    <x v="2"/>
    <s v="Decor"/>
    <s v="CUST2096"/>
    <s v="Decorator VV"/>
    <x v="0"/>
    <x v="3"/>
    <x v="2"/>
    <n v="2200"/>
    <x v="1"/>
    <n v="8800"/>
    <n v="6700"/>
    <n v="2100"/>
    <x v="2"/>
  </r>
  <r>
    <s v="ORD1049"/>
    <x v="459"/>
    <x v="0"/>
    <x v="0"/>
    <x v="0"/>
    <s v="PRD277"/>
    <x v="1015"/>
    <x v="0"/>
    <s v="Entertainment"/>
    <s v="CUST2097"/>
    <s v="Movie Buff WW"/>
    <x v="0"/>
    <x v="0"/>
    <x v="0"/>
    <n v="25000"/>
    <x v="3"/>
    <n v="46000"/>
    <n v="35000"/>
    <n v="11000"/>
    <x v="0"/>
  </r>
  <r>
    <s v="ORD1050"/>
    <x v="459"/>
    <x v="0"/>
    <x v="0"/>
    <x v="0"/>
    <s v="PRD278"/>
    <x v="1016"/>
    <x v="0"/>
    <s v="Entertainment"/>
    <s v="CUST2098"/>
    <s v="Movie Buff XX"/>
    <x v="0"/>
    <x v="0"/>
    <x v="3"/>
    <n v="38000"/>
    <x v="0"/>
    <n v="36100"/>
    <n v="28000"/>
    <n v="8100"/>
    <x v="2"/>
  </r>
  <r>
    <s v="ORD1051"/>
    <x v="460"/>
    <x v="1"/>
    <x v="1"/>
    <x v="1"/>
    <s v="PRD373"/>
    <x v="1017"/>
    <x v="1"/>
    <s v="Party Wear"/>
    <s v="CUST2099"/>
    <s v="Party Lover YY"/>
    <x v="0"/>
    <x v="1"/>
    <x v="1"/>
    <n v="4500"/>
    <x v="0"/>
    <n v="12825"/>
    <n v="9800"/>
    <n v="3025"/>
    <x v="0"/>
  </r>
  <r>
    <s v="ORD1052"/>
    <x v="460"/>
    <x v="1"/>
    <x v="1"/>
    <x v="1"/>
    <s v="PRD374"/>
    <x v="1018"/>
    <x v="1"/>
    <s v="Vacation"/>
    <s v="CUST2100"/>
    <s v="Vacationer ZZ"/>
    <x v="0"/>
    <x v="1"/>
    <x v="2"/>
    <n v="3200"/>
    <x v="1"/>
    <n v="12800"/>
    <n v="9800"/>
    <n v="3000"/>
    <x v="1"/>
  </r>
  <r>
    <s v="ORD1053"/>
    <x v="461"/>
    <x v="2"/>
    <x v="2"/>
    <x v="2"/>
    <s v="PRD465"/>
    <x v="1019"/>
    <x v="0"/>
    <s v="Travel"/>
    <s v="CUST2101"/>
    <s v="Traveler AAA"/>
    <x v="0"/>
    <x v="2"/>
    <x v="1"/>
    <n v="15000"/>
    <x v="3"/>
    <n v="41400"/>
    <n v="32000"/>
    <n v="9400"/>
    <x v="0"/>
  </r>
  <r>
    <s v="ORD1054"/>
    <x v="461"/>
    <x v="2"/>
    <x v="2"/>
    <x v="2"/>
    <s v="PRD466"/>
    <x v="1020"/>
    <x v="0"/>
    <s v="Accessories"/>
    <s v="CUST2102"/>
    <s v="Traveler BBB"/>
    <x v="0"/>
    <x v="2"/>
    <x v="2"/>
    <n v="2000"/>
    <x v="0"/>
    <n v="7600"/>
    <n v="5800"/>
    <n v="1800"/>
    <x v="2"/>
  </r>
  <r>
    <s v="ORD1055"/>
    <x v="462"/>
    <x v="3"/>
    <x v="3"/>
    <x v="3"/>
    <s v="PRD709"/>
    <x v="1021"/>
    <x v="2"/>
    <s v="Sale"/>
    <s v="CUST2103"/>
    <s v="Shopper CCC"/>
    <x v="0"/>
    <x v="3"/>
    <x v="0"/>
    <n v="15000"/>
    <x v="4"/>
    <n v="26400"/>
    <n v="20000"/>
    <n v="6400"/>
    <x v="0"/>
  </r>
  <r>
    <s v="ORD1056"/>
    <x v="462"/>
    <x v="3"/>
    <x v="3"/>
    <x v="3"/>
    <s v="PRD710"/>
    <x v="1022"/>
    <x v="2"/>
    <s v="Sale"/>
    <s v="CUST2104"/>
    <s v="Shopper DDD"/>
    <x v="0"/>
    <x v="3"/>
    <x v="1"/>
    <n v="8500"/>
    <x v="2"/>
    <n v="22950"/>
    <n v="17500"/>
    <n v="5450"/>
    <x v="1"/>
  </r>
  <r>
    <s v="ORD1057"/>
    <x v="463"/>
    <x v="0"/>
    <x v="0"/>
    <x v="0"/>
    <s v="PRD279"/>
    <x v="1023"/>
    <x v="0"/>
    <s v="Offers"/>
    <s v="CUST2105"/>
    <s v="Labor Day EEE"/>
    <x v="0"/>
    <x v="0"/>
    <x v="0"/>
    <n v="22000"/>
    <x v="3"/>
    <n v="40480"/>
    <n v="31000"/>
    <n v="9480"/>
    <x v="0"/>
  </r>
  <r>
    <s v="ORD1058"/>
    <x v="463"/>
    <x v="0"/>
    <x v="0"/>
    <x v="0"/>
    <s v="PRD280"/>
    <x v="1024"/>
    <x v="0"/>
    <s v="Regional"/>
    <s v="CUST2106"/>
    <s v="Maharashtra FFF"/>
    <x v="0"/>
    <x v="0"/>
    <x v="1"/>
    <n v="15000"/>
    <x v="0"/>
    <n v="42750"/>
    <n v="33000"/>
    <n v="9750"/>
    <x v="2"/>
  </r>
  <r>
    <s v="ORD1059"/>
    <x v="464"/>
    <x v="1"/>
    <x v="1"/>
    <x v="1"/>
    <s v="PRD375"/>
    <x v="1025"/>
    <x v="1"/>
    <s v="New"/>
    <s v="CUST2107"/>
    <s v="Fashionista GGG"/>
    <x v="0"/>
    <x v="1"/>
    <x v="2"/>
    <n v="2800"/>
    <x v="1"/>
    <n v="11200"/>
    <n v="8500"/>
    <n v="2700"/>
    <x v="0"/>
  </r>
  <r>
    <s v="ORD1060"/>
    <x v="464"/>
    <x v="1"/>
    <x v="1"/>
    <x v="1"/>
    <s v="PRD376"/>
    <x v="1026"/>
    <x v="1"/>
    <s v="Vacation"/>
    <s v="CUST2108"/>
    <s v="Traveler HHH"/>
    <x v="0"/>
    <x v="1"/>
    <x v="1"/>
    <n v="3500"/>
    <x v="0"/>
    <n v="9975"/>
    <n v="7600"/>
    <n v="2375"/>
    <x v="1"/>
  </r>
  <r>
    <s v="ORD1061"/>
    <x v="465"/>
    <x v="2"/>
    <x v="2"/>
    <x v="2"/>
    <s v="PRD467"/>
    <x v="1027"/>
    <x v="0"/>
    <s v="Seasonal"/>
    <s v="CUST2109"/>
    <s v="Tech Lover III"/>
    <x v="0"/>
    <x v="2"/>
    <x v="0"/>
    <n v="28000"/>
    <x v="0"/>
    <n v="53200"/>
    <n v="41000"/>
    <n v="12200"/>
    <x v="0"/>
  </r>
  <r>
    <s v="ORD1062"/>
    <x v="465"/>
    <x v="2"/>
    <x v="2"/>
    <x v="2"/>
    <s v="PRD468"/>
    <x v="1028"/>
    <x v="0"/>
    <s v="Appliances"/>
    <s v="CUST2110"/>
    <s v="Heat Beater JJJ"/>
    <x v="0"/>
    <x v="2"/>
    <x v="2"/>
    <n v="2500"/>
    <x v="1"/>
    <n v="10000"/>
    <n v="7600"/>
    <n v="2400"/>
    <x v="2"/>
  </r>
  <r>
    <s v="ORD1063"/>
    <x v="466"/>
    <x v="3"/>
    <x v="3"/>
    <x v="3"/>
    <s v="PRD711"/>
    <x v="1029"/>
    <x v="2"/>
    <s v="Dining"/>
    <s v="CUST2111"/>
    <s v="Host KKK"/>
    <x v="0"/>
    <x v="3"/>
    <x v="0"/>
    <n v="18000"/>
    <x v="3"/>
    <n v="33120"/>
    <n v="25500"/>
    <n v="7620"/>
    <x v="0"/>
  </r>
  <r>
    <s v="ORD1064"/>
    <x v="466"/>
    <x v="3"/>
    <x v="3"/>
    <x v="3"/>
    <s v="PRD712"/>
    <x v="1030"/>
    <x v="2"/>
    <s v="Outdoor"/>
    <s v="CUST2112"/>
    <s v="Host LLL"/>
    <x v="0"/>
    <x v="3"/>
    <x v="1"/>
    <n v="12000"/>
    <x v="0"/>
    <n v="34200"/>
    <n v="26000"/>
    <n v="8200"/>
    <x v="1"/>
  </r>
  <r>
    <s v="ORD1065"/>
    <x v="467"/>
    <x v="4"/>
    <x v="3"/>
    <x v="2"/>
    <s v="PRD657"/>
    <x v="375"/>
    <x v="2"/>
    <s v="Fruits"/>
    <s v="CUST2113"/>
    <s v="Healthy MMM"/>
    <x v="0"/>
    <x v="4"/>
    <x v="4"/>
    <n v="450"/>
    <x v="1"/>
    <n v="2250"/>
    <n v="1700"/>
    <n v="550"/>
    <x v="0"/>
  </r>
  <r>
    <s v="ORD1066"/>
    <x v="467"/>
    <x v="4"/>
    <x v="3"/>
    <x v="2"/>
    <s v="PRD658"/>
    <x v="1031"/>
    <x v="2"/>
    <s v="Vegetables"/>
    <s v="CUST2114"/>
    <s v="Healthy NNN"/>
    <x v="0"/>
    <x v="4"/>
    <x v="6"/>
    <n v="350"/>
    <x v="1"/>
    <n v="2100"/>
    <n v="1600"/>
    <n v="500"/>
    <x v="2"/>
  </r>
  <r>
    <s v="ORD1067"/>
    <x v="468"/>
    <x v="5"/>
    <x v="3"/>
    <x v="0"/>
    <s v="PRD734"/>
    <x v="1032"/>
    <x v="3"/>
    <s v="Fitness"/>
    <s v="CUST2115"/>
    <s v="Fitness OOO"/>
    <x v="0"/>
    <x v="5"/>
    <x v="1"/>
    <n v="2800"/>
    <x v="0"/>
    <n v="7980"/>
    <n v="6100"/>
    <n v="1880"/>
    <x v="0"/>
  </r>
  <r>
    <s v="ORD1068"/>
    <x v="468"/>
    <x v="5"/>
    <x v="3"/>
    <x v="0"/>
    <s v="PRD735"/>
    <x v="1033"/>
    <x v="3"/>
    <s v="Fitness"/>
    <s v="CUST2116"/>
    <s v="Fitness PPP"/>
    <x v="0"/>
    <x v="5"/>
    <x v="0"/>
    <n v="5500"/>
    <x v="1"/>
    <n v="11000"/>
    <n v="8400"/>
    <n v="2600"/>
    <x v="2"/>
  </r>
  <r>
    <s v="ORD1069"/>
    <x v="469"/>
    <x v="6"/>
    <x v="3"/>
    <x v="3"/>
    <s v="PRD713"/>
    <x v="1034"/>
    <x v="2"/>
    <s v="Gifts"/>
    <s v="CUST2117"/>
    <s v="Son QQQ"/>
    <x v="0"/>
    <x v="3"/>
    <x v="0"/>
    <n v="15000"/>
    <x v="3"/>
    <n v="27600"/>
    <n v="21000"/>
    <n v="6600"/>
    <x v="0"/>
  </r>
  <r>
    <s v="ORD1070"/>
    <x v="469"/>
    <x v="6"/>
    <x v="3"/>
    <x v="3"/>
    <s v="PRD714"/>
    <x v="1035"/>
    <x v="2"/>
    <s v="Chairs"/>
    <s v="CUST2118"/>
    <s v="Daughter RRR"/>
    <x v="0"/>
    <x v="3"/>
    <x v="3"/>
    <n v="12000"/>
    <x v="0"/>
    <n v="11400"/>
    <n v="8700"/>
    <n v="2700"/>
    <x v="1"/>
  </r>
  <r>
    <s v="ORD1071"/>
    <x v="470"/>
    <x v="7"/>
    <x v="3"/>
    <x v="3"/>
    <s v="PRD715"/>
    <x v="397"/>
    <x v="2"/>
    <s v="Gifts"/>
    <s v="CUST2119"/>
    <s v="Son SSS"/>
    <x v="0"/>
    <x v="3"/>
    <x v="0"/>
    <n v="8500"/>
    <x v="0"/>
    <n v="16150"/>
    <n v="12400"/>
    <n v="3750"/>
    <x v="0"/>
  </r>
  <r>
    <s v="ORD1072"/>
    <x v="470"/>
    <x v="7"/>
    <x v="3"/>
    <x v="3"/>
    <s v="PRD716"/>
    <x v="1036"/>
    <x v="2"/>
    <s v="Seating"/>
    <s v="CUST2120"/>
    <s v="Daughter TTT"/>
    <x v="0"/>
    <x v="3"/>
    <x v="3"/>
    <n v="18000"/>
    <x v="1"/>
    <n v="18000"/>
    <n v="13800"/>
    <n v="4200"/>
    <x v="2"/>
  </r>
  <r>
    <s v="ORD1073"/>
    <x v="471"/>
    <x v="0"/>
    <x v="0"/>
    <x v="0"/>
    <s v="PRD281"/>
    <x v="1037"/>
    <x v="0"/>
    <s v="Gifts"/>
    <s v="CUST2121"/>
    <s v="Son UUU"/>
    <x v="0"/>
    <x v="0"/>
    <x v="0"/>
    <n v="22000"/>
    <x v="0"/>
    <n v="41800"/>
    <n v="32000"/>
    <n v="9800"/>
    <x v="0"/>
  </r>
  <r>
    <s v="ORD1074"/>
    <x v="471"/>
    <x v="0"/>
    <x v="0"/>
    <x v="0"/>
    <s v="PRD282"/>
    <x v="474"/>
    <x v="0"/>
    <s v="Wearables"/>
    <s v="CUST2122"/>
    <s v="Daughter VVV"/>
    <x v="0"/>
    <x v="0"/>
    <x v="3"/>
    <n v="18000"/>
    <x v="1"/>
    <n v="18000"/>
    <n v="13800"/>
    <n v="4200"/>
    <x v="2"/>
  </r>
  <r>
    <s v="ORD1075"/>
    <x v="472"/>
    <x v="1"/>
    <x v="1"/>
    <x v="1"/>
    <s v="PRD377"/>
    <x v="1038"/>
    <x v="1"/>
    <s v="Women's Wear"/>
    <s v="CUST2123"/>
    <s v="Son WWW"/>
    <x v="0"/>
    <x v="1"/>
    <x v="0"/>
    <n v="4500"/>
    <x v="3"/>
    <n v="8280"/>
    <n v="6300"/>
    <n v="1980"/>
    <x v="0"/>
  </r>
  <r>
    <s v="ORD1076"/>
    <x v="472"/>
    <x v="1"/>
    <x v="1"/>
    <x v="1"/>
    <s v="PRD378"/>
    <x v="1039"/>
    <x v="1"/>
    <s v="Ethnic Wear"/>
    <s v="CUST2124"/>
    <s v="Daughter XXX"/>
    <x v="0"/>
    <x v="1"/>
    <x v="3"/>
    <n v="5500"/>
    <x v="0"/>
    <n v="5225"/>
    <n v="4000"/>
    <n v="1225"/>
    <x v="1"/>
  </r>
  <r>
    <s v="ORD1077"/>
    <x v="473"/>
    <x v="2"/>
    <x v="2"/>
    <x v="2"/>
    <s v="PRD469"/>
    <x v="1040"/>
    <x v="0"/>
    <s v="Sale"/>
    <s v="CUST2125"/>
    <s v="Shopper YYY"/>
    <x v="0"/>
    <x v="2"/>
    <x v="1"/>
    <n v="15000"/>
    <x v="2"/>
    <n v="40500"/>
    <n v="31000"/>
    <n v="9500"/>
    <x v="0"/>
  </r>
  <r>
    <s v="ORD1078"/>
    <x v="473"/>
    <x v="2"/>
    <x v="2"/>
    <x v="2"/>
    <s v="PRD470"/>
    <x v="906"/>
    <x v="0"/>
    <s v="Sale"/>
    <s v="CUST2126"/>
    <s v="Shopper ZZZ"/>
    <x v="0"/>
    <x v="2"/>
    <x v="0"/>
    <n v="32000"/>
    <x v="3"/>
    <n v="58880"/>
    <n v="45000"/>
    <n v="13880"/>
    <x v="2"/>
  </r>
  <r>
    <s v="ORD1079"/>
    <x v="474"/>
    <x v="3"/>
    <x v="3"/>
    <x v="3"/>
    <s v="PRD717"/>
    <x v="1041"/>
    <x v="2"/>
    <s v="Living Room"/>
    <s v="CUST2127"/>
    <s v="Home Maker AAAA"/>
    <x v="0"/>
    <x v="3"/>
    <x v="0"/>
    <n v="22000"/>
    <x v="0"/>
    <n v="41800"/>
    <n v="32000"/>
    <n v="9800"/>
    <x v="0"/>
  </r>
  <r>
    <s v="ORD1080"/>
    <x v="474"/>
    <x v="3"/>
    <x v="3"/>
    <x v="3"/>
    <s v="PRD718"/>
    <x v="1042"/>
    <x v="2"/>
    <s v="Seating"/>
    <s v="CUST2128"/>
    <s v="Home Maker BBBB"/>
    <x v="0"/>
    <x v="3"/>
    <x v="3"/>
    <n v="35000"/>
    <x v="3"/>
    <n v="32200"/>
    <n v="25000"/>
    <n v="7200"/>
    <x v="1"/>
  </r>
  <r>
    <s v="ORD1081"/>
    <x v="475"/>
    <x v="4"/>
    <x v="3"/>
    <x v="2"/>
    <s v="PRD659"/>
    <x v="1043"/>
    <x v="2"/>
    <s v="Beverages"/>
    <s v="CUST2129"/>
    <s v="Party CCCC"/>
    <x v="0"/>
    <x v="4"/>
    <x v="8"/>
    <n v="250"/>
    <x v="1"/>
    <n v="3000"/>
    <n v="2300"/>
    <n v="700"/>
    <x v="0"/>
  </r>
  <r>
    <s v="ORD1082"/>
    <x v="475"/>
    <x v="4"/>
    <x v="3"/>
    <x v="2"/>
    <s v="PRD660"/>
    <x v="1044"/>
    <x v="2"/>
    <s v="Beverages"/>
    <s v="CUST2130"/>
    <s v="Party DDDD"/>
    <x v="0"/>
    <x v="4"/>
    <x v="7"/>
    <n v="350"/>
    <x v="1"/>
    <n v="2800"/>
    <n v="2100"/>
    <n v="700"/>
    <x v="2"/>
  </r>
  <r>
    <s v="ORD1083"/>
    <x v="476"/>
    <x v="5"/>
    <x v="3"/>
    <x v="0"/>
    <s v="PRD736"/>
    <x v="1045"/>
    <x v="3"/>
    <s v="Footwear"/>
    <s v="CUST2131"/>
    <s v="Athlete EEEE"/>
    <x v="0"/>
    <x v="5"/>
    <x v="0"/>
    <n v="4500"/>
    <x v="0"/>
    <n v="8550"/>
    <n v="6500"/>
    <n v="2050"/>
    <x v="0"/>
  </r>
  <r>
    <s v="ORD1084"/>
    <x v="476"/>
    <x v="5"/>
    <x v="3"/>
    <x v="0"/>
    <s v="PRD737"/>
    <x v="1046"/>
    <x v="3"/>
    <s v="Footwear"/>
    <s v="CUST2132"/>
    <s v="Athlete FFFF"/>
    <x v="0"/>
    <x v="5"/>
    <x v="1"/>
    <n v="3500"/>
    <x v="1"/>
    <n v="10500"/>
    <n v="8000"/>
    <n v="2500"/>
    <x v="2"/>
  </r>
  <r>
    <s v="ORD1085"/>
    <x v="477"/>
    <x v="6"/>
    <x v="3"/>
    <x v="3"/>
    <s v="PRD719"/>
    <x v="1047"/>
    <x v="2"/>
    <s v="Family"/>
    <s v="CUST2133"/>
    <s v="Family GGGG"/>
    <x v="0"/>
    <x v="3"/>
    <x v="0"/>
    <n v="18000"/>
    <x v="3"/>
    <n v="33120"/>
    <n v="25500"/>
    <n v="7620"/>
    <x v="0"/>
  </r>
  <r>
    <s v="ORD1086"/>
    <x v="477"/>
    <x v="6"/>
    <x v="3"/>
    <x v="3"/>
    <s v="PRD720"/>
    <x v="1048"/>
    <x v="2"/>
    <s v="Dining"/>
    <s v="CUST2134"/>
    <s v="Family HHHH"/>
    <x v="0"/>
    <x v="3"/>
    <x v="3"/>
    <n v="25000"/>
    <x v="0"/>
    <n v="23750"/>
    <n v="18200"/>
    <n v="5550"/>
    <x v="1"/>
  </r>
  <r>
    <s v="ORD1087"/>
    <x v="478"/>
    <x v="7"/>
    <x v="3"/>
    <x v="3"/>
    <s v="PRD721"/>
    <x v="1049"/>
    <x v="2"/>
    <s v="Storage"/>
    <s v="CUST2135"/>
    <s v="Organizer IIII"/>
    <x v="0"/>
    <x v="3"/>
    <x v="1"/>
    <n v="5500"/>
    <x v="0"/>
    <n v="15675"/>
    <n v="12000"/>
    <n v="3675"/>
    <x v="0"/>
  </r>
  <r>
    <s v="ORD1088"/>
    <x v="478"/>
    <x v="7"/>
    <x v="3"/>
    <x v="3"/>
    <s v="PRD722"/>
    <x v="1050"/>
    <x v="2"/>
    <s v="Storage"/>
    <s v="CUST2136"/>
    <s v="Organizer JJJJ"/>
    <x v="0"/>
    <x v="3"/>
    <x v="0"/>
    <n v="8500"/>
    <x v="1"/>
    <n v="17000"/>
    <n v="13000"/>
    <n v="4000"/>
    <x v="2"/>
  </r>
  <r>
    <s v="ORD1089"/>
    <x v="479"/>
    <x v="0"/>
    <x v="0"/>
    <x v="0"/>
    <s v="PRD283"/>
    <x v="1051"/>
    <x v="0"/>
    <s v="Communication"/>
    <s v="CUST2137"/>
    <s v="Tech KKKK"/>
    <x v="0"/>
    <x v="0"/>
    <x v="1"/>
    <n v="15000"/>
    <x v="3"/>
    <n v="41400"/>
    <n v="32000"/>
    <n v="9400"/>
    <x v="0"/>
  </r>
  <r>
    <s v="ORD1090"/>
    <x v="479"/>
    <x v="0"/>
    <x v="0"/>
    <x v="0"/>
    <s v="PRD284"/>
    <x v="1052"/>
    <x v="0"/>
    <s v="Smartphones"/>
    <s v="CUST2138"/>
    <s v="Tech LLLL"/>
    <x v="0"/>
    <x v="0"/>
    <x v="0"/>
    <n v="28000"/>
    <x v="0"/>
    <n v="53200"/>
    <n v="41000"/>
    <n v="12200"/>
    <x v="2"/>
  </r>
  <r>
    <s v="ORD1091"/>
    <x v="480"/>
    <x v="1"/>
    <x v="1"/>
    <x v="1"/>
    <s v="PRD379"/>
    <x v="1053"/>
    <x v="1"/>
    <s v="Accessories"/>
    <s v="CUST2139"/>
    <s v="Fashion MMMM"/>
    <x v="0"/>
    <x v="1"/>
    <x v="4"/>
    <n v="1200"/>
    <x v="0"/>
    <n v="5700"/>
    <n v="4300"/>
    <n v="1400"/>
    <x v="0"/>
  </r>
  <r>
    <s v="ORD1092"/>
    <x v="480"/>
    <x v="1"/>
    <x v="1"/>
    <x v="1"/>
    <s v="PRD380"/>
    <x v="1054"/>
    <x v="1"/>
    <s v="Accessories"/>
    <s v="CUST2140"/>
    <s v="Fashion NNNN"/>
    <x v="0"/>
    <x v="1"/>
    <x v="2"/>
    <n v="1800"/>
    <x v="1"/>
    <n v="7200"/>
    <n v="5500"/>
    <n v="1700"/>
    <x v="1"/>
  </r>
  <r>
    <s v="ORD1093"/>
    <x v="481"/>
    <x v="2"/>
    <x v="2"/>
    <x v="2"/>
    <s v="PRD471"/>
    <x v="1055"/>
    <x v="0"/>
    <s v="Sale"/>
    <s v="CUST2141"/>
    <s v="Gadget Lover OOOO"/>
    <x v="0"/>
    <x v="2"/>
    <x v="0"/>
    <n v="22000"/>
    <x v="3"/>
    <n v="40480"/>
    <n v="31000"/>
    <n v="9480"/>
    <x v="0"/>
  </r>
  <r>
    <s v="ORD1094"/>
    <x v="481"/>
    <x v="2"/>
    <x v="2"/>
    <x v="2"/>
    <s v="PRD472"/>
    <x v="1056"/>
    <x v="0"/>
    <s v="Audio"/>
    <s v="CUST2142"/>
    <s v="Music Lover PPPP"/>
    <x v="0"/>
    <x v="2"/>
    <x v="1"/>
    <n v="5500"/>
    <x v="0"/>
    <n v="15675"/>
    <n v="12000"/>
    <n v="3675"/>
    <x v="2"/>
  </r>
  <r>
    <s v="ORD1095"/>
    <x v="482"/>
    <x v="3"/>
    <x v="3"/>
    <x v="3"/>
    <s v="PRD723"/>
    <x v="1057"/>
    <x v="2"/>
    <s v="Special"/>
    <s v="CUST2143"/>
    <s v="Patriot QQQQ"/>
    <x v="0"/>
    <x v="3"/>
    <x v="0"/>
    <n v="15000"/>
    <x v="0"/>
    <n v="28500"/>
    <n v="22000"/>
    <n v="6500"/>
    <x v="0"/>
  </r>
  <r>
    <s v="ORD1096"/>
    <x v="482"/>
    <x v="3"/>
    <x v="3"/>
    <x v="3"/>
    <s v="PRD724"/>
    <x v="1058"/>
    <x v="2"/>
    <s v="Traditional"/>
    <s v="CUST2144"/>
    <s v="Patriot RRRR"/>
    <x v="0"/>
    <x v="3"/>
    <x v="1"/>
    <n v="8500"/>
    <x v="1"/>
    <n v="25500"/>
    <n v="19500"/>
    <n v="6000"/>
    <x v="1"/>
  </r>
  <r>
    <s v="ORD1097"/>
    <x v="483"/>
    <x v="4"/>
    <x v="3"/>
    <x v="2"/>
    <s v="PRD661"/>
    <x v="1059"/>
    <x v="2"/>
    <s v="Health"/>
    <s v="CUST2145"/>
    <s v="Health Conscious SSSS"/>
    <x v="0"/>
    <x v="4"/>
    <x v="6"/>
    <n v="350"/>
    <x v="1"/>
    <n v="2100"/>
    <n v="1600"/>
    <n v="500"/>
    <x v="0"/>
  </r>
  <r>
    <s v="ORD1098"/>
    <x v="483"/>
    <x v="4"/>
    <x v="3"/>
    <x v="2"/>
    <s v="PRD662"/>
    <x v="467"/>
    <x v="2"/>
    <s v="Health"/>
    <s v="CUST2146"/>
    <s v="Health Conscious TTTT"/>
    <x v="0"/>
    <x v="4"/>
    <x v="2"/>
    <n v="550"/>
    <x v="1"/>
    <n v="2200"/>
    <n v="1700"/>
    <n v="500"/>
    <x v="2"/>
  </r>
  <r>
    <s v="ORD1099"/>
    <x v="484"/>
    <x v="5"/>
    <x v="3"/>
    <x v="0"/>
    <s v="PRD738"/>
    <x v="1060"/>
    <x v="3"/>
    <s v="Events"/>
    <s v="CUST2147"/>
    <s v="Player UUUU"/>
    <x v="0"/>
    <x v="5"/>
    <x v="1"/>
    <n v="2800"/>
    <x v="0"/>
    <n v="7980"/>
    <n v="6100"/>
    <n v="1880"/>
    <x v="0"/>
  </r>
  <r>
    <s v="ORD1100"/>
    <x v="485"/>
    <x v="5"/>
    <x v="3"/>
    <x v="0"/>
    <s v="PRD739"/>
    <x v="512"/>
    <x v="3"/>
    <s v="Apparel"/>
    <s v="CUST2148"/>
    <s v="Player VVVV"/>
    <x v="0"/>
    <x v="5"/>
    <x v="4"/>
    <n v="1500"/>
    <x v="1"/>
    <n v="7500"/>
    <n v="5700"/>
    <n v="1800"/>
    <x v="2"/>
  </r>
  <r>
    <s v="ORD1101"/>
    <x v="485"/>
    <x v="6"/>
    <x v="3"/>
    <x v="3"/>
    <s v="PRD725"/>
    <x v="1061"/>
    <x v="2"/>
    <s v="Religious"/>
    <s v="CUST2149"/>
    <s v="Devotee WWWW"/>
    <x v="0"/>
    <x v="3"/>
    <x v="0"/>
    <n v="12000"/>
    <x v="0"/>
    <n v="22800"/>
    <n v="17500"/>
    <n v="5300"/>
    <x v="0"/>
  </r>
  <r>
    <s v="ORD1102"/>
    <x v="485"/>
    <x v="6"/>
    <x v="3"/>
    <x v="3"/>
    <s v="PRD726"/>
    <x v="480"/>
    <x v="2"/>
    <s v="Wellness"/>
    <s v="CUST2150"/>
    <s v="Devotee XXXX"/>
    <x v="0"/>
    <x v="3"/>
    <x v="2"/>
    <n v="1800"/>
    <x v="1"/>
    <n v="7200"/>
    <n v="5500"/>
    <n v="1700"/>
    <x v="1"/>
  </r>
  <r>
    <s v="ORD1103"/>
    <x v="485"/>
    <x v="7"/>
    <x v="3"/>
    <x v="3"/>
    <s v="PRD727"/>
    <x v="1062"/>
    <x v="2"/>
    <s v="Seasonal"/>
    <s v="CUST2151"/>
    <s v="Home Lover YYYY"/>
    <x v="0"/>
    <x v="3"/>
    <x v="0"/>
    <n v="15000"/>
    <x v="3"/>
    <n v="27600"/>
    <n v="21000"/>
    <n v="6600"/>
    <x v="0"/>
  </r>
  <r>
    <s v="ORD1104"/>
    <x v="485"/>
    <x v="7"/>
    <x v="3"/>
    <x v="3"/>
    <s v="PRD728"/>
    <x v="1063"/>
    <x v="2"/>
    <s v="Outdoor"/>
    <s v="CUST2152"/>
    <s v="Home Lover ZZZZ"/>
    <x v="0"/>
    <x v="3"/>
    <x v="2"/>
    <n v="3500"/>
    <x v="0"/>
    <n v="13300"/>
    <n v="10200"/>
    <n v="3100"/>
    <x v="2"/>
  </r>
  <r>
    <s v="ORD1105"/>
    <x v="485"/>
    <x v="0"/>
    <x v="0"/>
    <x v="0"/>
    <s v="PRD285"/>
    <x v="1064"/>
    <x v="0"/>
    <s v="Entertainment"/>
    <s v="CUST2153"/>
    <s v="Music Fan AAAA1"/>
    <x v="0"/>
    <x v="0"/>
    <x v="1"/>
    <n v="15000"/>
    <x v="0"/>
    <n v="42750"/>
    <n v="33000"/>
    <n v="9750"/>
    <x v="0"/>
  </r>
  <r>
    <s v="ORD1106"/>
    <x v="485"/>
    <x v="0"/>
    <x v="0"/>
    <x v="0"/>
    <s v="PRD286"/>
    <x v="1065"/>
    <x v="0"/>
    <s v="Audio"/>
    <s v="CUST2154"/>
    <s v="Music Fan BBBB1"/>
    <x v="0"/>
    <x v="0"/>
    <x v="2"/>
    <n v="3500"/>
    <x v="1"/>
    <n v="14000"/>
    <n v="10700"/>
    <n v="3300"/>
    <x v="2"/>
  </r>
  <r>
    <s v="ORD1107"/>
    <x v="485"/>
    <x v="1"/>
    <x v="1"/>
    <x v="1"/>
    <s v="PRD381"/>
    <x v="1066"/>
    <x v="1"/>
    <s v="Festive"/>
    <s v="CUST2155"/>
    <s v="Festival Goer CCCC1"/>
    <x v="0"/>
    <x v="1"/>
    <x v="1"/>
    <n v="3800"/>
    <x v="3"/>
    <n v="10488"/>
    <n v="8000"/>
    <n v="2488"/>
    <x v="0"/>
  </r>
  <r>
    <s v="ORD1108"/>
    <x v="485"/>
    <x v="1"/>
    <x v="1"/>
    <x v="1"/>
    <s v="PRD382"/>
    <x v="1067"/>
    <x v="1"/>
    <s v="Trendy"/>
    <s v="CUST2156"/>
    <s v="Fashion DDDD1"/>
    <x v="0"/>
    <x v="1"/>
    <x v="2"/>
    <n v="2800"/>
    <x v="0"/>
    <n v="10640"/>
    <n v="8100"/>
    <n v="2540"/>
    <x v="1"/>
  </r>
  <r>
    <s v="ORD1109"/>
    <x v="485"/>
    <x v="2"/>
    <x v="2"/>
    <x v="2"/>
    <s v="PRD473"/>
    <x v="1068"/>
    <x v="0"/>
    <s v="Kids"/>
    <s v="CUST2157"/>
    <s v="Parent EEEE1"/>
    <x v="0"/>
    <x v="2"/>
    <x v="0"/>
    <n v="22000"/>
    <x v="0"/>
    <n v="41800"/>
    <n v="32000"/>
    <n v="9800"/>
    <x v="0"/>
  </r>
  <r>
    <s v="ORD1101"/>
    <x v="485"/>
    <x v="0"/>
    <x v="0"/>
    <x v="0"/>
    <s v="PRD287"/>
    <x v="1069"/>
    <x v="0"/>
    <s v="Seasonal"/>
    <s v="CUST2159"/>
    <s v="Monsoon Shopper A"/>
    <x v="0"/>
    <x v="0"/>
    <x v="1"/>
    <n v="15000"/>
    <x v="2"/>
    <n v="40500"/>
    <n v="31000"/>
    <n v="9500"/>
    <x v="0"/>
  </r>
  <r>
    <s v="ORD1102"/>
    <x v="485"/>
    <x v="0"/>
    <x v="0"/>
    <x v="0"/>
    <s v="PRD288"/>
    <x v="921"/>
    <x v="0"/>
    <s v="Audio"/>
    <s v="CUST2160"/>
    <s v="Monsoon Shopper B"/>
    <x v="0"/>
    <x v="0"/>
    <x v="0"/>
    <n v="5500"/>
    <x v="0"/>
    <n v="10450"/>
    <n v="8000"/>
    <n v="2450"/>
    <x v="2"/>
  </r>
  <r>
    <s v="ORD1103"/>
    <x v="485"/>
    <x v="1"/>
    <x v="1"/>
    <x v="1"/>
    <s v="PRD383"/>
    <x v="491"/>
    <x v="1"/>
    <s v="Outerwear"/>
    <s v="CUST2161"/>
    <s v="Monsoon Shopper C"/>
    <x v="0"/>
    <x v="1"/>
    <x v="2"/>
    <n v="1800"/>
    <x v="3"/>
    <n v="6624"/>
    <n v="5000"/>
    <n v="1624"/>
    <x v="0"/>
  </r>
  <r>
    <s v="ORD1104"/>
    <x v="485"/>
    <x v="1"/>
    <x v="1"/>
    <x v="1"/>
    <s v="PRD384"/>
    <x v="1070"/>
    <x v="1"/>
    <s v="Winter Wear"/>
    <s v="CUST2162"/>
    <s v="Monsoon Shopper D"/>
    <x v="0"/>
    <x v="1"/>
    <x v="1"/>
    <n v="2500"/>
    <x v="0"/>
    <n v="7125"/>
    <n v="5400"/>
    <n v="1725"/>
    <x v="1"/>
  </r>
  <r>
    <s v="ORD1105"/>
    <x v="485"/>
    <x v="2"/>
    <x v="2"/>
    <x v="2"/>
    <s v="PRD475"/>
    <x v="1071"/>
    <x v="0"/>
    <s v="Seasonal"/>
    <s v="CUST2163"/>
    <s v="Monsoon Shopper E"/>
    <x v="0"/>
    <x v="2"/>
    <x v="0"/>
    <n v="18000"/>
    <x v="3"/>
    <n v="33120"/>
    <n v="25500"/>
    <n v="7620"/>
    <x v="0"/>
  </r>
  <r>
    <s v="ORD1106"/>
    <x v="485"/>
    <x v="2"/>
    <x v="2"/>
    <x v="2"/>
    <s v="PRD476"/>
    <x v="1072"/>
    <x v="0"/>
    <s v="Peripherals"/>
    <s v="CUST2164"/>
    <s v="Monsoon Shopper F"/>
    <x v="0"/>
    <x v="2"/>
    <x v="1"/>
    <n v="6500"/>
    <x v="0"/>
    <n v="18525"/>
    <n v="14200"/>
    <n v="4325"/>
    <x v="2"/>
  </r>
  <r>
    <s v="ORD1107"/>
    <x v="486"/>
    <x v="3"/>
    <x v="3"/>
    <x v="3"/>
    <s v="PRD729"/>
    <x v="1073"/>
    <x v="2"/>
    <s v="Seasonal"/>
    <s v="CUST2165"/>
    <s v="Monsoon Shopper G"/>
    <x v="0"/>
    <x v="3"/>
    <x v="0"/>
    <n v="15000"/>
    <x v="3"/>
    <n v="27600"/>
    <n v="21000"/>
    <n v="6600"/>
    <x v="0"/>
  </r>
  <r>
    <s v="ORD1108"/>
    <x v="486"/>
    <x v="3"/>
    <x v="3"/>
    <x v="3"/>
    <s v="PRD730"/>
    <x v="380"/>
    <x v="2"/>
    <s v="Storage"/>
    <s v="CUST2166"/>
    <s v="Monsoon Shopper H"/>
    <x v="0"/>
    <x v="3"/>
    <x v="1"/>
    <n v="5500"/>
    <x v="0"/>
    <n v="15675"/>
    <n v="12000"/>
    <n v="3675"/>
    <x v="1"/>
  </r>
  <r>
    <s v="ORD1109"/>
    <x v="487"/>
    <x v="4"/>
    <x v="3"/>
    <x v="2"/>
    <s v="PRD663"/>
    <x v="420"/>
    <x v="2"/>
    <s v="Vegetables"/>
    <s v="CUST2167"/>
    <s v="Monsoon Shopper I"/>
    <x v="0"/>
    <x v="4"/>
    <x v="6"/>
    <n v="280"/>
    <x v="1"/>
    <n v="1680"/>
    <n v="1250"/>
    <n v="430"/>
    <x v="0"/>
  </r>
  <r>
    <s v="ORD1110"/>
    <x v="487"/>
    <x v="4"/>
    <x v="3"/>
    <x v="2"/>
    <s v="PRD664"/>
    <x v="421"/>
    <x v="2"/>
    <s v="Vegetables"/>
    <s v="CUST2168"/>
    <s v="Monsoon Shopper J"/>
    <x v="0"/>
    <x v="4"/>
    <x v="4"/>
    <n v="220"/>
    <x v="1"/>
    <n v="1100"/>
    <n v="800"/>
    <n v="300"/>
    <x v="2"/>
  </r>
  <r>
    <s v="ORD1111"/>
    <x v="488"/>
    <x v="5"/>
    <x v="3"/>
    <x v="0"/>
    <s v="PRD740"/>
    <x v="1074"/>
    <x v="3"/>
    <s v="Outdoor"/>
    <s v="CUST2169"/>
    <s v="Monsoon Shopper K"/>
    <x v="0"/>
    <x v="5"/>
    <x v="1"/>
    <n v="2800"/>
    <x v="0"/>
    <n v="7980"/>
    <n v="6100"/>
    <n v="1880"/>
    <x v="0"/>
  </r>
  <r>
    <s v="ORD1112"/>
    <x v="488"/>
    <x v="5"/>
    <x v="3"/>
    <x v="0"/>
    <s v="PRD741"/>
    <x v="1075"/>
    <x v="3"/>
    <s v="Bags"/>
    <s v="CUST2170"/>
    <s v="Monsoon Shopper L"/>
    <x v="0"/>
    <x v="5"/>
    <x v="2"/>
    <n v="1500"/>
    <x v="1"/>
    <n v="6000"/>
    <n v="4600"/>
    <n v="1400"/>
    <x v="2"/>
  </r>
  <r>
    <s v="ORD1113"/>
    <x v="485"/>
    <x v="6"/>
    <x v="3"/>
    <x v="3"/>
    <s v="PRD731"/>
    <x v="1076"/>
    <x v="2"/>
    <s v="Decor"/>
    <s v="CUST2171"/>
    <s v="Monsoon Shopper M"/>
    <x v="0"/>
    <x v="3"/>
    <x v="0"/>
    <n v="8500"/>
    <x v="0"/>
    <n v="16150"/>
    <n v="12400"/>
    <n v="3750"/>
    <x v="0"/>
  </r>
  <r>
    <s v="ORD1114"/>
    <x v="485"/>
    <x v="6"/>
    <x v="3"/>
    <x v="3"/>
    <s v="PRD732"/>
    <x v="1077"/>
    <x v="2"/>
    <s v="Protection"/>
    <s v="CUST2172"/>
    <s v="Monsoon Shopper N"/>
    <x v="0"/>
    <x v="3"/>
    <x v="1"/>
    <n v="12000"/>
    <x v="1"/>
    <n v="36000"/>
    <n v="27500"/>
    <n v="8500"/>
    <x v="1"/>
  </r>
  <r>
    <s v="ORD1115"/>
    <x v="485"/>
    <x v="7"/>
    <x v="3"/>
    <x v="3"/>
    <s v="PRD733"/>
    <x v="1078"/>
    <x v="2"/>
    <s v="Bedding"/>
    <s v="CUST2173"/>
    <s v="Monsoon Shopper O"/>
    <x v="0"/>
    <x v="3"/>
    <x v="2"/>
    <n v="2800"/>
    <x v="3"/>
    <n v="10304"/>
    <n v="7900"/>
    <n v="2404"/>
    <x v="0"/>
  </r>
  <r>
    <s v="ORD1116"/>
    <x v="485"/>
    <x v="7"/>
    <x v="3"/>
    <x v="3"/>
    <s v="PRD734"/>
    <x v="1079"/>
    <x v="2"/>
    <s v="Protection"/>
    <s v="CUST2174"/>
    <s v="Monsoon Shopper P"/>
    <x v="0"/>
    <x v="3"/>
    <x v="4"/>
    <n v="1200"/>
    <x v="0"/>
    <n v="5700"/>
    <n v="4300"/>
    <n v="1400"/>
    <x v="2"/>
  </r>
  <r>
    <s v="ORD1117"/>
    <x v="485"/>
    <x v="0"/>
    <x v="0"/>
    <x v="0"/>
    <s v="PRD289"/>
    <x v="381"/>
    <x v="0"/>
    <s v="Televisions"/>
    <s v="CUST2175"/>
    <s v="Monsoon Shopper Q"/>
    <x v="0"/>
    <x v="0"/>
    <x v="0"/>
    <n v="32000"/>
    <x v="2"/>
    <n v="57600"/>
    <n v="44000"/>
    <n v="13600"/>
    <x v="0"/>
  </r>
  <r>
    <s v="ORD1118"/>
    <x v="485"/>
    <x v="0"/>
    <x v="0"/>
    <x v="0"/>
    <s v="PRD290"/>
    <x v="355"/>
    <x v="0"/>
    <s v="Audio"/>
    <s v="CUST2176"/>
    <s v="Monsoon Shopper R"/>
    <x v="0"/>
    <x v="0"/>
    <x v="3"/>
    <n v="25000"/>
    <x v="0"/>
    <n v="23750"/>
    <n v="18200"/>
    <n v="5550"/>
    <x v="2"/>
  </r>
  <r>
    <s v="ORD1119"/>
    <x v="485"/>
    <x v="1"/>
    <x v="1"/>
    <x v="1"/>
    <s v="PRD385"/>
    <x v="1080"/>
    <x v="1"/>
    <s v="Ethnic Wear"/>
    <s v="CUST2177"/>
    <s v="Monsoon Shopper S"/>
    <x v="0"/>
    <x v="1"/>
    <x v="1"/>
    <n v="3800"/>
    <x v="3"/>
    <n v="10488"/>
    <n v="8000"/>
    <n v="2488"/>
    <x v="0"/>
  </r>
  <r>
    <s v="ORD1120"/>
    <x v="489"/>
    <x v="1"/>
    <x v="1"/>
    <x v="1"/>
    <s v="PRD386"/>
    <x v="384"/>
    <x v="1"/>
    <s v="Women's Wear"/>
    <s v="CUST2178"/>
    <s v="Monsoon Shopper T"/>
    <x v="0"/>
    <x v="1"/>
    <x v="2"/>
    <n v="2200"/>
    <x v="0"/>
    <n v="8360"/>
    <n v="6400"/>
    <n v="1960"/>
    <x v="1"/>
  </r>
  <r>
    <s v="ORD1121"/>
    <x v="490"/>
    <x v="2"/>
    <x v="2"/>
    <x v="2"/>
    <s v="PRD477"/>
    <x v="1081"/>
    <x v="0"/>
    <s v="Computers"/>
    <s v="CUST2179"/>
    <s v="Monsoon Shopper U"/>
    <x v="0"/>
    <x v="2"/>
    <x v="0"/>
    <n v="55000"/>
    <x v="3"/>
    <n v="101200"/>
    <n v="78000"/>
    <n v="23200"/>
    <x v="0"/>
  </r>
  <r>
    <s v="ORD1122"/>
    <x v="490"/>
    <x v="2"/>
    <x v="2"/>
    <x v="2"/>
    <s v="PRD478"/>
    <x v="1082"/>
    <x v="0"/>
    <s v="Accessories"/>
    <s v="CUST2180"/>
    <s v="Monsoon Shopper V"/>
    <x v="0"/>
    <x v="2"/>
    <x v="1"/>
    <n v="1800"/>
    <x v="1"/>
    <n v="5400"/>
    <n v="4100"/>
    <n v="1300"/>
    <x v="2"/>
  </r>
  <r>
    <s v="ORD1123"/>
    <x v="491"/>
    <x v="3"/>
    <x v="3"/>
    <x v="3"/>
    <s v="PRD735"/>
    <x v="1083"/>
    <x v="2"/>
    <s v="Office"/>
    <s v="CUST2181"/>
    <s v="WFH W"/>
    <x v="2"/>
    <x v="3"/>
    <x v="0"/>
    <n v="18000"/>
    <x v="0"/>
    <n v="34200"/>
    <n v="26000"/>
    <n v="8200"/>
    <x v="0"/>
  </r>
  <r>
    <s v="ORD1124"/>
    <x v="491"/>
    <x v="3"/>
    <x v="3"/>
    <x v="3"/>
    <s v="PRD736"/>
    <x v="361"/>
    <x v="2"/>
    <s v="Chairs"/>
    <s v="CUST2182"/>
    <s v="WFH X"/>
    <x v="2"/>
    <x v="3"/>
    <x v="3"/>
    <n v="12000"/>
    <x v="1"/>
    <n v="12000"/>
    <n v="9200"/>
    <n v="2800"/>
    <x v="1"/>
  </r>
  <r>
    <s v="ORD1125"/>
    <x v="492"/>
    <x v="4"/>
    <x v="3"/>
    <x v="2"/>
    <s v="PRD665"/>
    <x v="435"/>
    <x v="2"/>
    <s v="Snacks"/>
    <s v="CUST2183"/>
    <s v="Snack Lover Y"/>
    <x v="0"/>
    <x v="4"/>
    <x v="7"/>
    <n v="350"/>
    <x v="1"/>
    <n v="2800"/>
    <n v="2100"/>
    <n v="700"/>
    <x v="0"/>
  </r>
  <r>
    <s v="ORD1126"/>
    <x v="492"/>
    <x v="4"/>
    <x v="3"/>
    <x v="2"/>
    <s v="PRD666"/>
    <x v="436"/>
    <x v="2"/>
    <s v="Beverages"/>
    <s v="CUST2184"/>
    <s v="Snack Lover Z"/>
    <x v="0"/>
    <x v="4"/>
    <x v="6"/>
    <n v="450"/>
    <x v="1"/>
    <n v="2700"/>
    <n v="2000"/>
    <n v="700"/>
    <x v="2"/>
  </r>
  <r>
    <s v="ORD1127"/>
    <x v="493"/>
    <x v="5"/>
    <x v="3"/>
    <x v="0"/>
    <s v="PRD742"/>
    <x v="1084"/>
    <x v="3"/>
    <s v="Fitness"/>
    <s v="CUST2185"/>
    <s v="Fitness AA"/>
    <x v="0"/>
    <x v="5"/>
    <x v="1"/>
    <n v="2800"/>
    <x v="0"/>
    <n v="7980"/>
    <n v="6100"/>
    <n v="1880"/>
    <x v="0"/>
  </r>
  <r>
    <s v="ORD1128"/>
    <x v="493"/>
    <x v="5"/>
    <x v="3"/>
    <x v="0"/>
    <s v="PRD743"/>
    <x v="438"/>
    <x v="3"/>
    <s v="Fitness"/>
    <s v="CUST2186"/>
    <s v="Fitness BB"/>
    <x v="0"/>
    <x v="5"/>
    <x v="2"/>
    <n v="1500"/>
    <x v="1"/>
    <n v="6000"/>
    <n v="4600"/>
    <n v="1400"/>
    <x v="2"/>
  </r>
  <r>
    <s v="ORD1129"/>
    <x v="485"/>
    <x v="6"/>
    <x v="3"/>
    <x v="3"/>
    <s v="PRD737"/>
    <x v="1085"/>
    <x v="2"/>
    <s v="Educational"/>
    <s v="CUST2187"/>
    <s v="Student CC"/>
    <x v="0"/>
    <x v="3"/>
    <x v="0"/>
    <n v="8500"/>
    <x v="0"/>
    <n v="16150"/>
    <n v="12400"/>
    <n v="3750"/>
    <x v="0"/>
  </r>
  <r>
    <s v="ORD1130"/>
    <x v="485"/>
    <x v="6"/>
    <x v="3"/>
    <x v="3"/>
    <s v="PRD738"/>
    <x v="17"/>
    <x v="2"/>
    <s v="Educational"/>
    <s v="CUST2188"/>
    <s v="Student DD"/>
    <x v="0"/>
    <x v="3"/>
    <x v="3"/>
    <n v="12000"/>
    <x v="1"/>
    <n v="12000"/>
    <n v="9200"/>
    <n v="2800"/>
    <x v="1"/>
  </r>
  <r>
    <s v="ORD1132"/>
    <x v="485"/>
    <x v="7"/>
    <x v="3"/>
    <x v="3"/>
    <s v="PRD740"/>
    <x v="1086"/>
    <x v="4"/>
    <s v="Educational"/>
    <s v="CUST2190"/>
    <s v="Student FF"/>
    <x v="0"/>
    <x v="3"/>
    <x v="7"/>
    <n v="350"/>
    <x v="1"/>
    <n v="2800"/>
    <n v="2100"/>
    <n v="700"/>
    <x v="2"/>
  </r>
  <r>
    <s v="ORD1133"/>
    <x v="485"/>
    <x v="0"/>
    <x v="0"/>
    <x v="0"/>
    <s v="PRD291"/>
    <x v="1087"/>
    <x v="0"/>
    <s v="Eco-friendly"/>
    <s v="CUST2191"/>
    <s v="Eco Warrior GG"/>
    <x v="0"/>
    <x v="0"/>
    <x v="0"/>
    <n v="15000"/>
    <x v="0"/>
    <n v="28500"/>
    <n v="22000"/>
    <n v="6500"/>
    <x v="0"/>
  </r>
  <r>
    <s v="ORD1134"/>
    <x v="485"/>
    <x v="0"/>
    <x v="0"/>
    <x v="0"/>
    <s v="PRD292"/>
    <x v="1088"/>
    <x v="0"/>
    <s v="Eco-friendly"/>
    <s v="CUST2192"/>
    <s v="Eco Warrior HH"/>
    <x v="0"/>
    <x v="0"/>
    <x v="1"/>
    <n v="3500"/>
    <x v="1"/>
    <n v="10500"/>
    <n v="8000"/>
    <n v="2500"/>
    <x v="2"/>
  </r>
  <r>
    <s v="ORD1135"/>
    <x v="485"/>
    <x v="1"/>
    <x v="1"/>
    <x v="1"/>
    <s v="PRD387"/>
    <x v="1089"/>
    <x v="1"/>
    <s v="Sustainable"/>
    <s v="CUST2193"/>
    <s v="Eco Warrior II"/>
    <x v="0"/>
    <x v="1"/>
    <x v="2"/>
    <n v="2200"/>
    <x v="3"/>
    <n v="8096"/>
    <n v="6200"/>
    <n v="1896"/>
    <x v="0"/>
  </r>
  <r>
    <s v="ORD1136"/>
    <x v="494"/>
    <x v="1"/>
    <x v="1"/>
    <x v="1"/>
    <s v="PRD388"/>
    <x v="1090"/>
    <x v="1"/>
    <s v="Sustainable"/>
    <s v="CUST2194"/>
    <s v="Eco Warrior JJ"/>
    <x v="0"/>
    <x v="1"/>
    <x v="1"/>
    <n v="2800"/>
    <x v="0"/>
    <n v="7980"/>
    <n v="6100"/>
    <n v="1880"/>
    <x v="1"/>
  </r>
  <r>
    <s v="ORD1137"/>
    <x v="495"/>
    <x v="2"/>
    <x v="2"/>
    <x v="2"/>
    <s v="PRD479"/>
    <x v="1091"/>
    <x v="0"/>
    <s v="Green"/>
    <s v="CUST2195"/>
    <s v="Eco Warrior KK"/>
    <x v="0"/>
    <x v="2"/>
    <x v="0"/>
    <n v="22000"/>
    <x v="0"/>
    <n v="41800"/>
    <n v="32000"/>
    <n v="9800"/>
    <x v="0"/>
  </r>
  <r>
    <s v="ORD1138"/>
    <x v="495"/>
    <x v="2"/>
    <x v="2"/>
    <x v="2"/>
    <s v="PRD480"/>
    <x v="459"/>
    <x v="0"/>
    <s v="Green"/>
    <s v="CUST2196"/>
    <s v="Eco Warrior LL"/>
    <x v="0"/>
    <x v="2"/>
    <x v="2"/>
    <n v="2500"/>
    <x v="1"/>
    <n v="10000"/>
    <n v="7600"/>
    <n v="2400"/>
    <x v="2"/>
  </r>
  <r>
    <s v="ORD1139"/>
    <x v="496"/>
    <x v="3"/>
    <x v="3"/>
    <x v="3"/>
    <s v="PRD741"/>
    <x v="457"/>
    <x v="2"/>
    <s v="Eco-friendly"/>
    <s v="CUST2197"/>
    <s v="Eco Warrior MM"/>
    <x v="0"/>
    <x v="3"/>
    <x v="0"/>
    <n v="12000"/>
    <x v="3"/>
    <n v="22080"/>
    <n v="17000"/>
    <n v="5080"/>
    <x v="0"/>
  </r>
  <r>
    <s v="ORD1140"/>
    <x v="496"/>
    <x v="3"/>
    <x v="3"/>
    <x v="3"/>
    <s v="PRD742"/>
    <x v="1092"/>
    <x v="2"/>
    <s v="Eco-friendly"/>
    <s v="CUST2198"/>
    <s v="Eco Warrior NN"/>
    <x v="0"/>
    <x v="3"/>
    <x v="1"/>
    <n v="5500"/>
    <x v="0"/>
    <n v="15675"/>
    <n v="12000"/>
    <n v="3675"/>
    <x v="1"/>
  </r>
  <r>
    <s v="ORD1141"/>
    <x v="497"/>
    <x v="4"/>
    <x v="3"/>
    <x v="2"/>
    <s v="PRD667"/>
    <x v="1093"/>
    <x v="2"/>
    <s v="Organic"/>
    <s v="CUST2199"/>
    <s v="Eco Warrior OO"/>
    <x v="0"/>
    <x v="4"/>
    <x v="4"/>
    <n v="1200"/>
    <x v="1"/>
    <n v="6000"/>
    <n v="4600"/>
    <n v="1400"/>
    <x v="0"/>
  </r>
  <r>
    <s v="ORD1142"/>
    <x v="485"/>
    <x v="4"/>
    <x v="3"/>
    <x v="2"/>
    <s v="PRD668"/>
    <x v="1094"/>
    <x v="2"/>
    <s v="Organic"/>
    <s v="CUST2200"/>
    <s v="Eco Warrior PP"/>
    <x v="0"/>
    <x v="4"/>
    <x v="2"/>
    <n v="850"/>
    <x v="1"/>
    <n v="3400"/>
    <n v="2600"/>
    <n v="800"/>
    <x v="2"/>
  </r>
  <r>
    <s v="ORD1143"/>
    <x v="485"/>
    <x v="5"/>
    <x v="3"/>
    <x v="0"/>
    <s v="PRD744"/>
    <x v="1095"/>
    <x v="3"/>
    <s v="Sustainable"/>
    <s v="CUST2201"/>
    <s v="Eco Warrior QQ"/>
    <x v="0"/>
    <x v="5"/>
    <x v="1"/>
    <n v="2800"/>
    <x v="0"/>
    <n v="7980"/>
    <n v="6100"/>
    <n v="1880"/>
    <x v="0"/>
  </r>
  <r>
    <s v="ORD1144"/>
    <x v="485"/>
    <x v="5"/>
    <x v="3"/>
    <x v="0"/>
    <s v="PRD745"/>
    <x v="1096"/>
    <x v="3"/>
    <s v="Bags"/>
    <s v="CUST2202"/>
    <s v="Eco Warrior RR"/>
    <x v="0"/>
    <x v="5"/>
    <x v="2"/>
    <n v="1500"/>
    <x v="1"/>
    <n v="6000"/>
    <n v="4600"/>
    <n v="1400"/>
    <x v="2"/>
  </r>
  <r>
    <s v="ORD1145"/>
    <x v="485"/>
    <x v="6"/>
    <x v="3"/>
    <x v="3"/>
    <s v="PRD743"/>
    <x v="1097"/>
    <x v="2"/>
    <s v="Gifts"/>
    <s v="CUST2203"/>
    <s v="Son SS"/>
    <x v="0"/>
    <x v="3"/>
    <x v="0"/>
    <n v="15000"/>
    <x v="3"/>
    <n v="27600"/>
    <n v="21000"/>
    <n v="6600"/>
    <x v="0"/>
  </r>
  <r>
    <s v="ORD1146"/>
    <x v="485"/>
    <x v="6"/>
    <x v="3"/>
    <x v="3"/>
    <s v="PRD744"/>
    <x v="1098"/>
    <x v="2"/>
    <s v="Chairs"/>
    <s v="CUST2204"/>
    <s v="Daughter TT"/>
    <x v="0"/>
    <x v="3"/>
    <x v="3"/>
    <n v="22000"/>
    <x v="0"/>
    <n v="20900"/>
    <n v="16000"/>
    <n v="4900"/>
    <x v="1"/>
  </r>
  <r>
    <s v="ORD1147"/>
    <x v="485"/>
    <x v="7"/>
    <x v="3"/>
    <x v="3"/>
    <s v="PRD745"/>
    <x v="1099"/>
    <x v="2"/>
    <s v="Gifts"/>
    <s v="CUST2205"/>
    <s v="Son UU"/>
    <x v="0"/>
    <x v="3"/>
    <x v="0"/>
    <n v="8500"/>
    <x v="0"/>
    <n v="16150"/>
    <n v="12400"/>
    <n v="3750"/>
    <x v="0"/>
  </r>
  <r>
    <s v="ORD1148"/>
    <x v="485"/>
    <x v="7"/>
    <x v="3"/>
    <x v="3"/>
    <s v="PRD746"/>
    <x v="1100"/>
    <x v="2"/>
    <s v="Seating"/>
    <s v="CUST2206"/>
    <s v="Daughter VV"/>
    <x v="0"/>
    <x v="3"/>
    <x v="3"/>
    <n v="12000"/>
    <x v="1"/>
    <n v="12000"/>
    <n v="9200"/>
    <n v="2800"/>
    <x v="2"/>
  </r>
  <r>
    <s v="ORD1149"/>
    <x v="498"/>
    <x v="0"/>
    <x v="0"/>
    <x v="0"/>
    <s v="PRD293"/>
    <x v="521"/>
    <x v="0"/>
    <s v="Tribute"/>
    <s v="CUST2207"/>
    <s v="Patriot WW"/>
    <x v="0"/>
    <x v="0"/>
    <x v="0"/>
    <n v="18000"/>
    <x v="3"/>
    <n v="33120"/>
    <n v="25500"/>
    <n v="7620"/>
    <x v="0"/>
  </r>
  <r>
    <s v="ORD1150"/>
    <x v="498"/>
    <x v="0"/>
    <x v="0"/>
    <x v="0"/>
    <s v="PRD294"/>
    <x v="522"/>
    <x v="0"/>
    <s v="Special"/>
    <s v="CUST2208"/>
    <s v="Patriot XX"/>
    <x v="0"/>
    <x v="0"/>
    <x v="1"/>
    <n v="8500"/>
    <x v="0"/>
    <n v="24225"/>
    <n v="18500"/>
    <n v="5725"/>
    <x v="2"/>
  </r>
  <r>
    <s v="ORD1151"/>
    <x v="499"/>
    <x v="1"/>
    <x v="1"/>
    <x v="1"/>
    <s v="PRD389"/>
    <x v="523"/>
    <x v="1"/>
    <s v="Tribute"/>
    <s v="CUST2209"/>
    <s v="Patriot YY"/>
    <x v="0"/>
    <x v="1"/>
    <x v="1"/>
    <n v="2800"/>
    <x v="0"/>
    <n v="7980"/>
    <n v="6100"/>
    <n v="1880"/>
    <x v="0"/>
  </r>
  <r>
    <s v="ORD1152"/>
    <x v="499"/>
    <x v="1"/>
    <x v="1"/>
    <x v="1"/>
    <s v="PRD390"/>
    <x v="524"/>
    <x v="1"/>
    <s v="Patriotic"/>
    <s v="CUST2210"/>
    <s v="Patriot ZZ"/>
    <x v="0"/>
    <x v="1"/>
    <x v="2"/>
    <n v="1800"/>
    <x v="1"/>
    <n v="7200"/>
    <n v="5500"/>
    <n v="1700"/>
    <x v="1"/>
  </r>
  <r>
    <s v="ORD1153"/>
    <x v="500"/>
    <x v="2"/>
    <x v="2"/>
    <x v="2"/>
    <s v="PRD481"/>
    <x v="525"/>
    <x v="0"/>
    <s v="Sale"/>
    <s v="CUST2211"/>
    <s v="Patriot AAA"/>
    <x v="0"/>
    <x v="2"/>
    <x v="0"/>
    <n v="32000"/>
    <x v="3"/>
    <n v="58880"/>
    <n v="45000"/>
    <n v="13880"/>
    <x v="0"/>
  </r>
  <r>
    <s v="ORD1154"/>
    <x v="500"/>
    <x v="2"/>
    <x v="2"/>
    <x v="2"/>
    <s v="PRD482"/>
    <x v="556"/>
    <x v="0"/>
    <s v="Sale"/>
    <s v="CUST2212"/>
    <s v="Patriot BBB"/>
    <x v="0"/>
    <x v="2"/>
    <x v="1"/>
    <n v="15000"/>
    <x v="0"/>
    <n v="42750"/>
    <n v="33000"/>
    <n v="9750"/>
    <x v="2"/>
  </r>
  <r>
    <s v="ORD1155"/>
    <x v="501"/>
    <x v="3"/>
    <x v="3"/>
    <x v="3"/>
    <s v="PRD747"/>
    <x v="527"/>
    <x v="2"/>
    <s v="Sale"/>
    <s v="CUST2213"/>
    <s v="Patriot CCC"/>
    <x v="0"/>
    <x v="3"/>
    <x v="0"/>
    <n v="22000"/>
    <x v="2"/>
    <n v="39600"/>
    <n v="30000"/>
    <n v="9600"/>
    <x v="0"/>
  </r>
  <r>
    <s v="ORD1156"/>
    <x v="501"/>
    <x v="3"/>
    <x v="3"/>
    <x v="3"/>
    <s v="PRD748"/>
    <x v="1101"/>
    <x v="2"/>
    <s v="Decor"/>
    <s v="CUST2214"/>
    <s v="Patriot DDD"/>
    <x v="0"/>
    <x v="3"/>
    <x v="2"/>
    <n v="3500"/>
    <x v="0"/>
    <n v="13300"/>
    <n v="10200"/>
    <n v="3100"/>
    <x v="1"/>
  </r>
  <r>
    <s v="ORD1157"/>
    <x v="502"/>
    <x v="4"/>
    <x v="3"/>
    <x v="2"/>
    <s v="PRD669"/>
    <x v="529"/>
    <x v="2"/>
    <s v="Special"/>
    <s v="CUST2215"/>
    <s v="Patriot EEE"/>
    <x v="0"/>
    <x v="4"/>
    <x v="4"/>
    <n v="1200"/>
    <x v="1"/>
    <n v="6000"/>
    <n v="4600"/>
    <n v="1400"/>
    <x v="0"/>
  </r>
  <r>
    <s v="ORD1158"/>
    <x v="502"/>
    <x v="4"/>
    <x v="3"/>
    <x v="2"/>
    <s v="PRD670"/>
    <x v="1102"/>
    <x v="2"/>
    <s v="Special"/>
    <s v="CUST2216"/>
    <s v="Patriot FFF"/>
    <x v="0"/>
    <x v="4"/>
    <x v="6"/>
    <n v="550"/>
    <x v="1"/>
    <n v="3300"/>
    <n v="2500"/>
    <n v="800"/>
    <x v="2"/>
  </r>
  <r>
    <s v="ORD1159"/>
    <x v="503"/>
    <x v="5"/>
    <x v="3"/>
    <x v="0"/>
    <s v="PRD746"/>
    <x v="531"/>
    <x v="3"/>
    <s v="Sale"/>
    <s v="CUST2217"/>
    <s v="Patriot GGG"/>
    <x v="0"/>
    <x v="5"/>
    <x v="1"/>
    <n v="2800"/>
    <x v="3"/>
    <n v="7728"/>
    <n v="5900"/>
    <n v="1828"/>
    <x v="0"/>
  </r>
  <r>
    <s v="ORD1160"/>
    <x v="503"/>
    <x v="5"/>
    <x v="3"/>
    <x v="0"/>
    <s v="PRD747"/>
    <x v="532"/>
    <x v="3"/>
    <s v="Apparel"/>
    <s v="CUST2218"/>
    <s v="Patriot HHH"/>
    <x v="0"/>
    <x v="5"/>
    <x v="2"/>
    <n v="1500"/>
    <x v="0"/>
    <n v="5700"/>
    <n v="4300"/>
    <n v="1400"/>
    <x v="2"/>
  </r>
  <r>
    <s v="ORD1161"/>
    <x v="504"/>
    <x v="6"/>
    <x v="3"/>
    <x v="3"/>
    <s v="PRD749"/>
    <x v="1021"/>
    <x v="2"/>
    <s v="Sale"/>
    <s v="CUST2219"/>
    <s v="Shopper III"/>
    <x v="0"/>
    <x v="3"/>
    <x v="0"/>
    <n v="15000"/>
    <x v="4"/>
    <n v="26400"/>
    <n v="20000"/>
    <n v="6400"/>
    <x v="0"/>
  </r>
  <r>
    <s v="ORD1162"/>
    <x v="504"/>
    <x v="6"/>
    <x v="3"/>
    <x v="3"/>
    <s v="PRD750"/>
    <x v="906"/>
    <x v="2"/>
    <s v="Sale"/>
    <s v="CUST2220"/>
    <s v="Shopper JJJ"/>
    <x v="0"/>
    <x v="3"/>
    <x v="1"/>
    <n v="8500"/>
    <x v="2"/>
    <n v="22950"/>
    <n v="17500"/>
    <n v="5450"/>
    <x v="1"/>
  </r>
  <r>
    <s v="ORD1163"/>
    <x v="505"/>
    <x v="0"/>
    <x v="0"/>
    <x v="0"/>
    <s v="PRD295"/>
    <x v="535"/>
    <x v="0"/>
    <s v="New"/>
    <s v="CUST2221"/>
    <s v="Shopper KKK"/>
    <x v="0"/>
    <x v="0"/>
    <x v="0"/>
    <n v="22000"/>
    <x v="0"/>
    <n v="41800"/>
    <n v="32000"/>
    <n v="9800"/>
    <x v="0"/>
  </r>
  <r>
    <s v="ORD1164"/>
    <x v="505"/>
    <x v="0"/>
    <x v="0"/>
    <x v="0"/>
    <s v="PRD296"/>
    <x v="536"/>
    <x v="0"/>
    <s v="Gifts"/>
    <s v="CUST2222"/>
    <s v="Friend LLL"/>
    <x v="0"/>
    <x v="0"/>
    <x v="1"/>
    <n v="8500"/>
    <x v="1"/>
    <n v="25500"/>
    <n v="19500"/>
    <n v="6000"/>
    <x v="2"/>
  </r>
  <r>
    <s v="ORD1165"/>
    <x v="506"/>
    <x v="1"/>
    <x v="1"/>
    <x v="1"/>
    <s v="PRD391"/>
    <x v="537"/>
    <x v="1"/>
    <s v="Accessories"/>
    <s v="CUST2223"/>
    <s v="Friend MMM"/>
    <x v="0"/>
    <x v="1"/>
    <x v="5"/>
    <n v="350"/>
    <x v="1"/>
    <n v="3500"/>
    <n v="2600"/>
    <n v="900"/>
    <x v="0"/>
  </r>
  <r>
    <s v="ORD1166"/>
    <x v="506"/>
    <x v="1"/>
    <x v="1"/>
    <x v="1"/>
    <s v="PRD392"/>
    <x v="538"/>
    <x v="1"/>
    <s v="Couples"/>
    <s v="CUST2224"/>
    <s v="Friend NNN"/>
    <x v="0"/>
    <x v="1"/>
    <x v="2"/>
    <n v="1800"/>
    <x v="0"/>
    <n v="6840"/>
    <n v="5200"/>
    <n v="1640"/>
    <x v="1"/>
  </r>
  <r>
    <s v="ORD1167"/>
    <x v="507"/>
    <x v="2"/>
    <x v="2"/>
    <x v="2"/>
    <s v="PRD483"/>
    <x v="539"/>
    <x v="0"/>
    <s v="Gifts"/>
    <s v="CUST2225"/>
    <s v="Friend OOO"/>
    <x v="0"/>
    <x v="2"/>
    <x v="1"/>
    <n v="4500"/>
    <x v="1"/>
    <n v="13500"/>
    <n v="10300"/>
    <n v="3200"/>
    <x v="0"/>
  </r>
  <r>
    <s v="ORD1168"/>
    <x v="507"/>
    <x v="2"/>
    <x v="2"/>
    <x v="2"/>
    <s v="PRD484"/>
    <x v="540"/>
    <x v="0"/>
    <s v="Wearables"/>
    <s v="CUST2226"/>
    <s v="Friend PPP"/>
    <x v="0"/>
    <x v="2"/>
    <x v="0"/>
    <n v="5500"/>
    <x v="0"/>
    <n v="10450"/>
    <n v="8000"/>
    <n v="2450"/>
    <x v="2"/>
  </r>
  <r>
    <s v="ORD1169"/>
    <x v="508"/>
    <x v="3"/>
    <x v="3"/>
    <x v="3"/>
    <s v="PRD751"/>
    <x v="541"/>
    <x v="2"/>
    <s v="Gifts"/>
    <s v="CUST2227"/>
    <s v="Sister QQQ"/>
    <x v="0"/>
    <x v="3"/>
    <x v="0"/>
    <n v="8500"/>
    <x v="3"/>
    <n v="15640"/>
    <n v="12000"/>
    <n v="3640"/>
    <x v="0"/>
  </r>
  <r>
    <s v="ORD1170"/>
    <x v="508"/>
    <x v="3"/>
    <x v="3"/>
    <x v="3"/>
    <s v="PRD752"/>
    <x v="542"/>
    <x v="2"/>
    <s v="Gifts"/>
    <s v="CUST2228"/>
    <s v="Sister RRR"/>
    <x v="0"/>
    <x v="3"/>
    <x v="1"/>
    <n v="3500"/>
    <x v="0"/>
    <n v="9975"/>
    <n v="7600"/>
    <n v="2375"/>
    <x v="1"/>
  </r>
  <r>
    <s v="ORD1171"/>
    <x v="509"/>
    <x v="4"/>
    <x v="3"/>
    <x v="2"/>
    <s v="PRD671"/>
    <x v="543"/>
    <x v="2"/>
    <s v="Sweets"/>
    <s v="CUST2229"/>
    <s v="Sister SSS"/>
    <x v="0"/>
    <x v="4"/>
    <x v="4"/>
    <n v="650"/>
    <x v="1"/>
    <n v="3250"/>
    <n v="2500"/>
    <n v="750"/>
    <x v="0"/>
  </r>
  <r>
    <s v="ORD1172"/>
    <x v="509"/>
    <x v="4"/>
    <x v="3"/>
    <x v="2"/>
    <s v="PRD672"/>
    <x v="544"/>
    <x v="2"/>
    <s v="Gifts"/>
    <s v="CUST2230"/>
    <s v="Sister TTT"/>
    <x v="0"/>
    <x v="4"/>
    <x v="2"/>
    <n v="1200"/>
    <x v="1"/>
    <n v="4800"/>
    <n v="3600"/>
    <n v="1200"/>
    <x v="2"/>
  </r>
  <r>
    <s v="ORD1173"/>
    <x v="510"/>
    <x v="5"/>
    <x v="3"/>
    <x v="0"/>
    <s v="PRD748"/>
    <x v="545"/>
    <x v="3"/>
    <s v="Gifts"/>
    <s v="CUST2231"/>
    <s v="Brother UUU"/>
    <x v="0"/>
    <x v="5"/>
    <x v="0"/>
    <n v="2800"/>
    <x v="0"/>
    <n v="5320"/>
    <n v="4000"/>
    <n v="1320"/>
    <x v="0"/>
  </r>
  <r>
    <s v="ORD1174"/>
    <x v="510"/>
    <x v="5"/>
    <x v="3"/>
    <x v="0"/>
    <s v="PRD749"/>
    <x v="546"/>
    <x v="3"/>
    <s v="Wearables"/>
    <s v="CUST2232"/>
    <s v="Brother VVV"/>
    <x v="0"/>
    <x v="5"/>
    <x v="3"/>
    <n v="4500"/>
    <x v="1"/>
    <n v="4500"/>
    <n v="3400"/>
    <n v="1100"/>
    <x v="2"/>
  </r>
  <r>
    <s v="ORD1175"/>
    <x v="511"/>
    <x v="6"/>
    <x v="3"/>
    <x v="3"/>
    <s v="PRD753"/>
    <x v="547"/>
    <x v="2"/>
    <s v="Gifts"/>
    <s v="CUST2233"/>
    <s v="Sister WWW"/>
    <x v="0"/>
    <x v="3"/>
    <x v="3"/>
    <n v="15000"/>
    <x v="3"/>
    <n v="13800"/>
    <n v="10500"/>
    <n v="3300"/>
    <x v="0"/>
  </r>
  <r>
    <s v="ORD1176"/>
    <x v="511"/>
    <x v="6"/>
    <x v="3"/>
    <x v="3"/>
    <s v="PRD754"/>
    <x v="548"/>
    <x v="2"/>
    <s v="Decor"/>
    <s v="CUST2234"/>
    <s v="Sister XXX"/>
    <x v="0"/>
    <x v="3"/>
    <x v="1"/>
    <n v="4200"/>
    <x v="0"/>
    <n v="11970"/>
    <n v="9100"/>
    <n v="2870"/>
    <x v="1"/>
  </r>
  <r>
    <s v="ORD1177"/>
    <x v="512"/>
    <x v="7"/>
    <x v="3"/>
    <x v="3"/>
    <s v="PRD755"/>
    <x v="549"/>
    <x v="4"/>
    <s v="Religious"/>
    <s v="CUST2235"/>
    <s v="Sister YYY"/>
    <x v="0"/>
    <x v="3"/>
    <x v="4"/>
    <n v="1200"/>
    <x v="1"/>
    <n v="6000"/>
    <n v="4600"/>
    <n v="1400"/>
    <x v="0"/>
  </r>
  <r>
    <s v="ORD1178"/>
    <x v="512"/>
    <x v="7"/>
    <x v="3"/>
    <x v="3"/>
    <s v="PRD756"/>
    <x v="550"/>
    <x v="4"/>
    <s v="Religious"/>
    <s v="CUST2236"/>
    <s v="Sister ZZZ"/>
    <x v="0"/>
    <x v="3"/>
    <x v="2"/>
    <n v="800"/>
    <x v="1"/>
    <n v="3200"/>
    <n v="2400"/>
    <n v="800"/>
    <x v="2"/>
  </r>
  <r>
    <s v="ORD1179"/>
    <x v="513"/>
    <x v="0"/>
    <x v="0"/>
    <x v="0"/>
    <s v="PRD297"/>
    <x v="551"/>
    <x v="0"/>
    <s v="Festive"/>
    <s v="CUST2237"/>
    <s v="Patriot AAAA"/>
    <x v="0"/>
    <x v="0"/>
    <x v="0"/>
    <n v="25000"/>
    <x v="4"/>
    <n v="44000"/>
    <n v="34000"/>
    <n v="10000"/>
    <x v="0"/>
  </r>
  <r>
    <s v="ORD1180"/>
    <x v="513"/>
    <x v="0"/>
    <x v="0"/>
    <x v="0"/>
    <s v="PRD298"/>
    <x v="552"/>
    <x v="0"/>
    <s v="Special"/>
    <s v="CUST2238"/>
    <s v="Patriot BBBB"/>
    <x v="0"/>
    <x v="0"/>
    <x v="1"/>
    <n v="12000"/>
    <x v="3"/>
    <n v="33120"/>
    <n v="25500"/>
    <n v="7620"/>
    <x v="2"/>
  </r>
  <r>
    <s v="ORD1181"/>
    <x v="514"/>
    <x v="1"/>
    <x v="1"/>
    <x v="1"/>
    <s v="PRD393"/>
    <x v="553"/>
    <x v="1"/>
    <s v="Patriotic"/>
    <s v="CUST2239"/>
    <s v="Patriot CCCC"/>
    <x v="0"/>
    <x v="1"/>
    <x v="4"/>
    <n v="1500"/>
    <x v="0"/>
    <n v="7125"/>
    <n v="5400"/>
    <n v="1725"/>
    <x v="0"/>
  </r>
  <r>
    <s v="ORD1182"/>
    <x v="514"/>
    <x v="1"/>
    <x v="1"/>
    <x v="1"/>
    <s v="PRD394"/>
    <x v="554"/>
    <x v="1"/>
    <s v="Patriotic"/>
    <s v="CUST2240"/>
    <s v="Patriot DDDD"/>
    <x v="0"/>
    <x v="1"/>
    <x v="7"/>
    <n v="800"/>
    <x v="1"/>
    <n v="6400"/>
    <n v="4900"/>
    <n v="1500"/>
    <x v="1"/>
  </r>
  <r>
    <s v="ORD1183"/>
    <x v="515"/>
    <x v="2"/>
    <x v="2"/>
    <x v="2"/>
    <s v="PRD485"/>
    <x v="555"/>
    <x v="0"/>
    <s v="Festive"/>
    <s v="CUST2241"/>
    <s v="Patriot EEEE"/>
    <x v="0"/>
    <x v="2"/>
    <x v="0"/>
    <n v="32000"/>
    <x v="2"/>
    <n v="57600"/>
    <n v="44000"/>
    <n v="13600"/>
    <x v="0"/>
  </r>
  <r>
    <s v="ORD1184"/>
    <x v="515"/>
    <x v="2"/>
    <x v="2"/>
    <x v="2"/>
    <s v="PRD486"/>
    <x v="556"/>
    <x v="0"/>
    <s v="Festive"/>
    <s v="CUST2242"/>
    <s v="Patriot FFFF"/>
    <x v="0"/>
    <x v="2"/>
    <x v="1"/>
    <n v="18000"/>
    <x v="3"/>
    <n v="49680"/>
    <n v="38000"/>
    <n v="11680"/>
    <x v="2"/>
  </r>
  <r>
    <s v="ORD1185"/>
    <x v="516"/>
    <x v="3"/>
    <x v="3"/>
    <x v="3"/>
    <s v="PRD757"/>
    <x v="557"/>
    <x v="2"/>
    <s v="Special"/>
    <s v="CUST2243"/>
    <s v="Patriot GGGG"/>
    <x v="0"/>
    <x v="3"/>
    <x v="0"/>
    <n v="22000"/>
    <x v="4"/>
    <n v="38720"/>
    <n v="29500"/>
    <n v="9220"/>
    <x v="0"/>
  </r>
  <r>
    <s v="ORD1186"/>
    <x v="516"/>
    <x v="3"/>
    <x v="3"/>
    <x v="3"/>
    <s v="PRD758"/>
    <x v="558"/>
    <x v="2"/>
    <s v="Handicraft"/>
    <s v="CUST2244"/>
    <s v="Patriot HHHH"/>
    <x v="0"/>
    <x v="3"/>
    <x v="1"/>
    <n v="9500"/>
    <x v="3"/>
    <n v="26220"/>
    <n v="20000"/>
    <n v="6220"/>
    <x v="1"/>
  </r>
  <r>
    <s v="ORD1187"/>
    <x v="517"/>
    <x v="4"/>
    <x v="3"/>
    <x v="2"/>
    <s v="PRD673"/>
    <x v="559"/>
    <x v="2"/>
    <s v="Special"/>
    <s v="CUST2245"/>
    <s v="Patriot IIII"/>
    <x v="0"/>
    <x v="4"/>
    <x v="6"/>
    <n v="1500"/>
    <x v="0"/>
    <n v="8550"/>
    <n v="6500"/>
    <n v="2050"/>
    <x v="0"/>
  </r>
  <r>
    <s v="ORD1188"/>
    <x v="517"/>
    <x v="4"/>
    <x v="3"/>
    <x v="2"/>
    <s v="PRD674"/>
    <x v="560"/>
    <x v="2"/>
    <s v="Sweets"/>
    <s v="CUST2246"/>
    <s v="Patriot JJJJ"/>
    <x v="0"/>
    <x v="4"/>
    <x v="4"/>
    <n v="800"/>
    <x v="1"/>
    <n v="4000"/>
    <n v="3000"/>
    <n v="1000"/>
    <x v="2"/>
  </r>
  <r>
    <s v="ORD1189"/>
    <x v="518"/>
    <x v="5"/>
    <x v="3"/>
    <x v="0"/>
    <s v="PRD750"/>
    <x v="561"/>
    <x v="3"/>
    <s v="Event"/>
    <s v="CUST2247"/>
    <s v="Patriot KKKK"/>
    <x v="0"/>
    <x v="5"/>
    <x v="5"/>
    <n v="1200"/>
    <x v="0"/>
    <n v="11400"/>
    <n v="8700"/>
    <n v="2700"/>
    <x v="0"/>
  </r>
  <r>
    <s v="ORD1190"/>
    <x v="518"/>
    <x v="5"/>
    <x v="3"/>
    <x v="0"/>
    <s v="PRD751"/>
    <x v="562"/>
    <x v="3"/>
    <s v="Fitness"/>
    <s v="CUST2248"/>
    <s v="Patriot LLLL"/>
    <x v="0"/>
    <x v="5"/>
    <x v="7"/>
    <n v="1800"/>
    <x v="1"/>
    <n v="14400"/>
    <n v="11000"/>
    <n v="3400"/>
    <x v="2"/>
  </r>
  <r>
    <s v="ORD1191"/>
    <x v="519"/>
    <x v="0"/>
    <x v="0"/>
    <x v="0"/>
    <s v="PRD299"/>
    <x v="563"/>
    <x v="0"/>
    <s v="Festive"/>
    <s v="CUST2249"/>
    <s v="Citizen MMMM"/>
    <x v="0"/>
    <x v="0"/>
    <x v="2"/>
    <n v="15000"/>
    <x v="5"/>
    <n v="51000"/>
    <n v="39000"/>
    <n v="12000"/>
    <x v="0"/>
  </r>
  <r>
    <s v="ORD1192"/>
    <x v="519"/>
    <x v="0"/>
    <x v="0"/>
    <x v="0"/>
    <s v="PRD300"/>
    <x v="564"/>
    <x v="0"/>
    <s v="Festive"/>
    <s v="CUST2250"/>
    <s v="Citizen NNNN"/>
    <x v="0"/>
    <x v="0"/>
    <x v="1"/>
    <n v="28000"/>
    <x v="7"/>
    <n v="68880"/>
    <n v="53000"/>
    <n v="15880"/>
    <x v="2"/>
  </r>
  <r>
    <s v="ORD1193"/>
    <x v="520"/>
    <x v="1"/>
    <x v="1"/>
    <x v="1"/>
    <s v="PRD395"/>
    <x v="565"/>
    <x v="1"/>
    <s v="Sale"/>
    <s v="CUST2251"/>
    <s v="Shopper OOOO"/>
    <x v="0"/>
    <x v="1"/>
    <x v="4"/>
    <n v="2500"/>
    <x v="4"/>
    <n v="11000"/>
    <n v="8400"/>
    <n v="2600"/>
    <x v="0"/>
  </r>
  <r>
    <s v="ORD1194"/>
    <x v="520"/>
    <x v="1"/>
    <x v="1"/>
    <x v="1"/>
    <s v="PRD396"/>
    <x v="566"/>
    <x v="1"/>
    <s v="Sale"/>
    <s v="CUST2252"/>
    <s v="Shopper PPPP"/>
    <x v="0"/>
    <x v="1"/>
    <x v="2"/>
    <n v="1800"/>
    <x v="5"/>
    <n v="6120"/>
    <n v="4700"/>
    <n v="1420"/>
    <x v="1"/>
  </r>
  <r>
    <s v="ORD1195"/>
    <x v="521"/>
    <x v="2"/>
    <x v="2"/>
    <x v="2"/>
    <s v="PRD487"/>
    <x v="567"/>
    <x v="0"/>
    <s v="Sale"/>
    <s v="CUST2253"/>
    <s v="Shopper QQQQ"/>
    <x v="0"/>
    <x v="2"/>
    <x v="0"/>
    <n v="22000"/>
    <x v="3"/>
    <n v="40480"/>
    <n v="31000"/>
    <n v="9480"/>
    <x v="0"/>
  </r>
  <r>
    <s v="ORD1196"/>
    <x v="521"/>
    <x v="2"/>
    <x v="2"/>
    <x v="2"/>
    <s v="PRD488"/>
    <x v="568"/>
    <x v="0"/>
    <s v="Sale"/>
    <s v="CUST2254"/>
    <s v="Student RRRR"/>
    <x v="0"/>
    <x v="2"/>
    <x v="3"/>
    <n v="45000"/>
    <x v="2"/>
    <n v="40500"/>
    <n v="31000"/>
    <n v="9500"/>
    <x v="2"/>
  </r>
  <r>
    <s v="ORD1197"/>
    <x v="522"/>
    <x v="3"/>
    <x v="3"/>
    <x v="3"/>
    <s v="PRD759"/>
    <x v="569"/>
    <x v="2"/>
    <s v="Festive"/>
    <s v="CUST2255"/>
    <s v="Shopper SSSS"/>
    <x v="0"/>
    <x v="3"/>
    <x v="0"/>
    <n v="28000"/>
    <x v="3"/>
    <n v="51520"/>
    <n v="39500"/>
    <n v="12020"/>
    <x v="0"/>
  </r>
  <r>
    <s v="ORD1198"/>
    <x v="522"/>
    <x v="3"/>
    <x v="3"/>
    <x v="3"/>
    <s v="PRD760"/>
    <x v="570"/>
    <x v="2"/>
    <s v="Festive"/>
    <s v="CUST2256"/>
    <s v="Shopper TTTT"/>
    <x v="0"/>
    <x v="3"/>
    <x v="1"/>
    <n v="15000"/>
    <x v="0"/>
    <n v="42750"/>
    <n v="33000"/>
    <n v="9750"/>
    <x v="1"/>
  </r>
  <r>
    <s v="ORD1199"/>
    <x v="523"/>
    <x v="4"/>
    <x v="3"/>
    <x v="2"/>
    <s v="PRD675"/>
    <x v="571"/>
    <x v="2"/>
    <s v="Festive"/>
    <s v="CUST2257"/>
    <s v="Malayali UUUU"/>
    <x v="0"/>
    <x v="4"/>
    <x v="2"/>
    <n v="2500"/>
    <x v="3"/>
    <n v="9200"/>
    <n v="7000"/>
    <n v="2200"/>
    <x v="0"/>
  </r>
  <r>
    <s v="ORD1200"/>
    <x v="523"/>
    <x v="4"/>
    <x v="3"/>
    <x v="2"/>
    <s v="PRD676"/>
    <x v="572"/>
    <x v="2"/>
    <s v="Festive"/>
    <s v="CUST2258"/>
    <s v="Malayali VVVV"/>
    <x v="0"/>
    <x v="4"/>
    <x v="1"/>
    <n v="1800"/>
    <x v="0"/>
    <n v="5130"/>
    <n v="3900"/>
    <n v="1230"/>
    <x v="2"/>
  </r>
  <r>
    <s v="ORD1201"/>
    <x v="524"/>
    <x v="5"/>
    <x v="3"/>
    <x v="0"/>
    <s v="PRD752"/>
    <x v="573"/>
    <x v="3"/>
    <s v="Events"/>
    <s v="CUST2259"/>
    <s v="Devotee WWWW"/>
    <x v="0"/>
    <x v="5"/>
    <x v="4"/>
    <n v="1500"/>
    <x v="1"/>
    <n v="7500"/>
    <n v="5700"/>
    <n v="1800"/>
    <x v="0"/>
  </r>
  <r>
    <s v="ORD1202"/>
    <x v="524"/>
    <x v="5"/>
    <x v="3"/>
    <x v="0"/>
    <s v="PRD753"/>
    <x v="574"/>
    <x v="4"/>
    <s v="Religious"/>
    <s v="CUST2260"/>
    <s v="Devotee XXXX"/>
    <x v="0"/>
    <x v="5"/>
    <x v="1"/>
    <n v="2200"/>
    <x v="0"/>
    <n v="6270"/>
    <n v="4800"/>
    <n v="1470"/>
    <x v="2"/>
  </r>
  <r>
    <s v="ORD1203"/>
    <x v="525"/>
    <x v="6"/>
    <x v="3"/>
    <x v="3"/>
    <s v="PRD761"/>
    <x v="575"/>
    <x v="2"/>
    <s v="Festive"/>
    <s v="CUST2261"/>
    <s v="Bengali YYYY"/>
    <x v="0"/>
    <x v="3"/>
    <x v="2"/>
    <n v="3500"/>
    <x v="1"/>
    <n v="14000"/>
    <n v="10700"/>
    <n v="3300"/>
    <x v="0"/>
  </r>
  <r>
    <s v="ORD1204"/>
    <x v="525"/>
    <x v="6"/>
    <x v="3"/>
    <x v="3"/>
    <s v="PRD762"/>
    <x v="576"/>
    <x v="2"/>
    <s v="Festive"/>
    <s v="CUST2262"/>
    <s v="Bengali ZZZZ"/>
    <x v="0"/>
    <x v="3"/>
    <x v="6"/>
    <n v="2800"/>
    <x v="3"/>
    <n v="15456"/>
    <n v="11800"/>
    <n v="3656"/>
    <x v="1"/>
  </r>
  <r>
    <s v="ORD1205"/>
    <x v="526"/>
    <x v="7"/>
    <x v="3"/>
    <x v="3"/>
    <s v="PRD763"/>
    <x v="577"/>
    <x v="4"/>
    <s v="Gifts"/>
    <s v="CUST2263"/>
    <s v="Bengali AAAA1"/>
    <x v="0"/>
    <x v="3"/>
    <x v="7"/>
    <n v="1200"/>
    <x v="0"/>
    <n v="9120"/>
    <n v="6900"/>
    <n v="2220"/>
    <x v="0"/>
  </r>
  <r>
    <s v="ORD1206"/>
    <x v="526"/>
    <x v="7"/>
    <x v="3"/>
    <x v="3"/>
    <s v="PRD764"/>
    <x v="578"/>
    <x v="2"/>
    <s v="Decor"/>
    <s v="CUST2264"/>
    <s v="Bengali BBBB1"/>
    <x v="0"/>
    <x v="3"/>
    <x v="4"/>
    <n v="2200"/>
    <x v="1"/>
    <n v="11000"/>
    <n v="8400"/>
    <n v="2600"/>
    <x v="2"/>
  </r>
  <r>
    <s v="ORD1207"/>
    <x v="527"/>
    <x v="0"/>
    <x v="0"/>
    <x v="0"/>
    <s v="PRD301"/>
    <x v="579"/>
    <x v="0"/>
    <s v="Festive"/>
    <s v="CUST2265"/>
    <s v="Marathi CCCC1"/>
    <x v="0"/>
    <x v="0"/>
    <x v="0"/>
    <n v="18000"/>
    <x v="3"/>
    <n v="33120"/>
    <n v="25500"/>
    <n v="7620"/>
    <x v="0"/>
  </r>
  <r>
    <s v="ORD1208"/>
    <x v="527"/>
    <x v="0"/>
    <x v="0"/>
    <x v="0"/>
    <s v="PRD302"/>
    <x v="580"/>
    <x v="0"/>
    <s v="Festive"/>
    <s v="CUST2266"/>
    <s v="Marathi DDDD1"/>
    <x v="0"/>
    <x v="0"/>
    <x v="2"/>
    <n v="2500"/>
    <x v="0"/>
    <n v="9500"/>
    <n v="7200"/>
    <n v="2300"/>
    <x v="2"/>
  </r>
  <r>
    <s v="ORD1201"/>
    <x v="528"/>
    <x v="0"/>
    <x v="0"/>
    <x v="0"/>
    <s v="PRD303"/>
    <x v="1103"/>
    <x v="0"/>
    <s v="Festive"/>
    <s v="CUST2269"/>
    <s v="Ganesh Bhakt A"/>
    <x v="0"/>
    <x v="0"/>
    <x v="1"/>
    <n v="15000"/>
    <x v="3"/>
    <n v="41400"/>
    <n v="32000"/>
    <n v="9400"/>
    <x v="0"/>
  </r>
  <r>
    <s v="ORD1202"/>
    <x v="528"/>
    <x v="0"/>
    <x v="0"/>
    <x v="0"/>
    <s v="PRD304"/>
    <x v="585"/>
    <x v="0"/>
    <s v="Appliances"/>
    <s v="CUST2270"/>
    <s v="Ganesh Bhakt B"/>
    <x v="0"/>
    <x v="0"/>
    <x v="0"/>
    <n v="3500"/>
    <x v="0"/>
    <n v="6650"/>
    <n v="5100"/>
    <n v="1550"/>
    <x v="2"/>
  </r>
  <r>
    <s v="ORD1203"/>
    <x v="529"/>
    <x v="1"/>
    <x v="1"/>
    <x v="1"/>
    <s v="PRD399"/>
    <x v="586"/>
    <x v="4"/>
    <s v="Religious"/>
    <s v="CUST2271"/>
    <s v="Krishna Bhakt C"/>
    <x v="0"/>
    <x v="1"/>
    <x v="4"/>
    <n v="1200"/>
    <x v="1"/>
    <n v="6000"/>
    <n v="4600"/>
    <n v="1400"/>
    <x v="1"/>
  </r>
  <r>
    <s v="ORD1204"/>
    <x v="529"/>
    <x v="1"/>
    <x v="1"/>
    <x v="1"/>
    <s v="PRD400"/>
    <x v="587"/>
    <x v="2"/>
    <s v="Sweets"/>
    <s v="CUST2272"/>
    <s v="Krishna Bhakt D"/>
    <x v="0"/>
    <x v="1"/>
    <x v="2"/>
    <n v="800"/>
    <x v="1"/>
    <n v="3200"/>
    <n v="2400"/>
    <n v="800"/>
    <x v="0"/>
  </r>
  <r>
    <s v="ORD1205"/>
    <x v="530"/>
    <x v="2"/>
    <x v="2"/>
    <x v="2"/>
    <s v="PRD489"/>
    <x v="588"/>
    <x v="4"/>
    <s v="Religious"/>
    <s v="CUST2273"/>
    <s v="Ganesh Bhakt E"/>
    <x v="0"/>
    <x v="2"/>
    <x v="0"/>
    <n v="5500"/>
    <x v="0"/>
    <n v="10450"/>
    <n v="8000"/>
    <n v="2450"/>
    <x v="0"/>
  </r>
  <r>
    <s v="ORD1206"/>
    <x v="530"/>
    <x v="2"/>
    <x v="2"/>
    <x v="2"/>
    <s v="PRD490"/>
    <x v="589"/>
    <x v="0"/>
    <s v="Decor"/>
    <s v="CUST2274"/>
    <s v="Ganesh Bhakt F"/>
    <x v="0"/>
    <x v="2"/>
    <x v="2"/>
    <n v="1800"/>
    <x v="1"/>
    <n v="7200"/>
    <n v="5500"/>
    <n v="1700"/>
    <x v="2"/>
  </r>
  <r>
    <s v="ORD1207"/>
    <x v="531"/>
    <x v="3"/>
    <x v="3"/>
    <x v="3"/>
    <s v="PRD765"/>
    <x v="590"/>
    <x v="2"/>
    <s v="Festive"/>
    <s v="CUST2275"/>
    <s v="Pujo Lover G"/>
    <x v="0"/>
    <x v="3"/>
    <x v="0"/>
    <n v="15000"/>
    <x v="3"/>
    <n v="27600"/>
    <n v="21000"/>
    <n v="6600"/>
    <x v="0"/>
  </r>
  <r>
    <s v="ORD1208"/>
    <x v="531"/>
    <x v="3"/>
    <x v="3"/>
    <x v="3"/>
    <s v="PRD766"/>
    <x v="591"/>
    <x v="2"/>
    <s v="Festive"/>
    <s v="CUST2276"/>
    <s v="Pujo Lover H"/>
    <x v="0"/>
    <x v="3"/>
    <x v="4"/>
    <n v="8500"/>
    <x v="2"/>
    <n v="38250"/>
    <n v="29000"/>
    <n v="9250"/>
    <x v="1"/>
  </r>
  <r>
    <s v="ORD1209"/>
    <x v="532"/>
    <x v="4"/>
    <x v="3"/>
    <x v="2"/>
    <s v="PRD677"/>
    <x v="592"/>
    <x v="2"/>
    <s v="Festive"/>
    <s v="CUST2277"/>
    <s v="Onam Celebrator I"/>
    <x v="0"/>
    <x v="4"/>
    <x v="1"/>
    <n v="2500"/>
    <x v="0"/>
    <n v="7125"/>
    <n v="5400"/>
    <n v="1725"/>
    <x v="0"/>
  </r>
  <r>
    <s v="ORD1210"/>
    <x v="532"/>
    <x v="4"/>
    <x v="3"/>
    <x v="2"/>
    <s v="PRD678"/>
    <x v="593"/>
    <x v="2"/>
    <s v="Regional"/>
    <s v="CUST2278"/>
    <s v="Onam Celebrator J"/>
    <x v="0"/>
    <x v="4"/>
    <x v="2"/>
    <n v="1800"/>
    <x v="1"/>
    <n v="7200"/>
    <n v="5500"/>
    <n v="1700"/>
    <x v="2"/>
  </r>
  <r>
    <s v="ORD1211"/>
    <x v="533"/>
    <x v="5"/>
    <x v="3"/>
    <x v="0"/>
    <s v="PRD754"/>
    <x v="594"/>
    <x v="4"/>
    <s v="Religious"/>
    <s v="CUST2279"/>
    <s v="Ganesh Bhakt K"/>
    <x v="0"/>
    <x v="5"/>
    <x v="1"/>
    <n v="1500"/>
    <x v="1"/>
    <n v="4500"/>
    <n v="3400"/>
    <n v="1100"/>
    <x v="0"/>
  </r>
  <r>
    <s v="ORD1212"/>
    <x v="533"/>
    <x v="5"/>
    <x v="3"/>
    <x v="0"/>
    <s v="PRD755"/>
    <x v="595"/>
    <x v="4"/>
    <s v="Religious"/>
    <s v="CUST2280"/>
    <s v="Ganesh Bhakt L"/>
    <x v="0"/>
    <x v="5"/>
    <x v="0"/>
    <n v="2200"/>
    <x v="0"/>
    <n v="4180"/>
    <n v="3200"/>
    <n v="980"/>
    <x v="2"/>
  </r>
  <r>
    <s v="ORD1213"/>
    <x v="534"/>
    <x v="6"/>
    <x v="3"/>
    <x v="3"/>
    <s v="PRD767"/>
    <x v="596"/>
    <x v="2"/>
    <s v="Gifts"/>
    <s v="CUST2281"/>
    <s v="Student M"/>
    <x v="0"/>
    <x v="3"/>
    <x v="1"/>
    <n v="3500"/>
    <x v="0"/>
    <n v="9975"/>
    <n v="7600"/>
    <n v="2375"/>
    <x v="0"/>
  </r>
  <r>
    <s v="ORD1214"/>
    <x v="534"/>
    <x v="6"/>
    <x v="3"/>
    <x v="3"/>
    <s v="PRD768"/>
    <x v="1104"/>
    <x v="2"/>
    <s v="Educational"/>
    <s v="CUST2282"/>
    <s v="Student N"/>
    <x v="0"/>
    <x v="3"/>
    <x v="0"/>
    <n v="8500"/>
    <x v="1"/>
    <n v="17000"/>
    <n v="13000"/>
    <n v="4000"/>
    <x v="1"/>
  </r>
  <r>
    <s v="ORD1215"/>
    <x v="535"/>
    <x v="7"/>
    <x v="3"/>
    <x v="3"/>
    <s v="PRD769"/>
    <x v="1105"/>
    <x v="2"/>
    <s v="Gifts"/>
    <s v="CUST2283"/>
    <s v="Student O"/>
    <x v="0"/>
    <x v="3"/>
    <x v="3"/>
    <n v="12000"/>
    <x v="0"/>
    <n v="11400"/>
    <n v="8700"/>
    <n v="2700"/>
    <x v="0"/>
  </r>
  <r>
    <s v="ORD1216"/>
    <x v="535"/>
    <x v="7"/>
    <x v="3"/>
    <x v="3"/>
    <s v="PRD770"/>
    <x v="1106"/>
    <x v="2"/>
    <s v="Storage"/>
    <s v="CUST2284"/>
    <s v="Student P"/>
    <x v="0"/>
    <x v="3"/>
    <x v="0"/>
    <n v="5500"/>
    <x v="1"/>
    <n v="11000"/>
    <n v="8400"/>
    <n v="2600"/>
    <x v="2"/>
  </r>
  <r>
    <s v="ORD1217"/>
    <x v="536"/>
    <x v="0"/>
    <x v="0"/>
    <x v="0"/>
    <s v="PRD305"/>
    <x v="1107"/>
    <x v="0"/>
    <s v="Gifts"/>
    <s v="CUST2285"/>
    <s v="Student Q"/>
    <x v="0"/>
    <x v="0"/>
    <x v="0"/>
    <n v="15000"/>
    <x v="0"/>
    <n v="28500"/>
    <n v="22000"/>
    <n v="6500"/>
    <x v="0"/>
  </r>
  <r>
    <s v="ORD1218"/>
    <x v="536"/>
    <x v="0"/>
    <x v="0"/>
    <x v="0"/>
    <s v="PRD306"/>
    <x v="597"/>
    <x v="0"/>
    <s v="E-Readers"/>
    <s v="CUST2286"/>
    <s v="Student R"/>
    <x v="0"/>
    <x v="0"/>
    <x v="3"/>
    <n v="12000"/>
    <x v="1"/>
    <n v="12000"/>
    <n v="9200"/>
    <n v="2800"/>
    <x v="2"/>
  </r>
  <r>
    <s v="ORD1219"/>
    <x v="537"/>
    <x v="1"/>
    <x v="1"/>
    <x v="1"/>
    <s v="PRD401"/>
    <x v="598"/>
    <x v="1"/>
    <s v="Women's Wear"/>
    <s v="CUST2287"/>
    <s v="Student S"/>
    <x v="0"/>
    <x v="1"/>
    <x v="3"/>
    <n v="5500"/>
    <x v="0"/>
    <n v="5225"/>
    <n v="4000"/>
    <n v="1225"/>
    <x v="0"/>
  </r>
  <r>
    <s v="ORD1220"/>
    <x v="537"/>
    <x v="1"/>
    <x v="1"/>
    <x v="1"/>
    <s v="PRD402"/>
    <x v="599"/>
    <x v="1"/>
    <s v="Men's Wear"/>
    <s v="CUST2288"/>
    <s v="Student T"/>
    <x v="0"/>
    <x v="1"/>
    <x v="0"/>
    <n v="2800"/>
    <x v="1"/>
    <n v="5600"/>
    <n v="4200"/>
    <n v="1400"/>
    <x v="1"/>
  </r>
  <r>
    <s v="ORD1221"/>
    <x v="538"/>
    <x v="2"/>
    <x v="2"/>
    <x v="2"/>
    <s v="PRD491"/>
    <x v="600"/>
    <x v="0"/>
    <s v="Festive"/>
    <s v="CUST2289"/>
    <s v="Shopper U"/>
    <x v="0"/>
    <x v="2"/>
    <x v="0"/>
    <n v="18000"/>
    <x v="2"/>
    <n v="32400"/>
    <n v="25000"/>
    <n v="7400"/>
    <x v="0"/>
  </r>
  <r>
    <s v="ORD1222"/>
    <x v="538"/>
    <x v="2"/>
    <x v="2"/>
    <x v="2"/>
    <s v="PRD492"/>
    <x v="601"/>
    <x v="0"/>
    <s v="All"/>
    <s v="CUST2290"/>
    <s v="Shopper V"/>
    <x v="0"/>
    <x v="2"/>
    <x v="1"/>
    <n v="15000"/>
    <x v="3"/>
    <n v="41400"/>
    <n v="32000"/>
    <n v="9400"/>
    <x v="2"/>
  </r>
  <r>
    <s v="ORD1223"/>
    <x v="539"/>
    <x v="3"/>
    <x v="3"/>
    <x v="3"/>
    <s v="PRD771"/>
    <x v="602"/>
    <x v="2"/>
    <s v="Festive"/>
    <s v="CUST2291"/>
    <s v="Pujo Lover W"/>
    <x v="0"/>
    <x v="3"/>
    <x v="0"/>
    <n v="25000"/>
    <x v="4"/>
    <n v="44000"/>
    <n v="34000"/>
    <n v="10000"/>
    <x v="0"/>
  </r>
  <r>
    <s v="ORD1224"/>
    <x v="539"/>
    <x v="3"/>
    <x v="3"/>
    <x v="3"/>
    <s v="PRD772"/>
    <x v="603"/>
    <x v="2"/>
    <s v="All"/>
    <s v="CUST2292"/>
    <s v="Pujo Lover X"/>
    <x v="0"/>
    <x v="3"/>
    <x v="2"/>
    <n v="12000"/>
    <x v="3"/>
    <n v="44160"/>
    <n v="34000"/>
    <n v="10160"/>
    <x v="1"/>
  </r>
  <r>
    <s v="ORD1225"/>
    <x v="540"/>
    <x v="4"/>
    <x v="3"/>
    <x v="2"/>
    <s v="PRD679"/>
    <x v="604"/>
    <x v="2"/>
    <s v="Festive"/>
    <s v="CUST2293"/>
    <s v="Onam Lover Y"/>
    <x v="0"/>
    <x v="4"/>
    <x v="1"/>
    <n v="2800"/>
    <x v="1"/>
    <n v="8400"/>
    <n v="6400"/>
    <n v="2000"/>
    <x v="0"/>
  </r>
  <r>
    <s v="ORD1226"/>
    <x v="540"/>
    <x v="4"/>
    <x v="3"/>
    <x v="2"/>
    <s v="PRD680"/>
    <x v="605"/>
    <x v="2"/>
    <s v="Snacks"/>
    <s v="CUST2294"/>
    <s v="Onam Lover Z"/>
    <x v="0"/>
    <x v="4"/>
    <x v="4"/>
    <n v="450"/>
    <x v="1"/>
    <n v="2250"/>
    <n v="1700"/>
    <n v="550"/>
    <x v="2"/>
  </r>
  <r>
    <s v="ORD1227"/>
    <x v="541"/>
    <x v="5"/>
    <x v="3"/>
    <x v="0"/>
    <s v="PRD756"/>
    <x v="606"/>
    <x v="3"/>
    <s v="Events"/>
    <s v="CUST2295"/>
    <s v="Ganesh Bhakt AA"/>
    <x v="0"/>
    <x v="5"/>
    <x v="1"/>
    <n v="1800"/>
    <x v="0"/>
    <n v="5130"/>
    <n v="3900"/>
    <n v="1230"/>
    <x v="0"/>
  </r>
  <r>
    <s v="ORD1228"/>
    <x v="541"/>
    <x v="5"/>
    <x v="3"/>
    <x v="0"/>
    <s v="PRD757"/>
    <x v="607"/>
    <x v="3"/>
    <s v="Equipment"/>
    <s v="CUST2296"/>
    <s v="Ganesh Bhakt BB"/>
    <x v="0"/>
    <x v="5"/>
    <x v="2"/>
    <n v="1200"/>
    <x v="1"/>
    <n v="4800"/>
    <n v="3600"/>
    <n v="1200"/>
    <x v="2"/>
  </r>
  <r>
    <s v="ORD1229"/>
    <x v="542"/>
    <x v="6"/>
    <x v="3"/>
    <x v="3"/>
    <s v="PRD773"/>
    <x v="608"/>
    <x v="2"/>
    <s v="Festive"/>
    <s v="CUST2297"/>
    <s v="Pujo Lover CC"/>
    <x v="0"/>
    <x v="3"/>
    <x v="1"/>
    <n v="18000"/>
    <x v="2"/>
    <n v="48600"/>
    <n v="37000"/>
    <n v="11600"/>
    <x v="0"/>
  </r>
  <r>
    <s v="ORD1230"/>
    <x v="542"/>
    <x v="6"/>
    <x v="3"/>
    <x v="3"/>
    <s v="PRD774"/>
    <x v="609"/>
    <x v="2"/>
    <s v="Rental"/>
    <s v="CUST2298"/>
    <s v="Pujo Lover DD"/>
    <x v="0"/>
    <x v="3"/>
    <x v="3"/>
    <n v="50000"/>
    <x v="0"/>
    <n v="47500"/>
    <n v="37000"/>
    <n v="10500"/>
    <x v="1"/>
  </r>
  <r>
    <s v="ORD1231"/>
    <x v="543"/>
    <x v="7"/>
    <x v="3"/>
    <x v="3"/>
    <s v="PRD775"/>
    <x v="577"/>
    <x v="4"/>
    <s v="Gifts"/>
    <s v="CUST2299"/>
    <s v="Pujo Lover EE"/>
    <x v="0"/>
    <x v="3"/>
    <x v="6"/>
    <n v="1500"/>
    <x v="1"/>
    <n v="9000"/>
    <n v="6800"/>
    <n v="2200"/>
    <x v="0"/>
  </r>
  <r>
    <s v="ORD1232"/>
    <x v="543"/>
    <x v="7"/>
    <x v="3"/>
    <x v="3"/>
    <s v="PRD776"/>
    <x v="578"/>
    <x v="2"/>
    <s v="Decor"/>
    <s v="CUST2300"/>
    <s v="Pujo Lover FF"/>
    <x v="0"/>
    <x v="3"/>
    <x v="2"/>
    <n v="2800"/>
    <x v="0"/>
    <n v="10640"/>
    <n v="8100"/>
    <n v="2540"/>
    <x v="2"/>
  </r>
  <r>
    <s v="ORD1233"/>
    <x v="544"/>
    <x v="0"/>
    <x v="0"/>
    <x v="0"/>
    <s v="PRD307"/>
    <x v="610"/>
    <x v="0"/>
    <s v="Festive"/>
    <s v="CUST2301"/>
    <s v="Shopper GG"/>
    <x v="0"/>
    <x v="0"/>
    <x v="1"/>
    <n v="8000"/>
    <x v="5"/>
    <n v="20400"/>
    <n v="15600"/>
    <n v="4800"/>
    <x v="0"/>
  </r>
  <r>
    <s v="ORD1234"/>
    <x v="544"/>
    <x v="0"/>
    <x v="0"/>
    <x v="0"/>
    <s v="PRD308"/>
    <x v="611"/>
    <x v="0"/>
    <s v="All"/>
    <s v="CUST2302"/>
    <s v="Shopper HH"/>
    <x v="0"/>
    <x v="0"/>
    <x v="0"/>
    <n v="15000"/>
    <x v="4"/>
    <n v="26400"/>
    <n v="20000"/>
    <n v="6400"/>
    <x v="2"/>
  </r>
  <r>
    <s v="ORD1235"/>
    <x v="545"/>
    <x v="1"/>
    <x v="1"/>
    <x v="1"/>
    <s v="PRD403"/>
    <x v="612"/>
    <x v="1"/>
    <s v="Ethnic Wear"/>
    <s v="CUST2303"/>
    <s v="Garba Lover II"/>
    <x v="0"/>
    <x v="1"/>
    <x v="2"/>
    <n v="3500"/>
    <x v="3"/>
    <n v="12880"/>
    <n v="9800"/>
    <n v="3080"/>
    <x v="0"/>
  </r>
  <r>
    <s v="ORD1236"/>
    <x v="545"/>
    <x v="1"/>
    <x v="1"/>
    <x v="1"/>
    <s v="PRD404"/>
    <x v="613"/>
    <x v="1"/>
    <s v="Women's Wear"/>
    <s v="CUST2304"/>
    <s v="Garba Lover JJ"/>
    <x v="0"/>
    <x v="1"/>
    <x v="1"/>
    <n v="5500"/>
    <x v="0"/>
    <n v="15675"/>
    <n v="12000"/>
    <n v="3675"/>
    <x v="1"/>
  </r>
  <r>
    <s v="ORD1237"/>
    <x v="546"/>
    <x v="2"/>
    <x v="2"/>
    <x v="2"/>
    <s v="PRD493"/>
    <x v="614"/>
    <x v="0"/>
    <s v="Festive"/>
    <s v="CUST2305"/>
    <s v="Festival Shopper KK"/>
    <x v="0"/>
    <x v="2"/>
    <x v="0"/>
    <n v="22000"/>
    <x v="3"/>
    <n v="40480"/>
    <n v="31000"/>
    <n v="9480"/>
    <x v="0"/>
  </r>
  <r>
    <s v="ORD1238"/>
    <x v="546"/>
    <x v="2"/>
    <x v="2"/>
    <x v="2"/>
    <s v="PRD494"/>
    <x v="615"/>
    <x v="0"/>
    <s v="All"/>
    <s v="CUST2306"/>
    <s v="Festival Shopper LL"/>
    <x v="0"/>
    <x v="2"/>
    <x v="1"/>
    <n v="12000"/>
    <x v="0"/>
    <n v="34200"/>
    <n v="26000"/>
    <n v="8200"/>
    <x v="2"/>
  </r>
  <r>
    <s v="ORD1239"/>
    <x v="547"/>
    <x v="3"/>
    <x v="3"/>
    <x v="3"/>
    <s v="PRD777"/>
    <x v="616"/>
    <x v="2"/>
    <s v="Festive"/>
    <s v="CUST2307"/>
    <s v="Pujo Lover MM"/>
    <x v="0"/>
    <x v="3"/>
    <x v="0"/>
    <n v="15000"/>
    <x v="3"/>
    <n v="27600"/>
    <n v="21000"/>
    <n v="6600"/>
    <x v="0"/>
  </r>
  <r>
    <s v="ORD1240"/>
    <x v="547"/>
    <x v="3"/>
    <x v="3"/>
    <x v="3"/>
    <s v="PRD778"/>
    <x v="617"/>
    <x v="2"/>
    <s v="All"/>
    <s v="CUST2308"/>
    <s v="Pujo Lover NN"/>
    <x v="0"/>
    <x v="3"/>
    <x v="1"/>
    <n v="8500"/>
    <x v="0"/>
    <n v="24225"/>
    <n v="18500"/>
    <n v="5725"/>
    <x v="1"/>
  </r>
  <r>
    <s v="ORD1241"/>
    <x v="548"/>
    <x v="4"/>
    <x v="3"/>
    <x v="2"/>
    <s v="PRD681"/>
    <x v="618"/>
    <x v="2"/>
    <s v="Sweets"/>
    <s v="CUST2309"/>
    <s v="Festival Lover OO"/>
    <x v="0"/>
    <x v="4"/>
    <x v="2"/>
    <n v="650"/>
    <x v="1"/>
    <n v="2600"/>
    <n v="2000"/>
    <n v="600"/>
    <x v="0"/>
  </r>
  <r>
    <s v="ORD1242"/>
    <x v="548"/>
    <x v="4"/>
    <x v="3"/>
    <x v="2"/>
    <s v="PRD682"/>
    <x v="619"/>
    <x v="2"/>
    <s v="Snacks"/>
    <s v="CUST2310"/>
    <s v="Festival Lover PP"/>
    <x v="0"/>
    <x v="4"/>
    <x v="4"/>
    <n v="450"/>
    <x v="1"/>
    <n v="2250"/>
    <n v="1700"/>
    <n v="550"/>
    <x v="2"/>
  </r>
  <r>
    <s v="ORD1243"/>
    <x v="549"/>
    <x v="5"/>
    <x v="3"/>
    <x v="0"/>
    <s v="PRD758"/>
    <x v="620"/>
    <x v="3"/>
    <s v="Events"/>
    <s v="CUST2311"/>
    <s v="Garba Lover QQ"/>
    <x v="0"/>
    <x v="5"/>
    <x v="2"/>
    <n v="1800"/>
    <x v="0"/>
    <n v="6840"/>
    <n v="5200"/>
    <n v="1640"/>
    <x v="0"/>
  </r>
  <r>
    <s v="ORD1244"/>
    <x v="549"/>
    <x v="5"/>
    <x v="3"/>
    <x v="0"/>
    <s v="PRD759"/>
    <x v="621"/>
    <x v="3"/>
    <s v="Equipment"/>
    <s v="CUST2312"/>
    <s v="Garba Lover RR"/>
    <x v="0"/>
    <x v="5"/>
    <x v="6"/>
    <n v="800"/>
    <x v="1"/>
    <n v="4800"/>
    <n v="3600"/>
    <n v="1200"/>
    <x v="2"/>
  </r>
  <r>
    <s v="ORD1245"/>
    <x v="550"/>
    <x v="6"/>
    <x v="3"/>
    <x v="3"/>
    <s v="PRD779"/>
    <x v="622"/>
    <x v="2"/>
    <s v="Rental"/>
    <s v="CUST2313"/>
    <s v="Organizer SS"/>
    <x v="1"/>
    <x v="3"/>
    <x v="0"/>
    <n v="75000"/>
    <x v="2"/>
    <n v="135000"/>
    <n v="105000"/>
    <n v="30000"/>
    <x v="0"/>
  </r>
  <r>
    <s v="ORD1246"/>
    <x v="550"/>
    <x v="6"/>
    <x v="3"/>
    <x v="3"/>
    <s v="PRD780"/>
    <x v="623"/>
    <x v="2"/>
    <s v="Bulk"/>
    <s v="CUST2314"/>
    <s v="Organizer TT"/>
    <x v="1"/>
    <x v="3"/>
    <x v="4"/>
    <n v="35000"/>
    <x v="4"/>
    <n v="154000"/>
    <n v="120000"/>
    <n v="34000"/>
    <x v="2"/>
  </r>
  <r>
    <s v="ORD1247"/>
    <x v="551"/>
    <x v="7"/>
    <x v="3"/>
    <x v="3"/>
    <s v="PRD781"/>
    <x v="624"/>
    <x v="4"/>
    <s v="Gifts"/>
    <s v="CUST2315"/>
    <s v="Corporate UU"/>
    <x v="1"/>
    <x v="3"/>
    <x v="11"/>
    <n v="2500"/>
    <x v="5"/>
    <n v="53125"/>
    <n v="40000"/>
    <n v="13125"/>
    <x v="0"/>
  </r>
  <r>
    <s v="ORD1248"/>
    <x v="551"/>
    <x v="7"/>
    <x v="3"/>
    <x v="3"/>
    <s v="PRD782"/>
    <x v="625"/>
    <x v="4"/>
    <s v="Gifts"/>
    <s v="CUST2316"/>
    <s v="Corporate VV"/>
    <x v="1"/>
    <x v="3"/>
    <x v="13"/>
    <n v="1800"/>
    <x v="4"/>
    <n v="79200"/>
    <n v="60000"/>
    <n v="19200"/>
    <x v="2"/>
  </r>
  <r>
    <s v="ORD1249"/>
    <x v="552"/>
    <x v="0"/>
    <x v="0"/>
    <x v="0"/>
    <s v="PRD309"/>
    <x v="626"/>
    <x v="0"/>
    <s v="Gifts"/>
    <s v="CUST2317"/>
    <s v="Corporate WW"/>
    <x v="1"/>
    <x v="0"/>
    <x v="10"/>
    <n v="5500"/>
    <x v="2"/>
    <n v="74250"/>
    <n v="56000"/>
    <n v="18250"/>
    <x v="0"/>
  </r>
  <r>
    <s v="ORD1250"/>
    <x v="552"/>
    <x v="0"/>
    <x v="0"/>
    <x v="0"/>
    <s v="PRD310"/>
    <x v="627"/>
    <x v="0"/>
    <s v="Bulk"/>
    <s v="CUST2318"/>
    <s v="Corporate XX"/>
    <x v="1"/>
    <x v="0"/>
    <x v="9"/>
    <n v="3500"/>
    <x v="3"/>
    <n v="64400"/>
    <n v="49000"/>
    <n v="15400"/>
    <x v="2"/>
  </r>
  <r>
    <s v="ORD1251"/>
    <x v="553"/>
    <x v="1"/>
    <x v="1"/>
    <x v="1"/>
    <s v="PRD405"/>
    <x v="628"/>
    <x v="1"/>
    <s v="Gifts"/>
    <s v="CUST2319"/>
    <s v="Corporate YY"/>
    <x v="1"/>
    <x v="1"/>
    <x v="14"/>
    <n v="2200"/>
    <x v="4"/>
    <n v="58080"/>
    <n v="44000"/>
    <n v="14080"/>
    <x v="0"/>
  </r>
  <r>
    <s v="ORD1252"/>
    <x v="553"/>
    <x v="1"/>
    <x v="1"/>
    <x v="1"/>
    <s v="PRD406"/>
    <x v="629"/>
    <x v="1"/>
    <s v="Bulk"/>
    <s v="CUST2320"/>
    <s v="Corporate ZZ"/>
    <x v="1"/>
    <x v="1"/>
    <x v="12"/>
    <n v="1800"/>
    <x v="2"/>
    <n v="64800"/>
    <n v="49000"/>
    <n v="15800"/>
    <x v="1"/>
  </r>
  <r>
    <s v="ORD1253"/>
    <x v="554"/>
    <x v="2"/>
    <x v="2"/>
    <x v="2"/>
    <s v="PRD495"/>
    <x v="630"/>
    <x v="0"/>
    <s v="Gifts"/>
    <s v="CUST2321"/>
    <s v="Corporate AAA"/>
    <x v="1"/>
    <x v="2"/>
    <x v="8"/>
    <n v="8500"/>
    <x v="3"/>
    <n v="93840"/>
    <n v="72000"/>
    <n v="21840"/>
    <x v="0"/>
  </r>
  <r>
    <s v="ORD1254"/>
    <x v="554"/>
    <x v="2"/>
    <x v="2"/>
    <x v="2"/>
    <s v="PRD496"/>
    <x v="631"/>
    <x v="0"/>
    <s v="Bulk"/>
    <s v="CUST2322"/>
    <s v="Corporate BBB"/>
    <x v="1"/>
    <x v="2"/>
    <x v="7"/>
    <n v="15000"/>
    <x v="2"/>
    <n v="108000"/>
    <n v="83000"/>
    <n v="25000"/>
    <x v="2"/>
  </r>
  <r>
    <s v="ORD1255"/>
    <x v="555"/>
    <x v="3"/>
    <x v="3"/>
    <x v="3"/>
    <s v="PRD783"/>
    <x v="632"/>
    <x v="2"/>
    <s v="Gifts"/>
    <s v="CUST2323"/>
    <s v="Corporate CCC"/>
    <x v="1"/>
    <x v="3"/>
    <x v="5"/>
    <n v="12000"/>
    <x v="4"/>
    <n v="105600"/>
    <n v="82000"/>
    <n v="23600"/>
    <x v="0"/>
  </r>
  <r>
    <s v="ORD1256"/>
    <x v="555"/>
    <x v="3"/>
    <x v="3"/>
    <x v="3"/>
    <s v="PRD784"/>
    <x v="633"/>
    <x v="2"/>
    <s v="Gifts"/>
    <s v="CUST2324"/>
    <s v="Corporate DDD"/>
    <x v="1"/>
    <x v="3"/>
    <x v="10"/>
    <n v="5500"/>
    <x v="3"/>
    <n v="75900"/>
    <n v="58000"/>
    <n v="17900"/>
    <x v="1"/>
  </r>
  <r>
    <s v="ORD1257"/>
    <x v="556"/>
    <x v="4"/>
    <x v="3"/>
    <x v="2"/>
    <s v="PRD683"/>
    <x v="634"/>
    <x v="2"/>
    <s v="Gifts"/>
    <s v="CUST2325"/>
    <s v="Corporate EEE"/>
    <x v="1"/>
    <x v="4"/>
    <x v="11"/>
    <n v="1200"/>
    <x v="2"/>
    <n v="27000"/>
    <n v="20000"/>
    <n v="7000"/>
    <x v="0"/>
  </r>
  <r>
    <s v="ORD1258"/>
    <x v="556"/>
    <x v="4"/>
    <x v="3"/>
    <x v="2"/>
    <s v="PRD684"/>
    <x v="635"/>
    <x v="2"/>
    <s v="Bulk"/>
    <s v="CUST2326"/>
    <s v="Corporate FFF"/>
    <x v="1"/>
    <x v="4"/>
    <x v="14"/>
    <n v="800"/>
    <x v="3"/>
    <n v="22080"/>
    <n v="17000"/>
    <n v="5080"/>
    <x v="2"/>
  </r>
  <r>
    <s v="ORD1259"/>
    <x v="557"/>
    <x v="5"/>
    <x v="3"/>
    <x v="0"/>
    <s v="PRD760"/>
    <x v="636"/>
    <x v="3"/>
    <s v="Events"/>
    <s v="CUST2327"/>
    <s v="Corporate GGG"/>
    <x v="1"/>
    <x v="5"/>
    <x v="9"/>
    <n v="1500"/>
    <x v="2"/>
    <n v="27000"/>
    <n v="20000"/>
    <n v="7000"/>
    <x v="0"/>
  </r>
  <r>
    <s v="ORD1260"/>
    <x v="557"/>
    <x v="5"/>
    <x v="3"/>
    <x v="0"/>
    <s v="PRD761"/>
    <x v="637"/>
    <x v="3"/>
    <s v="Events"/>
    <s v="CUST2328"/>
    <s v="Corporate HHH"/>
    <x v="1"/>
    <x v="5"/>
    <x v="10"/>
    <n v="2200"/>
    <x v="3"/>
    <n v="30360"/>
    <n v="23000"/>
    <n v="7360"/>
    <x v="2"/>
  </r>
  <r>
    <s v="ORD1261"/>
    <x v="558"/>
    <x v="0"/>
    <x v="0"/>
    <x v="0"/>
    <s v="PRD311"/>
    <x v="642"/>
    <x v="0"/>
    <s v="Events"/>
    <s v="CUST2329"/>
    <s v="Garba Lover III"/>
    <x v="0"/>
    <x v="0"/>
    <x v="2"/>
    <n v="2500"/>
    <x v="0"/>
    <n v="9500"/>
    <n v="7200"/>
    <n v="2300"/>
    <x v="0"/>
  </r>
  <r>
    <s v="ORD1262"/>
    <x v="558"/>
    <x v="0"/>
    <x v="0"/>
    <x v="0"/>
    <s v="PRD312"/>
    <x v="643"/>
    <x v="0"/>
    <s v="Audio"/>
    <s v="CUST2330"/>
    <s v="Garba Lover JJJ"/>
    <x v="0"/>
    <x v="0"/>
    <x v="0"/>
    <n v="5500"/>
    <x v="1"/>
    <n v="11000"/>
    <n v="8400"/>
    <n v="2600"/>
    <x v="2"/>
  </r>
  <r>
    <s v="ORD1263"/>
    <x v="559"/>
    <x v="1"/>
    <x v="1"/>
    <x v="1"/>
    <s v="PRD407"/>
    <x v="644"/>
    <x v="2"/>
    <s v="Special"/>
    <s v="CUST2331"/>
    <s v="Fasting KKK"/>
    <x v="0"/>
    <x v="1"/>
    <x v="4"/>
    <n v="1200"/>
    <x v="1"/>
    <n v="6000"/>
    <n v="4600"/>
    <n v="1400"/>
    <x v="1"/>
  </r>
  <r>
    <s v="ORD1264"/>
    <x v="559"/>
    <x v="1"/>
    <x v="1"/>
    <x v="1"/>
    <s v="PRD408"/>
    <x v="645"/>
    <x v="2"/>
    <s v="Fasting"/>
    <s v="CUST2332"/>
    <s v="Fasting LLL"/>
    <x v="0"/>
    <x v="1"/>
    <x v="2"/>
    <n v="450"/>
    <x v="1"/>
    <n v="1800"/>
    <n v="1300"/>
    <n v="500"/>
    <x v="0"/>
  </r>
  <r>
    <s v="ORD1265"/>
    <x v="560"/>
    <x v="2"/>
    <x v="2"/>
    <x v="2"/>
    <s v="PRD497"/>
    <x v="646"/>
    <x v="0"/>
    <s v="Festive"/>
    <s v="CUST2333"/>
    <s v="Shopper MMM"/>
    <x v="0"/>
    <x v="2"/>
    <x v="0"/>
    <n v="28000"/>
    <x v="3"/>
    <n v="51520"/>
    <n v="40000"/>
    <n v="11520"/>
    <x v="0"/>
  </r>
  <r>
    <s v="ORD1266"/>
    <x v="560"/>
    <x v="2"/>
    <x v="2"/>
    <x v="2"/>
    <s v="PRD498"/>
    <x v="647"/>
    <x v="0"/>
    <s v="All"/>
    <s v="CUST2334"/>
    <s v="Shopper NNN"/>
    <x v="0"/>
    <x v="2"/>
    <x v="1"/>
    <n v="12000"/>
    <x v="0"/>
    <n v="34200"/>
    <n v="26000"/>
    <n v="8200"/>
    <x v="2"/>
  </r>
  <r>
    <s v="ORD1267"/>
    <x v="561"/>
    <x v="3"/>
    <x v="3"/>
    <x v="3"/>
    <s v="PRD785"/>
    <x v="648"/>
    <x v="2"/>
    <s v="Festive"/>
    <s v="CUST2335"/>
    <s v="Pujo Lover OOO"/>
    <x v="0"/>
    <x v="3"/>
    <x v="0"/>
    <n v="22000"/>
    <x v="2"/>
    <n v="39600"/>
    <n v="30000"/>
    <n v="9600"/>
    <x v="0"/>
  </r>
  <r>
    <s v="ORD1268"/>
    <x v="561"/>
    <x v="3"/>
    <x v="3"/>
    <x v="3"/>
    <s v="PRD786"/>
    <x v="649"/>
    <x v="2"/>
    <s v="Decor"/>
    <s v="CUST2336"/>
    <s v="Pujo Lover PPP"/>
    <x v="0"/>
    <x v="3"/>
    <x v="2"/>
    <n v="5500"/>
    <x v="0"/>
    <n v="20900"/>
    <n v="16000"/>
    <n v="4900"/>
    <x v="1"/>
  </r>
  <r>
    <s v="ORD1269"/>
    <x v="562"/>
    <x v="4"/>
    <x v="3"/>
    <x v="2"/>
    <s v="PRD685"/>
    <x v="650"/>
    <x v="4"/>
    <s v="Festive"/>
    <s v="CUST2337"/>
    <s v="Golu Set QQQ"/>
    <x v="0"/>
    <x v="4"/>
    <x v="1"/>
    <n v="2500"/>
    <x v="1"/>
    <n v="7500"/>
    <n v="5700"/>
    <n v="1800"/>
    <x v="0"/>
  </r>
  <r>
    <s v="ORD1270"/>
    <x v="562"/>
    <x v="4"/>
    <x v="3"/>
    <x v="2"/>
    <s v="PRD686"/>
    <x v="651"/>
    <x v="2"/>
    <s v="Festive"/>
    <s v="CUST2338"/>
    <s v="Golu Set RRR"/>
    <x v="0"/>
    <x v="4"/>
    <x v="0"/>
    <n v="3500"/>
    <x v="0"/>
    <n v="6650"/>
    <n v="5000"/>
    <n v="1650"/>
    <x v="2"/>
  </r>
  <r>
    <s v="ORD1271"/>
    <x v="563"/>
    <x v="5"/>
    <x v="3"/>
    <x v="0"/>
    <s v="PRD762"/>
    <x v="652"/>
    <x v="3"/>
    <s v="Events"/>
    <s v="CUST2339"/>
    <s v="Garba Lover SSS"/>
    <x v="0"/>
    <x v="5"/>
    <x v="1"/>
    <n v="1800"/>
    <x v="1"/>
    <n v="5400"/>
    <n v="4100"/>
    <n v="1300"/>
    <x v="0"/>
  </r>
  <r>
    <s v="ORD1272"/>
    <x v="563"/>
    <x v="5"/>
    <x v="3"/>
    <x v="0"/>
    <s v="PRD763"/>
    <x v="653"/>
    <x v="3"/>
    <s v="Awards"/>
    <s v="CUST2340"/>
    <s v="Garba Lover TTT"/>
    <x v="0"/>
    <x v="5"/>
    <x v="4"/>
    <n v="1200"/>
    <x v="0"/>
    <n v="5700"/>
    <n v="4300"/>
    <n v="1400"/>
    <x v="2"/>
  </r>
  <r>
    <s v="ORD1273"/>
    <x v="564"/>
    <x v="6"/>
    <x v="3"/>
    <x v="3"/>
    <s v="PRD787"/>
    <x v="1108"/>
    <x v="2"/>
    <s v="Festive"/>
    <s v="CUST2341"/>
    <s v="Pujo Lover UUU"/>
    <x v="0"/>
    <x v="3"/>
    <x v="0"/>
    <n v="28000"/>
    <x v="3"/>
    <n v="51520"/>
    <n v="39500"/>
    <n v="12020"/>
    <x v="0"/>
  </r>
  <r>
    <s v="ORD1274"/>
    <x v="564"/>
    <x v="6"/>
    <x v="3"/>
    <x v="3"/>
    <s v="PRD788"/>
    <x v="1109"/>
    <x v="2"/>
    <s v="Festive"/>
    <s v="CUST2342"/>
    <s v="Pujo Lover VVV"/>
    <x v="0"/>
    <x v="3"/>
    <x v="1"/>
    <n v="15000"/>
    <x v="0"/>
    <n v="42750"/>
    <n v="33000"/>
    <n v="9750"/>
    <x v="1"/>
  </r>
  <r>
    <s v="ORD1275"/>
    <x v="565"/>
    <x v="7"/>
    <x v="3"/>
    <x v="3"/>
    <s v="PRD789"/>
    <x v="1110"/>
    <x v="2"/>
    <s v="Festive"/>
    <s v="CUST2343"/>
    <s v="Pujo Lover WWW"/>
    <x v="0"/>
    <x v="3"/>
    <x v="0"/>
    <n v="22000"/>
    <x v="2"/>
    <n v="39600"/>
    <n v="30000"/>
    <n v="9600"/>
    <x v="0"/>
  </r>
  <r>
    <s v="ORD1276"/>
    <x v="565"/>
    <x v="7"/>
    <x v="3"/>
    <x v="3"/>
    <s v="PRD790"/>
    <x v="1111"/>
    <x v="4"/>
    <s v="Festive"/>
    <s v="CUST2344"/>
    <s v="Pujo Lover XXX"/>
    <x v="0"/>
    <x v="3"/>
    <x v="2"/>
    <n v="3500"/>
    <x v="1"/>
    <n v="14000"/>
    <n v="10700"/>
    <n v="3300"/>
    <x v="2"/>
  </r>
  <r>
    <s v="ORD1277"/>
    <x v="566"/>
    <x v="0"/>
    <x v="0"/>
    <x v="0"/>
    <s v="PRD313"/>
    <x v="654"/>
    <x v="0"/>
    <s v="Festive"/>
    <s v="CUST2345"/>
    <s v="Ravan Dahan YYY"/>
    <x v="0"/>
    <x v="0"/>
    <x v="0"/>
    <n v="18000"/>
    <x v="3"/>
    <n v="33120"/>
    <n v="25500"/>
    <n v="7620"/>
    <x v="0"/>
  </r>
  <r>
    <s v="ORD1278"/>
    <x v="566"/>
    <x v="0"/>
    <x v="0"/>
    <x v="0"/>
    <s v="PRD314"/>
    <x v="655"/>
    <x v="4"/>
    <s v="Festive"/>
    <s v="CUST2346"/>
    <s v="Ravan Dahan ZZZ"/>
    <x v="0"/>
    <x v="0"/>
    <x v="4"/>
    <n v="1500"/>
    <x v="1"/>
    <n v="7500"/>
    <n v="5600"/>
    <n v="1900"/>
    <x v="2"/>
  </r>
  <r>
    <s v="ORD1279"/>
    <x v="567"/>
    <x v="1"/>
    <x v="1"/>
    <x v="1"/>
    <s v="PRD409"/>
    <x v="1112"/>
    <x v="1"/>
    <s v="Festive"/>
    <s v="CUST2347"/>
    <s v="Festival AAAA"/>
    <x v="0"/>
    <x v="1"/>
    <x v="2"/>
    <n v="3200"/>
    <x v="0"/>
    <n v="12160"/>
    <n v="9300"/>
    <n v="2860"/>
    <x v="0"/>
  </r>
  <r>
    <s v="ORD1280"/>
    <x v="567"/>
    <x v="1"/>
    <x v="1"/>
    <x v="1"/>
    <s v="PRD410"/>
    <x v="657"/>
    <x v="4"/>
    <s v="Festive"/>
    <s v="CUST2348"/>
    <s v="Festival BBBB"/>
    <x v="0"/>
    <x v="1"/>
    <x v="3"/>
    <n v="5000"/>
    <x v="1"/>
    <n v="5000"/>
    <n v="3800"/>
    <n v="1200"/>
    <x v="1"/>
  </r>
  <r>
    <s v="ORD1281"/>
    <x v="568"/>
    <x v="2"/>
    <x v="2"/>
    <x v="2"/>
    <s v="PRD499"/>
    <x v="658"/>
    <x v="0"/>
    <s v="Festive"/>
    <s v="CUST2349"/>
    <s v="Dasara CCCC"/>
    <x v="0"/>
    <x v="2"/>
    <x v="0"/>
    <n v="15000"/>
    <x v="0"/>
    <n v="28500"/>
    <n v="22000"/>
    <n v="6500"/>
    <x v="0"/>
  </r>
  <r>
    <s v="ORD1282"/>
    <x v="568"/>
    <x v="2"/>
    <x v="2"/>
    <x v="2"/>
    <s v="PRD500"/>
    <x v="659"/>
    <x v="0"/>
    <s v="All"/>
    <s v="CUST2350"/>
    <s v="Dasara DDDD"/>
    <x v="0"/>
    <x v="2"/>
    <x v="1"/>
    <n v="8500"/>
    <x v="3"/>
    <n v="23460"/>
    <n v="18000"/>
    <n v="5460"/>
    <x v="2"/>
  </r>
  <r>
    <s v="ORD1283"/>
    <x v="569"/>
    <x v="3"/>
    <x v="3"/>
    <x v="3"/>
    <s v="PRD791"/>
    <x v="660"/>
    <x v="2"/>
    <s v="Festive"/>
    <s v="CUST2351"/>
    <s v="Vijaya EEEE"/>
    <x v="0"/>
    <x v="3"/>
    <x v="0"/>
    <n v="28000"/>
    <x v="2"/>
    <n v="50400"/>
    <n v="39000"/>
    <n v="11400"/>
    <x v="0"/>
  </r>
  <r>
    <s v="ORD1284"/>
    <x v="569"/>
    <x v="3"/>
    <x v="3"/>
    <x v="3"/>
    <s v="PRD792"/>
    <x v="661"/>
    <x v="4"/>
    <s v="Festive"/>
    <s v="CUST2352"/>
    <s v="Vijaya FFFF"/>
    <x v="0"/>
    <x v="3"/>
    <x v="2"/>
    <n v="1200"/>
    <x v="1"/>
    <n v="4800"/>
    <n v="3600"/>
    <n v="1200"/>
    <x v="1"/>
  </r>
  <r>
    <s v="ORD1285"/>
    <x v="570"/>
    <x v="4"/>
    <x v="3"/>
    <x v="2"/>
    <s v="PRD687"/>
    <x v="662"/>
    <x v="0"/>
    <s v="Festive"/>
    <s v="CUST2353"/>
    <s v="Tools GGGG"/>
    <x v="0"/>
    <x v="4"/>
    <x v="0"/>
    <n v="5500"/>
    <x v="0"/>
    <n v="10450"/>
    <n v="8000"/>
    <n v="2450"/>
    <x v="0"/>
  </r>
  <r>
    <s v="ORD1286"/>
    <x v="570"/>
    <x v="4"/>
    <x v="3"/>
    <x v="2"/>
    <s v="PRD688"/>
    <x v="663"/>
    <x v="4"/>
    <s v="Religious"/>
    <s v="CUST2354"/>
    <s v="Vehicle HHHH"/>
    <x v="0"/>
    <x v="4"/>
    <x v="1"/>
    <n v="800"/>
    <x v="1"/>
    <n v="2400"/>
    <n v="1800"/>
    <n v="600"/>
    <x v="2"/>
  </r>
  <r>
    <s v="ORD1287"/>
    <x v="571"/>
    <x v="5"/>
    <x v="3"/>
    <x v="0"/>
    <s v="PRD764"/>
    <x v="664"/>
    <x v="3"/>
    <s v="Events"/>
    <s v="CUST2355"/>
    <s v="Victory IIII"/>
    <x v="0"/>
    <x v="5"/>
    <x v="2"/>
    <n v="1500"/>
    <x v="0"/>
    <n v="5700"/>
    <n v="4300"/>
    <n v="1400"/>
    <x v="0"/>
  </r>
  <r>
    <s v="ORD1288"/>
    <x v="571"/>
    <x v="5"/>
    <x v="3"/>
    <x v="0"/>
    <s v="PRD765"/>
    <x v="665"/>
    <x v="3"/>
    <s v="Events"/>
    <s v="CUST2356"/>
    <s v="Victory JJJJ"/>
    <x v="0"/>
    <x v="5"/>
    <x v="6"/>
    <n v="1200"/>
    <x v="1"/>
    <n v="7200"/>
    <n v="5400"/>
    <n v="1800"/>
    <x v="2"/>
  </r>
  <r>
    <s v="ORD1289"/>
    <x v="572"/>
    <x v="6"/>
    <x v="3"/>
    <x v="3"/>
    <s v="PRD793"/>
    <x v="666"/>
    <x v="2"/>
    <s v="Sale"/>
    <s v="CUST2357"/>
    <s v="Shopper KKKK"/>
    <x v="0"/>
    <x v="3"/>
    <x v="1"/>
    <n v="15000"/>
    <x v="5"/>
    <n v="38250"/>
    <n v="29000"/>
    <n v="9250"/>
    <x v="0"/>
  </r>
  <r>
    <s v="ORD1290"/>
    <x v="572"/>
    <x v="6"/>
    <x v="3"/>
    <x v="3"/>
    <s v="PRD794"/>
    <x v="667"/>
    <x v="2"/>
    <s v="Sale"/>
    <s v="CUST2358"/>
    <s v="Shopper LLLL"/>
    <x v="0"/>
    <x v="3"/>
    <x v="2"/>
    <n v="8500"/>
    <x v="4"/>
    <n v="29920"/>
    <n v="23000"/>
    <n v="6920"/>
    <x v="1"/>
  </r>
  <r>
    <s v="ORD1291"/>
    <x v="573"/>
    <x v="7"/>
    <x v="3"/>
    <x v="3"/>
    <s v="PRD795"/>
    <x v="668"/>
    <x v="2"/>
    <s v="Festive"/>
    <s v="CUST2359"/>
    <s v="Diwali MMMM"/>
    <x v="0"/>
    <x v="3"/>
    <x v="0"/>
    <n v="22000"/>
    <x v="3"/>
    <n v="40480"/>
    <n v="31000"/>
    <n v="9480"/>
    <x v="0"/>
  </r>
  <r>
    <s v="ORD1292"/>
    <x v="573"/>
    <x v="7"/>
    <x v="3"/>
    <x v="3"/>
    <s v="PRD796"/>
    <x v="669"/>
    <x v="0"/>
    <s v="Decor"/>
    <s v="CUST2360"/>
    <s v="Diwali NNNN"/>
    <x v="0"/>
    <x v="3"/>
    <x v="4"/>
    <n v="2800"/>
    <x v="0"/>
    <n v="13300"/>
    <n v="10000"/>
    <n v="3300"/>
    <x v="2"/>
  </r>
  <r>
    <s v="ORD1293"/>
    <x v="574"/>
    <x v="0"/>
    <x v="0"/>
    <x v="0"/>
    <s v="PRD315"/>
    <x v="670"/>
    <x v="0"/>
    <s v="Festive"/>
    <s v="CUST2361"/>
    <s v="Diwali OOOO"/>
    <x v="0"/>
    <x v="0"/>
    <x v="0"/>
    <n v="25000"/>
    <x v="3"/>
    <n v="46000"/>
    <n v="35000"/>
    <n v="11000"/>
    <x v="0"/>
  </r>
  <r>
    <s v="ORD1294"/>
    <x v="574"/>
    <x v="0"/>
    <x v="0"/>
    <x v="0"/>
    <s v="PRD316"/>
    <x v="671"/>
    <x v="0"/>
    <s v="Offers"/>
    <s v="CUST2362"/>
    <s v="Diwali PPPP"/>
    <x v="0"/>
    <x v="0"/>
    <x v="1"/>
    <n v="12000"/>
    <x v="2"/>
    <n v="32400"/>
    <n v="25000"/>
    <n v="7400"/>
    <x v="2"/>
  </r>
  <r>
    <s v="ORD1295"/>
    <x v="575"/>
    <x v="1"/>
    <x v="1"/>
    <x v="1"/>
    <s v="PRD411"/>
    <x v="672"/>
    <x v="1"/>
    <s v="Festive"/>
    <s v="CUST2363"/>
    <s v="Diwali QQQQ"/>
    <x v="0"/>
    <x v="1"/>
    <x v="2"/>
    <n v="4500"/>
    <x v="3"/>
    <n v="16560"/>
    <n v="12600"/>
    <n v="3960"/>
    <x v="0"/>
  </r>
  <r>
    <s v="ORD1296"/>
    <x v="575"/>
    <x v="1"/>
    <x v="1"/>
    <x v="1"/>
    <s v="PRD412"/>
    <x v="673"/>
    <x v="1"/>
    <s v="Ethnic Wear"/>
    <s v="CUST2364"/>
    <s v="Diwali RRRR"/>
    <x v="0"/>
    <x v="1"/>
    <x v="4"/>
    <n v="3500"/>
    <x v="0"/>
    <n v="16625"/>
    <n v="12700"/>
    <n v="3925"/>
    <x v="1"/>
  </r>
  <r>
    <s v="ORD1297"/>
    <x v="576"/>
    <x v="2"/>
    <x v="2"/>
    <x v="2"/>
    <s v="PRD501"/>
    <x v="674"/>
    <x v="0"/>
    <s v="Festive"/>
    <s v="CUST2365"/>
    <s v="Diwali SSSS"/>
    <x v="0"/>
    <x v="2"/>
    <x v="0"/>
    <n v="18000"/>
    <x v="3"/>
    <n v="33120"/>
    <n v="25500"/>
    <n v="7620"/>
    <x v="0"/>
  </r>
  <r>
    <s v="ORD1298"/>
    <x v="576"/>
    <x v="2"/>
    <x v="2"/>
    <x v="2"/>
    <s v="PRD502"/>
    <x v="675"/>
    <x v="0"/>
    <s v="Appliances"/>
    <s v="CUST2366"/>
    <s v="Diwali TTTT"/>
    <x v="0"/>
    <x v="2"/>
    <x v="1"/>
    <n v="12000"/>
    <x v="0"/>
    <n v="34200"/>
    <n v="26000"/>
    <n v="8200"/>
    <x v="2"/>
  </r>
  <r>
    <s v="ORD1299"/>
    <x v="577"/>
    <x v="3"/>
    <x v="3"/>
    <x v="3"/>
    <s v="PRD797"/>
    <x v="676"/>
    <x v="4"/>
    <s v="Religious"/>
    <s v="CUST2367"/>
    <s v="Diwali UUUU"/>
    <x v="0"/>
    <x v="3"/>
    <x v="2"/>
    <n v="1800"/>
    <x v="1"/>
    <n v="7200"/>
    <n v="5400"/>
    <n v="1800"/>
    <x v="0"/>
  </r>
  <r>
    <s v="ORD1300"/>
    <x v="577"/>
    <x v="3"/>
    <x v="3"/>
    <x v="3"/>
    <s v="PRD798"/>
    <x v="677"/>
    <x v="4"/>
    <s v="Decor"/>
    <s v="CUST2368"/>
    <s v="Diwali VVVV"/>
    <x v="0"/>
    <x v="3"/>
    <x v="5"/>
    <n v="350"/>
    <x v="1"/>
    <n v="3500"/>
    <n v="2600"/>
    <n v="900"/>
    <x v="1"/>
  </r>
  <r>
    <s v="ORD1301"/>
    <x v="578"/>
    <x v="4"/>
    <x v="3"/>
    <x v="2"/>
    <s v="PRD689"/>
    <x v="678"/>
    <x v="2"/>
    <s v="Sweets"/>
    <s v="CUST2369"/>
    <s v="Diwali WWWW"/>
    <x v="0"/>
    <x v="4"/>
    <x v="4"/>
    <n v="850"/>
    <x v="1"/>
    <n v="4250"/>
    <n v="3200"/>
    <n v="1050"/>
    <x v="0"/>
  </r>
  <r>
    <s v="ORD1302"/>
    <x v="578"/>
    <x v="4"/>
    <x v="3"/>
    <x v="2"/>
    <s v="PRD690"/>
    <x v="679"/>
    <x v="2"/>
    <s v="Gifts"/>
    <s v="CUST2370"/>
    <s v="Diwali XXXX"/>
    <x v="0"/>
    <x v="4"/>
    <x v="2"/>
    <n v="1500"/>
    <x v="0"/>
    <n v="5700"/>
    <n v="4300"/>
    <n v="1400"/>
    <x v="2"/>
  </r>
  <r>
    <s v="ORD1303"/>
    <x v="579"/>
    <x v="5"/>
    <x v="3"/>
    <x v="0"/>
    <s v="PRD766"/>
    <x v="680"/>
    <x v="3"/>
    <s v="Gifts"/>
    <s v="CUST2371"/>
    <s v="Diwali YYYY"/>
    <x v="0"/>
    <x v="5"/>
    <x v="1"/>
    <n v="2800"/>
    <x v="0"/>
    <n v="7980"/>
    <n v="6100"/>
    <n v="1880"/>
    <x v="0"/>
  </r>
  <r>
    <s v="ORD1304"/>
    <x v="579"/>
    <x v="5"/>
    <x v="3"/>
    <x v="0"/>
    <s v="PRD767"/>
    <x v="681"/>
    <x v="3"/>
    <s v="Fitness"/>
    <s v="CUST2372"/>
    <s v="Diwali ZZZZ"/>
    <x v="0"/>
    <x v="5"/>
    <x v="0"/>
    <n v="5500"/>
    <x v="1"/>
    <n v="11000"/>
    <n v="8400"/>
    <n v="2600"/>
    <x v="2"/>
  </r>
  <r>
    <s v="ORD1305"/>
    <x v="580"/>
    <x v="6"/>
    <x v="3"/>
    <x v="3"/>
    <s v="PRD799"/>
    <x v="682"/>
    <x v="2"/>
    <s v="Festive"/>
    <s v="CUST2373"/>
    <s v="Diwali AAAA1"/>
    <x v="0"/>
    <x v="3"/>
    <x v="1"/>
    <n v="15000"/>
    <x v="3"/>
    <n v="41400"/>
    <n v="32000"/>
    <n v="9400"/>
    <x v="0"/>
  </r>
  <r>
    <s v="ORD1301"/>
    <x v="581"/>
    <x v="0"/>
    <x v="0"/>
    <x v="0"/>
    <s v="PRD317"/>
    <x v="689"/>
    <x v="0"/>
    <s v="Festive"/>
    <s v="CUST2375"/>
    <s v="Diwali Shopper A"/>
    <x v="0"/>
    <x v="0"/>
    <x v="1"/>
    <n v="22000"/>
    <x v="4"/>
    <n v="58080"/>
    <n v="45000"/>
    <n v="13080"/>
    <x v="0"/>
  </r>
  <r>
    <s v="ORD1302"/>
    <x v="581"/>
    <x v="0"/>
    <x v="0"/>
    <x v="0"/>
    <s v="PRD318"/>
    <x v="690"/>
    <x v="0"/>
    <s v="All"/>
    <s v="CUST2376"/>
    <s v="Diwali Shopper B"/>
    <x v="0"/>
    <x v="0"/>
    <x v="0"/>
    <n v="35000"/>
    <x v="5"/>
    <n v="59500"/>
    <n v="46000"/>
    <n v="13500"/>
    <x v="2"/>
  </r>
  <r>
    <s v="ORD1303"/>
    <x v="582"/>
    <x v="1"/>
    <x v="1"/>
    <x v="1"/>
    <s v="PRD413"/>
    <x v="691"/>
    <x v="1"/>
    <s v="Festive"/>
    <s v="CUST2377"/>
    <s v="Diwali Shopper C"/>
    <x v="0"/>
    <x v="1"/>
    <x v="2"/>
    <n v="5500"/>
    <x v="3"/>
    <n v="20240"/>
    <n v="15500"/>
    <n v="4740"/>
    <x v="0"/>
  </r>
  <r>
    <s v="ORD1304"/>
    <x v="582"/>
    <x v="1"/>
    <x v="1"/>
    <x v="1"/>
    <s v="PRD414"/>
    <x v="692"/>
    <x v="1"/>
    <s v="All"/>
    <s v="CUST2378"/>
    <s v="Diwali Shopper D"/>
    <x v="0"/>
    <x v="1"/>
    <x v="4"/>
    <n v="3800"/>
    <x v="0"/>
    <n v="18050"/>
    <n v="13800"/>
    <n v="4250"/>
    <x v="1"/>
  </r>
  <r>
    <s v="ORD1305"/>
    <x v="583"/>
    <x v="2"/>
    <x v="2"/>
    <x v="2"/>
    <s v="PRD503"/>
    <x v="693"/>
    <x v="0"/>
    <s v="Televisions"/>
    <s v="CUST2379"/>
    <s v="Diwali Shopper E"/>
    <x v="0"/>
    <x v="2"/>
    <x v="0"/>
    <n v="42000"/>
    <x v="2"/>
    <n v="75600"/>
    <n v="58000"/>
    <n v="17600"/>
    <x v="0"/>
  </r>
  <r>
    <s v="ORD1306"/>
    <x v="583"/>
    <x v="2"/>
    <x v="2"/>
    <x v="2"/>
    <s v="PRD504"/>
    <x v="355"/>
    <x v="0"/>
    <s v="Audio"/>
    <s v="CUST2380"/>
    <s v="Diwali Shopper F"/>
    <x v="0"/>
    <x v="2"/>
    <x v="3"/>
    <n v="35000"/>
    <x v="3"/>
    <n v="32200"/>
    <n v="25000"/>
    <n v="7200"/>
    <x v="2"/>
  </r>
  <r>
    <s v="ORD1307"/>
    <x v="584"/>
    <x v="3"/>
    <x v="3"/>
    <x v="3"/>
    <s v="PRD801"/>
    <x v="694"/>
    <x v="2"/>
    <s v="Festive"/>
    <s v="CUST2381"/>
    <s v="Diwali Shopper G"/>
    <x v="0"/>
    <x v="3"/>
    <x v="0"/>
    <n v="28000"/>
    <x v="2"/>
    <n v="50400"/>
    <n v="39000"/>
    <n v="11400"/>
    <x v="0"/>
  </r>
  <r>
    <s v="ORD1308"/>
    <x v="584"/>
    <x v="3"/>
    <x v="3"/>
    <x v="3"/>
    <s v="PRD802"/>
    <x v="695"/>
    <x v="2"/>
    <s v="Seating"/>
    <s v="CUST2382"/>
    <s v="Diwali Shopper H"/>
    <x v="0"/>
    <x v="3"/>
    <x v="3"/>
    <n v="45000"/>
    <x v="4"/>
    <n v="39600"/>
    <n v="30500"/>
    <n v="9100"/>
    <x v="1"/>
  </r>
  <r>
    <s v="ORD1309"/>
    <x v="585"/>
    <x v="4"/>
    <x v="3"/>
    <x v="2"/>
    <s v="PRD691"/>
    <x v="696"/>
    <x v="2"/>
    <s v="Sweets"/>
    <s v="CUST2383"/>
    <s v="Diwali Shopper I"/>
    <x v="0"/>
    <x v="4"/>
    <x v="7"/>
    <n v="850"/>
    <x v="0"/>
    <n v="6460"/>
    <n v="4900"/>
    <n v="1560"/>
    <x v="0"/>
  </r>
  <r>
    <s v="ORD1310"/>
    <x v="585"/>
    <x v="4"/>
    <x v="3"/>
    <x v="2"/>
    <s v="PRD692"/>
    <x v="697"/>
    <x v="2"/>
    <s v="Gifts"/>
    <s v="CUST2384"/>
    <s v="Diwali Shopper J"/>
    <x v="0"/>
    <x v="4"/>
    <x v="6"/>
    <n v="1200"/>
    <x v="1"/>
    <n v="7200"/>
    <n v="5500"/>
    <n v="1700"/>
    <x v="2"/>
  </r>
  <r>
    <s v="ORD1311"/>
    <x v="586"/>
    <x v="5"/>
    <x v="3"/>
    <x v="0"/>
    <s v="PRD768"/>
    <x v="698"/>
    <x v="3"/>
    <s v="Gifts"/>
    <s v="CUST2385"/>
    <s v="Diwali Shopper K"/>
    <x v="0"/>
    <x v="5"/>
    <x v="1"/>
    <n v="3500"/>
    <x v="0"/>
    <n v="9975"/>
    <n v="7600"/>
    <n v="2375"/>
    <x v="0"/>
  </r>
  <r>
    <s v="ORD1312"/>
    <x v="586"/>
    <x v="5"/>
    <x v="3"/>
    <x v="0"/>
    <s v="PRD769"/>
    <x v="699"/>
    <x v="3"/>
    <s v="Fitness"/>
    <s v="CUST2386"/>
    <s v="Diwali Shopper L"/>
    <x v="0"/>
    <x v="5"/>
    <x v="0"/>
    <n v="5500"/>
    <x v="3"/>
    <n v="10120"/>
    <n v="7800"/>
    <n v="2320"/>
    <x v="2"/>
  </r>
  <r>
    <s v="ORD1313"/>
    <x v="587"/>
    <x v="6"/>
    <x v="3"/>
    <x v="3"/>
    <s v="PRD803"/>
    <x v="700"/>
    <x v="2"/>
    <s v="Festive"/>
    <s v="CUST2387"/>
    <s v="Diwali Shopper M"/>
    <x v="0"/>
    <x v="3"/>
    <x v="0"/>
    <n v="15000"/>
    <x v="0"/>
    <n v="28500"/>
    <n v="22000"/>
    <n v="6500"/>
    <x v="0"/>
  </r>
  <r>
    <s v="ORD1314"/>
    <x v="587"/>
    <x v="6"/>
    <x v="3"/>
    <x v="3"/>
    <s v="PRD804"/>
    <x v="701"/>
    <x v="2"/>
    <s v="Decor"/>
    <s v="CUST2388"/>
    <s v="Diwali Shopper N"/>
    <x v="0"/>
    <x v="3"/>
    <x v="2"/>
    <n v="3500"/>
    <x v="1"/>
    <n v="14000"/>
    <n v="10700"/>
    <n v="3300"/>
    <x v="1"/>
  </r>
  <r>
    <s v="ORD1315"/>
    <x v="588"/>
    <x v="7"/>
    <x v="3"/>
    <x v="3"/>
    <s v="PRD805"/>
    <x v="702"/>
    <x v="4"/>
    <s v="Religious"/>
    <s v="CUST2389"/>
    <s v="Diwali Shopper O"/>
    <x v="0"/>
    <x v="3"/>
    <x v="4"/>
    <n v="1500"/>
    <x v="1"/>
    <n v="7500"/>
    <n v="5700"/>
    <n v="1800"/>
    <x v="0"/>
  </r>
  <r>
    <s v="ORD1316"/>
    <x v="588"/>
    <x v="7"/>
    <x v="3"/>
    <x v="3"/>
    <s v="PRD806"/>
    <x v="703"/>
    <x v="4"/>
    <s v="Decor"/>
    <s v="CUST2390"/>
    <s v="Diwali Shopper P"/>
    <x v="0"/>
    <x v="3"/>
    <x v="8"/>
    <n v="350"/>
    <x v="1"/>
    <n v="4200"/>
    <n v="3200"/>
    <n v="1000"/>
    <x v="2"/>
  </r>
  <r>
    <s v="ORD1317"/>
    <x v="589"/>
    <x v="0"/>
    <x v="0"/>
    <x v="0"/>
    <s v="PRD319"/>
    <x v="704"/>
    <x v="0"/>
    <s v="Gifts"/>
    <s v="CUST2391"/>
    <s v="Diwali Shopper Q"/>
    <x v="0"/>
    <x v="0"/>
    <x v="4"/>
    <n v="5000"/>
    <x v="1"/>
    <n v="25000"/>
    <n v="19000"/>
    <n v="6000"/>
    <x v="0"/>
  </r>
  <r>
    <s v="ORD1318"/>
    <x v="589"/>
    <x v="0"/>
    <x v="0"/>
    <x v="0"/>
    <s v="PRD320"/>
    <x v="474"/>
    <x v="0"/>
    <s v="Wearables"/>
    <s v="CUST2392"/>
    <s v="Diwali Shopper R"/>
    <x v="0"/>
    <x v="0"/>
    <x v="1"/>
    <n v="18000"/>
    <x v="3"/>
    <n v="49680"/>
    <n v="38000"/>
    <n v="11680"/>
    <x v="2"/>
  </r>
  <r>
    <s v="ORD1319"/>
    <x v="590"/>
    <x v="1"/>
    <x v="1"/>
    <x v="1"/>
    <s v="PRD415"/>
    <x v="705"/>
    <x v="1"/>
    <s v="Festive"/>
    <s v="CUST2393"/>
    <s v="Sikh Devotee S"/>
    <x v="0"/>
    <x v="1"/>
    <x v="0"/>
    <n v="6500"/>
    <x v="0"/>
    <n v="12350"/>
    <n v="9500"/>
    <n v="2850"/>
    <x v="0"/>
  </r>
  <r>
    <s v="ORD1320"/>
    <x v="590"/>
    <x v="1"/>
    <x v="1"/>
    <x v="1"/>
    <s v="PRD416"/>
    <x v="706"/>
    <x v="1"/>
    <s v="Religious"/>
    <s v="CUST2394"/>
    <s v="Sikh Devotee T"/>
    <x v="0"/>
    <x v="1"/>
    <x v="1"/>
    <n v="3800"/>
    <x v="1"/>
    <n v="11400"/>
    <n v="8700"/>
    <n v="2700"/>
    <x v="1"/>
  </r>
  <r>
    <s v="ORD1321"/>
    <x v="591"/>
    <x v="2"/>
    <x v="2"/>
    <x v="2"/>
    <s v="PRD505"/>
    <x v="707"/>
    <x v="0"/>
    <s v="Sale"/>
    <s v="CUST2395"/>
    <s v="Diwali Shopper U"/>
    <x v="0"/>
    <x v="2"/>
    <x v="0"/>
    <n v="28000"/>
    <x v="5"/>
    <n v="47600"/>
    <n v="36500"/>
    <n v="11100"/>
    <x v="0"/>
  </r>
  <r>
    <s v="ORD1322"/>
    <x v="591"/>
    <x v="2"/>
    <x v="2"/>
    <x v="2"/>
    <s v="PRD506"/>
    <x v="708"/>
    <x v="0"/>
    <s v="All"/>
    <s v="CUST2396"/>
    <s v="Diwali Shopper V"/>
    <x v="0"/>
    <x v="2"/>
    <x v="1"/>
    <n v="12000"/>
    <x v="4"/>
    <n v="31680"/>
    <n v="24000"/>
    <n v="7680"/>
    <x v="2"/>
  </r>
  <r>
    <s v="ORD1323"/>
    <x v="592"/>
    <x v="3"/>
    <x v="3"/>
    <x v="3"/>
    <s v="PRD807"/>
    <x v="709"/>
    <x v="2"/>
    <s v="Gifts"/>
    <s v="CUST2397"/>
    <s v="Bhai Dooj W"/>
    <x v="0"/>
    <x v="3"/>
    <x v="0"/>
    <n v="8500"/>
    <x v="0"/>
    <n v="16150"/>
    <n v="12400"/>
    <n v="3750"/>
    <x v="0"/>
  </r>
  <r>
    <s v="ORD1324"/>
    <x v="592"/>
    <x v="3"/>
    <x v="3"/>
    <x v="3"/>
    <s v="PRD808"/>
    <x v="710"/>
    <x v="2"/>
    <s v="Gifts"/>
    <s v="CUST2398"/>
    <s v="Bhai Dooj X"/>
    <x v="0"/>
    <x v="3"/>
    <x v="1"/>
    <n v="5500"/>
    <x v="1"/>
    <n v="16500"/>
    <n v="12600"/>
    <n v="3900"/>
    <x v="1"/>
  </r>
  <r>
    <s v="ORD1325"/>
    <x v="593"/>
    <x v="4"/>
    <x v="3"/>
    <x v="2"/>
    <s v="PRD693"/>
    <x v="711"/>
    <x v="2"/>
    <s v="Sale"/>
    <s v="CUST2399"/>
    <s v="Diwali Shopper Y"/>
    <x v="0"/>
    <x v="4"/>
    <x v="2"/>
    <n v="1200"/>
    <x v="2"/>
    <n v="4320"/>
    <n v="3300"/>
    <n v="1020"/>
    <x v="0"/>
  </r>
  <r>
    <s v="ORD1326"/>
    <x v="593"/>
    <x v="4"/>
    <x v="3"/>
    <x v="2"/>
    <s v="PRD694"/>
    <x v="712"/>
    <x v="2"/>
    <s v="All"/>
    <s v="CUST2400"/>
    <s v="Diwali Shopper Z"/>
    <x v="0"/>
    <x v="4"/>
    <x v="4"/>
    <n v="850"/>
    <x v="3"/>
    <n v="3910"/>
    <n v="3000"/>
    <n v="910"/>
    <x v="2"/>
  </r>
  <r>
    <s v="ORD1327"/>
    <x v="594"/>
    <x v="5"/>
    <x v="3"/>
    <x v="0"/>
    <s v="PRD770"/>
    <x v="449"/>
    <x v="3"/>
    <s v="Kids"/>
    <s v="CUST2401"/>
    <s v="Child AA"/>
    <x v="0"/>
    <x v="5"/>
    <x v="2"/>
    <n v="1800"/>
    <x v="3"/>
    <n v="6624"/>
    <n v="5000"/>
    <n v="1624"/>
    <x v="0"/>
  </r>
  <r>
    <s v="ORD1328"/>
    <x v="594"/>
    <x v="5"/>
    <x v="3"/>
    <x v="0"/>
    <s v="PRD771"/>
    <x v="734"/>
    <x v="3"/>
    <s v="Kids"/>
    <s v="CUST2402"/>
    <s v="Child BB"/>
    <x v="0"/>
    <x v="5"/>
    <x v="1"/>
    <n v="2800"/>
    <x v="0"/>
    <n v="7980"/>
    <n v="6100"/>
    <n v="1880"/>
    <x v="2"/>
  </r>
  <r>
    <s v="ORD1329"/>
    <x v="595"/>
    <x v="6"/>
    <x v="3"/>
    <x v="3"/>
    <s v="PRD809"/>
    <x v="1113"/>
    <x v="2"/>
    <s v="Kids"/>
    <s v="CUST2403"/>
    <s v="Child CC"/>
    <x v="0"/>
    <x v="3"/>
    <x v="0"/>
    <n v="12000"/>
    <x v="0"/>
    <n v="22800"/>
    <n v="17500"/>
    <n v="5300"/>
    <x v="0"/>
  </r>
  <r>
    <s v="ORD1330"/>
    <x v="595"/>
    <x v="6"/>
    <x v="3"/>
    <x v="3"/>
    <s v="PRD810"/>
    <x v="154"/>
    <x v="2"/>
    <s v="Kids"/>
    <s v="CUST2404"/>
    <s v="Child DD"/>
    <x v="0"/>
    <x v="3"/>
    <x v="1"/>
    <n v="5500"/>
    <x v="1"/>
    <n v="16500"/>
    <n v="12600"/>
    <n v="3900"/>
    <x v="1"/>
  </r>
  <r>
    <s v="ORD1331"/>
    <x v="596"/>
    <x v="7"/>
    <x v="3"/>
    <x v="3"/>
    <s v="PRD811"/>
    <x v="728"/>
    <x v="4"/>
    <s v="Gifts"/>
    <s v="CUST2405"/>
    <s v="Child EE"/>
    <x v="0"/>
    <x v="3"/>
    <x v="4"/>
    <n v="1200"/>
    <x v="0"/>
    <n v="5700"/>
    <n v="4300"/>
    <n v="1400"/>
    <x v="0"/>
  </r>
  <r>
    <s v="ORD1332"/>
    <x v="596"/>
    <x v="7"/>
    <x v="3"/>
    <x v="3"/>
    <s v="PRD812"/>
    <x v="1114"/>
    <x v="2"/>
    <s v="Storage"/>
    <s v="CUST2406"/>
    <s v="Child FF"/>
    <x v="0"/>
    <x v="3"/>
    <x v="0"/>
    <n v="8500"/>
    <x v="1"/>
    <n v="17000"/>
    <n v="13000"/>
    <n v="4000"/>
    <x v="2"/>
  </r>
  <r>
    <s v="ORD1333"/>
    <x v="597"/>
    <x v="0"/>
    <x v="0"/>
    <x v="0"/>
    <s v="PRD321"/>
    <x v="1115"/>
    <x v="0"/>
    <s v="Kids"/>
    <s v="CUST2407"/>
    <s v="Child GG"/>
    <x v="0"/>
    <x v="0"/>
    <x v="1"/>
    <n v="8500"/>
    <x v="0"/>
    <n v="24225"/>
    <n v="18500"/>
    <n v="5725"/>
    <x v="0"/>
  </r>
  <r>
    <s v="ORD1334"/>
    <x v="597"/>
    <x v="0"/>
    <x v="0"/>
    <x v="0"/>
    <s v="PRD322"/>
    <x v="448"/>
    <x v="0"/>
    <s v="Tablets"/>
    <s v="CUST2408"/>
    <s v="Child HH"/>
    <x v="0"/>
    <x v="0"/>
    <x v="0"/>
    <n v="15000"/>
    <x v="1"/>
    <n v="30000"/>
    <n v="23000"/>
    <n v="7000"/>
    <x v="2"/>
  </r>
  <r>
    <s v="ORD1335"/>
    <x v="598"/>
    <x v="1"/>
    <x v="1"/>
    <x v="1"/>
    <s v="PRD417"/>
    <x v="1116"/>
    <x v="1"/>
    <s v="Winter Wear"/>
    <s v="CUST2409"/>
    <s v="Winter Shopper II"/>
    <x v="0"/>
    <x v="1"/>
    <x v="2"/>
    <n v="3500"/>
    <x v="3"/>
    <n v="12880"/>
    <n v="9800"/>
    <n v="3080"/>
    <x v="0"/>
  </r>
  <r>
    <s v="ORD1336"/>
    <x v="598"/>
    <x v="1"/>
    <x v="1"/>
    <x v="1"/>
    <s v="PRD418"/>
    <x v="1117"/>
    <x v="1"/>
    <s v="Winter Wear"/>
    <s v="CUST2410"/>
    <s v="Winter Shopper JJ"/>
    <x v="0"/>
    <x v="1"/>
    <x v="1"/>
    <n v="4500"/>
    <x v="0"/>
    <n v="12825"/>
    <n v="9800"/>
    <n v="3025"/>
    <x v="1"/>
  </r>
  <r>
    <s v="ORD1337"/>
    <x v="599"/>
    <x v="2"/>
    <x v="2"/>
    <x v="2"/>
    <s v="PRD507"/>
    <x v="741"/>
    <x v="0"/>
    <s v="Seasonal"/>
    <s v="CUST2411"/>
    <s v="Winter Shopper KK"/>
    <x v="0"/>
    <x v="2"/>
    <x v="0"/>
    <n v="28000"/>
    <x v="0"/>
    <n v="53200"/>
    <n v="41000"/>
    <n v="12200"/>
    <x v="0"/>
  </r>
  <r>
    <s v="ORD1338"/>
    <x v="599"/>
    <x v="2"/>
    <x v="2"/>
    <x v="2"/>
    <s v="PRD508"/>
    <x v="738"/>
    <x v="0"/>
    <s v="Appliances"/>
    <s v="CUST2412"/>
    <s v="Winter Shopper LL"/>
    <x v="0"/>
    <x v="2"/>
    <x v="1"/>
    <n v="5500"/>
    <x v="1"/>
    <n v="16500"/>
    <n v="12600"/>
    <n v="3900"/>
    <x v="2"/>
  </r>
  <r>
    <s v="ORD1339"/>
    <x v="600"/>
    <x v="3"/>
    <x v="3"/>
    <x v="3"/>
    <s v="PRD813"/>
    <x v="743"/>
    <x v="2"/>
    <s v="Seasonal"/>
    <s v="CUST2413"/>
    <s v="Winter Shopper MM"/>
    <x v="0"/>
    <x v="3"/>
    <x v="0"/>
    <n v="15000"/>
    <x v="3"/>
    <n v="27600"/>
    <n v="21000"/>
    <n v="6600"/>
    <x v="0"/>
  </r>
  <r>
    <s v="ORD1340"/>
    <x v="600"/>
    <x v="3"/>
    <x v="3"/>
    <x v="3"/>
    <s v="PRD814"/>
    <x v="744"/>
    <x v="2"/>
    <s v="Seating"/>
    <s v="CUST2414"/>
    <s v="Winter Shopper NN"/>
    <x v="0"/>
    <x v="3"/>
    <x v="2"/>
    <n v="3500"/>
    <x v="0"/>
    <n v="13300"/>
    <n v="10200"/>
    <n v="3100"/>
    <x v="1"/>
  </r>
  <r>
    <s v="ORD1341"/>
    <x v="601"/>
    <x v="4"/>
    <x v="3"/>
    <x v="2"/>
    <s v="PRD695"/>
    <x v="745"/>
    <x v="2"/>
    <s v="Seasonal"/>
    <s v="CUST2415"/>
    <s v="Winter Shopper OO"/>
    <x v="0"/>
    <x v="4"/>
    <x v="4"/>
    <n v="1200"/>
    <x v="1"/>
    <n v="6000"/>
    <n v="4600"/>
    <n v="1400"/>
    <x v="0"/>
  </r>
  <r>
    <s v="ORD1342"/>
    <x v="601"/>
    <x v="4"/>
    <x v="3"/>
    <x v="2"/>
    <s v="PRD696"/>
    <x v="746"/>
    <x v="2"/>
    <s v="Health"/>
    <s v="CUST2416"/>
    <s v="Winter Shopper PP"/>
    <x v="0"/>
    <x v="4"/>
    <x v="2"/>
    <n v="1500"/>
    <x v="1"/>
    <n v="6000"/>
    <n v="4600"/>
    <n v="1400"/>
    <x v="2"/>
  </r>
  <r>
    <s v="ORD1343"/>
    <x v="602"/>
    <x v="5"/>
    <x v="3"/>
    <x v="0"/>
    <s v="PRD772"/>
    <x v="747"/>
    <x v="3"/>
    <s v="Seasonal"/>
    <s v="CUST2417"/>
    <s v="Winter Shopper QQ"/>
    <x v="0"/>
    <x v="5"/>
    <x v="1"/>
    <n v="2800"/>
    <x v="0"/>
    <n v="7980"/>
    <n v="6100"/>
    <n v="1880"/>
    <x v="0"/>
  </r>
  <r>
    <s v="ORD1344"/>
    <x v="602"/>
    <x v="5"/>
    <x v="3"/>
    <x v="0"/>
    <s v="PRD773"/>
    <x v="748"/>
    <x v="3"/>
    <s v="Apparel"/>
    <s v="CUST2418"/>
    <s v="Winter Shopper RR"/>
    <x v="0"/>
    <x v="5"/>
    <x v="0"/>
    <n v="4500"/>
    <x v="1"/>
    <n v="9000"/>
    <n v="6900"/>
    <n v="2100"/>
    <x v="2"/>
  </r>
  <r>
    <s v="ORD1345"/>
    <x v="603"/>
    <x v="6"/>
    <x v="3"/>
    <x v="3"/>
    <s v="PRD815"/>
    <x v="749"/>
    <x v="2"/>
    <s v="Sale"/>
    <s v="CUST2419"/>
    <s v="Black Friday SS"/>
    <x v="0"/>
    <x v="3"/>
    <x v="1"/>
    <n v="15000"/>
    <x v="6"/>
    <n v="36000"/>
    <n v="27500"/>
    <n v="8500"/>
    <x v="0"/>
  </r>
  <r>
    <s v="ORD1346"/>
    <x v="603"/>
    <x v="6"/>
    <x v="3"/>
    <x v="3"/>
    <s v="PRD816"/>
    <x v="750"/>
    <x v="2"/>
    <s v="Sale"/>
    <s v="CUST2420"/>
    <s v="Black Friday TT"/>
    <x v="0"/>
    <x v="3"/>
    <x v="0"/>
    <n v="28000"/>
    <x v="5"/>
    <n v="47600"/>
    <n v="36500"/>
    <n v="11100"/>
    <x v="1"/>
  </r>
  <r>
    <s v="ORD1347"/>
    <x v="604"/>
    <x v="7"/>
    <x v="3"/>
    <x v="3"/>
    <s v="PRD817"/>
    <x v="751"/>
    <x v="0"/>
    <s v="Sale"/>
    <s v="CUST2421"/>
    <s v="Black Friday UU"/>
    <x v="0"/>
    <x v="3"/>
    <x v="0"/>
    <n v="42000"/>
    <x v="7"/>
    <n v="68880"/>
    <n v="53000"/>
    <n v="15880"/>
    <x v="0"/>
  </r>
  <r>
    <s v="ORD1348"/>
    <x v="604"/>
    <x v="7"/>
    <x v="3"/>
    <x v="3"/>
    <s v="PRD818"/>
    <x v="752"/>
    <x v="0"/>
    <s v="Televisions"/>
    <s v="CUST2422"/>
    <s v="Black Friday VV"/>
    <x v="0"/>
    <x v="3"/>
    <x v="3"/>
    <n v="55000"/>
    <x v="6"/>
    <n v="44000"/>
    <n v="34000"/>
    <n v="10000"/>
    <x v="2"/>
  </r>
  <r>
    <s v="ORD1349"/>
    <x v="605"/>
    <x v="0"/>
    <x v="0"/>
    <x v="0"/>
    <s v="PRD323"/>
    <x v="751"/>
    <x v="0"/>
    <s v="Sale"/>
    <s v="CUST2423"/>
    <s v="Black Friday WW"/>
    <x v="0"/>
    <x v="0"/>
    <x v="1"/>
    <n v="25000"/>
    <x v="5"/>
    <n v="63750"/>
    <n v="49000"/>
    <n v="14750"/>
    <x v="0"/>
  </r>
  <r>
    <s v="ORD1350"/>
    <x v="605"/>
    <x v="0"/>
    <x v="0"/>
    <x v="0"/>
    <s v="PRD324"/>
    <x v="753"/>
    <x v="0"/>
    <s v="Computers"/>
    <s v="CUST2424"/>
    <s v="Black Friday XX"/>
    <x v="0"/>
    <x v="0"/>
    <x v="0"/>
    <n v="65000"/>
    <x v="4"/>
    <n v="114400"/>
    <n v="88000"/>
    <n v="26400"/>
    <x v="2"/>
  </r>
  <r>
    <s v="ORD1351"/>
    <x v="606"/>
    <x v="1"/>
    <x v="1"/>
    <x v="1"/>
    <s v="PRD419"/>
    <x v="754"/>
    <x v="1"/>
    <s v="Sale"/>
    <s v="CUST2425"/>
    <s v="Black Friday YY"/>
    <x v="0"/>
    <x v="1"/>
    <x v="4"/>
    <n v="2800"/>
    <x v="6"/>
    <n v="11200"/>
    <n v="8500"/>
    <n v="2700"/>
    <x v="0"/>
  </r>
  <r>
    <s v="ORD1352"/>
    <x v="606"/>
    <x v="1"/>
    <x v="1"/>
    <x v="1"/>
    <s v="PRD420"/>
    <x v="755"/>
    <x v="1"/>
    <s v="Winter Wear"/>
    <s v="CUST2426"/>
    <s v="Black Friday ZZ"/>
    <x v="0"/>
    <x v="1"/>
    <x v="2"/>
    <n v="3500"/>
    <x v="5"/>
    <n v="11900"/>
    <n v="9100"/>
    <n v="2800"/>
    <x v="1"/>
  </r>
  <r>
    <s v="ORD1353"/>
    <x v="607"/>
    <x v="2"/>
    <x v="2"/>
    <x v="2"/>
    <s v="PRD509"/>
    <x v="756"/>
    <x v="0"/>
    <s v="Sale"/>
    <s v="CUST2427"/>
    <s v="Black Friday AAA"/>
    <x v="0"/>
    <x v="2"/>
    <x v="1"/>
    <n v="18000"/>
    <x v="4"/>
    <n v="47520"/>
    <n v="36500"/>
    <n v="11020"/>
    <x v="0"/>
  </r>
  <r>
    <s v="ORD1354"/>
    <x v="607"/>
    <x v="2"/>
    <x v="2"/>
    <x v="2"/>
    <s v="PRD510"/>
    <x v="757"/>
    <x v="0"/>
    <s v="Wearables"/>
    <s v="CUST2428"/>
    <s v="Black Friday BBB"/>
    <x v="0"/>
    <x v="2"/>
    <x v="0"/>
    <n v="22000"/>
    <x v="2"/>
    <n v="39600"/>
    <n v="30000"/>
    <n v="9600"/>
    <x v="2"/>
  </r>
  <r>
    <s v="ORD1355"/>
    <x v="608"/>
    <x v="3"/>
    <x v="3"/>
    <x v="3"/>
    <s v="PRD819"/>
    <x v="758"/>
    <x v="2"/>
    <s v="Sale"/>
    <s v="CUST2429"/>
    <s v="Cyber Monday CCC"/>
    <x v="0"/>
    <x v="3"/>
    <x v="0"/>
    <n v="35000"/>
    <x v="4"/>
    <n v="61600"/>
    <n v="47000"/>
    <n v="14600"/>
    <x v="0"/>
  </r>
  <r>
    <s v="ORD1356"/>
    <x v="608"/>
    <x v="3"/>
    <x v="3"/>
    <x v="3"/>
    <s v="PRD820"/>
    <x v="759"/>
    <x v="2"/>
    <s v="Chairs"/>
    <s v="CUST2430"/>
    <s v="Cyber Monday DDD"/>
    <x v="0"/>
    <x v="3"/>
    <x v="2"/>
    <n v="8500"/>
    <x v="2"/>
    <n v="30600"/>
    <n v="23500"/>
    <n v="7100"/>
    <x v="1"/>
  </r>
  <r>
    <s v="ORD1357"/>
    <x v="609"/>
    <x v="4"/>
    <x v="3"/>
    <x v="2"/>
    <s v="PRD697"/>
    <x v="760"/>
    <x v="2"/>
    <s v="Sale"/>
    <s v="CUST2431"/>
    <s v="Cyber Monday EEE"/>
    <x v="0"/>
    <x v="4"/>
    <x v="6"/>
    <n v="1200"/>
    <x v="3"/>
    <n v="6624"/>
    <n v="5000"/>
    <n v="1624"/>
    <x v="0"/>
  </r>
  <r>
    <s v="ORD1358"/>
    <x v="609"/>
    <x v="4"/>
    <x v="3"/>
    <x v="2"/>
    <s v="PRD698"/>
    <x v="761"/>
    <x v="2"/>
    <s v="Snacks"/>
    <s v="CUST2432"/>
    <s v="Cyber Monday FFF"/>
    <x v="0"/>
    <x v="4"/>
    <x v="4"/>
    <n v="850"/>
    <x v="2"/>
    <n v="3825"/>
    <n v="2900"/>
    <n v="925"/>
    <x v="2"/>
  </r>
  <r>
    <s v="ORD1359"/>
    <x v="610"/>
    <x v="5"/>
    <x v="3"/>
    <x v="0"/>
    <s v="PRD774"/>
    <x v="762"/>
    <x v="3"/>
    <s v="Sale"/>
    <s v="CUST2433"/>
    <s v="Cyber Monday GGG"/>
    <x v="0"/>
    <x v="5"/>
    <x v="1"/>
    <n v="3500"/>
    <x v="4"/>
    <n v="9240"/>
    <n v="7000"/>
    <n v="2240"/>
    <x v="0"/>
  </r>
  <r>
    <s v="ORD1360"/>
    <x v="610"/>
    <x v="5"/>
    <x v="3"/>
    <x v="0"/>
    <s v="PRD775"/>
    <x v="763"/>
    <x v="3"/>
    <s v="Fitness"/>
    <s v="CUST2434"/>
    <s v="Cyber Monday HHH"/>
    <x v="0"/>
    <x v="5"/>
    <x v="0"/>
    <n v="5500"/>
    <x v="3"/>
    <n v="10120"/>
    <n v="7800"/>
    <n v="2320"/>
    <x v="2"/>
  </r>
  <r>
    <s v="ORD1361"/>
    <x v="611"/>
    <x v="0"/>
    <x v="0"/>
    <x v="0"/>
    <s v="PRD325"/>
    <x v="764"/>
    <x v="0"/>
    <s v="Sale"/>
    <s v="CUST2435"/>
    <s v="December Shopper III"/>
    <x v="0"/>
    <x v="0"/>
    <x v="1"/>
    <n v="22000"/>
    <x v="2"/>
    <n v="59400"/>
    <n v="45000"/>
    <n v="14400"/>
    <x v="0"/>
  </r>
  <r>
    <s v="ORD1362"/>
    <x v="611"/>
    <x v="0"/>
    <x v="0"/>
    <x v="0"/>
    <s v="PRD326"/>
    <x v="765"/>
    <x v="0"/>
    <s v="Festive"/>
    <s v="CUST2436"/>
    <s v="December Shopper JJJ"/>
    <x v="0"/>
    <x v="0"/>
    <x v="0"/>
    <n v="35000"/>
    <x v="3"/>
    <n v="64400"/>
    <n v="49000"/>
    <n v="15400"/>
    <x v="2"/>
  </r>
  <r>
    <s v="ORD1363"/>
    <x v="612"/>
    <x v="1"/>
    <x v="1"/>
    <x v="1"/>
    <s v="PRD421"/>
    <x v="766"/>
    <x v="1"/>
    <s v="Sale"/>
    <s v="CUST2437"/>
    <s v="December Shopper KKK"/>
    <x v="0"/>
    <x v="1"/>
    <x v="2"/>
    <n v="2800"/>
    <x v="5"/>
    <n v="9520"/>
    <n v="7200"/>
    <n v="2320"/>
    <x v="0"/>
  </r>
  <r>
    <s v="ORD1364"/>
    <x v="612"/>
    <x v="1"/>
    <x v="1"/>
    <x v="1"/>
    <s v="PRD422"/>
    <x v="767"/>
    <x v="1"/>
    <s v="Festive"/>
    <s v="CUST2438"/>
    <s v="December Shopper LLL"/>
    <x v="0"/>
    <x v="1"/>
    <x v="1"/>
    <n v="3500"/>
    <x v="0"/>
    <n v="9975"/>
    <n v="7600"/>
    <n v="2375"/>
    <x v="1"/>
  </r>
  <r>
    <s v="ORD1365"/>
    <x v="613"/>
    <x v="2"/>
    <x v="2"/>
    <x v="2"/>
    <s v="PRD511"/>
    <x v="768"/>
    <x v="0"/>
    <s v="Sale"/>
    <s v="CUST2439"/>
    <s v="December Shopper MMM"/>
    <x v="0"/>
    <x v="2"/>
    <x v="0"/>
    <n v="28000"/>
    <x v="4"/>
    <n v="49280"/>
    <n v="38000"/>
    <n v="11280"/>
    <x v="0"/>
  </r>
  <r>
    <s v="ORD1366"/>
    <x v="613"/>
    <x v="2"/>
    <x v="2"/>
    <x v="2"/>
    <s v="PRD512"/>
    <x v="769"/>
    <x v="0"/>
    <s v="Gifts"/>
    <s v="CUST2440"/>
    <s v="December Shopper NNN"/>
    <x v="0"/>
    <x v="2"/>
    <x v="1"/>
    <n v="15000"/>
    <x v="3"/>
    <n v="41400"/>
    <n v="32000"/>
    <n v="9400"/>
    <x v="2"/>
  </r>
  <r>
    <s v="ORD1367"/>
    <x v="614"/>
    <x v="3"/>
    <x v="3"/>
    <x v="3"/>
    <s v="PRD821"/>
    <x v="770"/>
    <x v="2"/>
    <s v="Festive"/>
    <s v="CUST2441"/>
    <s v="December Shopper OOO"/>
    <x v="0"/>
    <x v="3"/>
    <x v="0"/>
    <n v="22000"/>
    <x v="0"/>
    <n v="41800"/>
    <n v="32000"/>
    <n v="9800"/>
    <x v="0"/>
  </r>
  <r>
    <s v="ORD1368"/>
    <x v="614"/>
    <x v="3"/>
    <x v="3"/>
    <x v="3"/>
    <s v="PRD822"/>
    <x v="771"/>
    <x v="2"/>
    <s v="Decor"/>
    <s v="CUST2442"/>
    <s v="December Shopper PPP"/>
    <x v="0"/>
    <x v="3"/>
    <x v="2"/>
    <n v="3500"/>
    <x v="1"/>
    <n v="14000"/>
    <n v="10700"/>
    <n v="3300"/>
    <x v="1"/>
  </r>
  <r>
    <s v="ORD1369"/>
    <x v="615"/>
    <x v="4"/>
    <x v="3"/>
    <x v="2"/>
    <s v="PRD699"/>
    <x v="772"/>
    <x v="2"/>
    <s v="Festive"/>
    <s v="CUST2443"/>
    <s v="December Shopper QQQ"/>
    <x v="0"/>
    <x v="4"/>
    <x v="4"/>
    <n v="1200"/>
    <x v="0"/>
    <n v="5700"/>
    <n v="4300"/>
    <n v="1400"/>
    <x v="0"/>
  </r>
  <r>
    <s v="ORD1370"/>
    <x v="615"/>
    <x v="4"/>
    <x v="3"/>
    <x v="2"/>
    <s v="PRD700"/>
    <x v="773"/>
    <x v="2"/>
    <s v="Bakery"/>
    <s v="CUST2444"/>
    <s v="December Shopper RRR"/>
    <x v="0"/>
    <x v="4"/>
    <x v="2"/>
    <n v="650"/>
    <x v="1"/>
    <n v="2600"/>
    <n v="2000"/>
    <n v="600"/>
    <x v="2"/>
  </r>
  <r>
    <s v="ORD1371"/>
    <x v="616"/>
    <x v="5"/>
    <x v="3"/>
    <x v="0"/>
    <s v="PRD776"/>
    <x v="774"/>
    <x v="3"/>
    <s v="Gifts"/>
    <s v="CUST2445"/>
    <s v="December Shopper SSS"/>
    <x v="0"/>
    <x v="5"/>
    <x v="1"/>
    <n v="2800"/>
    <x v="0"/>
    <n v="7980"/>
    <n v="6100"/>
    <n v="1880"/>
    <x v="0"/>
  </r>
  <r>
    <s v="ORD1372"/>
    <x v="616"/>
    <x v="5"/>
    <x v="3"/>
    <x v="0"/>
    <s v="PRD777"/>
    <x v="775"/>
    <x v="3"/>
    <s v="Fitness"/>
    <s v="CUST2446"/>
    <s v="December Shopper TTT"/>
    <x v="0"/>
    <x v="5"/>
    <x v="0"/>
    <n v="5500"/>
    <x v="1"/>
    <n v="11000"/>
    <n v="8400"/>
    <n v="2600"/>
    <x v="2"/>
  </r>
  <r>
    <s v="ORD1373"/>
    <x v="617"/>
    <x v="6"/>
    <x v="3"/>
    <x v="3"/>
    <s v="PRD823"/>
    <x v="776"/>
    <x v="2"/>
    <s v="Festive"/>
    <s v="CUST2447"/>
    <s v="December Shopper UUU"/>
    <x v="0"/>
    <x v="3"/>
    <x v="1"/>
    <n v="4500"/>
    <x v="3"/>
    <n v="12420"/>
    <n v="9500"/>
    <n v="2920"/>
    <x v="0"/>
  </r>
  <r>
    <s v="ORD1374"/>
    <x v="617"/>
    <x v="6"/>
    <x v="3"/>
    <x v="3"/>
    <s v="PRD824"/>
    <x v="777"/>
    <x v="0"/>
    <s v="Decor"/>
    <s v="CUST2448"/>
    <s v="December Shopper VVV"/>
    <x v="0"/>
    <x v="3"/>
    <x v="4"/>
    <n v="1500"/>
    <x v="0"/>
    <n v="7125"/>
    <n v="5400"/>
    <n v="1725"/>
    <x v="1"/>
  </r>
  <r>
    <s v="ORD1375"/>
    <x v="618"/>
    <x v="7"/>
    <x v="3"/>
    <x v="3"/>
    <s v="PRD825"/>
    <x v="778"/>
    <x v="4"/>
    <s v="Gifts"/>
    <s v="CUST2449"/>
    <s v="December Shopper WWW"/>
    <x v="0"/>
    <x v="3"/>
    <x v="2"/>
    <n v="2500"/>
    <x v="1"/>
    <n v="10000"/>
    <n v="7600"/>
    <n v="2400"/>
    <x v="0"/>
  </r>
  <r>
    <s v="ORD1376"/>
    <x v="618"/>
    <x v="7"/>
    <x v="3"/>
    <x v="3"/>
    <s v="PRD826"/>
    <x v="779"/>
    <x v="4"/>
    <s v="Party"/>
    <s v="CUST2450"/>
    <s v="December Shopper XXX"/>
    <x v="0"/>
    <x v="3"/>
    <x v="6"/>
    <n v="1200"/>
    <x v="1"/>
    <n v="7200"/>
    <n v="5500"/>
    <n v="1700"/>
    <x v="2"/>
  </r>
  <r>
    <s v="ORD1377"/>
    <x v="619"/>
    <x v="0"/>
    <x v="0"/>
    <x v="0"/>
    <s v="PRD327"/>
    <x v="780"/>
    <x v="0"/>
    <s v="Festive"/>
    <s v="CUST2451"/>
    <s v="December Shopper YYY"/>
    <x v="0"/>
    <x v="0"/>
    <x v="0"/>
    <n v="32000"/>
    <x v="3"/>
    <n v="58880"/>
    <n v="45000"/>
    <n v="13880"/>
    <x v="0"/>
  </r>
  <r>
    <s v="ORD1378"/>
    <x v="619"/>
    <x v="0"/>
    <x v="0"/>
    <x v="0"/>
    <s v="PRD328"/>
    <x v="781"/>
    <x v="0"/>
    <s v="Audio"/>
    <s v="CUST2452"/>
    <s v="December Shopper ZZZ"/>
    <x v="0"/>
    <x v="0"/>
    <x v="3"/>
    <n v="15000"/>
    <x v="0"/>
    <n v="14250"/>
    <n v="11000"/>
    <n v="3250"/>
    <x v="2"/>
  </r>
  <r>
    <s v="ORD1379"/>
    <x v="620"/>
    <x v="1"/>
    <x v="1"/>
    <x v="1"/>
    <s v="PRD423"/>
    <x v="782"/>
    <x v="1"/>
    <s v="Festive"/>
    <s v="CUST2453"/>
    <s v="December Shopper AAAA"/>
    <x v="0"/>
    <x v="1"/>
    <x v="1"/>
    <n v="4500"/>
    <x v="3"/>
    <n v="12420"/>
    <n v="9500"/>
    <n v="2920"/>
    <x v="0"/>
  </r>
  <r>
    <s v="ORD1380"/>
    <x v="620"/>
    <x v="1"/>
    <x v="1"/>
    <x v="1"/>
    <s v="PRD424"/>
    <x v="783"/>
    <x v="1"/>
    <s v="Costumes"/>
    <s v="CUST2454"/>
    <s v="December Shopper BBBB"/>
    <x v="0"/>
    <x v="1"/>
    <x v="0"/>
    <n v="1800"/>
    <x v="1"/>
    <n v="3600"/>
    <n v="2700"/>
    <n v="900"/>
    <x v="1"/>
  </r>
  <r>
    <s v="ORD1381"/>
    <x v="621"/>
    <x v="2"/>
    <x v="2"/>
    <x v="2"/>
    <s v="PRD513"/>
    <x v="786"/>
    <x v="0"/>
    <s v="Festive"/>
    <s v="CUST2455"/>
    <s v="December Shopper CCCC"/>
    <x v="0"/>
    <x v="2"/>
    <x v="0"/>
    <n v="42000"/>
    <x v="2"/>
    <n v="75600"/>
    <n v="58000"/>
    <n v="17600"/>
    <x v="0"/>
  </r>
  <r>
    <s v="ORD1382"/>
    <x v="621"/>
    <x v="2"/>
    <x v="2"/>
    <x v="2"/>
    <s v="PRD514"/>
    <x v="785"/>
    <x v="0"/>
    <s v="Gifts"/>
    <s v="CUST2456"/>
    <s v="December Shopper DDDD"/>
    <x v="0"/>
    <x v="2"/>
    <x v="1"/>
    <n v="15000"/>
    <x v="0"/>
    <n v="42750"/>
    <n v="33000"/>
    <n v="9750"/>
    <x v="2"/>
  </r>
  <r>
    <s v="ORD1383"/>
    <x v="622"/>
    <x v="3"/>
    <x v="3"/>
    <x v="3"/>
    <s v="PRD827"/>
    <x v="786"/>
    <x v="2"/>
    <s v="Festive"/>
    <s v="CUST2457"/>
    <s v="Christmas Buyer EEEE"/>
    <x v="0"/>
    <x v="3"/>
    <x v="1"/>
    <n v="28000"/>
    <x v="4"/>
    <n v="73920"/>
    <n v="57000"/>
    <n v="16920"/>
    <x v="0"/>
  </r>
  <r>
    <s v="ORD1384"/>
    <x v="622"/>
    <x v="3"/>
    <x v="3"/>
    <x v="3"/>
    <s v="PRD828"/>
    <x v="787"/>
    <x v="2"/>
    <s v="Electronics"/>
    <s v="CUST2458"/>
    <s v="New Year Buyer FFFF"/>
    <x v="0"/>
    <x v="3"/>
    <x v="0"/>
    <n v="45000"/>
    <x v="2"/>
    <n v="81000"/>
    <n v="62000"/>
    <n v="19000"/>
    <x v="1"/>
  </r>
  <r>
    <s v="ORD1385"/>
    <x v="623"/>
    <x v="4"/>
    <x v="3"/>
    <x v="2"/>
    <s v="PRD701"/>
    <x v="788"/>
    <x v="1"/>
    <s v="Winter Wear"/>
    <s v="CUST2459"/>
    <s v="Christmas Buyer GGGG"/>
    <x v="0"/>
    <x v="4"/>
    <x v="2"/>
    <n v="2500"/>
    <x v="0"/>
    <n v="9500"/>
    <n v="7200"/>
    <n v="2300"/>
    <x v="0"/>
  </r>
  <r>
    <s v="ORD1386"/>
    <x v="623"/>
    <x v="4"/>
    <x v="3"/>
    <x v="2"/>
    <s v="PRD702"/>
    <x v="789"/>
    <x v="1"/>
    <s v="Festive"/>
    <s v="CUST2460"/>
    <s v="Party Buyer HHHH"/>
    <x v="0"/>
    <x v="4"/>
    <x v="1"/>
    <n v="3800"/>
    <x v="3"/>
    <n v="10488"/>
    <n v="8000"/>
    <n v="2488"/>
    <x v="2"/>
  </r>
  <r>
    <s v="ORD1387"/>
    <x v="624"/>
    <x v="5"/>
    <x v="3"/>
    <x v="0"/>
    <s v="PRD778"/>
    <x v="790"/>
    <x v="0"/>
    <s v="Gaming"/>
    <s v="CUST2461"/>
    <s v="Gamer IIII"/>
    <x v="0"/>
    <x v="5"/>
    <x v="0"/>
    <n v="45000"/>
    <x v="3"/>
    <n v="82800"/>
    <n v="64000"/>
    <n v="18800"/>
    <x v="0"/>
  </r>
  <r>
    <s v="ORD1388"/>
    <x v="624"/>
    <x v="5"/>
    <x v="3"/>
    <x v="0"/>
    <s v="PRD779"/>
    <x v="791"/>
    <x v="0"/>
    <s v="Gaming"/>
    <s v="CUST2462"/>
    <s v="Gamer JJJJ"/>
    <x v="0"/>
    <x v="5"/>
    <x v="3"/>
    <n v="32000"/>
    <x v="0"/>
    <n v="30400"/>
    <n v="23500"/>
    <n v="6900"/>
    <x v="2"/>
  </r>
  <r>
    <s v="ORD1389"/>
    <x v="625"/>
    <x v="6"/>
    <x v="3"/>
    <x v="3"/>
    <s v="PRD829"/>
    <x v="792"/>
    <x v="2"/>
    <s v="Dining"/>
    <s v="CUST2463"/>
    <s v="Party Host KKKK"/>
    <x v="0"/>
    <x v="3"/>
    <x v="0"/>
    <n v="15000"/>
    <x v="3"/>
    <n v="27600"/>
    <n v="21000"/>
    <n v="6600"/>
    <x v="0"/>
  </r>
  <r>
    <s v="ORD1390"/>
    <x v="625"/>
    <x v="6"/>
    <x v="3"/>
    <x v="3"/>
    <s v="PRD830"/>
    <x v="793"/>
    <x v="2"/>
    <s v="Tables"/>
    <s v="CUST2464"/>
    <s v="Party Host LLLL"/>
    <x v="0"/>
    <x v="3"/>
    <x v="2"/>
    <n v="3500"/>
    <x v="1"/>
    <n v="14000"/>
    <n v="10700"/>
    <n v="3300"/>
    <x v="1"/>
  </r>
  <r>
    <s v="ORD1391"/>
    <x v="626"/>
    <x v="7"/>
    <x v="3"/>
    <x v="3"/>
    <s v="PRD831"/>
    <x v="794"/>
    <x v="2"/>
    <s v="Bakery"/>
    <s v="CUST2465"/>
    <s v="Foodie MMMM"/>
    <x v="0"/>
    <x v="3"/>
    <x v="4"/>
    <n v="850"/>
    <x v="1"/>
    <n v="4250"/>
    <n v="3200"/>
    <n v="1050"/>
    <x v="0"/>
  </r>
  <r>
    <s v="ORD1392"/>
    <x v="626"/>
    <x v="7"/>
    <x v="3"/>
    <x v="3"/>
    <s v="PRD832"/>
    <x v="795"/>
    <x v="2"/>
    <s v="Snacks"/>
    <s v="CUST2466"/>
    <s v="Party Host NNNN"/>
    <x v="0"/>
    <x v="3"/>
    <x v="7"/>
    <n v="450"/>
    <x v="0"/>
    <n v="3420"/>
    <n v="2600"/>
    <n v="820"/>
    <x v="2"/>
  </r>
  <r>
    <s v="ORD1393"/>
    <x v="627"/>
    <x v="0"/>
    <x v="0"/>
    <x v="0"/>
    <s v="PRD329"/>
    <x v="796"/>
    <x v="3"/>
    <s v="Gifts"/>
    <s v="CUST2467"/>
    <s v="Fitness OOOO"/>
    <x v="0"/>
    <x v="0"/>
    <x v="1"/>
    <n v="3500"/>
    <x v="0"/>
    <n v="9975"/>
    <n v="7600"/>
    <n v="2375"/>
    <x v="0"/>
  </r>
  <r>
    <s v="ORD1394"/>
    <x v="627"/>
    <x v="0"/>
    <x v="0"/>
    <x v="0"/>
    <s v="PRD330"/>
    <x v="797"/>
    <x v="3"/>
    <s v="Fitness"/>
    <s v="CUST2468"/>
    <s v="Runner PPPP"/>
    <x v="0"/>
    <x v="0"/>
    <x v="0"/>
    <n v="5500"/>
    <x v="1"/>
    <n v="11000"/>
    <n v="8400"/>
    <n v="2600"/>
    <x v="2"/>
  </r>
  <r>
    <s v="ORD1395"/>
    <x v="628"/>
    <x v="1"/>
    <x v="1"/>
    <x v="1"/>
    <s v="PRD425"/>
    <x v="798"/>
    <x v="2"/>
    <s v="Decor"/>
    <s v="CUST2469"/>
    <s v="Decorator QQQQ"/>
    <x v="0"/>
    <x v="1"/>
    <x v="2"/>
    <n v="2800"/>
    <x v="3"/>
    <n v="10304"/>
    <n v="7900"/>
    <n v="2404"/>
    <x v="0"/>
  </r>
  <r>
    <s v="ORD1396"/>
    <x v="628"/>
    <x v="1"/>
    <x v="1"/>
    <x v="1"/>
    <s v="PRD426"/>
    <x v="799"/>
    <x v="0"/>
    <s v="Decor"/>
    <s v="CUST2470"/>
    <s v="Decorator RRRR"/>
    <x v="0"/>
    <x v="1"/>
    <x v="6"/>
    <n v="1200"/>
    <x v="0"/>
    <n v="6840"/>
    <n v="5200"/>
    <n v="1640"/>
    <x v="1"/>
  </r>
  <r>
    <s v="ORD1397"/>
    <x v="629"/>
    <x v="2"/>
    <x v="2"/>
    <x v="2"/>
    <s v="PRD515"/>
    <x v="800"/>
    <x v="0"/>
    <s v="Festive"/>
    <s v="CUST2471"/>
    <s v="Celebrator SSSS"/>
    <x v="0"/>
    <x v="2"/>
    <x v="0"/>
    <n v="8500"/>
    <x v="1"/>
    <n v="17000"/>
    <n v="13000"/>
    <n v="4000"/>
    <x v="0"/>
  </r>
  <r>
    <s v="ORD1398"/>
    <x v="629"/>
    <x v="2"/>
    <x v="2"/>
    <x v="2"/>
    <s v="PRD516"/>
    <x v="801"/>
    <x v="4"/>
    <s v="Decor"/>
    <s v="CUST2472"/>
    <s v="Celebrator TTTT"/>
    <x v="0"/>
    <x v="2"/>
    <x v="4"/>
    <n v="1500"/>
    <x v="1"/>
    <n v="7500"/>
    <n v="5700"/>
    <n v="1800"/>
    <x v="2"/>
  </r>
  <r>
    <s v="ORD1399"/>
    <x v="630"/>
    <x v="3"/>
    <x v="3"/>
    <x v="3"/>
    <s v="PRD833"/>
    <x v="802"/>
    <x v="2"/>
    <s v="Gifts"/>
    <s v="CUST2473"/>
    <s v="Last Minute UUUU"/>
    <x v="0"/>
    <x v="3"/>
    <x v="1"/>
    <n v="12000"/>
    <x v="3"/>
    <n v="33120"/>
    <n v="25500"/>
    <n v="7620"/>
    <x v="0"/>
  </r>
  <r>
    <s v="ORD1400"/>
    <x v="630"/>
    <x v="3"/>
    <x v="3"/>
    <x v="3"/>
    <s v="PRD834"/>
    <x v="803"/>
    <x v="4"/>
    <s v="Gifts"/>
    <s v="CUST2474"/>
    <s v="Corporate VVVV"/>
    <x v="1"/>
    <x v="3"/>
    <x v="5"/>
    <n v="5000"/>
    <x v="0"/>
    <n v="47500"/>
    <n v="36000"/>
    <n v="11500"/>
    <x v="2"/>
  </r>
  <r>
    <s v="ORD1401"/>
    <x v="631"/>
    <x v="4"/>
    <x v="3"/>
    <x v="2"/>
    <s v="PRD703"/>
    <x v="804"/>
    <x v="1"/>
    <s v="Family"/>
    <s v="CUST2475"/>
    <s v="Family WWWW"/>
    <x v="0"/>
    <x v="4"/>
    <x v="4"/>
    <n v="3200"/>
    <x v="2"/>
    <n v="14400"/>
    <n v="11000"/>
    <n v="3400"/>
    <x v="0"/>
  </r>
  <r>
    <s v="ORD1402"/>
    <x v="631"/>
    <x v="4"/>
    <x v="3"/>
    <x v="2"/>
    <s v="PRD704"/>
    <x v="805"/>
    <x v="1"/>
    <s v="Kids"/>
    <s v="CUST2476"/>
    <s v="Family XXXX"/>
    <x v="0"/>
    <x v="4"/>
    <x v="2"/>
    <n v="1800"/>
    <x v="0"/>
    <n v="6840"/>
    <n v="5200"/>
    <n v="1640"/>
    <x v="2"/>
  </r>
  <r>
    <s v="ORD1403"/>
    <x v="632"/>
    <x v="5"/>
    <x v="3"/>
    <x v="0"/>
    <s v="PRD780"/>
    <x v="806"/>
    <x v="3"/>
    <s v="Festive"/>
    <s v="CUST2477"/>
    <s v="Late Shopper YYYY"/>
    <x v="0"/>
    <x v="5"/>
    <x v="0"/>
    <n v="25000"/>
    <x v="4"/>
    <n v="44000"/>
    <n v="34000"/>
    <n v="10000"/>
    <x v="0"/>
  </r>
  <r>
    <s v="ORD1404"/>
    <x v="632"/>
    <x v="5"/>
    <x v="3"/>
    <x v="0"/>
    <s v="PRD781"/>
    <x v="807"/>
    <x v="3"/>
    <s v="Accessories"/>
    <s v="CUST2478"/>
    <s v="Gift Giver ZZZZ"/>
    <x v="0"/>
    <x v="5"/>
    <x v="2"/>
    <n v="2000"/>
    <x v="1"/>
    <n v="8000"/>
    <n v="6100"/>
    <n v="1900"/>
    <x v="2"/>
  </r>
  <r>
    <s v="ORD1405"/>
    <x v="633"/>
    <x v="6"/>
    <x v="3"/>
    <x v="3"/>
    <s v="PRD835"/>
    <x v="808"/>
    <x v="2"/>
    <s v="Gifts"/>
    <s v="CUST2479"/>
    <s v="Home Maker AAAA1"/>
    <x v="0"/>
    <x v="3"/>
    <x v="0"/>
    <n v="18000"/>
    <x v="3"/>
    <n v="33120"/>
    <n v="25500"/>
    <n v="7620"/>
    <x v="0"/>
  </r>
  <r>
    <s v="ORD1406"/>
    <x v="633"/>
    <x v="6"/>
    <x v="3"/>
    <x v="3"/>
    <s v="PRD836"/>
    <x v="809"/>
    <x v="2"/>
    <s v="Protection"/>
    <s v="CUST2480"/>
    <s v="Home Maker BBBB1"/>
    <x v="0"/>
    <x v="3"/>
    <x v="1"/>
    <n v="2500"/>
    <x v="0"/>
    <n v="7125"/>
    <n v="5400"/>
    <n v="1725"/>
    <x v="1"/>
  </r>
  <r>
    <s v="ORD1407"/>
    <x v="634"/>
    <x v="0"/>
    <x v="0"/>
    <x v="0"/>
    <s v="PRD331"/>
    <x v="810"/>
    <x v="0"/>
    <s v="Festive"/>
    <s v="CUST2481"/>
    <s v="Christmas Day CCCC1"/>
    <x v="0"/>
    <x v="0"/>
    <x v="1"/>
    <n v="22000"/>
    <x v="5"/>
    <n v="56100"/>
    <n v="43000"/>
    <n v="131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B4B836-0C18-4D59-9C46-8302B7EC69E3}" name="PivotTable17" cacheId="2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fieldListSortAscending="1">
  <location ref="F86:G89" firstHeaderRow="1" firstDataRow="1" firstDataCol="1"/>
  <pivotFields count="23">
    <pivotField showAll="0"/>
    <pivotField showAll="0">
      <items count="6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m="1" x="635"/>
        <item x="174"/>
        <item x="175"/>
        <item x="176"/>
        <item x="177"/>
        <item x="178"/>
        <item x="179"/>
        <item x="180"/>
        <item x="181"/>
        <item x="182"/>
        <item m="1" x="653"/>
        <item m="1" x="654"/>
        <item m="1" x="655"/>
        <item m="1" x="656"/>
        <item m="1" x="657"/>
        <item m="1" x="658"/>
        <item m="1" x="659"/>
        <item m="1" x="660"/>
        <item m="1" x="661"/>
        <item m="1" x="662"/>
        <item m="1" x="663"/>
        <item m="1" x="664"/>
        <item m="1" x="665"/>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m="1" x="636"/>
        <item m="1" x="637"/>
        <item m="1" x="638"/>
        <item m="1" x="639"/>
        <item m="1" x="640"/>
        <item m="1" x="641"/>
        <item m="1" x="642"/>
        <item m="1" x="643"/>
        <item x="486"/>
        <item x="487"/>
        <item x="488"/>
        <item m="1" x="644"/>
        <item m="1" x="645"/>
        <item m="1" x="646"/>
        <item x="489"/>
        <item x="490"/>
        <item x="491"/>
        <item x="492"/>
        <item x="493"/>
        <item m="1" x="647"/>
        <item m="1" x="648"/>
        <item m="1" x="649"/>
        <item x="494"/>
        <item x="495"/>
        <item x="496"/>
        <item x="497"/>
        <item m="1" x="650"/>
        <item m="1" x="651"/>
        <item m="1" x="652"/>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485"/>
        <item t="default"/>
      </items>
    </pivotField>
    <pivotField showAll="0"/>
    <pivotField showAll="0">
      <items count="7">
        <item x="2"/>
        <item m="1" x="5"/>
        <item x="3"/>
        <item x="1"/>
        <item x="0"/>
        <item m="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4">
        <item x="0"/>
        <item x="1"/>
        <item x="2"/>
        <item t="default"/>
      </items>
    </pivotField>
    <pivotField showAll="0">
      <items count="15">
        <item h="1" sd="0" x="0"/>
        <item h="1" sd="0" x="1"/>
        <item h="1" sd="0" x="2"/>
        <item sd="0" x="3"/>
        <item sd="0" x="4"/>
        <item sd="0" x="5"/>
        <item sd="0" x="6"/>
        <item sd="0" x="7"/>
        <item sd="0" x="8"/>
        <item sd="0" x="9"/>
        <item sd="0" x="10"/>
        <item sd="0" x="11"/>
        <item h="1" sd="0" x="12"/>
        <item h="1" sd="0" x="13"/>
        <item t="default"/>
      </items>
    </pivotField>
    <pivotField showAll="0">
      <items count="7">
        <item sd="0" x="0"/>
        <item sd="0" x="1"/>
        <item sd="0" x="2"/>
        <item sd="0" x="3"/>
        <item sd="0" x="4"/>
        <item sd="0" x="5"/>
        <item t="default"/>
      </items>
    </pivotField>
    <pivotField axis="axisRow" showAll="0">
      <items count="5">
        <item h="1" sd="0" x="0"/>
        <item sd="0" x="1"/>
        <item sd="0" x="2"/>
        <item h="1" sd="0" x="3"/>
        <item t="default"/>
      </items>
    </pivotField>
  </pivotFields>
  <rowFields count="1">
    <field x="22"/>
  </rowFields>
  <rowItems count="3">
    <i>
      <x v="1"/>
    </i>
    <i>
      <x v="2"/>
    </i>
    <i t="grand">
      <x/>
    </i>
  </rowItems>
  <colItems count="1">
    <i/>
  </colItems>
  <dataFields count="1">
    <dataField name="Sum of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2CCED0-925C-4B8B-B093-CEE67EC2A8E7}" name="PivotTable16" cacheId="2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fieldListSortAscending="1">
  <location ref="B86:C88" firstHeaderRow="1" firstDataRow="1" firstDataCol="1"/>
  <pivotFields count="23">
    <pivotField showAll="0"/>
    <pivotField showAll="0">
      <items count="6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m="1" x="635"/>
        <item x="174"/>
        <item x="175"/>
        <item x="176"/>
        <item x="177"/>
        <item x="178"/>
        <item x="179"/>
        <item x="180"/>
        <item x="181"/>
        <item x="182"/>
        <item m="1" x="653"/>
        <item m="1" x="654"/>
        <item m="1" x="655"/>
        <item m="1" x="656"/>
        <item m="1" x="657"/>
        <item m="1" x="658"/>
        <item m="1" x="659"/>
        <item m="1" x="660"/>
        <item m="1" x="661"/>
        <item m="1" x="662"/>
        <item m="1" x="663"/>
        <item m="1" x="664"/>
        <item m="1" x="665"/>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m="1" x="636"/>
        <item m="1" x="637"/>
        <item m="1" x="638"/>
        <item m="1" x="639"/>
        <item m="1" x="640"/>
        <item m="1" x="641"/>
        <item m="1" x="642"/>
        <item m="1" x="643"/>
        <item x="486"/>
        <item x="487"/>
        <item x="488"/>
        <item m="1" x="644"/>
        <item m="1" x="645"/>
        <item m="1" x="646"/>
        <item x="489"/>
        <item x="490"/>
        <item x="491"/>
        <item x="492"/>
        <item x="493"/>
        <item m="1" x="647"/>
        <item m="1" x="648"/>
        <item m="1" x="649"/>
        <item x="494"/>
        <item x="495"/>
        <item x="496"/>
        <item x="497"/>
        <item m="1" x="650"/>
        <item m="1" x="651"/>
        <item m="1" x="652"/>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485"/>
        <item t="default"/>
      </items>
    </pivotField>
    <pivotField showAll="0"/>
    <pivotField showAll="0">
      <items count="7">
        <item x="2"/>
        <item m="1" x="5"/>
        <item x="3"/>
        <item x="1"/>
        <item x="0"/>
        <item m="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4">
        <item x="0"/>
        <item x="1"/>
        <item x="2"/>
        <item t="default"/>
      </items>
    </pivotField>
    <pivotField showAll="0">
      <items count="15">
        <item h="1" sd="0" x="0"/>
        <item h="1" sd="0" x="1"/>
        <item h="1" sd="0" x="2"/>
        <item sd="0" x="3"/>
        <item sd="0" x="4"/>
        <item sd="0" x="5"/>
        <item sd="0" x="6"/>
        <item sd="0" x="7"/>
        <item sd="0" x="8"/>
        <item sd="0" x="9"/>
        <item sd="0" x="10"/>
        <item sd="0" x="11"/>
        <item h="1" sd="0" x="12"/>
        <item h="1" sd="0" x="13"/>
        <item t="default"/>
      </items>
    </pivotField>
    <pivotField showAll="0">
      <items count="7">
        <item sd="0" x="0"/>
        <item sd="0" x="1"/>
        <item sd="0" x="2"/>
        <item sd="0" x="3"/>
        <item sd="0" x="4"/>
        <item sd="0" x="5"/>
        <item t="default"/>
      </items>
    </pivotField>
    <pivotField axis="axisRow" showAll="0">
      <items count="5">
        <item h="1" sd="0" x="0"/>
        <item h="1" sd="0" x="1"/>
        <item sd="0" x="2"/>
        <item h="1" sd="0" x="3"/>
        <item t="default"/>
      </items>
    </pivotField>
  </pivotFields>
  <rowFields count="1">
    <field x="22"/>
  </rowFields>
  <rowItems count="2">
    <i>
      <x v="2"/>
    </i>
    <i t="grand">
      <x/>
    </i>
  </rowItems>
  <colItems count="1">
    <i/>
  </colItems>
  <dataFields count="1">
    <dataField name="Sum of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490FBB-4B10-4599-A125-262A5F99176A}" name="PivotTable14" cacheId="2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fieldListSortAscending="1">
  <location ref="B76:C83" firstHeaderRow="1" firstDataRow="1" firstDataCol="1"/>
  <pivotFields count="23">
    <pivotField showAll="0"/>
    <pivotField showAll="0">
      <items count="6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m="1" x="635"/>
        <item x="174"/>
        <item x="175"/>
        <item x="176"/>
        <item x="177"/>
        <item x="178"/>
        <item x="179"/>
        <item x="180"/>
        <item x="181"/>
        <item x="182"/>
        <item m="1" x="653"/>
        <item m="1" x="654"/>
        <item m="1" x="655"/>
        <item m="1" x="656"/>
        <item m="1" x="657"/>
        <item m="1" x="658"/>
        <item m="1" x="659"/>
        <item m="1" x="660"/>
        <item m="1" x="661"/>
        <item m="1" x="662"/>
        <item m="1" x="663"/>
        <item m="1" x="664"/>
        <item m="1" x="665"/>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m="1" x="636"/>
        <item m="1" x="637"/>
        <item m="1" x="638"/>
        <item m="1" x="639"/>
        <item m="1" x="640"/>
        <item m="1" x="641"/>
        <item m="1" x="642"/>
        <item m="1" x="643"/>
        <item x="486"/>
        <item x="487"/>
        <item x="488"/>
        <item m="1" x="644"/>
        <item m="1" x="645"/>
        <item m="1" x="646"/>
        <item x="489"/>
        <item x="490"/>
        <item x="491"/>
        <item x="492"/>
        <item x="493"/>
        <item m="1" x="647"/>
        <item m="1" x="648"/>
        <item m="1" x="649"/>
        <item x="494"/>
        <item x="495"/>
        <item x="496"/>
        <item x="497"/>
        <item m="1" x="650"/>
        <item m="1" x="651"/>
        <item m="1" x="652"/>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485"/>
        <item t="default"/>
      </items>
    </pivotField>
    <pivotField showAll="0"/>
    <pivotField showAll="0">
      <items count="7">
        <item x="2"/>
        <item m="1" x="5"/>
        <item x="3"/>
        <item x="1"/>
        <item x="0"/>
        <item m="1" x="4"/>
        <item t="default"/>
      </items>
    </pivotField>
    <pivotField showAll="0">
      <items count="5">
        <item x="3"/>
        <item x="1"/>
        <item x="2"/>
        <item x="0"/>
        <item t="default"/>
      </items>
    </pivotField>
    <pivotField showAll="0"/>
    <pivotField showAll="0">
      <items count="1119">
        <item x="564"/>
        <item x="823"/>
        <item x="826"/>
        <item x="872"/>
        <item x="414"/>
        <item x="127"/>
        <item x="13"/>
        <item x="303"/>
        <item x="425"/>
        <item x="114"/>
        <item x="109"/>
        <item x="51"/>
        <item x="164"/>
        <item x="1079"/>
        <item x="388"/>
        <item x="121"/>
        <item x="160"/>
        <item x="184"/>
        <item x="979"/>
        <item x="522"/>
        <item x="35"/>
        <item x="535"/>
        <item x="662"/>
        <item x="516"/>
        <item x="281"/>
        <item x="342"/>
        <item x="125"/>
        <item x="258"/>
        <item x="353"/>
        <item x="319"/>
        <item x="461"/>
        <item x="457"/>
        <item x="1088"/>
        <item x="605"/>
        <item x="705"/>
        <item x="253"/>
        <item x="76"/>
        <item x="884"/>
        <item x="9"/>
        <item x="225"/>
        <item x="186"/>
        <item x="23"/>
        <item x="246"/>
        <item x="293"/>
        <item x="118"/>
        <item x="241"/>
        <item x="67"/>
        <item x="332"/>
        <item x="709"/>
        <item x="62"/>
        <item x="39"/>
        <item x="754"/>
        <item x="751"/>
        <item x="756"/>
        <item x="749"/>
        <item x="440"/>
        <item x="434"/>
        <item x="1065"/>
        <item x="31"/>
        <item x="1067"/>
        <item x="16"/>
        <item x="155"/>
        <item x="442"/>
        <item x="1106"/>
        <item x="47"/>
        <item x="288"/>
        <item x="152"/>
        <item x="70"/>
        <item x="812"/>
        <item x="277"/>
        <item x="180"/>
        <item x="357"/>
        <item x="995"/>
        <item x="207"/>
        <item x="1061"/>
        <item x="687"/>
        <item x="631"/>
        <item x="761"/>
        <item x="455"/>
        <item x="518"/>
        <item x="169"/>
        <item x="181"/>
        <item x="773"/>
        <item x="899"/>
        <item x="935"/>
        <item x="111"/>
        <item x="991"/>
        <item x="961"/>
        <item x="318"/>
        <item x="1092"/>
        <item x="24"/>
        <item x="95"/>
        <item x="108"/>
        <item x="517"/>
        <item x="77"/>
        <item x="968"/>
        <item x="613"/>
        <item x="168"/>
        <item x="1094"/>
        <item x="726"/>
        <item x="722"/>
        <item x="724"/>
        <item x="144"/>
        <item x="1115"/>
        <item x="1113"/>
        <item x="728"/>
        <item x="449"/>
        <item x="733"/>
        <item x="891"/>
        <item x="285"/>
        <item x="240"/>
        <item x="794"/>
        <item x="792"/>
        <item x="780"/>
        <item x="808"/>
        <item x="806"/>
        <item x="804"/>
        <item x="770"/>
        <item x="769"/>
        <item x="790"/>
        <item x="778"/>
        <item x="772"/>
        <item x="798"/>
        <item x="782"/>
        <item x="765"/>
        <item x="774"/>
        <item x="796"/>
        <item x="788"/>
        <item x="776"/>
        <item x="800"/>
        <item x="767"/>
        <item x="786"/>
        <item x="976"/>
        <item x="488"/>
        <item x="566"/>
        <item x="1050"/>
        <item x="243"/>
        <item x="27"/>
        <item x="191"/>
        <item x="914"/>
        <item x="1035"/>
        <item x="1100"/>
        <item x="623"/>
        <item x="56"/>
        <item x="189"/>
        <item x="265"/>
        <item x="508"/>
        <item x="18"/>
        <item x="302"/>
        <item x="341"/>
        <item x="982"/>
        <item x="88"/>
        <item x="206"/>
        <item x="636"/>
        <item x="630"/>
        <item x="509"/>
        <item x="626"/>
        <item x="511"/>
        <item x="216"/>
        <item x="147"/>
        <item x="384"/>
        <item x="339"/>
        <item x="301"/>
        <item x="404"/>
        <item x="416"/>
        <item x="315"/>
        <item x="984"/>
        <item x="958"/>
        <item x="538"/>
        <item x="744"/>
        <item x="834"/>
        <item x="81"/>
        <item x="85"/>
        <item x="245"/>
        <item x="221"/>
        <item x="607"/>
        <item x="156"/>
        <item x="902"/>
        <item x="758"/>
        <item x="760"/>
        <item x="750"/>
        <item x="762"/>
        <item x="1077"/>
        <item x="329"/>
        <item x="621"/>
        <item x="659"/>
        <item x="660"/>
        <item x="159"/>
        <item x="764"/>
        <item x="719"/>
        <item x="465"/>
        <item x="4"/>
        <item x="161"/>
        <item x="104"/>
        <item x="175"/>
        <item x="48"/>
        <item x="252"/>
        <item x="37"/>
        <item x="49"/>
        <item x="670"/>
        <item x="707"/>
        <item x="672"/>
        <item x="688"/>
        <item x="686"/>
        <item x="684"/>
        <item x="689"/>
        <item x="691"/>
        <item x="674"/>
        <item x="704"/>
        <item x="682"/>
        <item x="711"/>
        <item x="668"/>
        <item x="676"/>
        <item x="702"/>
        <item x="694"/>
        <item x="680"/>
        <item x="698"/>
        <item x="678"/>
        <item x="696"/>
        <item x="693"/>
        <item x="703"/>
        <item x="677"/>
        <item x="176"/>
        <item x="143"/>
        <item x="190"/>
        <item x="1009"/>
        <item x="838"/>
        <item x="997"/>
        <item x="390"/>
        <item x="697"/>
        <item x="746"/>
        <item x="952"/>
        <item x="679"/>
        <item x="544"/>
        <item x="210"/>
        <item x="570"/>
        <item x="590"/>
        <item x="575"/>
        <item x="614"/>
        <item x="1112"/>
        <item x="656"/>
        <item x="646"/>
        <item x="654"/>
        <item x="664"/>
        <item x="1006"/>
        <item x="1005"/>
        <item x="1089"/>
        <item x="458"/>
        <item x="595"/>
        <item x="1095"/>
        <item x="1091"/>
        <item x="655"/>
        <item x="742"/>
        <item x="406"/>
        <item x="515"/>
        <item x="625"/>
        <item x="685"/>
        <item x="611"/>
        <item x="456"/>
        <item x="55"/>
        <item x="361"/>
        <item x="868"/>
        <item x="130"/>
        <item x="32"/>
        <item x="150"/>
        <item x="1048"/>
        <item x="673"/>
        <item x="692"/>
        <item x="122"/>
        <item x="198"/>
        <item x="43"/>
        <item x="475"/>
        <item x="473"/>
        <item x="470"/>
        <item x="471"/>
        <item x="905"/>
        <item x="882"/>
        <item x="629"/>
        <item x="690"/>
        <item x="647"/>
        <item x="295"/>
        <item x="671"/>
        <item x="712"/>
        <item x="929"/>
        <item x="970"/>
        <item x="601"/>
        <item x="635"/>
        <item x="619"/>
        <item x="939"/>
        <item x="973"/>
        <item x="297"/>
        <item x="589"/>
        <item x="327"/>
        <item x="578"/>
        <item x="603"/>
        <item x="978"/>
        <item x="165"/>
        <item x="145"/>
        <item x="546"/>
        <item x="948"/>
        <item x="392"/>
        <item x="699"/>
        <item x="681"/>
        <item x="763"/>
        <item x="478"/>
        <item x="534"/>
        <item x="554"/>
        <item x="486"/>
        <item x="119"/>
        <item x="289"/>
        <item x="86"/>
        <item x="178"/>
        <item x="793"/>
        <item x="256"/>
        <item x="599"/>
        <item x="476"/>
        <item x="504"/>
        <item x="123"/>
        <item x="555"/>
        <item x="527"/>
        <item x="525"/>
        <item x="363"/>
        <item x="829"/>
        <item x="537"/>
        <item x="539"/>
        <item x="536"/>
        <item x="238"/>
        <item x="910"/>
        <item x="493"/>
        <item x="579"/>
        <item x="610"/>
        <item x="606"/>
        <item x="584"/>
        <item x="1103"/>
        <item x="573"/>
        <item x="574"/>
        <item x="594"/>
        <item x="588"/>
        <item x="580"/>
        <item x="653"/>
        <item x="620"/>
        <item x="956"/>
        <item x="987"/>
        <item x="305"/>
        <item x="410"/>
        <item x="310"/>
        <item x="255"/>
        <item x="887"/>
        <item x="803"/>
        <item x="257"/>
        <item x="270"/>
        <item x="249"/>
        <item x="283"/>
        <item x="651"/>
        <item x="250"/>
        <item x="44"/>
        <item x="583"/>
        <item x="220"/>
        <item x="244"/>
        <item x="966"/>
        <item x="336"/>
        <item x="326"/>
        <item x="974"/>
        <item x="273"/>
        <item x="706"/>
        <item x="735"/>
        <item x="194"/>
        <item x="832"/>
        <item x="1033"/>
        <item x="364"/>
        <item x="162"/>
        <item x="287"/>
        <item x="400"/>
        <item x="842"/>
        <item x="259"/>
        <item x="158"/>
        <item x="1056"/>
        <item x="732"/>
        <item x="1058"/>
        <item x="83"/>
        <item x="928"/>
        <item x="930"/>
        <item x="917"/>
        <item x="918"/>
        <item x="936"/>
        <item x="920"/>
        <item x="938"/>
        <item x="922"/>
        <item x="296"/>
        <item x="932"/>
        <item x="913"/>
        <item x="933"/>
        <item x="260"/>
        <item x="915"/>
        <item x="931"/>
        <item x="272"/>
        <item x="926"/>
        <item x="940"/>
        <item x="924"/>
        <item x="934"/>
        <item x="675"/>
        <item x="548"/>
        <item x="669"/>
        <item x="856"/>
        <item x="489"/>
        <item x="993"/>
        <item x="355"/>
        <item x="79"/>
        <item x="94"/>
        <item x="5"/>
        <item x="514"/>
        <item x="351"/>
        <item x="349"/>
        <item x="148"/>
        <item x="467"/>
        <item x="563"/>
        <item x="533"/>
        <item x="529"/>
        <item x="556"/>
        <item x="551"/>
        <item x="558"/>
        <item x="559"/>
        <item x="469"/>
        <item x="438"/>
        <item x="1047"/>
        <item x="481"/>
        <item x="34"/>
        <item x="10"/>
        <item x="505"/>
        <item x="278"/>
        <item x="99"/>
        <item x="586"/>
        <item x="581"/>
        <item x="874"/>
        <item x="850"/>
        <item x="876"/>
        <item x="878"/>
        <item x="880"/>
        <item x="21"/>
        <item x="73"/>
        <item x="192"/>
        <item x="1044"/>
        <item x="452"/>
        <item x="962"/>
        <item x="1069"/>
        <item x="501"/>
        <item x="713"/>
        <item x="196"/>
        <item x="523"/>
        <item x="521"/>
        <item x="714"/>
        <item x="717"/>
        <item x="718"/>
        <item x="715"/>
        <item x="721"/>
        <item x="720"/>
        <item x="149"/>
        <item x="593"/>
        <item x="98"/>
        <item x="151"/>
        <item x="454"/>
        <item x="805"/>
        <item x="729"/>
        <item x="731"/>
        <item x="734"/>
        <item x="450"/>
        <item x="154"/>
        <item x="408"/>
        <item x="1012"/>
        <item x="448"/>
        <item x="727"/>
        <item x="597"/>
        <item x="836"/>
        <item x="582"/>
        <item x="700"/>
        <item x="736"/>
        <item x="1082"/>
        <item x="753"/>
        <item x="870"/>
        <item x="875"/>
        <item x="816"/>
        <item x="1022"/>
        <item x="802"/>
        <item x="901"/>
        <item x="852"/>
        <item x="263"/>
        <item x="14"/>
        <item x="201"/>
        <item x="53"/>
        <item x="2"/>
        <item x="298"/>
        <item x="247"/>
        <item x="203"/>
        <item x="124"/>
        <item x="187"/>
        <item x="209"/>
        <item x="1014"/>
        <item x="639"/>
        <item x="777"/>
        <item x="1063"/>
        <item x="990"/>
        <item x="313"/>
        <item x="15"/>
        <item x="105"/>
        <item x="839"/>
        <item x="102"/>
        <item x="218"/>
        <item x="54"/>
        <item x="87"/>
        <item x="68"/>
        <item x="1108"/>
        <item x="1110"/>
        <item x="909"/>
        <item x="911"/>
        <item x="907"/>
        <item x="616"/>
        <item x="1024"/>
        <item x="391"/>
        <item x="237"/>
        <item x="294"/>
        <item x="267"/>
        <item x="835"/>
        <item x="837"/>
        <item x="999"/>
        <item x="306"/>
        <item x="335"/>
        <item x="219"/>
        <item x="72"/>
        <item x="562"/>
        <item x="977"/>
        <item x="82"/>
        <item x="587"/>
        <item x="242"/>
        <item x="393"/>
        <item x="1023"/>
        <item x="480"/>
        <item x="131"/>
        <item x="370"/>
        <item x="810"/>
        <item x="427"/>
        <item x="212"/>
        <item x="200"/>
        <item x="141"/>
        <item x="40"/>
        <item x="157"/>
        <item x="80"/>
        <item x="866"/>
        <item x="585"/>
        <item x="498"/>
        <item x="433"/>
        <item x="1078"/>
        <item x="494"/>
        <item x="490"/>
        <item x="439"/>
        <item x="464"/>
        <item x="1080"/>
        <item x="1084"/>
        <item x="468"/>
        <item x="496"/>
        <item x="1073"/>
        <item x="379"/>
        <item x="1071"/>
        <item x="492"/>
        <item x="466"/>
        <item x="1076"/>
        <item x="500"/>
        <item x="1081"/>
        <item x="437"/>
        <item x="1083"/>
        <item x="503"/>
        <item x="387"/>
        <item x="435"/>
        <item x="485"/>
        <item x="424"/>
        <item x="1074"/>
        <item x="377"/>
        <item x="422"/>
        <item x="381"/>
        <item x="430"/>
        <item x="389"/>
        <item x="420"/>
        <item x="1021"/>
        <item x="881"/>
        <item x="879"/>
        <item x="975"/>
        <item x="173"/>
        <item x="1037"/>
        <item x="1034"/>
        <item x="399"/>
        <item x="397"/>
        <item x="1038"/>
        <item x="251"/>
        <item x="116"/>
        <item x="215"/>
        <item x="232"/>
        <item x="226"/>
        <item x="658"/>
        <item x="1057"/>
        <item x="854"/>
        <item x="628"/>
        <item x="634"/>
        <item x="642"/>
        <item x="644"/>
        <item x="652"/>
        <item x="650"/>
        <item x="612"/>
        <item x="967"/>
        <item x="328"/>
        <item x="615"/>
        <item x="618"/>
        <item x="275"/>
        <item x="683"/>
        <item x="883"/>
        <item x="411"/>
        <item x="824"/>
        <item x="822"/>
        <item x="771"/>
        <item x="820"/>
        <item x="775"/>
        <item x="827"/>
        <item x="817"/>
        <item x="830"/>
        <item x="828"/>
        <item x="799"/>
        <item x="797"/>
        <item x="779"/>
        <item x="819"/>
        <item x="785"/>
        <item x="787"/>
        <item x="170"/>
        <item x="3"/>
        <item x="74"/>
        <item x="134"/>
        <item x="61"/>
        <item x="236"/>
        <item x="188"/>
        <item x="89"/>
        <item x="513"/>
        <item x="106"/>
        <item x="7"/>
        <item x="472"/>
        <item x="759"/>
        <item x="46"/>
        <item x="627"/>
        <item x="507"/>
        <item x="502"/>
        <item x="166"/>
        <item x="633"/>
        <item x="510"/>
        <item x="360"/>
        <item x="264"/>
        <item x="592"/>
        <item x="572"/>
        <item x="604"/>
        <item x="600"/>
        <item x="571"/>
        <item x="235"/>
        <item x="20"/>
        <item x="84"/>
        <item x="133"/>
        <item x="1090"/>
        <item x="460"/>
        <item x="1007"/>
        <item x="8"/>
        <item x="831"/>
        <item x="1093"/>
        <item x="482"/>
        <item x="1031"/>
        <item x="801"/>
        <item x="1030"/>
        <item x="373"/>
        <item x="937"/>
        <item x="927"/>
        <item x="916"/>
        <item x="324"/>
        <item x="368"/>
        <item x="136"/>
        <item x="609"/>
        <item x="1111"/>
        <item x="641"/>
        <item x="254"/>
        <item x="291"/>
        <item x="1099"/>
        <item x="1097"/>
        <item x="174"/>
        <item x="818"/>
        <item x="795"/>
        <item x="781"/>
        <item x="821"/>
        <item x="789"/>
        <item x="69"/>
        <item x="325"/>
        <item x="1102"/>
        <item x="530"/>
        <item x="115"/>
        <item x="214"/>
        <item x="22"/>
        <item x="172"/>
        <item x="274"/>
        <item x="398"/>
        <item x="71"/>
        <item x="223"/>
        <item x="41"/>
        <item x="195"/>
        <item x="897"/>
        <item x="261"/>
        <item x="923"/>
        <item x="78"/>
        <item x="374"/>
        <item x="179"/>
        <item x="1087"/>
        <item x="426"/>
        <item x="333"/>
        <item x="971"/>
        <item x="120"/>
        <item x="841"/>
        <item x="843"/>
        <item x="846"/>
        <item x="231"/>
        <item x="847"/>
        <item x="845"/>
        <item x="550"/>
        <item x="908"/>
        <item x="276"/>
        <item x="1028"/>
        <item x="643"/>
        <item x="91"/>
        <item x="811"/>
        <item x="708"/>
        <item x="954"/>
        <item x="565"/>
        <item x="666"/>
        <item x="873"/>
        <item x="904"/>
        <item x="132"/>
        <item x="1020"/>
        <item x="807"/>
        <item x="526"/>
        <item x="417"/>
        <item x="385"/>
        <item x="428"/>
        <item x="137"/>
        <item x="224"/>
        <item x="1040"/>
        <item x="233"/>
        <item x="359"/>
        <item x="1016"/>
        <item x="292"/>
        <item x="862"/>
        <item x="725"/>
        <item x="624"/>
        <item x="577"/>
        <item x="1109"/>
        <item x="591"/>
        <item x="576"/>
        <item x="701"/>
        <item x="640"/>
        <item x="632"/>
        <item x="617"/>
        <item x="602"/>
        <item x="649"/>
        <item x="667"/>
        <item x="622"/>
        <item x="638"/>
        <item x="608"/>
        <item x="569"/>
        <item x="126"/>
        <item x="171"/>
        <item x="33"/>
        <item x="234"/>
        <item x="343"/>
        <item x="840"/>
        <item x="495"/>
        <item x="208"/>
        <item x="423"/>
        <item x="378"/>
        <item x="491"/>
        <item x="542"/>
        <item x="710"/>
        <item x="541"/>
        <item x="547"/>
        <item x="545"/>
        <item x="543"/>
        <item x="549"/>
        <item x="266"/>
        <item x="657"/>
        <item x="197"/>
        <item x="42"/>
        <item x="117"/>
        <item x="50"/>
        <item x="107"/>
        <item x="167"/>
        <item x="26"/>
        <item x="1098"/>
        <item x="1096"/>
        <item x="112"/>
        <item x="110"/>
        <item x="1036"/>
        <item x="867"/>
        <item x="855"/>
        <item x="857"/>
        <item x="849"/>
        <item x="871"/>
        <item x="211"/>
        <item x="859"/>
        <item x="869"/>
        <item x="865"/>
        <item x="1018"/>
        <item x="290"/>
        <item x="889"/>
        <item x="738"/>
        <item x="421"/>
        <item x="903"/>
        <item x="1046"/>
        <item x="645"/>
        <item x="412"/>
        <item x="227"/>
        <item x="140"/>
        <item x="199"/>
        <item x="0"/>
        <item x="100"/>
        <item x="25"/>
        <item x="113"/>
        <item x="248"/>
        <item x="262"/>
        <item x="11"/>
        <item x="185"/>
        <item x="783"/>
        <item x="861"/>
        <item x="229"/>
        <item x="1039"/>
        <item x="946"/>
        <item x="716"/>
        <item x="446"/>
        <item x="45"/>
        <item x="372"/>
        <item x="153"/>
        <item x="506"/>
        <item x="146"/>
        <item x="59"/>
        <item x="648"/>
        <item x="57"/>
        <item x="661"/>
        <item x="93"/>
        <item x="183"/>
        <item x="540"/>
        <item x="371"/>
        <item x="474"/>
        <item x="757"/>
        <item x="893"/>
        <item x="944"/>
        <item x="1052"/>
        <item x="809"/>
        <item x="695"/>
        <item x="1042"/>
        <item x="396"/>
        <item x="459"/>
        <item x="60"/>
        <item x="1"/>
        <item x="204"/>
        <item x="128"/>
        <item x="101"/>
        <item x="858"/>
        <item x="182"/>
        <item x="19"/>
        <item x="665"/>
        <item x="941"/>
        <item x="860"/>
        <item x="531"/>
        <item x="309"/>
        <item x="561"/>
        <item x="885"/>
        <item x="957"/>
        <item x="955"/>
        <item x="520"/>
        <item x="1086"/>
        <item x="906"/>
        <item x="814"/>
        <item x="444"/>
        <item x="568"/>
        <item x="96"/>
        <item x="17"/>
        <item x="730"/>
        <item x="1104"/>
        <item x="441"/>
        <item x="38"/>
        <item x="321"/>
        <item x="340"/>
        <item x="981"/>
        <item x="413"/>
        <item x="1053"/>
        <item x="367"/>
        <item x="338"/>
        <item x="1013"/>
        <item x="403"/>
        <item x="1043"/>
        <item x="1062"/>
        <item x="447"/>
        <item x="337"/>
        <item x="304"/>
        <item x="383"/>
        <item x="980"/>
        <item x="300"/>
        <item x="1025"/>
        <item x="409"/>
        <item x="362"/>
        <item x="348"/>
        <item x="394"/>
        <item x="1027"/>
        <item x="1011"/>
        <item x="401"/>
        <item x="352"/>
        <item x="1029"/>
        <item x="1066"/>
        <item x="1032"/>
        <item x="988"/>
        <item x="375"/>
        <item x="960"/>
        <item x="1055"/>
        <item x="1059"/>
        <item x="346"/>
        <item x="314"/>
        <item x="983"/>
        <item x="344"/>
        <item x="985"/>
        <item x="1041"/>
        <item x="1001"/>
        <item x="350"/>
        <item x="1015"/>
        <item x="1064"/>
        <item x="1017"/>
        <item x="395"/>
        <item x="358"/>
        <item x="1002"/>
        <item x="308"/>
        <item x="445"/>
        <item x="415"/>
        <item x="487"/>
        <item x="316"/>
        <item x="407"/>
        <item x="963"/>
        <item x="1060"/>
        <item x="1045"/>
        <item x="1010"/>
        <item x="366"/>
        <item x="1049"/>
        <item x="443"/>
        <item x="959"/>
        <item x="405"/>
        <item x="312"/>
        <item x="1019"/>
        <item x="451"/>
        <item x="992"/>
        <item x="369"/>
        <item x="354"/>
        <item x="994"/>
        <item x="1054"/>
        <item x="386"/>
        <item x="723"/>
        <item x="557"/>
        <item x="1117"/>
        <item x="740"/>
        <item x="269"/>
        <item x="323"/>
        <item x="453"/>
        <item x="989"/>
        <item x="964"/>
        <item x="268"/>
        <item x="322"/>
        <item x="317"/>
        <item x="345"/>
        <item x="986"/>
        <item x="279"/>
        <item x="972"/>
        <item x="334"/>
        <item x="436"/>
        <item x="29"/>
        <item x="1107"/>
        <item x="596"/>
        <item x="598"/>
        <item x="1105"/>
        <item x="519"/>
        <item x="637"/>
        <item x="512"/>
        <item x="853"/>
        <item x="1068"/>
        <item x="320"/>
        <item x="222"/>
        <item x="925"/>
        <item x="553"/>
        <item x="528"/>
        <item x="1101"/>
        <item x="92"/>
        <item x="58"/>
        <item x="402"/>
        <item x="1114"/>
        <item x="177"/>
        <item x="1004"/>
        <item x="844"/>
        <item x="965"/>
        <item x="848"/>
        <item x="560"/>
        <item x="331"/>
        <item x="280"/>
        <item x="748"/>
        <item x="524"/>
        <item x="552"/>
        <item x="532"/>
        <item x="752"/>
        <item x="66"/>
        <item x="202"/>
        <item x="969"/>
        <item x="330"/>
        <item x="1072"/>
        <item x="431"/>
        <item x="52"/>
        <item x="139"/>
        <item x="1026"/>
        <item x="898"/>
        <item x="896"/>
        <item x="213"/>
        <item x="900"/>
        <item x="217"/>
        <item x="894"/>
        <item x="239"/>
        <item x="888"/>
        <item x="886"/>
        <item x="895"/>
        <item x="890"/>
        <item x="892"/>
        <item x="103"/>
        <item x="950"/>
        <item x="863"/>
        <item x="376"/>
        <item x="663"/>
        <item x="497"/>
        <item x="30"/>
        <item x="432"/>
        <item x="299"/>
        <item x="791"/>
        <item x="347"/>
        <item x="205"/>
        <item x="429"/>
        <item x="97"/>
        <item x="36"/>
        <item x="142"/>
        <item x="307"/>
        <item x="499"/>
        <item x="1075"/>
        <item x="382"/>
        <item x="463"/>
        <item x="1070"/>
        <item x="418"/>
        <item x="419"/>
        <item x="921"/>
        <item x="380"/>
        <item x="228"/>
        <item x="75"/>
        <item x="998"/>
        <item x="996"/>
        <item x="356"/>
        <item x="1000"/>
        <item x="567"/>
        <item x="28"/>
        <item x="271"/>
        <item x="919"/>
        <item x="766"/>
        <item x="851"/>
        <item x="1116"/>
        <item x="877"/>
        <item x="741"/>
        <item x="743"/>
        <item x="745"/>
        <item x="833"/>
        <item x="739"/>
        <item x="737"/>
        <item x="747"/>
        <item x="755"/>
        <item x="825"/>
        <item x="945"/>
        <item x="943"/>
        <item x="284"/>
        <item x="949"/>
        <item x="947"/>
        <item x="942"/>
        <item x="282"/>
        <item x="953"/>
        <item x="951"/>
        <item x="286"/>
        <item x="230"/>
        <item x="311"/>
        <item x="6"/>
        <item x="63"/>
        <item x="1008"/>
        <item x="1003"/>
        <item x="462"/>
        <item x="1051"/>
        <item x="1085"/>
        <item x="12"/>
        <item x="138"/>
        <item x="129"/>
        <item x="64"/>
        <item x="813"/>
        <item x="784"/>
        <item x="815"/>
        <item x="768"/>
        <item x="864"/>
        <item x="483"/>
        <item x="477"/>
        <item x="193"/>
        <item x="479"/>
        <item x="912"/>
        <item x="365"/>
        <item x="484"/>
        <item x="135"/>
        <item x="163"/>
        <item x="65"/>
        <item x="90"/>
        <item t="default"/>
      </items>
    </pivotField>
    <pivotField showAll="0"/>
    <pivotField showAll="0"/>
    <pivotField showAll="0"/>
    <pivotField showAll="0"/>
    <pivotField showAll="0">
      <items count="5">
        <item x="0"/>
        <item x="1"/>
        <item x="3"/>
        <item x="2"/>
        <item t="default"/>
      </items>
    </pivotField>
    <pivotField axis="axisRow" showAll="0">
      <items count="7">
        <item x="5"/>
        <item x="4"/>
        <item x="1"/>
        <item x="3"/>
        <item x="0"/>
        <item x="2"/>
        <item t="default"/>
      </items>
    </pivotField>
    <pivotField showAll="0"/>
    <pivotField showAll="0"/>
    <pivotField showAll="0"/>
    <pivotField dataField="1" showAll="0"/>
    <pivotField showAll="0"/>
    <pivotField showAll="0"/>
    <pivotField showAll="0">
      <items count="4">
        <item x="0"/>
        <item x="1"/>
        <item x="2"/>
        <item t="default"/>
      </items>
    </pivotField>
    <pivotField showAll="0">
      <items count="15">
        <item h="1" sd="0" x="0"/>
        <item h="1" sd="0" x="1"/>
        <item h="1" sd="0" x="2"/>
        <item h="1" sd="0" x="3"/>
        <item h="1" sd="0" x="4"/>
        <item h="1" sd="0" x="5"/>
        <item h="1" sd="0" x="6"/>
        <item h="1" sd="0" x="7"/>
        <item h="1" sd="0" x="8"/>
        <item sd="0" x="9"/>
        <item h="1" sd="0" x="10"/>
        <item h="1" sd="0" x="11"/>
        <item h="1" sd="0" x="12"/>
        <item h="1" sd="0" x="13"/>
        <item t="default"/>
      </items>
    </pivotField>
    <pivotField showAll="0">
      <items count="7">
        <item sd="0" x="0"/>
        <item sd="0" x="1"/>
        <item sd="0" x="2"/>
        <item sd="0" x="3"/>
        <item sd="0" x="4"/>
        <item sd="0" x="5"/>
        <item t="default"/>
      </items>
    </pivotField>
    <pivotField showAll="0">
      <items count="5">
        <item h="1" sd="0" x="0"/>
        <item h="1" sd="0" x="1"/>
        <item sd="0" x="2"/>
        <item h="1" sd="0" x="3"/>
        <item t="default"/>
      </items>
    </pivotField>
  </pivotFields>
  <rowFields count="1">
    <field x="12"/>
  </rowFields>
  <rowItems count="7">
    <i>
      <x/>
    </i>
    <i>
      <x v="1"/>
    </i>
    <i>
      <x v="2"/>
    </i>
    <i>
      <x v="3"/>
    </i>
    <i>
      <x v="4"/>
    </i>
    <i>
      <x v="5"/>
    </i>
    <i t="grand">
      <x/>
    </i>
  </rowItems>
  <colItems count="1">
    <i/>
  </colItems>
  <dataFields count="1">
    <dataField name="Sum of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21C476-E921-44B8-89FA-D8B926BE4CA7}" name="PivotTable13" cacheId="2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fieldListSortAscending="1">
  <location ref="B70:C73" firstHeaderRow="1" firstDataRow="1" firstDataCol="1"/>
  <pivotFields count="23">
    <pivotField showAll="0"/>
    <pivotField showAll="0">
      <items count="6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m="1" x="635"/>
        <item x="174"/>
        <item x="175"/>
        <item x="176"/>
        <item x="177"/>
        <item x="178"/>
        <item x="179"/>
        <item x="180"/>
        <item x="181"/>
        <item x="182"/>
        <item m="1" x="653"/>
        <item m="1" x="654"/>
        <item m="1" x="655"/>
        <item m="1" x="656"/>
        <item m="1" x="657"/>
        <item m="1" x="658"/>
        <item m="1" x="659"/>
        <item m="1" x="660"/>
        <item m="1" x="661"/>
        <item m="1" x="662"/>
        <item m="1" x="663"/>
        <item m="1" x="664"/>
        <item m="1" x="665"/>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m="1" x="636"/>
        <item m="1" x="637"/>
        <item m="1" x="638"/>
        <item m="1" x="639"/>
        <item m="1" x="640"/>
        <item m="1" x="641"/>
        <item m="1" x="642"/>
        <item m="1" x="643"/>
        <item x="486"/>
        <item x="487"/>
        <item x="488"/>
        <item m="1" x="644"/>
        <item m="1" x="645"/>
        <item m="1" x="646"/>
        <item x="489"/>
        <item x="490"/>
        <item x="491"/>
        <item x="492"/>
        <item x="493"/>
        <item m="1" x="647"/>
        <item m="1" x="648"/>
        <item m="1" x="649"/>
        <item x="494"/>
        <item x="495"/>
        <item x="496"/>
        <item x="497"/>
        <item m="1" x="650"/>
        <item m="1" x="651"/>
        <item m="1" x="652"/>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485"/>
        <item t="default"/>
      </items>
    </pivotField>
    <pivotField showAll="0"/>
    <pivotField showAll="0">
      <items count="7">
        <item x="2"/>
        <item m="1" x="5"/>
        <item x="3"/>
        <item x="1"/>
        <item x="0"/>
        <item m="1" x="4"/>
        <item t="default"/>
      </items>
    </pivotField>
    <pivotField showAll="0">
      <items count="5">
        <item x="3"/>
        <item x="1"/>
        <item x="2"/>
        <item x="0"/>
        <item t="default"/>
      </items>
    </pivotField>
    <pivotField showAll="0"/>
    <pivotField showAll="0">
      <items count="1119">
        <item x="564"/>
        <item x="823"/>
        <item x="826"/>
        <item x="872"/>
        <item x="414"/>
        <item x="127"/>
        <item x="13"/>
        <item x="303"/>
        <item x="425"/>
        <item x="114"/>
        <item x="109"/>
        <item x="51"/>
        <item x="164"/>
        <item x="1079"/>
        <item x="388"/>
        <item x="121"/>
        <item x="160"/>
        <item x="184"/>
        <item x="979"/>
        <item x="522"/>
        <item x="35"/>
        <item x="535"/>
        <item x="662"/>
        <item x="516"/>
        <item x="281"/>
        <item x="342"/>
        <item x="125"/>
        <item x="258"/>
        <item x="353"/>
        <item x="319"/>
        <item x="461"/>
        <item x="457"/>
        <item x="1088"/>
        <item x="605"/>
        <item x="705"/>
        <item x="253"/>
        <item x="76"/>
        <item x="884"/>
        <item x="9"/>
        <item x="225"/>
        <item x="186"/>
        <item x="23"/>
        <item x="246"/>
        <item x="293"/>
        <item x="118"/>
        <item x="241"/>
        <item x="67"/>
        <item x="332"/>
        <item x="709"/>
        <item x="62"/>
        <item x="39"/>
        <item x="754"/>
        <item x="751"/>
        <item x="756"/>
        <item x="749"/>
        <item x="440"/>
        <item x="434"/>
        <item x="1065"/>
        <item x="31"/>
        <item x="1067"/>
        <item x="16"/>
        <item x="155"/>
        <item x="442"/>
        <item x="1106"/>
        <item x="47"/>
        <item x="288"/>
        <item x="152"/>
        <item x="70"/>
        <item x="812"/>
        <item x="277"/>
        <item x="180"/>
        <item x="357"/>
        <item x="995"/>
        <item x="207"/>
        <item x="1061"/>
        <item x="687"/>
        <item x="631"/>
        <item x="761"/>
        <item x="455"/>
        <item x="518"/>
        <item x="169"/>
        <item x="181"/>
        <item x="773"/>
        <item x="899"/>
        <item x="935"/>
        <item x="111"/>
        <item x="991"/>
        <item x="961"/>
        <item x="318"/>
        <item x="1092"/>
        <item x="24"/>
        <item x="95"/>
        <item x="108"/>
        <item x="517"/>
        <item x="77"/>
        <item x="968"/>
        <item x="613"/>
        <item x="168"/>
        <item x="1094"/>
        <item x="726"/>
        <item x="722"/>
        <item x="724"/>
        <item x="144"/>
        <item x="1115"/>
        <item x="1113"/>
        <item x="728"/>
        <item x="449"/>
        <item x="733"/>
        <item x="891"/>
        <item x="285"/>
        <item x="240"/>
        <item x="794"/>
        <item x="792"/>
        <item x="780"/>
        <item x="808"/>
        <item x="806"/>
        <item x="804"/>
        <item x="770"/>
        <item x="769"/>
        <item x="790"/>
        <item x="778"/>
        <item x="772"/>
        <item x="798"/>
        <item x="782"/>
        <item x="765"/>
        <item x="774"/>
        <item x="796"/>
        <item x="788"/>
        <item x="776"/>
        <item x="800"/>
        <item x="767"/>
        <item x="786"/>
        <item x="976"/>
        <item x="488"/>
        <item x="566"/>
        <item x="1050"/>
        <item x="243"/>
        <item x="27"/>
        <item x="191"/>
        <item x="914"/>
        <item x="1035"/>
        <item x="1100"/>
        <item x="623"/>
        <item x="56"/>
        <item x="189"/>
        <item x="265"/>
        <item x="508"/>
        <item x="18"/>
        <item x="302"/>
        <item x="341"/>
        <item x="982"/>
        <item x="88"/>
        <item x="206"/>
        <item x="636"/>
        <item x="630"/>
        <item x="509"/>
        <item x="626"/>
        <item x="511"/>
        <item x="216"/>
        <item x="147"/>
        <item x="384"/>
        <item x="339"/>
        <item x="301"/>
        <item x="404"/>
        <item x="416"/>
        <item x="315"/>
        <item x="984"/>
        <item x="958"/>
        <item x="538"/>
        <item x="744"/>
        <item x="834"/>
        <item x="81"/>
        <item x="85"/>
        <item x="245"/>
        <item x="221"/>
        <item x="607"/>
        <item x="156"/>
        <item x="902"/>
        <item x="758"/>
        <item x="760"/>
        <item x="750"/>
        <item x="762"/>
        <item x="1077"/>
        <item x="329"/>
        <item x="621"/>
        <item x="659"/>
        <item x="660"/>
        <item x="159"/>
        <item x="764"/>
        <item x="719"/>
        <item x="465"/>
        <item x="4"/>
        <item x="161"/>
        <item x="104"/>
        <item x="175"/>
        <item x="48"/>
        <item x="252"/>
        <item x="37"/>
        <item x="49"/>
        <item x="670"/>
        <item x="707"/>
        <item x="672"/>
        <item x="688"/>
        <item x="686"/>
        <item x="684"/>
        <item x="689"/>
        <item x="691"/>
        <item x="674"/>
        <item x="704"/>
        <item x="682"/>
        <item x="711"/>
        <item x="668"/>
        <item x="676"/>
        <item x="702"/>
        <item x="694"/>
        <item x="680"/>
        <item x="698"/>
        <item x="678"/>
        <item x="696"/>
        <item x="693"/>
        <item x="703"/>
        <item x="677"/>
        <item x="176"/>
        <item x="143"/>
        <item x="190"/>
        <item x="1009"/>
        <item x="838"/>
        <item x="997"/>
        <item x="390"/>
        <item x="697"/>
        <item x="746"/>
        <item x="952"/>
        <item x="679"/>
        <item x="544"/>
        <item x="210"/>
        <item x="570"/>
        <item x="590"/>
        <item x="575"/>
        <item x="614"/>
        <item x="1112"/>
        <item x="656"/>
        <item x="646"/>
        <item x="654"/>
        <item x="664"/>
        <item x="1006"/>
        <item x="1005"/>
        <item x="1089"/>
        <item x="458"/>
        <item x="595"/>
        <item x="1095"/>
        <item x="1091"/>
        <item x="655"/>
        <item x="742"/>
        <item x="406"/>
        <item x="515"/>
        <item x="625"/>
        <item x="685"/>
        <item x="611"/>
        <item x="456"/>
        <item x="55"/>
        <item x="361"/>
        <item x="868"/>
        <item x="130"/>
        <item x="32"/>
        <item x="150"/>
        <item x="1048"/>
        <item x="673"/>
        <item x="692"/>
        <item x="122"/>
        <item x="198"/>
        <item x="43"/>
        <item x="475"/>
        <item x="473"/>
        <item x="470"/>
        <item x="471"/>
        <item x="905"/>
        <item x="882"/>
        <item x="629"/>
        <item x="690"/>
        <item x="647"/>
        <item x="295"/>
        <item x="671"/>
        <item x="712"/>
        <item x="929"/>
        <item x="970"/>
        <item x="601"/>
        <item x="635"/>
        <item x="619"/>
        <item x="939"/>
        <item x="973"/>
        <item x="297"/>
        <item x="589"/>
        <item x="327"/>
        <item x="578"/>
        <item x="603"/>
        <item x="978"/>
        <item x="165"/>
        <item x="145"/>
        <item x="546"/>
        <item x="948"/>
        <item x="392"/>
        <item x="699"/>
        <item x="681"/>
        <item x="763"/>
        <item x="478"/>
        <item x="534"/>
        <item x="554"/>
        <item x="486"/>
        <item x="119"/>
        <item x="289"/>
        <item x="86"/>
        <item x="178"/>
        <item x="793"/>
        <item x="256"/>
        <item x="599"/>
        <item x="476"/>
        <item x="504"/>
        <item x="123"/>
        <item x="555"/>
        <item x="527"/>
        <item x="525"/>
        <item x="363"/>
        <item x="829"/>
        <item x="537"/>
        <item x="539"/>
        <item x="536"/>
        <item x="238"/>
        <item x="910"/>
        <item x="493"/>
        <item x="579"/>
        <item x="610"/>
        <item x="606"/>
        <item x="584"/>
        <item x="1103"/>
        <item x="573"/>
        <item x="574"/>
        <item x="594"/>
        <item x="588"/>
        <item x="580"/>
        <item x="653"/>
        <item x="620"/>
        <item x="956"/>
        <item x="987"/>
        <item x="305"/>
        <item x="410"/>
        <item x="310"/>
        <item x="255"/>
        <item x="887"/>
        <item x="803"/>
        <item x="257"/>
        <item x="270"/>
        <item x="249"/>
        <item x="283"/>
        <item x="651"/>
        <item x="250"/>
        <item x="44"/>
        <item x="583"/>
        <item x="220"/>
        <item x="244"/>
        <item x="966"/>
        <item x="336"/>
        <item x="326"/>
        <item x="974"/>
        <item x="273"/>
        <item x="706"/>
        <item x="735"/>
        <item x="194"/>
        <item x="832"/>
        <item x="1033"/>
        <item x="364"/>
        <item x="162"/>
        <item x="287"/>
        <item x="400"/>
        <item x="842"/>
        <item x="259"/>
        <item x="158"/>
        <item x="1056"/>
        <item x="732"/>
        <item x="1058"/>
        <item x="83"/>
        <item x="928"/>
        <item x="930"/>
        <item x="917"/>
        <item x="918"/>
        <item x="936"/>
        <item x="920"/>
        <item x="938"/>
        <item x="922"/>
        <item x="296"/>
        <item x="932"/>
        <item x="913"/>
        <item x="933"/>
        <item x="260"/>
        <item x="915"/>
        <item x="931"/>
        <item x="272"/>
        <item x="926"/>
        <item x="940"/>
        <item x="924"/>
        <item x="934"/>
        <item x="675"/>
        <item x="548"/>
        <item x="669"/>
        <item x="856"/>
        <item x="489"/>
        <item x="993"/>
        <item x="355"/>
        <item x="79"/>
        <item x="94"/>
        <item x="5"/>
        <item x="514"/>
        <item x="351"/>
        <item x="349"/>
        <item x="148"/>
        <item x="467"/>
        <item x="563"/>
        <item x="533"/>
        <item x="529"/>
        <item x="556"/>
        <item x="551"/>
        <item x="558"/>
        <item x="559"/>
        <item x="469"/>
        <item x="438"/>
        <item x="1047"/>
        <item x="481"/>
        <item x="34"/>
        <item x="10"/>
        <item x="505"/>
        <item x="278"/>
        <item x="99"/>
        <item x="586"/>
        <item x="581"/>
        <item x="874"/>
        <item x="850"/>
        <item x="876"/>
        <item x="878"/>
        <item x="880"/>
        <item x="21"/>
        <item x="73"/>
        <item x="192"/>
        <item x="1044"/>
        <item x="452"/>
        <item x="962"/>
        <item x="1069"/>
        <item x="501"/>
        <item x="713"/>
        <item x="196"/>
        <item x="523"/>
        <item x="521"/>
        <item x="714"/>
        <item x="717"/>
        <item x="718"/>
        <item x="715"/>
        <item x="721"/>
        <item x="720"/>
        <item x="149"/>
        <item x="593"/>
        <item x="98"/>
        <item x="151"/>
        <item x="454"/>
        <item x="805"/>
        <item x="729"/>
        <item x="731"/>
        <item x="734"/>
        <item x="450"/>
        <item x="154"/>
        <item x="408"/>
        <item x="1012"/>
        <item x="448"/>
        <item x="727"/>
        <item x="597"/>
        <item x="836"/>
        <item x="582"/>
        <item x="700"/>
        <item x="736"/>
        <item x="1082"/>
        <item x="753"/>
        <item x="870"/>
        <item x="875"/>
        <item x="816"/>
        <item x="1022"/>
        <item x="802"/>
        <item x="901"/>
        <item x="852"/>
        <item x="263"/>
        <item x="14"/>
        <item x="201"/>
        <item x="53"/>
        <item x="2"/>
        <item x="298"/>
        <item x="247"/>
        <item x="203"/>
        <item x="124"/>
        <item x="187"/>
        <item x="209"/>
        <item x="1014"/>
        <item x="639"/>
        <item x="777"/>
        <item x="1063"/>
        <item x="990"/>
        <item x="313"/>
        <item x="15"/>
        <item x="105"/>
        <item x="839"/>
        <item x="102"/>
        <item x="218"/>
        <item x="54"/>
        <item x="87"/>
        <item x="68"/>
        <item x="1108"/>
        <item x="1110"/>
        <item x="909"/>
        <item x="911"/>
        <item x="907"/>
        <item x="616"/>
        <item x="1024"/>
        <item x="391"/>
        <item x="237"/>
        <item x="294"/>
        <item x="267"/>
        <item x="835"/>
        <item x="837"/>
        <item x="999"/>
        <item x="306"/>
        <item x="335"/>
        <item x="219"/>
        <item x="72"/>
        <item x="562"/>
        <item x="977"/>
        <item x="82"/>
        <item x="587"/>
        <item x="242"/>
        <item x="393"/>
        <item x="1023"/>
        <item x="480"/>
        <item x="131"/>
        <item x="370"/>
        <item x="810"/>
        <item x="427"/>
        <item x="212"/>
        <item x="200"/>
        <item x="141"/>
        <item x="40"/>
        <item x="157"/>
        <item x="80"/>
        <item x="866"/>
        <item x="585"/>
        <item x="498"/>
        <item x="433"/>
        <item x="1078"/>
        <item x="494"/>
        <item x="490"/>
        <item x="439"/>
        <item x="464"/>
        <item x="1080"/>
        <item x="1084"/>
        <item x="468"/>
        <item x="496"/>
        <item x="1073"/>
        <item x="379"/>
        <item x="1071"/>
        <item x="492"/>
        <item x="466"/>
        <item x="1076"/>
        <item x="500"/>
        <item x="1081"/>
        <item x="437"/>
        <item x="1083"/>
        <item x="503"/>
        <item x="387"/>
        <item x="435"/>
        <item x="485"/>
        <item x="424"/>
        <item x="1074"/>
        <item x="377"/>
        <item x="422"/>
        <item x="381"/>
        <item x="430"/>
        <item x="389"/>
        <item x="420"/>
        <item x="1021"/>
        <item x="881"/>
        <item x="879"/>
        <item x="975"/>
        <item x="173"/>
        <item x="1037"/>
        <item x="1034"/>
        <item x="399"/>
        <item x="397"/>
        <item x="1038"/>
        <item x="251"/>
        <item x="116"/>
        <item x="215"/>
        <item x="232"/>
        <item x="226"/>
        <item x="658"/>
        <item x="1057"/>
        <item x="854"/>
        <item x="628"/>
        <item x="634"/>
        <item x="642"/>
        <item x="644"/>
        <item x="652"/>
        <item x="650"/>
        <item x="612"/>
        <item x="967"/>
        <item x="328"/>
        <item x="615"/>
        <item x="618"/>
        <item x="275"/>
        <item x="683"/>
        <item x="883"/>
        <item x="411"/>
        <item x="824"/>
        <item x="822"/>
        <item x="771"/>
        <item x="820"/>
        <item x="775"/>
        <item x="827"/>
        <item x="817"/>
        <item x="830"/>
        <item x="828"/>
        <item x="799"/>
        <item x="797"/>
        <item x="779"/>
        <item x="819"/>
        <item x="785"/>
        <item x="787"/>
        <item x="170"/>
        <item x="3"/>
        <item x="74"/>
        <item x="134"/>
        <item x="61"/>
        <item x="236"/>
        <item x="188"/>
        <item x="89"/>
        <item x="513"/>
        <item x="106"/>
        <item x="7"/>
        <item x="472"/>
        <item x="759"/>
        <item x="46"/>
        <item x="627"/>
        <item x="507"/>
        <item x="502"/>
        <item x="166"/>
        <item x="633"/>
        <item x="510"/>
        <item x="360"/>
        <item x="264"/>
        <item x="592"/>
        <item x="572"/>
        <item x="604"/>
        <item x="600"/>
        <item x="571"/>
        <item x="235"/>
        <item x="20"/>
        <item x="84"/>
        <item x="133"/>
        <item x="1090"/>
        <item x="460"/>
        <item x="1007"/>
        <item x="8"/>
        <item x="831"/>
        <item x="1093"/>
        <item x="482"/>
        <item x="1031"/>
        <item x="801"/>
        <item x="1030"/>
        <item x="373"/>
        <item x="937"/>
        <item x="927"/>
        <item x="916"/>
        <item x="324"/>
        <item x="368"/>
        <item x="136"/>
        <item x="609"/>
        <item x="1111"/>
        <item x="641"/>
        <item x="254"/>
        <item x="291"/>
        <item x="1099"/>
        <item x="1097"/>
        <item x="174"/>
        <item x="818"/>
        <item x="795"/>
        <item x="781"/>
        <item x="821"/>
        <item x="789"/>
        <item x="69"/>
        <item x="325"/>
        <item x="1102"/>
        <item x="530"/>
        <item x="115"/>
        <item x="214"/>
        <item x="22"/>
        <item x="172"/>
        <item x="274"/>
        <item x="398"/>
        <item x="71"/>
        <item x="223"/>
        <item x="41"/>
        <item x="195"/>
        <item x="897"/>
        <item x="261"/>
        <item x="923"/>
        <item x="78"/>
        <item x="374"/>
        <item x="179"/>
        <item x="1087"/>
        <item x="426"/>
        <item x="333"/>
        <item x="971"/>
        <item x="120"/>
        <item x="841"/>
        <item x="843"/>
        <item x="846"/>
        <item x="231"/>
        <item x="847"/>
        <item x="845"/>
        <item x="550"/>
        <item x="908"/>
        <item x="276"/>
        <item x="1028"/>
        <item x="643"/>
        <item x="91"/>
        <item x="811"/>
        <item x="708"/>
        <item x="954"/>
        <item x="565"/>
        <item x="666"/>
        <item x="873"/>
        <item x="904"/>
        <item x="132"/>
        <item x="1020"/>
        <item x="807"/>
        <item x="526"/>
        <item x="417"/>
        <item x="385"/>
        <item x="428"/>
        <item x="137"/>
        <item x="224"/>
        <item x="1040"/>
        <item x="233"/>
        <item x="359"/>
        <item x="1016"/>
        <item x="292"/>
        <item x="862"/>
        <item x="725"/>
        <item x="624"/>
        <item x="577"/>
        <item x="1109"/>
        <item x="591"/>
        <item x="576"/>
        <item x="701"/>
        <item x="640"/>
        <item x="632"/>
        <item x="617"/>
        <item x="602"/>
        <item x="649"/>
        <item x="667"/>
        <item x="622"/>
        <item x="638"/>
        <item x="608"/>
        <item x="569"/>
        <item x="126"/>
        <item x="171"/>
        <item x="33"/>
        <item x="234"/>
        <item x="343"/>
        <item x="840"/>
        <item x="495"/>
        <item x="208"/>
        <item x="423"/>
        <item x="378"/>
        <item x="491"/>
        <item x="542"/>
        <item x="710"/>
        <item x="541"/>
        <item x="547"/>
        <item x="545"/>
        <item x="543"/>
        <item x="549"/>
        <item x="266"/>
        <item x="657"/>
        <item x="197"/>
        <item x="42"/>
        <item x="117"/>
        <item x="50"/>
        <item x="107"/>
        <item x="167"/>
        <item x="26"/>
        <item x="1098"/>
        <item x="1096"/>
        <item x="112"/>
        <item x="110"/>
        <item x="1036"/>
        <item x="867"/>
        <item x="855"/>
        <item x="857"/>
        <item x="849"/>
        <item x="871"/>
        <item x="211"/>
        <item x="859"/>
        <item x="869"/>
        <item x="865"/>
        <item x="1018"/>
        <item x="290"/>
        <item x="889"/>
        <item x="738"/>
        <item x="421"/>
        <item x="903"/>
        <item x="1046"/>
        <item x="645"/>
        <item x="412"/>
        <item x="227"/>
        <item x="140"/>
        <item x="199"/>
        <item x="0"/>
        <item x="100"/>
        <item x="25"/>
        <item x="113"/>
        <item x="248"/>
        <item x="262"/>
        <item x="11"/>
        <item x="185"/>
        <item x="783"/>
        <item x="861"/>
        <item x="229"/>
        <item x="1039"/>
        <item x="946"/>
        <item x="716"/>
        <item x="446"/>
        <item x="45"/>
        <item x="372"/>
        <item x="153"/>
        <item x="506"/>
        <item x="146"/>
        <item x="59"/>
        <item x="648"/>
        <item x="57"/>
        <item x="661"/>
        <item x="93"/>
        <item x="183"/>
        <item x="540"/>
        <item x="371"/>
        <item x="474"/>
        <item x="757"/>
        <item x="893"/>
        <item x="944"/>
        <item x="1052"/>
        <item x="809"/>
        <item x="695"/>
        <item x="1042"/>
        <item x="396"/>
        <item x="459"/>
        <item x="60"/>
        <item x="1"/>
        <item x="204"/>
        <item x="128"/>
        <item x="101"/>
        <item x="858"/>
        <item x="182"/>
        <item x="19"/>
        <item x="665"/>
        <item x="941"/>
        <item x="860"/>
        <item x="531"/>
        <item x="309"/>
        <item x="561"/>
        <item x="885"/>
        <item x="957"/>
        <item x="955"/>
        <item x="520"/>
        <item x="1086"/>
        <item x="906"/>
        <item x="814"/>
        <item x="444"/>
        <item x="568"/>
        <item x="96"/>
        <item x="17"/>
        <item x="730"/>
        <item x="1104"/>
        <item x="441"/>
        <item x="38"/>
        <item x="321"/>
        <item x="340"/>
        <item x="981"/>
        <item x="413"/>
        <item x="1053"/>
        <item x="367"/>
        <item x="338"/>
        <item x="1013"/>
        <item x="403"/>
        <item x="1043"/>
        <item x="1062"/>
        <item x="447"/>
        <item x="337"/>
        <item x="304"/>
        <item x="383"/>
        <item x="980"/>
        <item x="300"/>
        <item x="1025"/>
        <item x="409"/>
        <item x="362"/>
        <item x="348"/>
        <item x="394"/>
        <item x="1027"/>
        <item x="1011"/>
        <item x="401"/>
        <item x="352"/>
        <item x="1029"/>
        <item x="1066"/>
        <item x="1032"/>
        <item x="988"/>
        <item x="375"/>
        <item x="960"/>
        <item x="1055"/>
        <item x="1059"/>
        <item x="346"/>
        <item x="314"/>
        <item x="983"/>
        <item x="344"/>
        <item x="985"/>
        <item x="1041"/>
        <item x="1001"/>
        <item x="350"/>
        <item x="1015"/>
        <item x="1064"/>
        <item x="1017"/>
        <item x="395"/>
        <item x="358"/>
        <item x="1002"/>
        <item x="308"/>
        <item x="445"/>
        <item x="415"/>
        <item x="487"/>
        <item x="316"/>
        <item x="407"/>
        <item x="963"/>
        <item x="1060"/>
        <item x="1045"/>
        <item x="1010"/>
        <item x="366"/>
        <item x="1049"/>
        <item x="443"/>
        <item x="959"/>
        <item x="405"/>
        <item x="312"/>
        <item x="1019"/>
        <item x="451"/>
        <item x="992"/>
        <item x="369"/>
        <item x="354"/>
        <item x="994"/>
        <item x="1054"/>
        <item x="386"/>
        <item x="723"/>
        <item x="557"/>
        <item x="1117"/>
        <item x="740"/>
        <item x="269"/>
        <item x="323"/>
        <item x="453"/>
        <item x="989"/>
        <item x="964"/>
        <item x="268"/>
        <item x="322"/>
        <item x="317"/>
        <item x="345"/>
        <item x="986"/>
        <item x="279"/>
        <item x="972"/>
        <item x="334"/>
        <item x="436"/>
        <item x="29"/>
        <item x="1107"/>
        <item x="596"/>
        <item x="598"/>
        <item x="1105"/>
        <item x="519"/>
        <item x="637"/>
        <item x="512"/>
        <item x="853"/>
        <item x="1068"/>
        <item x="320"/>
        <item x="222"/>
        <item x="925"/>
        <item x="553"/>
        <item x="528"/>
        <item x="1101"/>
        <item x="92"/>
        <item x="58"/>
        <item x="402"/>
        <item x="1114"/>
        <item x="177"/>
        <item x="1004"/>
        <item x="844"/>
        <item x="965"/>
        <item x="848"/>
        <item x="560"/>
        <item x="331"/>
        <item x="280"/>
        <item x="748"/>
        <item x="524"/>
        <item x="552"/>
        <item x="532"/>
        <item x="752"/>
        <item x="66"/>
        <item x="202"/>
        <item x="969"/>
        <item x="330"/>
        <item x="1072"/>
        <item x="431"/>
        <item x="52"/>
        <item x="139"/>
        <item x="1026"/>
        <item x="898"/>
        <item x="896"/>
        <item x="213"/>
        <item x="900"/>
        <item x="217"/>
        <item x="894"/>
        <item x="239"/>
        <item x="888"/>
        <item x="886"/>
        <item x="895"/>
        <item x="890"/>
        <item x="892"/>
        <item x="103"/>
        <item x="950"/>
        <item x="863"/>
        <item x="376"/>
        <item x="663"/>
        <item x="497"/>
        <item x="30"/>
        <item x="432"/>
        <item x="299"/>
        <item x="791"/>
        <item x="347"/>
        <item x="205"/>
        <item x="429"/>
        <item x="97"/>
        <item x="36"/>
        <item x="142"/>
        <item x="307"/>
        <item x="499"/>
        <item x="1075"/>
        <item x="382"/>
        <item x="463"/>
        <item x="1070"/>
        <item x="418"/>
        <item x="419"/>
        <item x="921"/>
        <item x="380"/>
        <item x="228"/>
        <item x="75"/>
        <item x="998"/>
        <item x="996"/>
        <item x="356"/>
        <item x="1000"/>
        <item x="567"/>
        <item x="28"/>
        <item x="271"/>
        <item x="919"/>
        <item x="766"/>
        <item x="851"/>
        <item x="1116"/>
        <item x="877"/>
        <item x="741"/>
        <item x="743"/>
        <item x="745"/>
        <item x="833"/>
        <item x="739"/>
        <item x="737"/>
        <item x="747"/>
        <item x="755"/>
        <item x="825"/>
        <item x="945"/>
        <item x="943"/>
        <item x="284"/>
        <item x="949"/>
        <item x="947"/>
        <item x="942"/>
        <item x="282"/>
        <item x="953"/>
        <item x="951"/>
        <item x="286"/>
        <item x="230"/>
        <item x="311"/>
        <item x="6"/>
        <item x="63"/>
        <item x="1008"/>
        <item x="1003"/>
        <item x="462"/>
        <item x="1051"/>
        <item x="1085"/>
        <item x="12"/>
        <item x="138"/>
        <item x="129"/>
        <item x="64"/>
        <item x="813"/>
        <item x="784"/>
        <item x="815"/>
        <item x="768"/>
        <item x="864"/>
        <item x="483"/>
        <item x="477"/>
        <item x="193"/>
        <item x="479"/>
        <item x="912"/>
        <item x="365"/>
        <item x="484"/>
        <item x="135"/>
        <item x="163"/>
        <item x="65"/>
        <item x="90"/>
        <item t="default"/>
      </items>
    </pivotField>
    <pivotField showAll="0"/>
    <pivotField showAll="0"/>
    <pivotField showAll="0"/>
    <pivotField showAll="0"/>
    <pivotField axis="axisRow" showAll="0">
      <items count="5">
        <item x="0"/>
        <item x="1"/>
        <item x="3"/>
        <item x="2"/>
        <item t="default"/>
      </items>
    </pivotField>
    <pivotField showAll="0">
      <items count="7">
        <item x="5"/>
        <item x="4"/>
        <item x="1"/>
        <item x="3"/>
        <item x="0"/>
        <item x="2"/>
        <item t="default"/>
      </items>
    </pivotField>
    <pivotField showAll="0"/>
    <pivotField showAll="0"/>
    <pivotField showAll="0"/>
    <pivotField dataField="1" showAll="0"/>
    <pivotField showAll="0"/>
    <pivotField showAll="0"/>
    <pivotField showAll="0">
      <items count="4">
        <item x="0"/>
        <item x="1"/>
        <item x="2"/>
        <item t="default"/>
      </items>
    </pivotField>
    <pivotField showAll="0">
      <items count="15">
        <item h="1" sd="0" x="0"/>
        <item h="1" sd="0" x="1"/>
        <item h="1" sd="0" x="2"/>
        <item h="1" sd="0" x="3"/>
        <item h="1" sd="0" x="4"/>
        <item h="1" sd="0" x="5"/>
        <item h="1" sd="0" x="6"/>
        <item h="1" sd="0" x="7"/>
        <item h="1" sd="0" x="8"/>
        <item sd="0" x="9"/>
        <item h="1" sd="0" x="10"/>
        <item h="1" sd="0" x="11"/>
        <item h="1" sd="0" x="12"/>
        <item h="1" sd="0" x="13"/>
        <item t="default"/>
      </items>
    </pivotField>
    <pivotField showAll="0">
      <items count="7">
        <item sd="0" x="0"/>
        <item sd="0" x="1"/>
        <item sd="0" x="2"/>
        <item sd="0" x="3"/>
        <item sd="0" x="4"/>
        <item sd="0" x="5"/>
        <item t="default"/>
      </items>
    </pivotField>
    <pivotField showAll="0">
      <items count="5">
        <item h="1" sd="0" x="0"/>
        <item h="1" sd="0" x="1"/>
        <item sd="0" x="2"/>
        <item h="1" sd="0" x="3"/>
        <item t="default"/>
      </items>
    </pivotField>
  </pivotFields>
  <rowFields count="1">
    <field x="11"/>
  </rowFields>
  <rowItems count="3">
    <i>
      <x/>
    </i>
    <i>
      <x v="1"/>
    </i>
    <i t="grand">
      <x/>
    </i>
  </rowItems>
  <colItems count="1">
    <i/>
  </colItems>
  <dataFields count="1">
    <dataField name="Sum of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0BB03A-312A-4202-AEA4-FA43FAC91457}" name="PivotTable12" cacheId="2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fieldListSortAscending="1">
  <location ref="G60:I66" firstHeaderRow="1" firstDataRow="2" firstDataCol="1"/>
  <pivotFields count="23">
    <pivotField showAll="0"/>
    <pivotField showAll="0">
      <items count="6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m="1" x="635"/>
        <item x="174"/>
        <item x="175"/>
        <item x="176"/>
        <item x="177"/>
        <item x="178"/>
        <item x="179"/>
        <item x="180"/>
        <item x="181"/>
        <item x="182"/>
        <item m="1" x="653"/>
        <item m="1" x="654"/>
        <item m="1" x="655"/>
        <item m="1" x="656"/>
        <item m="1" x="657"/>
        <item m="1" x="658"/>
        <item m="1" x="659"/>
        <item m="1" x="660"/>
        <item m="1" x="661"/>
        <item m="1" x="662"/>
        <item m="1" x="663"/>
        <item m="1" x="664"/>
        <item m="1" x="665"/>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m="1" x="636"/>
        <item m="1" x="637"/>
        <item m="1" x="638"/>
        <item m="1" x="639"/>
        <item m="1" x="640"/>
        <item m="1" x="641"/>
        <item m="1" x="642"/>
        <item m="1" x="643"/>
        <item x="486"/>
        <item x="487"/>
        <item x="488"/>
        <item m="1" x="644"/>
        <item m="1" x="645"/>
        <item m="1" x="646"/>
        <item x="489"/>
        <item x="490"/>
        <item x="491"/>
        <item x="492"/>
        <item x="493"/>
        <item m="1" x="647"/>
        <item m="1" x="648"/>
        <item m="1" x="649"/>
        <item x="494"/>
        <item x="495"/>
        <item x="496"/>
        <item x="497"/>
        <item m="1" x="650"/>
        <item m="1" x="651"/>
        <item m="1" x="652"/>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485"/>
        <item t="default"/>
      </items>
    </pivotField>
    <pivotField showAll="0"/>
    <pivotField showAll="0">
      <items count="7">
        <item x="2"/>
        <item m="1" x="5"/>
        <item x="3"/>
        <item x="1"/>
        <item x="0"/>
        <item m="1" x="4"/>
        <item t="default"/>
      </items>
    </pivotField>
    <pivotField axis="axisRow" showAll="0">
      <items count="5">
        <item x="3"/>
        <item x="1"/>
        <item x="2"/>
        <item x="0"/>
        <item t="default"/>
      </items>
    </pivotField>
    <pivotField showAll="0"/>
    <pivotField showAll="0">
      <items count="1119">
        <item x="564"/>
        <item x="823"/>
        <item x="826"/>
        <item x="872"/>
        <item x="414"/>
        <item x="127"/>
        <item x="13"/>
        <item x="303"/>
        <item x="425"/>
        <item x="114"/>
        <item x="109"/>
        <item x="51"/>
        <item x="164"/>
        <item x="1079"/>
        <item x="388"/>
        <item x="121"/>
        <item x="160"/>
        <item x="184"/>
        <item x="979"/>
        <item x="522"/>
        <item x="35"/>
        <item x="535"/>
        <item x="662"/>
        <item x="516"/>
        <item x="281"/>
        <item x="342"/>
        <item x="125"/>
        <item x="258"/>
        <item x="353"/>
        <item x="319"/>
        <item x="461"/>
        <item x="457"/>
        <item x="1088"/>
        <item x="605"/>
        <item x="705"/>
        <item x="253"/>
        <item x="76"/>
        <item x="884"/>
        <item x="9"/>
        <item x="225"/>
        <item x="186"/>
        <item x="23"/>
        <item x="246"/>
        <item x="293"/>
        <item x="118"/>
        <item x="241"/>
        <item x="67"/>
        <item x="332"/>
        <item x="709"/>
        <item x="62"/>
        <item x="39"/>
        <item x="754"/>
        <item x="751"/>
        <item x="756"/>
        <item x="749"/>
        <item x="440"/>
        <item x="434"/>
        <item x="1065"/>
        <item x="31"/>
        <item x="1067"/>
        <item x="16"/>
        <item x="155"/>
        <item x="442"/>
        <item x="1106"/>
        <item x="47"/>
        <item x="288"/>
        <item x="152"/>
        <item x="70"/>
        <item x="812"/>
        <item x="277"/>
        <item x="180"/>
        <item x="357"/>
        <item x="995"/>
        <item x="207"/>
        <item x="1061"/>
        <item x="687"/>
        <item x="631"/>
        <item x="761"/>
        <item x="455"/>
        <item x="518"/>
        <item x="169"/>
        <item x="181"/>
        <item x="773"/>
        <item x="899"/>
        <item x="935"/>
        <item x="111"/>
        <item x="991"/>
        <item x="961"/>
        <item x="318"/>
        <item x="1092"/>
        <item x="24"/>
        <item x="95"/>
        <item x="108"/>
        <item x="517"/>
        <item x="77"/>
        <item x="968"/>
        <item x="613"/>
        <item x="168"/>
        <item x="1094"/>
        <item x="726"/>
        <item x="722"/>
        <item x="724"/>
        <item x="144"/>
        <item x="1115"/>
        <item x="1113"/>
        <item x="728"/>
        <item x="449"/>
        <item x="733"/>
        <item x="891"/>
        <item x="285"/>
        <item x="240"/>
        <item x="794"/>
        <item x="792"/>
        <item x="780"/>
        <item x="808"/>
        <item x="806"/>
        <item x="804"/>
        <item x="770"/>
        <item x="769"/>
        <item x="790"/>
        <item x="778"/>
        <item x="772"/>
        <item x="798"/>
        <item x="782"/>
        <item x="765"/>
        <item x="774"/>
        <item x="796"/>
        <item x="788"/>
        <item x="776"/>
        <item x="800"/>
        <item x="767"/>
        <item x="786"/>
        <item x="976"/>
        <item x="488"/>
        <item x="566"/>
        <item x="1050"/>
        <item x="243"/>
        <item x="27"/>
        <item x="191"/>
        <item x="914"/>
        <item x="1035"/>
        <item x="1100"/>
        <item x="623"/>
        <item x="56"/>
        <item x="189"/>
        <item x="265"/>
        <item x="508"/>
        <item x="18"/>
        <item x="302"/>
        <item x="341"/>
        <item x="982"/>
        <item x="88"/>
        <item x="206"/>
        <item x="636"/>
        <item x="630"/>
        <item x="509"/>
        <item x="626"/>
        <item x="511"/>
        <item x="216"/>
        <item x="147"/>
        <item x="384"/>
        <item x="339"/>
        <item x="301"/>
        <item x="404"/>
        <item x="416"/>
        <item x="315"/>
        <item x="984"/>
        <item x="958"/>
        <item x="538"/>
        <item x="744"/>
        <item x="834"/>
        <item x="81"/>
        <item x="85"/>
        <item x="245"/>
        <item x="221"/>
        <item x="607"/>
        <item x="156"/>
        <item x="902"/>
        <item x="758"/>
        <item x="760"/>
        <item x="750"/>
        <item x="762"/>
        <item x="1077"/>
        <item x="329"/>
        <item x="621"/>
        <item x="659"/>
        <item x="660"/>
        <item x="159"/>
        <item x="764"/>
        <item x="719"/>
        <item x="465"/>
        <item x="4"/>
        <item x="161"/>
        <item x="104"/>
        <item x="175"/>
        <item x="48"/>
        <item x="252"/>
        <item x="37"/>
        <item x="49"/>
        <item x="670"/>
        <item x="707"/>
        <item x="672"/>
        <item x="688"/>
        <item x="686"/>
        <item x="684"/>
        <item x="689"/>
        <item x="691"/>
        <item x="674"/>
        <item x="704"/>
        <item x="682"/>
        <item x="711"/>
        <item x="668"/>
        <item x="676"/>
        <item x="702"/>
        <item x="694"/>
        <item x="680"/>
        <item x="698"/>
        <item x="678"/>
        <item x="696"/>
        <item x="693"/>
        <item x="703"/>
        <item x="677"/>
        <item x="176"/>
        <item x="143"/>
        <item x="190"/>
        <item x="1009"/>
        <item x="838"/>
        <item x="997"/>
        <item x="390"/>
        <item x="697"/>
        <item x="746"/>
        <item x="952"/>
        <item x="679"/>
        <item x="544"/>
        <item x="210"/>
        <item x="570"/>
        <item x="590"/>
        <item x="575"/>
        <item x="614"/>
        <item x="1112"/>
        <item x="656"/>
        <item x="646"/>
        <item x="654"/>
        <item x="664"/>
        <item x="1006"/>
        <item x="1005"/>
        <item x="1089"/>
        <item x="458"/>
        <item x="595"/>
        <item x="1095"/>
        <item x="1091"/>
        <item x="655"/>
        <item x="742"/>
        <item x="406"/>
        <item x="515"/>
        <item x="625"/>
        <item x="685"/>
        <item x="611"/>
        <item x="456"/>
        <item x="55"/>
        <item x="361"/>
        <item x="868"/>
        <item x="130"/>
        <item x="32"/>
        <item x="150"/>
        <item x="1048"/>
        <item x="673"/>
        <item x="692"/>
        <item x="122"/>
        <item x="198"/>
        <item x="43"/>
        <item x="475"/>
        <item x="473"/>
        <item x="470"/>
        <item x="471"/>
        <item x="905"/>
        <item x="882"/>
        <item x="629"/>
        <item x="690"/>
        <item x="647"/>
        <item x="295"/>
        <item x="671"/>
        <item x="712"/>
        <item x="929"/>
        <item x="970"/>
        <item x="601"/>
        <item x="635"/>
        <item x="619"/>
        <item x="939"/>
        <item x="973"/>
        <item x="297"/>
        <item x="589"/>
        <item x="327"/>
        <item x="578"/>
        <item x="603"/>
        <item x="978"/>
        <item x="165"/>
        <item x="145"/>
        <item x="546"/>
        <item x="948"/>
        <item x="392"/>
        <item x="699"/>
        <item x="681"/>
        <item x="763"/>
        <item x="478"/>
        <item x="534"/>
        <item x="554"/>
        <item x="486"/>
        <item x="119"/>
        <item x="289"/>
        <item x="86"/>
        <item x="178"/>
        <item x="793"/>
        <item x="256"/>
        <item x="599"/>
        <item x="476"/>
        <item x="504"/>
        <item x="123"/>
        <item x="555"/>
        <item x="527"/>
        <item x="525"/>
        <item x="363"/>
        <item x="829"/>
        <item x="537"/>
        <item x="539"/>
        <item x="536"/>
        <item x="238"/>
        <item x="910"/>
        <item x="493"/>
        <item x="579"/>
        <item x="610"/>
        <item x="606"/>
        <item x="584"/>
        <item x="1103"/>
        <item x="573"/>
        <item x="574"/>
        <item x="594"/>
        <item x="588"/>
        <item x="580"/>
        <item x="653"/>
        <item x="620"/>
        <item x="956"/>
        <item x="987"/>
        <item x="305"/>
        <item x="410"/>
        <item x="310"/>
        <item x="255"/>
        <item x="887"/>
        <item x="803"/>
        <item x="257"/>
        <item x="270"/>
        <item x="249"/>
        <item x="283"/>
        <item x="651"/>
        <item x="250"/>
        <item x="44"/>
        <item x="583"/>
        <item x="220"/>
        <item x="244"/>
        <item x="966"/>
        <item x="336"/>
        <item x="326"/>
        <item x="974"/>
        <item x="273"/>
        <item x="706"/>
        <item x="735"/>
        <item x="194"/>
        <item x="832"/>
        <item x="1033"/>
        <item x="364"/>
        <item x="162"/>
        <item x="287"/>
        <item x="400"/>
        <item x="842"/>
        <item x="259"/>
        <item x="158"/>
        <item x="1056"/>
        <item x="732"/>
        <item x="1058"/>
        <item x="83"/>
        <item x="928"/>
        <item x="930"/>
        <item x="917"/>
        <item x="918"/>
        <item x="936"/>
        <item x="920"/>
        <item x="938"/>
        <item x="922"/>
        <item x="296"/>
        <item x="932"/>
        <item x="913"/>
        <item x="933"/>
        <item x="260"/>
        <item x="915"/>
        <item x="931"/>
        <item x="272"/>
        <item x="926"/>
        <item x="940"/>
        <item x="924"/>
        <item x="934"/>
        <item x="675"/>
        <item x="548"/>
        <item x="669"/>
        <item x="856"/>
        <item x="489"/>
        <item x="993"/>
        <item x="355"/>
        <item x="79"/>
        <item x="94"/>
        <item x="5"/>
        <item x="514"/>
        <item x="351"/>
        <item x="349"/>
        <item x="148"/>
        <item x="467"/>
        <item x="563"/>
        <item x="533"/>
        <item x="529"/>
        <item x="556"/>
        <item x="551"/>
        <item x="558"/>
        <item x="559"/>
        <item x="469"/>
        <item x="438"/>
        <item x="1047"/>
        <item x="481"/>
        <item x="34"/>
        <item x="10"/>
        <item x="505"/>
        <item x="278"/>
        <item x="99"/>
        <item x="586"/>
        <item x="581"/>
        <item x="874"/>
        <item x="850"/>
        <item x="876"/>
        <item x="878"/>
        <item x="880"/>
        <item x="21"/>
        <item x="73"/>
        <item x="192"/>
        <item x="1044"/>
        <item x="452"/>
        <item x="962"/>
        <item x="1069"/>
        <item x="501"/>
        <item x="713"/>
        <item x="196"/>
        <item x="523"/>
        <item x="521"/>
        <item x="714"/>
        <item x="717"/>
        <item x="718"/>
        <item x="715"/>
        <item x="721"/>
        <item x="720"/>
        <item x="149"/>
        <item x="593"/>
        <item x="98"/>
        <item x="151"/>
        <item x="454"/>
        <item x="805"/>
        <item x="729"/>
        <item x="731"/>
        <item x="734"/>
        <item x="450"/>
        <item x="154"/>
        <item x="408"/>
        <item x="1012"/>
        <item x="448"/>
        <item x="727"/>
        <item x="597"/>
        <item x="836"/>
        <item x="582"/>
        <item x="700"/>
        <item x="736"/>
        <item x="1082"/>
        <item x="753"/>
        <item x="870"/>
        <item x="875"/>
        <item x="816"/>
        <item x="1022"/>
        <item x="802"/>
        <item x="901"/>
        <item x="852"/>
        <item x="263"/>
        <item x="14"/>
        <item x="201"/>
        <item x="53"/>
        <item x="2"/>
        <item x="298"/>
        <item x="247"/>
        <item x="203"/>
        <item x="124"/>
        <item x="187"/>
        <item x="209"/>
        <item x="1014"/>
        <item x="639"/>
        <item x="777"/>
        <item x="1063"/>
        <item x="990"/>
        <item x="313"/>
        <item x="15"/>
        <item x="105"/>
        <item x="839"/>
        <item x="102"/>
        <item x="218"/>
        <item x="54"/>
        <item x="87"/>
        <item x="68"/>
        <item x="1108"/>
        <item x="1110"/>
        <item x="909"/>
        <item x="911"/>
        <item x="907"/>
        <item x="616"/>
        <item x="1024"/>
        <item x="391"/>
        <item x="237"/>
        <item x="294"/>
        <item x="267"/>
        <item x="835"/>
        <item x="837"/>
        <item x="999"/>
        <item x="306"/>
        <item x="335"/>
        <item x="219"/>
        <item x="72"/>
        <item x="562"/>
        <item x="977"/>
        <item x="82"/>
        <item x="587"/>
        <item x="242"/>
        <item x="393"/>
        <item x="1023"/>
        <item x="480"/>
        <item x="131"/>
        <item x="370"/>
        <item x="810"/>
        <item x="427"/>
        <item x="212"/>
        <item x="200"/>
        <item x="141"/>
        <item x="40"/>
        <item x="157"/>
        <item x="80"/>
        <item x="866"/>
        <item x="585"/>
        <item x="498"/>
        <item x="433"/>
        <item x="1078"/>
        <item x="494"/>
        <item x="490"/>
        <item x="439"/>
        <item x="464"/>
        <item x="1080"/>
        <item x="1084"/>
        <item x="468"/>
        <item x="496"/>
        <item x="1073"/>
        <item x="379"/>
        <item x="1071"/>
        <item x="492"/>
        <item x="466"/>
        <item x="1076"/>
        <item x="500"/>
        <item x="1081"/>
        <item x="437"/>
        <item x="1083"/>
        <item x="503"/>
        <item x="387"/>
        <item x="435"/>
        <item x="485"/>
        <item x="424"/>
        <item x="1074"/>
        <item x="377"/>
        <item x="422"/>
        <item x="381"/>
        <item x="430"/>
        <item x="389"/>
        <item x="420"/>
        <item x="1021"/>
        <item x="881"/>
        <item x="879"/>
        <item x="975"/>
        <item x="173"/>
        <item x="1037"/>
        <item x="1034"/>
        <item x="399"/>
        <item x="397"/>
        <item x="1038"/>
        <item x="251"/>
        <item x="116"/>
        <item x="215"/>
        <item x="232"/>
        <item x="226"/>
        <item x="658"/>
        <item x="1057"/>
        <item x="854"/>
        <item x="628"/>
        <item x="634"/>
        <item x="642"/>
        <item x="644"/>
        <item x="652"/>
        <item x="650"/>
        <item x="612"/>
        <item x="967"/>
        <item x="328"/>
        <item x="615"/>
        <item x="618"/>
        <item x="275"/>
        <item x="683"/>
        <item x="883"/>
        <item x="411"/>
        <item x="824"/>
        <item x="822"/>
        <item x="771"/>
        <item x="820"/>
        <item x="775"/>
        <item x="827"/>
        <item x="817"/>
        <item x="830"/>
        <item x="828"/>
        <item x="799"/>
        <item x="797"/>
        <item x="779"/>
        <item x="819"/>
        <item x="785"/>
        <item x="787"/>
        <item x="170"/>
        <item x="3"/>
        <item x="74"/>
        <item x="134"/>
        <item x="61"/>
        <item x="236"/>
        <item x="188"/>
        <item x="89"/>
        <item x="513"/>
        <item x="106"/>
        <item x="7"/>
        <item x="472"/>
        <item x="759"/>
        <item x="46"/>
        <item x="627"/>
        <item x="507"/>
        <item x="502"/>
        <item x="166"/>
        <item x="633"/>
        <item x="510"/>
        <item x="360"/>
        <item x="264"/>
        <item x="592"/>
        <item x="572"/>
        <item x="604"/>
        <item x="600"/>
        <item x="571"/>
        <item x="235"/>
        <item x="20"/>
        <item x="84"/>
        <item x="133"/>
        <item x="1090"/>
        <item x="460"/>
        <item x="1007"/>
        <item x="8"/>
        <item x="831"/>
        <item x="1093"/>
        <item x="482"/>
        <item x="1031"/>
        <item x="801"/>
        <item x="1030"/>
        <item x="373"/>
        <item x="937"/>
        <item x="927"/>
        <item x="916"/>
        <item x="324"/>
        <item x="368"/>
        <item x="136"/>
        <item x="609"/>
        <item x="1111"/>
        <item x="641"/>
        <item x="254"/>
        <item x="291"/>
        <item x="1099"/>
        <item x="1097"/>
        <item x="174"/>
        <item x="818"/>
        <item x="795"/>
        <item x="781"/>
        <item x="821"/>
        <item x="789"/>
        <item x="69"/>
        <item x="325"/>
        <item x="1102"/>
        <item x="530"/>
        <item x="115"/>
        <item x="214"/>
        <item x="22"/>
        <item x="172"/>
        <item x="274"/>
        <item x="398"/>
        <item x="71"/>
        <item x="223"/>
        <item x="41"/>
        <item x="195"/>
        <item x="897"/>
        <item x="261"/>
        <item x="923"/>
        <item x="78"/>
        <item x="374"/>
        <item x="179"/>
        <item x="1087"/>
        <item x="426"/>
        <item x="333"/>
        <item x="971"/>
        <item x="120"/>
        <item x="841"/>
        <item x="843"/>
        <item x="846"/>
        <item x="231"/>
        <item x="847"/>
        <item x="845"/>
        <item x="550"/>
        <item x="908"/>
        <item x="276"/>
        <item x="1028"/>
        <item x="643"/>
        <item x="91"/>
        <item x="811"/>
        <item x="708"/>
        <item x="954"/>
        <item x="565"/>
        <item x="666"/>
        <item x="873"/>
        <item x="904"/>
        <item x="132"/>
        <item x="1020"/>
        <item x="807"/>
        <item x="526"/>
        <item x="417"/>
        <item x="385"/>
        <item x="428"/>
        <item x="137"/>
        <item x="224"/>
        <item x="1040"/>
        <item x="233"/>
        <item x="359"/>
        <item x="1016"/>
        <item x="292"/>
        <item x="862"/>
        <item x="725"/>
        <item x="624"/>
        <item x="577"/>
        <item x="1109"/>
        <item x="591"/>
        <item x="576"/>
        <item x="701"/>
        <item x="640"/>
        <item x="632"/>
        <item x="617"/>
        <item x="602"/>
        <item x="649"/>
        <item x="667"/>
        <item x="622"/>
        <item x="638"/>
        <item x="608"/>
        <item x="569"/>
        <item x="126"/>
        <item x="171"/>
        <item x="33"/>
        <item x="234"/>
        <item x="343"/>
        <item x="840"/>
        <item x="495"/>
        <item x="208"/>
        <item x="423"/>
        <item x="378"/>
        <item x="491"/>
        <item x="542"/>
        <item x="710"/>
        <item x="541"/>
        <item x="547"/>
        <item x="545"/>
        <item x="543"/>
        <item x="549"/>
        <item x="266"/>
        <item x="657"/>
        <item x="197"/>
        <item x="42"/>
        <item x="117"/>
        <item x="50"/>
        <item x="107"/>
        <item x="167"/>
        <item x="26"/>
        <item x="1098"/>
        <item x="1096"/>
        <item x="112"/>
        <item x="110"/>
        <item x="1036"/>
        <item x="867"/>
        <item x="855"/>
        <item x="857"/>
        <item x="849"/>
        <item x="871"/>
        <item x="211"/>
        <item x="859"/>
        <item x="869"/>
        <item x="865"/>
        <item x="1018"/>
        <item x="290"/>
        <item x="889"/>
        <item x="738"/>
        <item x="421"/>
        <item x="903"/>
        <item x="1046"/>
        <item x="645"/>
        <item x="412"/>
        <item x="227"/>
        <item x="140"/>
        <item x="199"/>
        <item x="0"/>
        <item x="100"/>
        <item x="25"/>
        <item x="113"/>
        <item x="248"/>
        <item x="262"/>
        <item x="11"/>
        <item x="185"/>
        <item x="783"/>
        <item x="861"/>
        <item x="229"/>
        <item x="1039"/>
        <item x="946"/>
        <item x="716"/>
        <item x="446"/>
        <item x="45"/>
        <item x="372"/>
        <item x="153"/>
        <item x="506"/>
        <item x="146"/>
        <item x="59"/>
        <item x="648"/>
        <item x="57"/>
        <item x="661"/>
        <item x="93"/>
        <item x="183"/>
        <item x="540"/>
        <item x="371"/>
        <item x="474"/>
        <item x="757"/>
        <item x="893"/>
        <item x="944"/>
        <item x="1052"/>
        <item x="809"/>
        <item x="695"/>
        <item x="1042"/>
        <item x="396"/>
        <item x="459"/>
        <item x="60"/>
        <item x="1"/>
        <item x="204"/>
        <item x="128"/>
        <item x="101"/>
        <item x="858"/>
        <item x="182"/>
        <item x="19"/>
        <item x="665"/>
        <item x="941"/>
        <item x="860"/>
        <item x="531"/>
        <item x="309"/>
        <item x="561"/>
        <item x="885"/>
        <item x="957"/>
        <item x="955"/>
        <item x="520"/>
        <item x="1086"/>
        <item x="906"/>
        <item x="814"/>
        <item x="444"/>
        <item x="568"/>
        <item x="96"/>
        <item x="17"/>
        <item x="730"/>
        <item x="1104"/>
        <item x="441"/>
        <item x="38"/>
        <item x="321"/>
        <item x="340"/>
        <item x="981"/>
        <item x="413"/>
        <item x="1053"/>
        <item x="367"/>
        <item x="338"/>
        <item x="1013"/>
        <item x="403"/>
        <item x="1043"/>
        <item x="1062"/>
        <item x="447"/>
        <item x="337"/>
        <item x="304"/>
        <item x="383"/>
        <item x="980"/>
        <item x="300"/>
        <item x="1025"/>
        <item x="409"/>
        <item x="362"/>
        <item x="348"/>
        <item x="394"/>
        <item x="1027"/>
        <item x="1011"/>
        <item x="401"/>
        <item x="352"/>
        <item x="1029"/>
        <item x="1066"/>
        <item x="1032"/>
        <item x="988"/>
        <item x="375"/>
        <item x="960"/>
        <item x="1055"/>
        <item x="1059"/>
        <item x="346"/>
        <item x="314"/>
        <item x="983"/>
        <item x="344"/>
        <item x="985"/>
        <item x="1041"/>
        <item x="1001"/>
        <item x="350"/>
        <item x="1015"/>
        <item x="1064"/>
        <item x="1017"/>
        <item x="395"/>
        <item x="358"/>
        <item x="1002"/>
        <item x="308"/>
        <item x="445"/>
        <item x="415"/>
        <item x="487"/>
        <item x="316"/>
        <item x="407"/>
        <item x="963"/>
        <item x="1060"/>
        <item x="1045"/>
        <item x="1010"/>
        <item x="366"/>
        <item x="1049"/>
        <item x="443"/>
        <item x="959"/>
        <item x="405"/>
        <item x="312"/>
        <item x="1019"/>
        <item x="451"/>
        <item x="992"/>
        <item x="369"/>
        <item x="354"/>
        <item x="994"/>
        <item x="1054"/>
        <item x="386"/>
        <item x="723"/>
        <item x="557"/>
        <item x="1117"/>
        <item x="740"/>
        <item x="269"/>
        <item x="323"/>
        <item x="453"/>
        <item x="989"/>
        <item x="964"/>
        <item x="268"/>
        <item x="322"/>
        <item x="317"/>
        <item x="345"/>
        <item x="986"/>
        <item x="279"/>
        <item x="972"/>
        <item x="334"/>
        <item x="436"/>
        <item x="29"/>
        <item x="1107"/>
        <item x="596"/>
        <item x="598"/>
        <item x="1105"/>
        <item x="519"/>
        <item x="637"/>
        <item x="512"/>
        <item x="853"/>
        <item x="1068"/>
        <item x="320"/>
        <item x="222"/>
        <item x="925"/>
        <item x="553"/>
        <item x="528"/>
        <item x="1101"/>
        <item x="92"/>
        <item x="58"/>
        <item x="402"/>
        <item x="1114"/>
        <item x="177"/>
        <item x="1004"/>
        <item x="844"/>
        <item x="965"/>
        <item x="848"/>
        <item x="560"/>
        <item x="331"/>
        <item x="280"/>
        <item x="748"/>
        <item x="524"/>
        <item x="552"/>
        <item x="532"/>
        <item x="752"/>
        <item x="66"/>
        <item x="202"/>
        <item x="969"/>
        <item x="330"/>
        <item x="1072"/>
        <item x="431"/>
        <item x="52"/>
        <item x="139"/>
        <item x="1026"/>
        <item x="898"/>
        <item x="896"/>
        <item x="213"/>
        <item x="900"/>
        <item x="217"/>
        <item x="894"/>
        <item x="239"/>
        <item x="888"/>
        <item x="886"/>
        <item x="895"/>
        <item x="890"/>
        <item x="892"/>
        <item x="103"/>
        <item x="950"/>
        <item x="863"/>
        <item x="376"/>
        <item x="663"/>
        <item x="497"/>
        <item x="30"/>
        <item x="432"/>
        <item x="299"/>
        <item x="791"/>
        <item x="347"/>
        <item x="205"/>
        <item x="429"/>
        <item x="97"/>
        <item x="36"/>
        <item x="142"/>
        <item x="307"/>
        <item x="499"/>
        <item x="1075"/>
        <item x="382"/>
        <item x="463"/>
        <item x="1070"/>
        <item x="418"/>
        <item x="419"/>
        <item x="921"/>
        <item x="380"/>
        <item x="228"/>
        <item x="75"/>
        <item x="998"/>
        <item x="996"/>
        <item x="356"/>
        <item x="1000"/>
        <item x="567"/>
        <item x="28"/>
        <item x="271"/>
        <item x="919"/>
        <item x="766"/>
        <item x="851"/>
        <item x="1116"/>
        <item x="877"/>
        <item x="741"/>
        <item x="743"/>
        <item x="745"/>
        <item x="833"/>
        <item x="739"/>
        <item x="737"/>
        <item x="747"/>
        <item x="755"/>
        <item x="825"/>
        <item x="945"/>
        <item x="943"/>
        <item x="284"/>
        <item x="949"/>
        <item x="947"/>
        <item x="942"/>
        <item x="282"/>
        <item x="953"/>
        <item x="951"/>
        <item x="286"/>
        <item x="230"/>
        <item x="311"/>
        <item x="6"/>
        <item x="63"/>
        <item x="1008"/>
        <item x="1003"/>
        <item x="462"/>
        <item x="1051"/>
        <item x="1085"/>
        <item x="12"/>
        <item x="138"/>
        <item x="129"/>
        <item x="64"/>
        <item x="813"/>
        <item x="784"/>
        <item x="815"/>
        <item x="768"/>
        <item x="864"/>
        <item x="483"/>
        <item x="477"/>
        <item x="193"/>
        <item x="479"/>
        <item x="912"/>
        <item x="365"/>
        <item x="484"/>
        <item x="135"/>
        <item x="163"/>
        <item x="65"/>
        <item x="90"/>
        <item t="default"/>
      </items>
    </pivotField>
    <pivotField showAll="0"/>
    <pivotField showAll="0"/>
    <pivotField showAll="0"/>
    <pivotField showAll="0"/>
    <pivotField showAll="0">
      <items count="5">
        <item x="0"/>
        <item x="1"/>
        <item x="3"/>
        <item x="2"/>
        <item t="default"/>
      </items>
    </pivotField>
    <pivotField showAll="0">
      <items count="7">
        <item x="5"/>
        <item x="4"/>
        <item x="1"/>
        <item x="3"/>
        <item x="0"/>
        <item x="2"/>
        <item t="default"/>
      </items>
    </pivotField>
    <pivotField showAll="0"/>
    <pivotField showAll="0"/>
    <pivotField showAll="0"/>
    <pivotField dataField="1" showAll="0"/>
    <pivotField showAll="0"/>
    <pivotField showAll="0"/>
    <pivotField showAll="0">
      <items count="4">
        <item x="0"/>
        <item x="1"/>
        <item x="2"/>
        <item t="default"/>
      </items>
    </pivotField>
    <pivotField showAll="0">
      <items count="15">
        <item h="1" sd="0" x="0"/>
        <item h="1" sd="0" x="1"/>
        <item h="1" sd="0" x="2"/>
        <item h="1" sd="0" x="3"/>
        <item h="1" sd="0" x="4"/>
        <item h="1" sd="0" x="5"/>
        <item h="1" sd="0" x="6"/>
        <item h="1" sd="0" x="7"/>
        <item h="1" sd="0" x="8"/>
        <item sd="0" x="9"/>
        <item h="1" sd="0" x="10"/>
        <item h="1" sd="0" x="11"/>
        <item h="1" sd="0" x="12"/>
        <item h="1" sd="0" x="13"/>
        <item t="default"/>
      </items>
    </pivotField>
    <pivotField showAll="0">
      <items count="7">
        <item sd="0" x="0"/>
        <item sd="0" x="1"/>
        <item sd="0" x="2"/>
        <item sd="0" x="3"/>
        <item sd="0" x="4"/>
        <item sd="0" x="5"/>
        <item t="default"/>
      </items>
    </pivotField>
    <pivotField axis="axisCol" showAll="0">
      <items count="5">
        <item h="1" sd="0" x="0"/>
        <item h="1" sd="0" x="1"/>
        <item sd="0" x="2"/>
        <item h="1" sd="0" x="3"/>
        <item t="default"/>
      </items>
    </pivotField>
  </pivotFields>
  <rowFields count="1">
    <field x="4"/>
  </rowFields>
  <rowItems count="5">
    <i>
      <x/>
    </i>
    <i>
      <x v="1"/>
    </i>
    <i>
      <x v="2"/>
    </i>
    <i>
      <x v="3"/>
    </i>
    <i t="grand">
      <x/>
    </i>
  </rowItems>
  <colFields count="1">
    <field x="22"/>
  </colFields>
  <colItems count="2">
    <i>
      <x v="2"/>
    </i>
    <i t="grand">
      <x/>
    </i>
  </colItems>
  <dataFields count="1">
    <dataField name="Sum of Sales" fld="16" baseField="0" baseItem="0"/>
  </dataFields>
  <chartFormats count="1">
    <chartFormat chart="1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3B3DC0-48FD-4782-B672-FE84868C7B2B}" name="PivotTable11" cacheId="2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fieldListSortAscending="1">
  <location ref="B60:D66" firstHeaderRow="1" firstDataRow="2" firstDataCol="1"/>
  <pivotFields count="23">
    <pivotField showAll="0"/>
    <pivotField showAll="0">
      <items count="6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m="1" x="635"/>
        <item x="174"/>
        <item x="175"/>
        <item x="176"/>
        <item x="177"/>
        <item x="178"/>
        <item x="179"/>
        <item x="180"/>
        <item x="181"/>
        <item x="182"/>
        <item m="1" x="653"/>
        <item m="1" x="654"/>
        <item m="1" x="655"/>
        <item m="1" x="656"/>
        <item m="1" x="657"/>
        <item m="1" x="658"/>
        <item m="1" x="659"/>
        <item m="1" x="660"/>
        <item m="1" x="661"/>
        <item m="1" x="662"/>
        <item m="1" x="663"/>
        <item m="1" x="664"/>
        <item m="1" x="665"/>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m="1" x="636"/>
        <item m="1" x="637"/>
        <item m="1" x="638"/>
        <item m="1" x="639"/>
        <item m="1" x="640"/>
        <item m="1" x="641"/>
        <item m="1" x="642"/>
        <item m="1" x="643"/>
        <item x="486"/>
        <item x="487"/>
        <item x="488"/>
        <item m="1" x="644"/>
        <item m="1" x="645"/>
        <item m="1" x="646"/>
        <item x="489"/>
        <item x="490"/>
        <item x="491"/>
        <item x="492"/>
        <item x="493"/>
        <item m="1" x="647"/>
        <item m="1" x="648"/>
        <item m="1" x="649"/>
        <item x="494"/>
        <item x="495"/>
        <item x="496"/>
        <item x="497"/>
        <item m="1" x="650"/>
        <item m="1" x="651"/>
        <item m="1" x="652"/>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485"/>
        <item t="default"/>
      </items>
    </pivotField>
    <pivotField showAll="0"/>
    <pivotField showAll="0">
      <items count="7">
        <item x="2"/>
        <item m="1" x="5"/>
        <item x="3"/>
        <item x="1"/>
        <item x="0"/>
        <item m="1" x="4"/>
        <item t="default"/>
      </items>
    </pivotField>
    <pivotField axis="axisRow" showAll="0">
      <items count="5">
        <item x="3"/>
        <item x="1"/>
        <item x="2"/>
        <item x="0"/>
        <item t="default"/>
      </items>
    </pivotField>
    <pivotField showAll="0"/>
    <pivotField showAll="0">
      <items count="1119">
        <item x="564"/>
        <item x="823"/>
        <item x="826"/>
        <item x="872"/>
        <item x="414"/>
        <item x="127"/>
        <item x="13"/>
        <item x="303"/>
        <item x="425"/>
        <item x="114"/>
        <item x="109"/>
        <item x="51"/>
        <item x="164"/>
        <item x="1079"/>
        <item x="388"/>
        <item x="121"/>
        <item x="160"/>
        <item x="184"/>
        <item x="979"/>
        <item x="522"/>
        <item x="35"/>
        <item x="535"/>
        <item x="662"/>
        <item x="516"/>
        <item x="281"/>
        <item x="342"/>
        <item x="125"/>
        <item x="258"/>
        <item x="353"/>
        <item x="319"/>
        <item x="461"/>
        <item x="457"/>
        <item x="1088"/>
        <item x="605"/>
        <item x="705"/>
        <item x="253"/>
        <item x="76"/>
        <item x="884"/>
        <item x="9"/>
        <item x="225"/>
        <item x="186"/>
        <item x="23"/>
        <item x="246"/>
        <item x="293"/>
        <item x="118"/>
        <item x="241"/>
        <item x="67"/>
        <item x="332"/>
        <item x="709"/>
        <item x="62"/>
        <item x="39"/>
        <item x="754"/>
        <item x="751"/>
        <item x="756"/>
        <item x="749"/>
        <item x="440"/>
        <item x="434"/>
        <item x="1065"/>
        <item x="31"/>
        <item x="1067"/>
        <item x="16"/>
        <item x="155"/>
        <item x="442"/>
        <item x="1106"/>
        <item x="47"/>
        <item x="288"/>
        <item x="152"/>
        <item x="70"/>
        <item x="812"/>
        <item x="277"/>
        <item x="180"/>
        <item x="357"/>
        <item x="995"/>
        <item x="207"/>
        <item x="1061"/>
        <item x="687"/>
        <item x="631"/>
        <item x="761"/>
        <item x="455"/>
        <item x="518"/>
        <item x="169"/>
        <item x="181"/>
        <item x="773"/>
        <item x="899"/>
        <item x="935"/>
        <item x="111"/>
        <item x="991"/>
        <item x="961"/>
        <item x="318"/>
        <item x="1092"/>
        <item x="24"/>
        <item x="95"/>
        <item x="108"/>
        <item x="517"/>
        <item x="77"/>
        <item x="968"/>
        <item x="613"/>
        <item x="168"/>
        <item x="1094"/>
        <item x="726"/>
        <item x="722"/>
        <item x="724"/>
        <item x="144"/>
        <item x="1115"/>
        <item x="1113"/>
        <item x="728"/>
        <item x="449"/>
        <item x="733"/>
        <item x="891"/>
        <item x="285"/>
        <item x="240"/>
        <item x="794"/>
        <item x="792"/>
        <item x="780"/>
        <item x="808"/>
        <item x="806"/>
        <item x="804"/>
        <item x="770"/>
        <item x="769"/>
        <item x="790"/>
        <item x="778"/>
        <item x="772"/>
        <item x="798"/>
        <item x="782"/>
        <item x="765"/>
        <item x="774"/>
        <item x="796"/>
        <item x="788"/>
        <item x="776"/>
        <item x="800"/>
        <item x="767"/>
        <item x="786"/>
        <item x="976"/>
        <item x="488"/>
        <item x="566"/>
        <item x="1050"/>
        <item x="243"/>
        <item x="27"/>
        <item x="191"/>
        <item x="914"/>
        <item x="1035"/>
        <item x="1100"/>
        <item x="623"/>
        <item x="56"/>
        <item x="189"/>
        <item x="265"/>
        <item x="508"/>
        <item x="18"/>
        <item x="302"/>
        <item x="341"/>
        <item x="982"/>
        <item x="88"/>
        <item x="206"/>
        <item x="636"/>
        <item x="630"/>
        <item x="509"/>
        <item x="626"/>
        <item x="511"/>
        <item x="216"/>
        <item x="147"/>
        <item x="384"/>
        <item x="339"/>
        <item x="301"/>
        <item x="404"/>
        <item x="416"/>
        <item x="315"/>
        <item x="984"/>
        <item x="958"/>
        <item x="538"/>
        <item x="744"/>
        <item x="834"/>
        <item x="81"/>
        <item x="85"/>
        <item x="245"/>
        <item x="221"/>
        <item x="607"/>
        <item x="156"/>
        <item x="902"/>
        <item x="758"/>
        <item x="760"/>
        <item x="750"/>
        <item x="762"/>
        <item x="1077"/>
        <item x="329"/>
        <item x="621"/>
        <item x="659"/>
        <item x="660"/>
        <item x="159"/>
        <item x="764"/>
        <item x="719"/>
        <item x="465"/>
        <item x="4"/>
        <item x="161"/>
        <item x="104"/>
        <item x="175"/>
        <item x="48"/>
        <item x="252"/>
        <item x="37"/>
        <item x="49"/>
        <item x="670"/>
        <item x="707"/>
        <item x="672"/>
        <item x="688"/>
        <item x="686"/>
        <item x="684"/>
        <item x="689"/>
        <item x="691"/>
        <item x="674"/>
        <item x="704"/>
        <item x="682"/>
        <item x="711"/>
        <item x="668"/>
        <item x="676"/>
        <item x="702"/>
        <item x="694"/>
        <item x="680"/>
        <item x="698"/>
        <item x="678"/>
        <item x="696"/>
        <item x="693"/>
        <item x="703"/>
        <item x="677"/>
        <item x="176"/>
        <item x="143"/>
        <item x="190"/>
        <item x="1009"/>
        <item x="838"/>
        <item x="997"/>
        <item x="390"/>
        <item x="697"/>
        <item x="746"/>
        <item x="952"/>
        <item x="679"/>
        <item x="544"/>
        <item x="210"/>
        <item x="570"/>
        <item x="590"/>
        <item x="575"/>
        <item x="614"/>
        <item x="1112"/>
        <item x="656"/>
        <item x="646"/>
        <item x="654"/>
        <item x="664"/>
        <item x="1006"/>
        <item x="1005"/>
        <item x="1089"/>
        <item x="458"/>
        <item x="595"/>
        <item x="1095"/>
        <item x="1091"/>
        <item x="655"/>
        <item x="742"/>
        <item x="406"/>
        <item x="515"/>
        <item x="625"/>
        <item x="685"/>
        <item x="611"/>
        <item x="456"/>
        <item x="55"/>
        <item x="361"/>
        <item x="868"/>
        <item x="130"/>
        <item x="32"/>
        <item x="150"/>
        <item x="1048"/>
        <item x="673"/>
        <item x="692"/>
        <item x="122"/>
        <item x="198"/>
        <item x="43"/>
        <item x="475"/>
        <item x="473"/>
        <item x="470"/>
        <item x="471"/>
        <item x="905"/>
        <item x="882"/>
        <item x="629"/>
        <item x="690"/>
        <item x="647"/>
        <item x="295"/>
        <item x="671"/>
        <item x="712"/>
        <item x="929"/>
        <item x="970"/>
        <item x="601"/>
        <item x="635"/>
        <item x="619"/>
        <item x="939"/>
        <item x="973"/>
        <item x="297"/>
        <item x="589"/>
        <item x="327"/>
        <item x="578"/>
        <item x="603"/>
        <item x="978"/>
        <item x="165"/>
        <item x="145"/>
        <item x="546"/>
        <item x="948"/>
        <item x="392"/>
        <item x="699"/>
        <item x="681"/>
        <item x="763"/>
        <item x="478"/>
        <item x="534"/>
        <item x="554"/>
        <item x="486"/>
        <item x="119"/>
        <item x="289"/>
        <item x="86"/>
        <item x="178"/>
        <item x="793"/>
        <item x="256"/>
        <item x="599"/>
        <item x="476"/>
        <item x="504"/>
        <item x="123"/>
        <item x="555"/>
        <item x="527"/>
        <item x="525"/>
        <item x="363"/>
        <item x="829"/>
        <item x="537"/>
        <item x="539"/>
        <item x="536"/>
        <item x="238"/>
        <item x="910"/>
        <item x="493"/>
        <item x="579"/>
        <item x="610"/>
        <item x="606"/>
        <item x="584"/>
        <item x="1103"/>
        <item x="573"/>
        <item x="574"/>
        <item x="594"/>
        <item x="588"/>
        <item x="580"/>
        <item x="653"/>
        <item x="620"/>
        <item x="956"/>
        <item x="987"/>
        <item x="305"/>
        <item x="410"/>
        <item x="310"/>
        <item x="255"/>
        <item x="887"/>
        <item x="803"/>
        <item x="257"/>
        <item x="270"/>
        <item x="249"/>
        <item x="283"/>
        <item x="651"/>
        <item x="250"/>
        <item x="44"/>
        <item x="583"/>
        <item x="220"/>
        <item x="244"/>
        <item x="966"/>
        <item x="336"/>
        <item x="326"/>
        <item x="974"/>
        <item x="273"/>
        <item x="706"/>
        <item x="735"/>
        <item x="194"/>
        <item x="832"/>
        <item x="1033"/>
        <item x="364"/>
        <item x="162"/>
        <item x="287"/>
        <item x="400"/>
        <item x="842"/>
        <item x="259"/>
        <item x="158"/>
        <item x="1056"/>
        <item x="732"/>
        <item x="1058"/>
        <item x="83"/>
        <item x="928"/>
        <item x="930"/>
        <item x="917"/>
        <item x="918"/>
        <item x="936"/>
        <item x="920"/>
        <item x="938"/>
        <item x="922"/>
        <item x="296"/>
        <item x="932"/>
        <item x="913"/>
        <item x="933"/>
        <item x="260"/>
        <item x="915"/>
        <item x="931"/>
        <item x="272"/>
        <item x="926"/>
        <item x="940"/>
        <item x="924"/>
        <item x="934"/>
        <item x="675"/>
        <item x="548"/>
        <item x="669"/>
        <item x="856"/>
        <item x="489"/>
        <item x="993"/>
        <item x="355"/>
        <item x="79"/>
        <item x="94"/>
        <item x="5"/>
        <item x="514"/>
        <item x="351"/>
        <item x="349"/>
        <item x="148"/>
        <item x="467"/>
        <item x="563"/>
        <item x="533"/>
        <item x="529"/>
        <item x="556"/>
        <item x="551"/>
        <item x="558"/>
        <item x="559"/>
        <item x="469"/>
        <item x="438"/>
        <item x="1047"/>
        <item x="481"/>
        <item x="34"/>
        <item x="10"/>
        <item x="505"/>
        <item x="278"/>
        <item x="99"/>
        <item x="586"/>
        <item x="581"/>
        <item x="874"/>
        <item x="850"/>
        <item x="876"/>
        <item x="878"/>
        <item x="880"/>
        <item x="21"/>
        <item x="73"/>
        <item x="192"/>
        <item x="1044"/>
        <item x="452"/>
        <item x="962"/>
        <item x="1069"/>
        <item x="501"/>
        <item x="713"/>
        <item x="196"/>
        <item x="523"/>
        <item x="521"/>
        <item x="714"/>
        <item x="717"/>
        <item x="718"/>
        <item x="715"/>
        <item x="721"/>
        <item x="720"/>
        <item x="149"/>
        <item x="593"/>
        <item x="98"/>
        <item x="151"/>
        <item x="454"/>
        <item x="805"/>
        <item x="729"/>
        <item x="731"/>
        <item x="734"/>
        <item x="450"/>
        <item x="154"/>
        <item x="408"/>
        <item x="1012"/>
        <item x="448"/>
        <item x="727"/>
        <item x="597"/>
        <item x="836"/>
        <item x="582"/>
        <item x="700"/>
        <item x="736"/>
        <item x="1082"/>
        <item x="753"/>
        <item x="870"/>
        <item x="875"/>
        <item x="816"/>
        <item x="1022"/>
        <item x="802"/>
        <item x="901"/>
        <item x="852"/>
        <item x="263"/>
        <item x="14"/>
        <item x="201"/>
        <item x="53"/>
        <item x="2"/>
        <item x="298"/>
        <item x="247"/>
        <item x="203"/>
        <item x="124"/>
        <item x="187"/>
        <item x="209"/>
        <item x="1014"/>
        <item x="639"/>
        <item x="777"/>
        <item x="1063"/>
        <item x="990"/>
        <item x="313"/>
        <item x="15"/>
        <item x="105"/>
        <item x="839"/>
        <item x="102"/>
        <item x="218"/>
        <item x="54"/>
        <item x="87"/>
        <item x="68"/>
        <item x="1108"/>
        <item x="1110"/>
        <item x="909"/>
        <item x="911"/>
        <item x="907"/>
        <item x="616"/>
        <item x="1024"/>
        <item x="391"/>
        <item x="237"/>
        <item x="294"/>
        <item x="267"/>
        <item x="835"/>
        <item x="837"/>
        <item x="999"/>
        <item x="306"/>
        <item x="335"/>
        <item x="219"/>
        <item x="72"/>
        <item x="562"/>
        <item x="977"/>
        <item x="82"/>
        <item x="587"/>
        <item x="242"/>
        <item x="393"/>
        <item x="1023"/>
        <item x="480"/>
        <item x="131"/>
        <item x="370"/>
        <item x="810"/>
        <item x="427"/>
        <item x="212"/>
        <item x="200"/>
        <item x="141"/>
        <item x="40"/>
        <item x="157"/>
        <item x="80"/>
        <item x="866"/>
        <item x="585"/>
        <item x="498"/>
        <item x="433"/>
        <item x="1078"/>
        <item x="494"/>
        <item x="490"/>
        <item x="439"/>
        <item x="464"/>
        <item x="1080"/>
        <item x="1084"/>
        <item x="468"/>
        <item x="496"/>
        <item x="1073"/>
        <item x="379"/>
        <item x="1071"/>
        <item x="492"/>
        <item x="466"/>
        <item x="1076"/>
        <item x="500"/>
        <item x="1081"/>
        <item x="437"/>
        <item x="1083"/>
        <item x="503"/>
        <item x="387"/>
        <item x="435"/>
        <item x="485"/>
        <item x="424"/>
        <item x="1074"/>
        <item x="377"/>
        <item x="422"/>
        <item x="381"/>
        <item x="430"/>
        <item x="389"/>
        <item x="420"/>
        <item x="1021"/>
        <item x="881"/>
        <item x="879"/>
        <item x="975"/>
        <item x="173"/>
        <item x="1037"/>
        <item x="1034"/>
        <item x="399"/>
        <item x="397"/>
        <item x="1038"/>
        <item x="251"/>
        <item x="116"/>
        <item x="215"/>
        <item x="232"/>
        <item x="226"/>
        <item x="658"/>
        <item x="1057"/>
        <item x="854"/>
        <item x="628"/>
        <item x="634"/>
        <item x="642"/>
        <item x="644"/>
        <item x="652"/>
        <item x="650"/>
        <item x="612"/>
        <item x="967"/>
        <item x="328"/>
        <item x="615"/>
        <item x="618"/>
        <item x="275"/>
        <item x="683"/>
        <item x="883"/>
        <item x="411"/>
        <item x="824"/>
        <item x="822"/>
        <item x="771"/>
        <item x="820"/>
        <item x="775"/>
        <item x="827"/>
        <item x="817"/>
        <item x="830"/>
        <item x="828"/>
        <item x="799"/>
        <item x="797"/>
        <item x="779"/>
        <item x="819"/>
        <item x="785"/>
        <item x="787"/>
        <item x="170"/>
        <item x="3"/>
        <item x="74"/>
        <item x="134"/>
        <item x="61"/>
        <item x="236"/>
        <item x="188"/>
        <item x="89"/>
        <item x="513"/>
        <item x="106"/>
        <item x="7"/>
        <item x="472"/>
        <item x="759"/>
        <item x="46"/>
        <item x="627"/>
        <item x="507"/>
        <item x="502"/>
        <item x="166"/>
        <item x="633"/>
        <item x="510"/>
        <item x="360"/>
        <item x="264"/>
        <item x="592"/>
        <item x="572"/>
        <item x="604"/>
        <item x="600"/>
        <item x="571"/>
        <item x="235"/>
        <item x="20"/>
        <item x="84"/>
        <item x="133"/>
        <item x="1090"/>
        <item x="460"/>
        <item x="1007"/>
        <item x="8"/>
        <item x="831"/>
        <item x="1093"/>
        <item x="482"/>
        <item x="1031"/>
        <item x="801"/>
        <item x="1030"/>
        <item x="373"/>
        <item x="937"/>
        <item x="927"/>
        <item x="916"/>
        <item x="324"/>
        <item x="368"/>
        <item x="136"/>
        <item x="609"/>
        <item x="1111"/>
        <item x="641"/>
        <item x="254"/>
        <item x="291"/>
        <item x="1099"/>
        <item x="1097"/>
        <item x="174"/>
        <item x="818"/>
        <item x="795"/>
        <item x="781"/>
        <item x="821"/>
        <item x="789"/>
        <item x="69"/>
        <item x="325"/>
        <item x="1102"/>
        <item x="530"/>
        <item x="115"/>
        <item x="214"/>
        <item x="22"/>
        <item x="172"/>
        <item x="274"/>
        <item x="398"/>
        <item x="71"/>
        <item x="223"/>
        <item x="41"/>
        <item x="195"/>
        <item x="897"/>
        <item x="261"/>
        <item x="923"/>
        <item x="78"/>
        <item x="374"/>
        <item x="179"/>
        <item x="1087"/>
        <item x="426"/>
        <item x="333"/>
        <item x="971"/>
        <item x="120"/>
        <item x="841"/>
        <item x="843"/>
        <item x="846"/>
        <item x="231"/>
        <item x="847"/>
        <item x="845"/>
        <item x="550"/>
        <item x="908"/>
        <item x="276"/>
        <item x="1028"/>
        <item x="643"/>
        <item x="91"/>
        <item x="811"/>
        <item x="708"/>
        <item x="954"/>
        <item x="565"/>
        <item x="666"/>
        <item x="873"/>
        <item x="904"/>
        <item x="132"/>
        <item x="1020"/>
        <item x="807"/>
        <item x="526"/>
        <item x="417"/>
        <item x="385"/>
        <item x="428"/>
        <item x="137"/>
        <item x="224"/>
        <item x="1040"/>
        <item x="233"/>
        <item x="359"/>
        <item x="1016"/>
        <item x="292"/>
        <item x="862"/>
        <item x="725"/>
        <item x="624"/>
        <item x="577"/>
        <item x="1109"/>
        <item x="591"/>
        <item x="576"/>
        <item x="701"/>
        <item x="640"/>
        <item x="632"/>
        <item x="617"/>
        <item x="602"/>
        <item x="649"/>
        <item x="667"/>
        <item x="622"/>
        <item x="638"/>
        <item x="608"/>
        <item x="569"/>
        <item x="126"/>
        <item x="171"/>
        <item x="33"/>
        <item x="234"/>
        <item x="343"/>
        <item x="840"/>
        <item x="495"/>
        <item x="208"/>
        <item x="423"/>
        <item x="378"/>
        <item x="491"/>
        <item x="542"/>
        <item x="710"/>
        <item x="541"/>
        <item x="547"/>
        <item x="545"/>
        <item x="543"/>
        <item x="549"/>
        <item x="266"/>
        <item x="657"/>
        <item x="197"/>
        <item x="42"/>
        <item x="117"/>
        <item x="50"/>
        <item x="107"/>
        <item x="167"/>
        <item x="26"/>
        <item x="1098"/>
        <item x="1096"/>
        <item x="112"/>
        <item x="110"/>
        <item x="1036"/>
        <item x="867"/>
        <item x="855"/>
        <item x="857"/>
        <item x="849"/>
        <item x="871"/>
        <item x="211"/>
        <item x="859"/>
        <item x="869"/>
        <item x="865"/>
        <item x="1018"/>
        <item x="290"/>
        <item x="889"/>
        <item x="738"/>
        <item x="421"/>
        <item x="903"/>
        <item x="1046"/>
        <item x="645"/>
        <item x="412"/>
        <item x="227"/>
        <item x="140"/>
        <item x="199"/>
        <item x="0"/>
        <item x="100"/>
        <item x="25"/>
        <item x="113"/>
        <item x="248"/>
        <item x="262"/>
        <item x="11"/>
        <item x="185"/>
        <item x="783"/>
        <item x="861"/>
        <item x="229"/>
        <item x="1039"/>
        <item x="946"/>
        <item x="716"/>
        <item x="446"/>
        <item x="45"/>
        <item x="372"/>
        <item x="153"/>
        <item x="506"/>
        <item x="146"/>
        <item x="59"/>
        <item x="648"/>
        <item x="57"/>
        <item x="661"/>
        <item x="93"/>
        <item x="183"/>
        <item x="540"/>
        <item x="371"/>
        <item x="474"/>
        <item x="757"/>
        <item x="893"/>
        <item x="944"/>
        <item x="1052"/>
        <item x="809"/>
        <item x="695"/>
        <item x="1042"/>
        <item x="396"/>
        <item x="459"/>
        <item x="60"/>
        <item x="1"/>
        <item x="204"/>
        <item x="128"/>
        <item x="101"/>
        <item x="858"/>
        <item x="182"/>
        <item x="19"/>
        <item x="665"/>
        <item x="941"/>
        <item x="860"/>
        <item x="531"/>
        <item x="309"/>
        <item x="561"/>
        <item x="885"/>
        <item x="957"/>
        <item x="955"/>
        <item x="520"/>
        <item x="1086"/>
        <item x="906"/>
        <item x="814"/>
        <item x="444"/>
        <item x="568"/>
        <item x="96"/>
        <item x="17"/>
        <item x="730"/>
        <item x="1104"/>
        <item x="441"/>
        <item x="38"/>
        <item x="321"/>
        <item x="340"/>
        <item x="981"/>
        <item x="413"/>
        <item x="1053"/>
        <item x="367"/>
        <item x="338"/>
        <item x="1013"/>
        <item x="403"/>
        <item x="1043"/>
        <item x="1062"/>
        <item x="447"/>
        <item x="337"/>
        <item x="304"/>
        <item x="383"/>
        <item x="980"/>
        <item x="300"/>
        <item x="1025"/>
        <item x="409"/>
        <item x="362"/>
        <item x="348"/>
        <item x="394"/>
        <item x="1027"/>
        <item x="1011"/>
        <item x="401"/>
        <item x="352"/>
        <item x="1029"/>
        <item x="1066"/>
        <item x="1032"/>
        <item x="988"/>
        <item x="375"/>
        <item x="960"/>
        <item x="1055"/>
        <item x="1059"/>
        <item x="346"/>
        <item x="314"/>
        <item x="983"/>
        <item x="344"/>
        <item x="985"/>
        <item x="1041"/>
        <item x="1001"/>
        <item x="350"/>
        <item x="1015"/>
        <item x="1064"/>
        <item x="1017"/>
        <item x="395"/>
        <item x="358"/>
        <item x="1002"/>
        <item x="308"/>
        <item x="445"/>
        <item x="415"/>
        <item x="487"/>
        <item x="316"/>
        <item x="407"/>
        <item x="963"/>
        <item x="1060"/>
        <item x="1045"/>
        <item x="1010"/>
        <item x="366"/>
        <item x="1049"/>
        <item x="443"/>
        <item x="959"/>
        <item x="405"/>
        <item x="312"/>
        <item x="1019"/>
        <item x="451"/>
        <item x="992"/>
        <item x="369"/>
        <item x="354"/>
        <item x="994"/>
        <item x="1054"/>
        <item x="386"/>
        <item x="723"/>
        <item x="557"/>
        <item x="1117"/>
        <item x="740"/>
        <item x="269"/>
        <item x="323"/>
        <item x="453"/>
        <item x="989"/>
        <item x="964"/>
        <item x="268"/>
        <item x="322"/>
        <item x="317"/>
        <item x="345"/>
        <item x="986"/>
        <item x="279"/>
        <item x="972"/>
        <item x="334"/>
        <item x="436"/>
        <item x="29"/>
        <item x="1107"/>
        <item x="596"/>
        <item x="598"/>
        <item x="1105"/>
        <item x="519"/>
        <item x="637"/>
        <item x="512"/>
        <item x="853"/>
        <item x="1068"/>
        <item x="320"/>
        <item x="222"/>
        <item x="925"/>
        <item x="553"/>
        <item x="528"/>
        <item x="1101"/>
        <item x="92"/>
        <item x="58"/>
        <item x="402"/>
        <item x="1114"/>
        <item x="177"/>
        <item x="1004"/>
        <item x="844"/>
        <item x="965"/>
        <item x="848"/>
        <item x="560"/>
        <item x="331"/>
        <item x="280"/>
        <item x="748"/>
        <item x="524"/>
        <item x="552"/>
        <item x="532"/>
        <item x="752"/>
        <item x="66"/>
        <item x="202"/>
        <item x="969"/>
        <item x="330"/>
        <item x="1072"/>
        <item x="431"/>
        <item x="52"/>
        <item x="139"/>
        <item x="1026"/>
        <item x="898"/>
        <item x="896"/>
        <item x="213"/>
        <item x="900"/>
        <item x="217"/>
        <item x="894"/>
        <item x="239"/>
        <item x="888"/>
        <item x="886"/>
        <item x="895"/>
        <item x="890"/>
        <item x="892"/>
        <item x="103"/>
        <item x="950"/>
        <item x="863"/>
        <item x="376"/>
        <item x="663"/>
        <item x="497"/>
        <item x="30"/>
        <item x="432"/>
        <item x="299"/>
        <item x="791"/>
        <item x="347"/>
        <item x="205"/>
        <item x="429"/>
        <item x="97"/>
        <item x="36"/>
        <item x="142"/>
        <item x="307"/>
        <item x="499"/>
        <item x="1075"/>
        <item x="382"/>
        <item x="463"/>
        <item x="1070"/>
        <item x="418"/>
        <item x="419"/>
        <item x="921"/>
        <item x="380"/>
        <item x="228"/>
        <item x="75"/>
        <item x="998"/>
        <item x="996"/>
        <item x="356"/>
        <item x="1000"/>
        <item x="567"/>
        <item x="28"/>
        <item x="271"/>
        <item x="919"/>
        <item x="766"/>
        <item x="851"/>
        <item x="1116"/>
        <item x="877"/>
        <item x="741"/>
        <item x="743"/>
        <item x="745"/>
        <item x="833"/>
        <item x="739"/>
        <item x="737"/>
        <item x="747"/>
        <item x="755"/>
        <item x="825"/>
        <item x="945"/>
        <item x="943"/>
        <item x="284"/>
        <item x="949"/>
        <item x="947"/>
        <item x="942"/>
        <item x="282"/>
        <item x="953"/>
        <item x="951"/>
        <item x="286"/>
        <item x="230"/>
        <item x="311"/>
        <item x="6"/>
        <item x="63"/>
        <item x="1008"/>
        <item x="1003"/>
        <item x="462"/>
        <item x="1051"/>
        <item x="1085"/>
        <item x="12"/>
        <item x="138"/>
        <item x="129"/>
        <item x="64"/>
        <item x="813"/>
        <item x="784"/>
        <item x="815"/>
        <item x="768"/>
        <item x="864"/>
        <item x="483"/>
        <item x="477"/>
        <item x="193"/>
        <item x="479"/>
        <item x="912"/>
        <item x="365"/>
        <item x="484"/>
        <item x="135"/>
        <item x="163"/>
        <item x="65"/>
        <item x="90"/>
        <item t="default"/>
      </items>
    </pivotField>
    <pivotField showAll="0"/>
    <pivotField showAll="0"/>
    <pivotField showAll="0"/>
    <pivotField showAll="0"/>
    <pivotField showAll="0">
      <items count="5">
        <item x="0"/>
        <item x="1"/>
        <item x="3"/>
        <item x="2"/>
        <item t="default"/>
      </items>
    </pivotField>
    <pivotField showAll="0">
      <items count="7">
        <item x="5"/>
        <item x="4"/>
        <item x="1"/>
        <item x="3"/>
        <item x="0"/>
        <item x="2"/>
        <item t="default"/>
      </items>
    </pivotField>
    <pivotField showAll="0"/>
    <pivotField showAll="0"/>
    <pivotField showAll="0"/>
    <pivotField dataField="1" showAll="0"/>
    <pivotField showAll="0"/>
    <pivotField showAll="0"/>
    <pivotField showAll="0">
      <items count="4">
        <item x="0"/>
        <item x="1"/>
        <item x="2"/>
        <item t="default"/>
      </items>
    </pivotField>
    <pivotField showAll="0">
      <items count="15">
        <item h="1" sd="0" x="0"/>
        <item h="1" sd="0" x="1"/>
        <item h="1" sd="0" x="2"/>
        <item h="1" sd="0" x="3"/>
        <item h="1" sd="0" x="4"/>
        <item h="1" sd="0" x="5"/>
        <item h="1" sd="0" x="6"/>
        <item h="1" sd="0" x="7"/>
        <item h="1" sd="0" x="8"/>
        <item sd="0" x="9"/>
        <item h="1" sd="0" x="10"/>
        <item h="1" sd="0" x="11"/>
        <item h="1" sd="0" x="12"/>
        <item h="1" sd="0" x="13"/>
        <item t="default"/>
      </items>
    </pivotField>
    <pivotField showAll="0">
      <items count="7">
        <item sd="0" x="0"/>
        <item sd="0" x="1"/>
        <item sd="0" x="2"/>
        <item sd="0" x="3"/>
        <item sd="0" x="4"/>
        <item sd="0" x="5"/>
        <item t="default"/>
      </items>
    </pivotField>
    <pivotField axis="axisCol" showAll="0">
      <items count="5">
        <item h="1" sd="0" x="0"/>
        <item sd="0" x="1"/>
        <item h="1" sd="0" x="2"/>
        <item h="1" sd="0" x="3"/>
        <item t="default"/>
      </items>
    </pivotField>
  </pivotFields>
  <rowFields count="1">
    <field x="4"/>
  </rowFields>
  <rowItems count="5">
    <i>
      <x/>
    </i>
    <i>
      <x v="1"/>
    </i>
    <i>
      <x v="2"/>
    </i>
    <i>
      <x v="3"/>
    </i>
    <i t="grand">
      <x/>
    </i>
  </rowItems>
  <colFields count="1">
    <field x="22"/>
  </colFields>
  <colItems count="2">
    <i>
      <x v="1"/>
    </i>
    <i t="grand">
      <x/>
    </i>
  </colItems>
  <dataFields count="1">
    <dataField name="Sum of Sales" fld="16" baseField="0" baseItem="0"/>
  </dataFields>
  <chartFormats count="1">
    <chartFormat chart="1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C31C4C-48D1-4B89-B959-00753ECD44B9}" name="PivotTable9" cacheId="2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fieldListSortAscending="1">
  <location ref="B52:C57" firstHeaderRow="1" firstDataRow="1" firstDataCol="1"/>
  <pivotFields count="23">
    <pivotField showAll="0"/>
    <pivotField showAll="0">
      <items count="6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m="1" x="635"/>
        <item x="174"/>
        <item x="175"/>
        <item x="176"/>
        <item x="177"/>
        <item x="178"/>
        <item x="179"/>
        <item x="180"/>
        <item x="181"/>
        <item x="182"/>
        <item m="1" x="653"/>
        <item m="1" x="654"/>
        <item m="1" x="655"/>
        <item m="1" x="656"/>
        <item m="1" x="657"/>
        <item m="1" x="658"/>
        <item m="1" x="659"/>
        <item m="1" x="660"/>
        <item m="1" x="661"/>
        <item m="1" x="662"/>
        <item m="1" x="663"/>
        <item m="1" x="664"/>
        <item m="1" x="665"/>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m="1" x="636"/>
        <item m="1" x="637"/>
        <item m="1" x="638"/>
        <item m="1" x="639"/>
        <item m="1" x="640"/>
        <item m="1" x="641"/>
        <item m="1" x="642"/>
        <item m="1" x="643"/>
        <item x="486"/>
        <item x="487"/>
        <item x="488"/>
        <item m="1" x="644"/>
        <item m="1" x="645"/>
        <item m="1" x="646"/>
        <item x="489"/>
        <item x="490"/>
        <item x="491"/>
        <item x="492"/>
        <item x="493"/>
        <item m="1" x="647"/>
        <item m="1" x="648"/>
        <item m="1" x="649"/>
        <item x="494"/>
        <item x="495"/>
        <item x="496"/>
        <item x="497"/>
        <item m="1" x="650"/>
        <item m="1" x="651"/>
        <item m="1" x="652"/>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485"/>
        <item t="default"/>
      </items>
    </pivotField>
    <pivotField showAll="0"/>
    <pivotField showAll="0">
      <items count="7">
        <item x="2"/>
        <item m="1" x="5"/>
        <item x="3"/>
        <item x="1"/>
        <item x="0"/>
        <item m="1" x="4"/>
        <item t="default"/>
      </items>
    </pivotField>
    <pivotField axis="axisRow" showAll="0">
      <items count="5">
        <item x="3"/>
        <item x="1"/>
        <item x="2"/>
        <item x="0"/>
        <item t="default"/>
      </items>
    </pivotField>
    <pivotField showAll="0"/>
    <pivotField showAll="0">
      <items count="1119">
        <item x="564"/>
        <item x="823"/>
        <item x="826"/>
        <item x="872"/>
        <item x="414"/>
        <item x="127"/>
        <item x="13"/>
        <item x="303"/>
        <item x="425"/>
        <item x="114"/>
        <item x="109"/>
        <item x="51"/>
        <item x="164"/>
        <item x="1079"/>
        <item x="388"/>
        <item x="121"/>
        <item x="160"/>
        <item x="184"/>
        <item x="979"/>
        <item x="522"/>
        <item x="35"/>
        <item x="535"/>
        <item x="662"/>
        <item x="516"/>
        <item x="281"/>
        <item x="342"/>
        <item x="125"/>
        <item x="258"/>
        <item x="353"/>
        <item x="319"/>
        <item x="461"/>
        <item x="457"/>
        <item x="1088"/>
        <item x="605"/>
        <item x="705"/>
        <item x="253"/>
        <item x="76"/>
        <item x="884"/>
        <item x="9"/>
        <item x="225"/>
        <item x="186"/>
        <item x="23"/>
        <item x="246"/>
        <item x="293"/>
        <item x="118"/>
        <item x="241"/>
        <item x="67"/>
        <item x="332"/>
        <item x="709"/>
        <item x="62"/>
        <item x="39"/>
        <item x="754"/>
        <item x="751"/>
        <item x="756"/>
        <item x="749"/>
        <item x="440"/>
        <item x="434"/>
        <item x="1065"/>
        <item x="31"/>
        <item x="1067"/>
        <item x="16"/>
        <item x="155"/>
        <item x="442"/>
        <item x="1106"/>
        <item x="47"/>
        <item x="288"/>
        <item x="152"/>
        <item x="70"/>
        <item x="812"/>
        <item x="277"/>
        <item x="180"/>
        <item x="357"/>
        <item x="995"/>
        <item x="207"/>
        <item x="1061"/>
        <item x="687"/>
        <item x="631"/>
        <item x="761"/>
        <item x="455"/>
        <item x="518"/>
        <item x="169"/>
        <item x="181"/>
        <item x="773"/>
        <item x="899"/>
        <item x="935"/>
        <item x="111"/>
        <item x="991"/>
        <item x="961"/>
        <item x="318"/>
        <item x="1092"/>
        <item x="24"/>
        <item x="95"/>
        <item x="108"/>
        <item x="517"/>
        <item x="77"/>
        <item x="968"/>
        <item x="613"/>
        <item x="168"/>
        <item x="1094"/>
        <item x="726"/>
        <item x="722"/>
        <item x="724"/>
        <item x="144"/>
        <item x="1115"/>
        <item x="1113"/>
        <item x="728"/>
        <item x="449"/>
        <item x="733"/>
        <item x="891"/>
        <item x="285"/>
        <item x="240"/>
        <item x="794"/>
        <item x="792"/>
        <item x="780"/>
        <item x="808"/>
        <item x="806"/>
        <item x="804"/>
        <item x="770"/>
        <item x="769"/>
        <item x="790"/>
        <item x="778"/>
        <item x="772"/>
        <item x="798"/>
        <item x="782"/>
        <item x="765"/>
        <item x="774"/>
        <item x="796"/>
        <item x="788"/>
        <item x="776"/>
        <item x="800"/>
        <item x="767"/>
        <item x="786"/>
        <item x="976"/>
        <item x="488"/>
        <item x="566"/>
        <item x="1050"/>
        <item x="243"/>
        <item x="27"/>
        <item x="191"/>
        <item x="914"/>
        <item x="1035"/>
        <item x="1100"/>
        <item x="623"/>
        <item x="56"/>
        <item x="189"/>
        <item x="265"/>
        <item x="508"/>
        <item x="18"/>
        <item x="302"/>
        <item x="341"/>
        <item x="982"/>
        <item x="88"/>
        <item x="206"/>
        <item x="636"/>
        <item x="630"/>
        <item x="509"/>
        <item x="626"/>
        <item x="511"/>
        <item x="216"/>
        <item x="147"/>
        <item x="384"/>
        <item x="339"/>
        <item x="301"/>
        <item x="404"/>
        <item x="416"/>
        <item x="315"/>
        <item x="984"/>
        <item x="958"/>
        <item x="538"/>
        <item x="744"/>
        <item x="834"/>
        <item x="81"/>
        <item x="85"/>
        <item x="245"/>
        <item x="221"/>
        <item x="607"/>
        <item x="156"/>
        <item x="902"/>
        <item x="758"/>
        <item x="760"/>
        <item x="750"/>
        <item x="762"/>
        <item x="1077"/>
        <item x="329"/>
        <item x="621"/>
        <item x="659"/>
        <item x="660"/>
        <item x="159"/>
        <item x="764"/>
        <item x="719"/>
        <item x="465"/>
        <item x="4"/>
        <item x="161"/>
        <item x="104"/>
        <item x="175"/>
        <item x="48"/>
        <item x="252"/>
        <item x="37"/>
        <item x="49"/>
        <item x="670"/>
        <item x="707"/>
        <item x="672"/>
        <item x="688"/>
        <item x="686"/>
        <item x="684"/>
        <item x="689"/>
        <item x="691"/>
        <item x="674"/>
        <item x="704"/>
        <item x="682"/>
        <item x="711"/>
        <item x="668"/>
        <item x="676"/>
        <item x="702"/>
        <item x="694"/>
        <item x="680"/>
        <item x="698"/>
        <item x="678"/>
        <item x="696"/>
        <item x="693"/>
        <item x="703"/>
        <item x="677"/>
        <item x="176"/>
        <item x="143"/>
        <item x="190"/>
        <item x="1009"/>
        <item x="838"/>
        <item x="997"/>
        <item x="390"/>
        <item x="697"/>
        <item x="746"/>
        <item x="952"/>
        <item x="679"/>
        <item x="544"/>
        <item x="210"/>
        <item x="570"/>
        <item x="590"/>
        <item x="575"/>
        <item x="614"/>
        <item x="1112"/>
        <item x="656"/>
        <item x="646"/>
        <item x="654"/>
        <item x="664"/>
        <item x="1006"/>
        <item x="1005"/>
        <item x="1089"/>
        <item x="458"/>
        <item x="595"/>
        <item x="1095"/>
        <item x="1091"/>
        <item x="655"/>
        <item x="742"/>
        <item x="406"/>
        <item x="515"/>
        <item x="625"/>
        <item x="685"/>
        <item x="611"/>
        <item x="456"/>
        <item x="55"/>
        <item x="361"/>
        <item x="868"/>
        <item x="130"/>
        <item x="32"/>
        <item x="150"/>
        <item x="1048"/>
        <item x="673"/>
        <item x="692"/>
        <item x="122"/>
        <item x="198"/>
        <item x="43"/>
        <item x="475"/>
        <item x="473"/>
        <item x="470"/>
        <item x="471"/>
        <item x="905"/>
        <item x="882"/>
        <item x="629"/>
        <item x="690"/>
        <item x="647"/>
        <item x="295"/>
        <item x="671"/>
        <item x="712"/>
        <item x="929"/>
        <item x="970"/>
        <item x="601"/>
        <item x="635"/>
        <item x="619"/>
        <item x="939"/>
        <item x="973"/>
        <item x="297"/>
        <item x="589"/>
        <item x="327"/>
        <item x="578"/>
        <item x="603"/>
        <item x="978"/>
        <item x="165"/>
        <item x="145"/>
        <item x="546"/>
        <item x="948"/>
        <item x="392"/>
        <item x="699"/>
        <item x="681"/>
        <item x="763"/>
        <item x="478"/>
        <item x="534"/>
        <item x="554"/>
        <item x="486"/>
        <item x="119"/>
        <item x="289"/>
        <item x="86"/>
        <item x="178"/>
        <item x="793"/>
        <item x="256"/>
        <item x="599"/>
        <item x="476"/>
        <item x="504"/>
        <item x="123"/>
        <item x="555"/>
        <item x="527"/>
        <item x="525"/>
        <item x="363"/>
        <item x="829"/>
        <item x="537"/>
        <item x="539"/>
        <item x="536"/>
        <item x="238"/>
        <item x="910"/>
        <item x="493"/>
        <item x="579"/>
        <item x="610"/>
        <item x="606"/>
        <item x="584"/>
        <item x="1103"/>
        <item x="573"/>
        <item x="574"/>
        <item x="594"/>
        <item x="588"/>
        <item x="580"/>
        <item x="653"/>
        <item x="620"/>
        <item x="956"/>
        <item x="987"/>
        <item x="305"/>
        <item x="410"/>
        <item x="310"/>
        <item x="255"/>
        <item x="887"/>
        <item x="803"/>
        <item x="257"/>
        <item x="270"/>
        <item x="249"/>
        <item x="283"/>
        <item x="651"/>
        <item x="250"/>
        <item x="44"/>
        <item x="583"/>
        <item x="220"/>
        <item x="244"/>
        <item x="966"/>
        <item x="336"/>
        <item x="326"/>
        <item x="974"/>
        <item x="273"/>
        <item x="706"/>
        <item x="735"/>
        <item x="194"/>
        <item x="832"/>
        <item x="1033"/>
        <item x="364"/>
        <item x="162"/>
        <item x="287"/>
        <item x="400"/>
        <item x="842"/>
        <item x="259"/>
        <item x="158"/>
        <item x="1056"/>
        <item x="732"/>
        <item x="1058"/>
        <item x="83"/>
        <item x="928"/>
        <item x="930"/>
        <item x="917"/>
        <item x="918"/>
        <item x="936"/>
        <item x="920"/>
        <item x="938"/>
        <item x="922"/>
        <item x="296"/>
        <item x="932"/>
        <item x="913"/>
        <item x="933"/>
        <item x="260"/>
        <item x="915"/>
        <item x="931"/>
        <item x="272"/>
        <item x="926"/>
        <item x="940"/>
        <item x="924"/>
        <item x="934"/>
        <item x="675"/>
        <item x="548"/>
        <item x="669"/>
        <item x="856"/>
        <item x="489"/>
        <item x="993"/>
        <item x="355"/>
        <item x="79"/>
        <item x="94"/>
        <item x="5"/>
        <item x="514"/>
        <item x="351"/>
        <item x="349"/>
        <item x="148"/>
        <item x="467"/>
        <item x="563"/>
        <item x="533"/>
        <item x="529"/>
        <item x="556"/>
        <item x="551"/>
        <item x="558"/>
        <item x="559"/>
        <item x="469"/>
        <item x="438"/>
        <item x="1047"/>
        <item x="481"/>
        <item x="34"/>
        <item x="10"/>
        <item x="505"/>
        <item x="278"/>
        <item x="99"/>
        <item x="586"/>
        <item x="581"/>
        <item x="874"/>
        <item x="850"/>
        <item x="876"/>
        <item x="878"/>
        <item x="880"/>
        <item x="21"/>
        <item x="73"/>
        <item x="192"/>
        <item x="1044"/>
        <item x="452"/>
        <item x="962"/>
        <item x="1069"/>
        <item x="501"/>
        <item x="713"/>
        <item x="196"/>
        <item x="523"/>
        <item x="521"/>
        <item x="714"/>
        <item x="717"/>
        <item x="718"/>
        <item x="715"/>
        <item x="721"/>
        <item x="720"/>
        <item x="149"/>
        <item x="593"/>
        <item x="98"/>
        <item x="151"/>
        <item x="454"/>
        <item x="805"/>
        <item x="729"/>
        <item x="731"/>
        <item x="734"/>
        <item x="450"/>
        <item x="154"/>
        <item x="408"/>
        <item x="1012"/>
        <item x="448"/>
        <item x="727"/>
        <item x="597"/>
        <item x="836"/>
        <item x="582"/>
        <item x="700"/>
        <item x="736"/>
        <item x="1082"/>
        <item x="753"/>
        <item x="870"/>
        <item x="875"/>
        <item x="816"/>
        <item x="1022"/>
        <item x="802"/>
        <item x="901"/>
        <item x="852"/>
        <item x="263"/>
        <item x="14"/>
        <item x="201"/>
        <item x="53"/>
        <item x="2"/>
        <item x="298"/>
        <item x="247"/>
        <item x="203"/>
        <item x="124"/>
        <item x="187"/>
        <item x="209"/>
        <item x="1014"/>
        <item x="639"/>
        <item x="777"/>
        <item x="1063"/>
        <item x="990"/>
        <item x="313"/>
        <item x="15"/>
        <item x="105"/>
        <item x="839"/>
        <item x="102"/>
        <item x="218"/>
        <item x="54"/>
        <item x="87"/>
        <item x="68"/>
        <item x="1108"/>
        <item x="1110"/>
        <item x="909"/>
        <item x="911"/>
        <item x="907"/>
        <item x="616"/>
        <item x="1024"/>
        <item x="391"/>
        <item x="237"/>
        <item x="294"/>
        <item x="267"/>
        <item x="835"/>
        <item x="837"/>
        <item x="999"/>
        <item x="306"/>
        <item x="335"/>
        <item x="219"/>
        <item x="72"/>
        <item x="562"/>
        <item x="977"/>
        <item x="82"/>
        <item x="587"/>
        <item x="242"/>
        <item x="393"/>
        <item x="1023"/>
        <item x="480"/>
        <item x="131"/>
        <item x="370"/>
        <item x="810"/>
        <item x="427"/>
        <item x="212"/>
        <item x="200"/>
        <item x="141"/>
        <item x="40"/>
        <item x="157"/>
        <item x="80"/>
        <item x="866"/>
        <item x="585"/>
        <item x="498"/>
        <item x="433"/>
        <item x="1078"/>
        <item x="494"/>
        <item x="490"/>
        <item x="439"/>
        <item x="464"/>
        <item x="1080"/>
        <item x="1084"/>
        <item x="468"/>
        <item x="496"/>
        <item x="1073"/>
        <item x="379"/>
        <item x="1071"/>
        <item x="492"/>
        <item x="466"/>
        <item x="1076"/>
        <item x="500"/>
        <item x="1081"/>
        <item x="437"/>
        <item x="1083"/>
        <item x="503"/>
        <item x="387"/>
        <item x="435"/>
        <item x="485"/>
        <item x="424"/>
        <item x="1074"/>
        <item x="377"/>
        <item x="422"/>
        <item x="381"/>
        <item x="430"/>
        <item x="389"/>
        <item x="420"/>
        <item x="1021"/>
        <item x="881"/>
        <item x="879"/>
        <item x="975"/>
        <item x="173"/>
        <item x="1037"/>
        <item x="1034"/>
        <item x="399"/>
        <item x="397"/>
        <item x="1038"/>
        <item x="251"/>
        <item x="116"/>
        <item x="215"/>
        <item x="232"/>
        <item x="226"/>
        <item x="658"/>
        <item x="1057"/>
        <item x="854"/>
        <item x="628"/>
        <item x="634"/>
        <item x="642"/>
        <item x="644"/>
        <item x="652"/>
        <item x="650"/>
        <item x="612"/>
        <item x="967"/>
        <item x="328"/>
        <item x="615"/>
        <item x="618"/>
        <item x="275"/>
        <item x="683"/>
        <item x="883"/>
        <item x="411"/>
        <item x="824"/>
        <item x="822"/>
        <item x="771"/>
        <item x="820"/>
        <item x="775"/>
        <item x="827"/>
        <item x="817"/>
        <item x="830"/>
        <item x="828"/>
        <item x="799"/>
        <item x="797"/>
        <item x="779"/>
        <item x="819"/>
        <item x="785"/>
        <item x="787"/>
        <item x="170"/>
        <item x="3"/>
        <item x="74"/>
        <item x="134"/>
        <item x="61"/>
        <item x="236"/>
        <item x="188"/>
        <item x="89"/>
        <item x="513"/>
        <item x="106"/>
        <item x="7"/>
        <item x="472"/>
        <item x="759"/>
        <item x="46"/>
        <item x="627"/>
        <item x="507"/>
        <item x="502"/>
        <item x="166"/>
        <item x="633"/>
        <item x="510"/>
        <item x="360"/>
        <item x="264"/>
        <item x="592"/>
        <item x="572"/>
        <item x="604"/>
        <item x="600"/>
        <item x="571"/>
        <item x="235"/>
        <item x="20"/>
        <item x="84"/>
        <item x="133"/>
        <item x="1090"/>
        <item x="460"/>
        <item x="1007"/>
        <item x="8"/>
        <item x="831"/>
        <item x="1093"/>
        <item x="482"/>
        <item x="1031"/>
        <item x="801"/>
        <item x="1030"/>
        <item x="373"/>
        <item x="937"/>
        <item x="927"/>
        <item x="916"/>
        <item x="324"/>
        <item x="368"/>
        <item x="136"/>
        <item x="609"/>
        <item x="1111"/>
        <item x="641"/>
        <item x="254"/>
        <item x="291"/>
        <item x="1099"/>
        <item x="1097"/>
        <item x="174"/>
        <item x="818"/>
        <item x="795"/>
        <item x="781"/>
        <item x="821"/>
        <item x="789"/>
        <item x="69"/>
        <item x="325"/>
        <item x="1102"/>
        <item x="530"/>
        <item x="115"/>
        <item x="214"/>
        <item x="22"/>
        <item x="172"/>
        <item x="274"/>
        <item x="398"/>
        <item x="71"/>
        <item x="223"/>
        <item x="41"/>
        <item x="195"/>
        <item x="897"/>
        <item x="261"/>
        <item x="923"/>
        <item x="78"/>
        <item x="374"/>
        <item x="179"/>
        <item x="1087"/>
        <item x="426"/>
        <item x="333"/>
        <item x="971"/>
        <item x="120"/>
        <item x="841"/>
        <item x="843"/>
        <item x="846"/>
        <item x="231"/>
        <item x="847"/>
        <item x="845"/>
        <item x="550"/>
        <item x="908"/>
        <item x="276"/>
        <item x="1028"/>
        <item x="643"/>
        <item x="91"/>
        <item x="811"/>
        <item x="708"/>
        <item x="954"/>
        <item x="565"/>
        <item x="666"/>
        <item x="873"/>
        <item x="904"/>
        <item x="132"/>
        <item x="1020"/>
        <item x="807"/>
        <item x="526"/>
        <item x="417"/>
        <item x="385"/>
        <item x="428"/>
        <item x="137"/>
        <item x="224"/>
        <item x="1040"/>
        <item x="233"/>
        <item x="359"/>
        <item x="1016"/>
        <item x="292"/>
        <item x="862"/>
        <item x="725"/>
        <item x="624"/>
        <item x="577"/>
        <item x="1109"/>
        <item x="591"/>
        <item x="576"/>
        <item x="701"/>
        <item x="640"/>
        <item x="632"/>
        <item x="617"/>
        <item x="602"/>
        <item x="649"/>
        <item x="667"/>
        <item x="622"/>
        <item x="638"/>
        <item x="608"/>
        <item x="569"/>
        <item x="126"/>
        <item x="171"/>
        <item x="33"/>
        <item x="234"/>
        <item x="343"/>
        <item x="840"/>
        <item x="495"/>
        <item x="208"/>
        <item x="423"/>
        <item x="378"/>
        <item x="491"/>
        <item x="542"/>
        <item x="710"/>
        <item x="541"/>
        <item x="547"/>
        <item x="545"/>
        <item x="543"/>
        <item x="549"/>
        <item x="266"/>
        <item x="657"/>
        <item x="197"/>
        <item x="42"/>
        <item x="117"/>
        <item x="50"/>
        <item x="107"/>
        <item x="167"/>
        <item x="26"/>
        <item x="1098"/>
        <item x="1096"/>
        <item x="112"/>
        <item x="110"/>
        <item x="1036"/>
        <item x="867"/>
        <item x="855"/>
        <item x="857"/>
        <item x="849"/>
        <item x="871"/>
        <item x="211"/>
        <item x="859"/>
        <item x="869"/>
        <item x="865"/>
        <item x="1018"/>
        <item x="290"/>
        <item x="889"/>
        <item x="738"/>
        <item x="421"/>
        <item x="903"/>
        <item x="1046"/>
        <item x="645"/>
        <item x="412"/>
        <item x="227"/>
        <item x="140"/>
        <item x="199"/>
        <item x="0"/>
        <item x="100"/>
        <item x="25"/>
        <item x="113"/>
        <item x="248"/>
        <item x="262"/>
        <item x="11"/>
        <item x="185"/>
        <item x="783"/>
        <item x="861"/>
        <item x="229"/>
        <item x="1039"/>
        <item x="946"/>
        <item x="716"/>
        <item x="446"/>
        <item x="45"/>
        <item x="372"/>
        <item x="153"/>
        <item x="506"/>
        <item x="146"/>
        <item x="59"/>
        <item x="648"/>
        <item x="57"/>
        <item x="661"/>
        <item x="93"/>
        <item x="183"/>
        <item x="540"/>
        <item x="371"/>
        <item x="474"/>
        <item x="757"/>
        <item x="893"/>
        <item x="944"/>
        <item x="1052"/>
        <item x="809"/>
        <item x="695"/>
        <item x="1042"/>
        <item x="396"/>
        <item x="459"/>
        <item x="60"/>
        <item x="1"/>
        <item x="204"/>
        <item x="128"/>
        <item x="101"/>
        <item x="858"/>
        <item x="182"/>
        <item x="19"/>
        <item x="665"/>
        <item x="941"/>
        <item x="860"/>
        <item x="531"/>
        <item x="309"/>
        <item x="561"/>
        <item x="885"/>
        <item x="957"/>
        <item x="955"/>
        <item x="520"/>
        <item x="1086"/>
        <item x="906"/>
        <item x="814"/>
        <item x="444"/>
        <item x="568"/>
        <item x="96"/>
        <item x="17"/>
        <item x="730"/>
        <item x="1104"/>
        <item x="441"/>
        <item x="38"/>
        <item x="321"/>
        <item x="340"/>
        <item x="981"/>
        <item x="413"/>
        <item x="1053"/>
        <item x="367"/>
        <item x="338"/>
        <item x="1013"/>
        <item x="403"/>
        <item x="1043"/>
        <item x="1062"/>
        <item x="447"/>
        <item x="337"/>
        <item x="304"/>
        <item x="383"/>
        <item x="980"/>
        <item x="300"/>
        <item x="1025"/>
        <item x="409"/>
        <item x="362"/>
        <item x="348"/>
        <item x="394"/>
        <item x="1027"/>
        <item x="1011"/>
        <item x="401"/>
        <item x="352"/>
        <item x="1029"/>
        <item x="1066"/>
        <item x="1032"/>
        <item x="988"/>
        <item x="375"/>
        <item x="960"/>
        <item x="1055"/>
        <item x="1059"/>
        <item x="346"/>
        <item x="314"/>
        <item x="983"/>
        <item x="344"/>
        <item x="985"/>
        <item x="1041"/>
        <item x="1001"/>
        <item x="350"/>
        <item x="1015"/>
        <item x="1064"/>
        <item x="1017"/>
        <item x="395"/>
        <item x="358"/>
        <item x="1002"/>
        <item x="308"/>
        <item x="445"/>
        <item x="415"/>
        <item x="487"/>
        <item x="316"/>
        <item x="407"/>
        <item x="963"/>
        <item x="1060"/>
        <item x="1045"/>
        <item x="1010"/>
        <item x="366"/>
        <item x="1049"/>
        <item x="443"/>
        <item x="959"/>
        <item x="405"/>
        <item x="312"/>
        <item x="1019"/>
        <item x="451"/>
        <item x="992"/>
        <item x="369"/>
        <item x="354"/>
        <item x="994"/>
        <item x="1054"/>
        <item x="386"/>
        <item x="723"/>
        <item x="557"/>
        <item x="1117"/>
        <item x="740"/>
        <item x="269"/>
        <item x="323"/>
        <item x="453"/>
        <item x="989"/>
        <item x="964"/>
        <item x="268"/>
        <item x="322"/>
        <item x="317"/>
        <item x="345"/>
        <item x="986"/>
        <item x="279"/>
        <item x="972"/>
        <item x="334"/>
        <item x="436"/>
        <item x="29"/>
        <item x="1107"/>
        <item x="596"/>
        <item x="598"/>
        <item x="1105"/>
        <item x="519"/>
        <item x="637"/>
        <item x="512"/>
        <item x="853"/>
        <item x="1068"/>
        <item x="320"/>
        <item x="222"/>
        <item x="925"/>
        <item x="553"/>
        <item x="528"/>
        <item x="1101"/>
        <item x="92"/>
        <item x="58"/>
        <item x="402"/>
        <item x="1114"/>
        <item x="177"/>
        <item x="1004"/>
        <item x="844"/>
        <item x="965"/>
        <item x="848"/>
        <item x="560"/>
        <item x="331"/>
        <item x="280"/>
        <item x="748"/>
        <item x="524"/>
        <item x="552"/>
        <item x="532"/>
        <item x="752"/>
        <item x="66"/>
        <item x="202"/>
        <item x="969"/>
        <item x="330"/>
        <item x="1072"/>
        <item x="431"/>
        <item x="52"/>
        <item x="139"/>
        <item x="1026"/>
        <item x="898"/>
        <item x="896"/>
        <item x="213"/>
        <item x="900"/>
        <item x="217"/>
        <item x="894"/>
        <item x="239"/>
        <item x="888"/>
        <item x="886"/>
        <item x="895"/>
        <item x="890"/>
        <item x="892"/>
        <item x="103"/>
        <item x="950"/>
        <item x="863"/>
        <item x="376"/>
        <item x="663"/>
        <item x="497"/>
        <item x="30"/>
        <item x="432"/>
        <item x="299"/>
        <item x="791"/>
        <item x="347"/>
        <item x="205"/>
        <item x="429"/>
        <item x="97"/>
        <item x="36"/>
        <item x="142"/>
        <item x="307"/>
        <item x="499"/>
        <item x="1075"/>
        <item x="382"/>
        <item x="463"/>
        <item x="1070"/>
        <item x="418"/>
        <item x="419"/>
        <item x="921"/>
        <item x="380"/>
        <item x="228"/>
        <item x="75"/>
        <item x="998"/>
        <item x="996"/>
        <item x="356"/>
        <item x="1000"/>
        <item x="567"/>
        <item x="28"/>
        <item x="271"/>
        <item x="919"/>
        <item x="766"/>
        <item x="851"/>
        <item x="1116"/>
        <item x="877"/>
        <item x="741"/>
        <item x="743"/>
        <item x="745"/>
        <item x="833"/>
        <item x="739"/>
        <item x="737"/>
        <item x="747"/>
        <item x="755"/>
        <item x="825"/>
        <item x="945"/>
        <item x="943"/>
        <item x="284"/>
        <item x="949"/>
        <item x="947"/>
        <item x="942"/>
        <item x="282"/>
        <item x="953"/>
        <item x="951"/>
        <item x="286"/>
        <item x="230"/>
        <item x="311"/>
        <item x="6"/>
        <item x="63"/>
        <item x="1008"/>
        <item x="1003"/>
        <item x="462"/>
        <item x="1051"/>
        <item x="1085"/>
        <item x="12"/>
        <item x="138"/>
        <item x="129"/>
        <item x="64"/>
        <item x="813"/>
        <item x="784"/>
        <item x="815"/>
        <item x="768"/>
        <item x="864"/>
        <item x="483"/>
        <item x="477"/>
        <item x="193"/>
        <item x="479"/>
        <item x="912"/>
        <item x="365"/>
        <item x="484"/>
        <item x="135"/>
        <item x="163"/>
        <item x="65"/>
        <item x="90"/>
        <item t="default"/>
      </items>
    </pivotField>
    <pivotField showAll="0"/>
    <pivotField showAll="0"/>
    <pivotField showAll="0"/>
    <pivotField showAll="0"/>
    <pivotField showAll="0">
      <items count="5">
        <item x="0"/>
        <item x="1"/>
        <item x="3"/>
        <item x="2"/>
        <item t="default"/>
      </items>
    </pivotField>
    <pivotField showAll="0">
      <items count="7">
        <item x="5"/>
        <item x="4"/>
        <item x="1"/>
        <item x="3"/>
        <item x="0"/>
        <item x="2"/>
        <item t="default"/>
      </items>
    </pivotField>
    <pivotField showAll="0"/>
    <pivotField showAll="0"/>
    <pivotField showAll="0"/>
    <pivotField dataField="1" showAll="0"/>
    <pivotField showAll="0"/>
    <pivotField showAll="0"/>
    <pivotField showAll="0">
      <items count="4">
        <item x="0"/>
        <item x="1"/>
        <item x="2"/>
        <item t="default"/>
      </items>
    </pivotField>
    <pivotField showAll="0">
      <items count="15">
        <item h="1" sd="0" x="0"/>
        <item h="1" sd="0" x="1"/>
        <item h="1" sd="0" x="2"/>
        <item h="1" sd="0" x="3"/>
        <item h="1" sd="0" x="4"/>
        <item h="1" sd="0" x="5"/>
        <item h="1" sd="0" x="6"/>
        <item h="1" sd="0" x="7"/>
        <item h="1" sd="0" x="8"/>
        <item sd="0" x="9"/>
        <item h="1" sd="0" x="10"/>
        <item h="1" sd="0" x="11"/>
        <item h="1" sd="0" x="12"/>
        <item h="1" sd="0" x="13"/>
        <item t="default"/>
      </items>
    </pivotField>
    <pivotField showAll="0">
      <items count="7">
        <item sd="0" x="0"/>
        <item sd="0" x="1"/>
        <item sd="0" x="2"/>
        <item sd="0" x="3"/>
        <item sd="0" x="4"/>
        <item sd="0" x="5"/>
        <item t="default"/>
      </items>
    </pivotField>
    <pivotField showAll="0">
      <items count="5">
        <item h="1" sd="0" x="0"/>
        <item h="1" sd="0" x="1"/>
        <item sd="0" x="2"/>
        <item h="1" sd="0" x="3"/>
        <item t="default"/>
      </items>
    </pivotField>
  </pivotFields>
  <rowFields count="1">
    <field x="4"/>
  </rowFields>
  <rowItems count="5">
    <i>
      <x/>
    </i>
    <i>
      <x v="1"/>
    </i>
    <i>
      <x v="2"/>
    </i>
    <i>
      <x v="3"/>
    </i>
    <i t="grand">
      <x/>
    </i>
  </rowItems>
  <colItems count="1">
    <i/>
  </colItems>
  <dataFields count="1">
    <dataField name="Sum of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72B6FD-AF8E-47DA-896F-7F4F9525FDDA}" name="PivotTable8" cacheId="2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fieldListSortAscending="1">
  <location ref="B44:C48" firstHeaderRow="1" firstDataRow="1" firstDataCol="1"/>
  <pivotFields count="23">
    <pivotField showAll="0"/>
    <pivotField showAll="0">
      <items count="6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m="1" x="635"/>
        <item x="174"/>
        <item x="175"/>
        <item x="176"/>
        <item x="177"/>
        <item x="178"/>
        <item x="179"/>
        <item x="180"/>
        <item x="181"/>
        <item x="182"/>
        <item m="1" x="653"/>
        <item m="1" x="654"/>
        <item m="1" x="655"/>
        <item m="1" x="656"/>
        <item m="1" x="657"/>
        <item m="1" x="658"/>
        <item m="1" x="659"/>
        <item m="1" x="660"/>
        <item m="1" x="661"/>
        <item m="1" x="662"/>
        <item m="1" x="663"/>
        <item m="1" x="664"/>
        <item m="1" x="665"/>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m="1" x="636"/>
        <item m="1" x="637"/>
        <item m="1" x="638"/>
        <item m="1" x="639"/>
        <item m="1" x="640"/>
        <item m="1" x="641"/>
        <item m="1" x="642"/>
        <item m="1" x="643"/>
        <item x="486"/>
        <item x="487"/>
        <item x="488"/>
        <item m="1" x="644"/>
        <item m="1" x="645"/>
        <item m="1" x="646"/>
        <item x="489"/>
        <item x="490"/>
        <item x="491"/>
        <item x="492"/>
        <item x="493"/>
        <item m="1" x="647"/>
        <item m="1" x="648"/>
        <item m="1" x="649"/>
        <item x="494"/>
        <item x="495"/>
        <item x="496"/>
        <item x="497"/>
        <item m="1" x="650"/>
        <item m="1" x="651"/>
        <item m="1" x="652"/>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485"/>
        <item t="default"/>
      </items>
    </pivotField>
    <pivotField showAll="0"/>
    <pivotField showAll="0">
      <items count="7">
        <item x="2"/>
        <item m="1" x="5"/>
        <item x="3"/>
        <item x="1"/>
        <item x="0"/>
        <item m="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4">
        <item x="0"/>
        <item x="1"/>
        <item x="2"/>
        <item t="default"/>
      </items>
    </pivotField>
    <pivotField showAll="0">
      <items count="15">
        <item h="1" sd="0" x="0"/>
        <item h="1" sd="0" x="1"/>
        <item h="1" sd="0" x="2"/>
        <item h="1" sd="0" x="3"/>
        <item h="1" sd="0" x="4"/>
        <item h="1" sd="0" x="5"/>
        <item h="1" sd="0" x="6"/>
        <item h="1" sd="0" x="7"/>
        <item h="1" sd="0" x="8"/>
        <item sd="0" x="9"/>
        <item h="1" sd="0" x="10"/>
        <item h="1" sd="0" x="11"/>
        <item h="1" sd="0" x="12"/>
        <item h="1" sd="0" x="13"/>
        <item t="default"/>
      </items>
    </pivotField>
    <pivotField showAll="0">
      <items count="7">
        <item sd="0" x="0"/>
        <item sd="0" x="1"/>
        <item sd="0" x="2"/>
        <item sd="0" x="3"/>
        <item sd="0" x="4"/>
        <item sd="0" x="5"/>
        <item t="default"/>
      </items>
    </pivotField>
    <pivotField showAll="0">
      <items count="5">
        <item h="1" sd="0" x="0"/>
        <item h="1" sd="0" x="1"/>
        <item sd="0" x="2"/>
        <item h="1" sd="0" x="3"/>
        <item t="default"/>
      </items>
    </pivotField>
  </pivotFields>
  <rowFields count="1">
    <field x="19"/>
  </rowFields>
  <rowItems count="4">
    <i>
      <x/>
    </i>
    <i>
      <x v="1"/>
    </i>
    <i>
      <x v="2"/>
    </i>
    <i t="grand">
      <x/>
    </i>
  </rowItems>
  <colItems count="1">
    <i/>
  </colItems>
  <dataFields count="1">
    <dataField name="Sum of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0EE48E3-6883-4236-B4A4-6CDD71120B12}" name="PivotTable7" cacheId="2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fieldListSortAscending="1">
  <location ref="I35:J40" firstHeaderRow="1" firstDataRow="1" firstDataCol="1"/>
  <pivotFields count="23">
    <pivotField showAll="0"/>
    <pivotField showAll="0">
      <items count="6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m="1" x="635"/>
        <item x="174"/>
        <item x="175"/>
        <item x="176"/>
        <item x="177"/>
        <item x="178"/>
        <item x="179"/>
        <item x="180"/>
        <item x="181"/>
        <item x="182"/>
        <item m="1" x="653"/>
        <item m="1" x="654"/>
        <item m="1" x="655"/>
        <item m="1" x="656"/>
        <item m="1" x="657"/>
        <item m="1" x="658"/>
        <item m="1" x="659"/>
        <item m="1" x="660"/>
        <item m="1" x="661"/>
        <item m="1" x="662"/>
        <item m="1" x="663"/>
        <item m="1" x="664"/>
        <item m="1" x="665"/>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m="1" x="636"/>
        <item m="1" x="637"/>
        <item m="1" x="638"/>
        <item m="1" x="639"/>
        <item m="1" x="640"/>
        <item m="1" x="641"/>
        <item m="1" x="642"/>
        <item m="1" x="643"/>
        <item x="486"/>
        <item x="487"/>
        <item x="488"/>
        <item m="1" x="644"/>
        <item m="1" x="645"/>
        <item m="1" x="646"/>
        <item x="489"/>
        <item x="490"/>
        <item x="491"/>
        <item x="492"/>
        <item x="493"/>
        <item m="1" x="647"/>
        <item m="1" x="648"/>
        <item m="1" x="649"/>
        <item x="494"/>
        <item x="495"/>
        <item x="496"/>
        <item x="497"/>
        <item m="1" x="650"/>
        <item m="1" x="651"/>
        <item m="1" x="652"/>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485"/>
        <item t="default"/>
      </items>
    </pivotField>
    <pivotField showAll="0"/>
    <pivotField axis="axisRow" showAll="0">
      <items count="7">
        <item x="2"/>
        <item m="1" x="5"/>
        <item x="3"/>
        <item x="1"/>
        <item x="0"/>
        <item m="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15">
        <item h="1" sd="0" x="0"/>
        <item h="1" sd="0" x="1"/>
        <item h="1" sd="0" x="2"/>
        <item h="1" sd="0" x="3"/>
        <item h="1" sd="0" x="4"/>
        <item h="1" sd="0" x="5"/>
        <item h="1" sd="0" x="6"/>
        <item h="1" sd="0" x="7"/>
        <item h="1" sd="0" x="8"/>
        <item sd="0" x="9"/>
        <item h="1" sd="0" x="10"/>
        <item h="1" sd="0" x="11"/>
        <item h="1" sd="0" x="12"/>
        <item h="1" sd="0" x="13"/>
        <item t="default"/>
      </items>
    </pivotField>
    <pivotField showAll="0">
      <items count="7">
        <item sd="0" x="0"/>
        <item sd="0" x="1"/>
        <item sd="0" x="2"/>
        <item sd="0" x="3"/>
        <item sd="0" x="4"/>
        <item sd="0" x="5"/>
        <item t="default"/>
      </items>
    </pivotField>
    <pivotField showAll="0">
      <items count="5">
        <item h="1" sd="0" x="0"/>
        <item h="1" sd="0" x="1"/>
        <item sd="0" x="2"/>
        <item h="1" sd="0" x="3"/>
        <item t="default"/>
      </items>
    </pivotField>
  </pivotFields>
  <rowFields count="1">
    <field x="3"/>
  </rowFields>
  <rowItems count="5">
    <i>
      <x/>
    </i>
    <i>
      <x v="2"/>
    </i>
    <i>
      <x v="3"/>
    </i>
    <i>
      <x v="4"/>
    </i>
    <i t="grand">
      <x/>
    </i>
  </rowItems>
  <colItems count="1">
    <i/>
  </colItems>
  <dataFields count="1">
    <dataField name="Sum of Sales" fld="16" baseField="0" baseItem="0"/>
  </dataFields>
  <chartFormats count="2">
    <chartFormat chart="9" format="1"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086B23B-D256-47D7-8CFD-2A1B26560073}" name="PivotTable6" cacheId="2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fieldListSortAscending="1">
  <location ref="B35:C37" firstHeaderRow="1" firstDataRow="1" firstDataCol="1"/>
  <pivotFields count="23">
    <pivotField showAll="0"/>
    <pivotField showAll="0">
      <items count="6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m="1" x="635"/>
        <item x="174"/>
        <item x="175"/>
        <item x="176"/>
        <item x="177"/>
        <item x="178"/>
        <item x="179"/>
        <item x="180"/>
        <item x="181"/>
        <item x="182"/>
        <item m="1" x="653"/>
        <item m="1" x="654"/>
        <item m="1" x="655"/>
        <item m="1" x="656"/>
        <item m="1" x="657"/>
        <item m="1" x="658"/>
        <item m="1" x="659"/>
        <item m="1" x="660"/>
        <item m="1" x="661"/>
        <item m="1" x="662"/>
        <item m="1" x="663"/>
        <item m="1" x="664"/>
        <item m="1" x="665"/>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m="1" x="636"/>
        <item m="1" x="637"/>
        <item m="1" x="638"/>
        <item m="1" x="639"/>
        <item m="1" x="640"/>
        <item m="1" x="641"/>
        <item m="1" x="642"/>
        <item m="1" x="643"/>
        <item x="486"/>
        <item x="487"/>
        <item x="488"/>
        <item m="1" x="644"/>
        <item m="1" x="645"/>
        <item m="1" x="646"/>
        <item x="489"/>
        <item x="490"/>
        <item x="491"/>
        <item x="492"/>
        <item x="493"/>
        <item m="1" x="647"/>
        <item m="1" x="648"/>
        <item m="1" x="649"/>
        <item x="494"/>
        <item x="495"/>
        <item x="496"/>
        <item x="497"/>
        <item m="1" x="650"/>
        <item m="1" x="651"/>
        <item m="1" x="652"/>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485"/>
        <item t="default"/>
      </items>
    </pivotField>
    <pivotField showAll="0"/>
    <pivotField axis="axisRow" showAll="0">
      <items count="7">
        <item h="1" x="2"/>
        <item h="1" m="1" x="5"/>
        <item h="1" x="3"/>
        <item x="1"/>
        <item h="1" x="0"/>
        <item h="1" m="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15">
        <item h="1" sd="0" x="0"/>
        <item h="1" sd="0" x="1"/>
        <item h="1" sd="0" x="2"/>
        <item h="1" sd="0" x="3"/>
        <item h="1" sd="0" x="4"/>
        <item h="1" sd="0" x="5"/>
        <item h="1" sd="0" x="6"/>
        <item h="1" sd="0" x="7"/>
        <item h="1" sd="0" x="8"/>
        <item sd="0" x="9"/>
        <item h="1" sd="0" x="10"/>
        <item h="1" sd="0" x="11"/>
        <item h="1" sd="0" x="12"/>
        <item h="1" sd="0" x="13"/>
        <item t="default"/>
      </items>
    </pivotField>
    <pivotField showAll="0">
      <items count="7">
        <item sd="0" x="0"/>
        <item sd="0" x="1"/>
        <item sd="0" x="2"/>
        <item sd="0" x="3"/>
        <item sd="0" x="4"/>
        <item sd="0" x="5"/>
        <item t="default"/>
      </items>
    </pivotField>
    <pivotField showAll="0">
      <items count="5">
        <item h="1" sd="0" x="0"/>
        <item h="1" sd="0" x="1"/>
        <item sd="0" x="2"/>
        <item h="1" sd="0" x="3"/>
        <item t="default"/>
      </items>
    </pivotField>
  </pivotFields>
  <rowFields count="1">
    <field x="3"/>
  </rowFields>
  <rowItems count="2">
    <i>
      <x v="3"/>
    </i>
    <i t="grand">
      <x/>
    </i>
  </rowItems>
  <colItems count="1">
    <i/>
  </colItems>
  <dataFields count="1">
    <dataField name="Sum of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300EB98-3B24-42E4-AD35-81928D437B02}" name="PivotTable5" cacheId="2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fieldListSortAscending="1">
  <location ref="I25:L31" firstHeaderRow="0" firstDataRow="1" firstDataCol="1"/>
  <pivotFields count="23">
    <pivotField dataField="1" showAll="0"/>
    <pivotField showAll="0">
      <items count="6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m="1" x="635"/>
        <item x="174"/>
        <item x="175"/>
        <item x="176"/>
        <item x="177"/>
        <item x="178"/>
        <item x="179"/>
        <item x="180"/>
        <item x="181"/>
        <item x="182"/>
        <item m="1" x="653"/>
        <item m="1" x="654"/>
        <item m="1" x="655"/>
        <item m="1" x="656"/>
        <item m="1" x="657"/>
        <item m="1" x="658"/>
        <item m="1" x="659"/>
        <item m="1" x="660"/>
        <item m="1" x="661"/>
        <item m="1" x="662"/>
        <item m="1" x="663"/>
        <item m="1" x="664"/>
        <item m="1" x="665"/>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m="1" x="636"/>
        <item m="1" x="637"/>
        <item m="1" x="638"/>
        <item m="1" x="639"/>
        <item m="1" x="640"/>
        <item m="1" x="641"/>
        <item m="1" x="642"/>
        <item m="1" x="643"/>
        <item x="486"/>
        <item x="487"/>
        <item x="488"/>
        <item m="1" x="644"/>
        <item m="1" x="645"/>
        <item m="1" x="646"/>
        <item x="489"/>
        <item x="490"/>
        <item x="491"/>
        <item x="492"/>
        <item x="493"/>
        <item m="1" x="647"/>
        <item m="1" x="648"/>
        <item m="1" x="649"/>
        <item x="494"/>
        <item x="495"/>
        <item x="496"/>
        <item x="497"/>
        <item m="1" x="650"/>
        <item m="1" x="651"/>
        <item m="1" x="652"/>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485"/>
        <item t="default"/>
      </items>
    </pivotField>
    <pivotField showAll="0"/>
    <pivotField showAll="0"/>
    <pivotField showAll="0"/>
    <pivotField showAll="0"/>
    <pivotField showAll="0"/>
    <pivotField axis="axisRow" showAll="0">
      <items count="9">
        <item m="1" x="7"/>
        <item x="1"/>
        <item x="0"/>
        <item x="2"/>
        <item m="1" x="6"/>
        <item x="5"/>
        <item x="4"/>
        <item x="3"/>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items count="15">
        <item h="1" sd="0" x="0"/>
        <item h="1" sd="0" x="1"/>
        <item h="1" sd="0" x="2"/>
        <item h="1" sd="0" x="3"/>
        <item h="1" sd="0" x="4"/>
        <item h="1" sd="0" x="5"/>
        <item h="1" sd="0" x="6"/>
        <item h="1" sd="0" x="7"/>
        <item h="1" sd="0" x="8"/>
        <item sd="0" x="9"/>
        <item h="1" sd="0" x="10"/>
        <item h="1" sd="0" x="11"/>
        <item h="1" sd="0" x="12"/>
        <item h="1" sd="0" x="13"/>
        <item t="default"/>
      </items>
    </pivotField>
    <pivotField showAll="0">
      <items count="7">
        <item sd="0" x="0"/>
        <item sd="0" x="1"/>
        <item sd="0" x="2"/>
        <item sd="0" x="3"/>
        <item sd="0" x="4"/>
        <item sd="0" x="5"/>
        <item t="default"/>
      </items>
    </pivotField>
    <pivotField showAll="0">
      <items count="5">
        <item h="1" sd="0" x="0"/>
        <item h="1" sd="0" x="1"/>
        <item sd="0" x="2"/>
        <item h="1" sd="0" x="3"/>
        <item t="default"/>
      </items>
    </pivotField>
  </pivotFields>
  <rowFields count="1">
    <field x="7"/>
  </rowFields>
  <rowItems count="6">
    <i>
      <x v="1"/>
    </i>
    <i>
      <x v="2"/>
    </i>
    <i>
      <x v="3"/>
    </i>
    <i>
      <x v="6"/>
    </i>
    <i>
      <x v="7"/>
    </i>
    <i t="grand">
      <x/>
    </i>
  </rowItems>
  <colFields count="1">
    <field x="-2"/>
  </colFields>
  <colItems count="3">
    <i>
      <x/>
    </i>
    <i i="1">
      <x v="1"/>
    </i>
    <i i="2">
      <x v="2"/>
    </i>
  </colItems>
  <dataFields count="3">
    <dataField name="Sum of Sales" fld="16" baseField="0" baseItem="0"/>
    <dataField name="Sum of Profit" fld="18" baseField="0" baseItem="0"/>
    <dataField name="Count of Order_ID" fld="0" subtotal="count"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283D814-8163-40BF-B92F-3DBBCA8BF1D5}" name="PivotTable4" cacheId="2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fieldListSortAscending="1">
  <location ref="B25:E27" firstHeaderRow="0" firstDataRow="1" firstDataCol="1"/>
  <pivotFields count="23">
    <pivotField dataField="1" showAll="0"/>
    <pivotField showAll="0">
      <items count="6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m="1" x="635"/>
        <item x="174"/>
        <item x="175"/>
        <item x="176"/>
        <item x="177"/>
        <item x="178"/>
        <item x="179"/>
        <item x="180"/>
        <item x="181"/>
        <item x="182"/>
        <item m="1" x="653"/>
        <item m="1" x="654"/>
        <item m="1" x="655"/>
        <item m="1" x="656"/>
        <item m="1" x="657"/>
        <item m="1" x="658"/>
        <item m="1" x="659"/>
        <item m="1" x="660"/>
        <item m="1" x="661"/>
        <item m="1" x="662"/>
        <item m="1" x="663"/>
        <item m="1" x="664"/>
        <item m="1" x="665"/>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m="1" x="636"/>
        <item m="1" x="637"/>
        <item m="1" x="638"/>
        <item m="1" x="639"/>
        <item m="1" x="640"/>
        <item m="1" x="641"/>
        <item m="1" x="642"/>
        <item m="1" x="643"/>
        <item x="486"/>
        <item x="487"/>
        <item x="488"/>
        <item m="1" x="644"/>
        <item m="1" x="645"/>
        <item m="1" x="646"/>
        <item x="489"/>
        <item x="490"/>
        <item x="491"/>
        <item x="492"/>
        <item x="493"/>
        <item m="1" x="647"/>
        <item m="1" x="648"/>
        <item m="1" x="649"/>
        <item x="494"/>
        <item x="495"/>
        <item x="496"/>
        <item x="497"/>
        <item m="1" x="650"/>
        <item m="1" x="651"/>
        <item m="1" x="652"/>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485"/>
        <item t="default"/>
      </items>
    </pivotField>
    <pivotField showAll="0"/>
    <pivotField showAll="0"/>
    <pivotField showAll="0"/>
    <pivotField showAll="0"/>
    <pivotField showAll="0"/>
    <pivotField axis="axisRow" showAll="0">
      <items count="9">
        <item h="1" m="1" x="7"/>
        <item x="1"/>
        <item h="1" x="0"/>
        <item h="1" x="2"/>
        <item h="1" m="1" x="6"/>
        <item h="1" x="5"/>
        <item h="1" x="4"/>
        <item h="1" x="3"/>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items count="15">
        <item h="1" sd="0" x="0"/>
        <item h="1" sd="0" x="1"/>
        <item h="1" sd="0" x="2"/>
        <item h="1" sd="0" x="3"/>
        <item h="1" sd="0" x="4"/>
        <item h="1" sd="0" x="5"/>
        <item h="1" sd="0" x="6"/>
        <item h="1" sd="0" x="7"/>
        <item h="1" sd="0" x="8"/>
        <item sd="0" x="9"/>
        <item h="1" sd="0" x="10"/>
        <item h="1" sd="0" x="11"/>
        <item h="1" sd="0" x="12"/>
        <item h="1" sd="0" x="13"/>
        <item t="default"/>
      </items>
    </pivotField>
    <pivotField showAll="0">
      <items count="7">
        <item sd="0" x="0"/>
        <item sd="0" x="1"/>
        <item sd="0" x="2"/>
        <item sd="0" x="3"/>
        <item sd="0" x="4"/>
        <item sd="0" x="5"/>
        <item t="default"/>
      </items>
    </pivotField>
    <pivotField showAll="0">
      <items count="5">
        <item h="1" sd="0" x="0"/>
        <item h="1" sd="0" x="1"/>
        <item sd="0" x="2"/>
        <item h="1" sd="0" x="3"/>
        <item t="default"/>
      </items>
    </pivotField>
  </pivotFields>
  <rowFields count="1">
    <field x="7"/>
  </rowFields>
  <rowItems count="2">
    <i>
      <x v="1"/>
    </i>
    <i t="grand">
      <x/>
    </i>
  </rowItems>
  <colFields count="1">
    <field x="-2"/>
  </colFields>
  <colItems count="3">
    <i>
      <x/>
    </i>
    <i i="1">
      <x v="1"/>
    </i>
    <i i="2">
      <x v="2"/>
    </i>
  </colItems>
  <dataFields count="3">
    <dataField name="Sum of Sales" fld="16" baseField="0" baseItem="0"/>
    <dataField name="Sum of Profit" fld="18" baseField="0" baseItem="0"/>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5F29FF9-4726-46B5-AC2D-A96EE95B2524}" name="PivotTable3" cacheId="2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fieldListSortAscending="1">
  <location ref="I9:L22" firstHeaderRow="0" firstDataRow="1" firstDataCol="1"/>
  <pivotFields count="23">
    <pivotField showAll="0"/>
    <pivotField showAll="0">
      <items count="6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m="1" x="635"/>
        <item x="174"/>
        <item x="175"/>
        <item x="176"/>
        <item x="177"/>
        <item x="178"/>
        <item x="179"/>
        <item x="180"/>
        <item x="181"/>
        <item x="182"/>
        <item m="1" x="653"/>
        <item m="1" x="654"/>
        <item m="1" x="655"/>
        <item m="1" x="656"/>
        <item m="1" x="657"/>
        <item m="1" x="658"/>
        <item m="1" x="659"/>
        <item m="1" x="660"/>
        <item m="1" x="661"/>
        <item m="1" x="662"/>
        <item m="1" x="663"/>
        <item m="1" x="664"/>
        <item m="1" x="665"/>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m="1" x="636"/>
        <item m="1" x="637"/>
        <item m="1" x="638"/>
        <item m="1" x="639"/>
        <item m="1" x="640"/>
        <item m="1" x="641"/>
        <item m="1" x="642"/>
        <item m="1" x="643"/>
        <item x="486"/>
        <item x="487"/>
        <item x="488"/>
        <item m="1" x="644"/>
        <item m="1" x="645"/>
        <item m="1" x="646"/>
        <item x="489"/>
        <item x="490"/>
        <item x="491"/>
        <item x="492"/>
        <item x="493"/>
        <item m="1" x="647"/>
        <item m="1" x="648"/>
        <item m="1" x="649"/>
        <item x="494"/>
        <item x="495"/>
        <item x="496"/>
        <item x="497"/>
        <item m="1" x="650"/>
        <item m="1" x="651"/>
        <item m="1" x="652"/>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48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h="1" sd="0" x="0"/>
        <item h="1" sd="0" x="1"/>
        <item sd="0" x="2"/>
        <item h="1" sd="0" x="3"/>
        <item t="default"/>
      </items>
    </pivotField>
  </pivotFields>
  <rowFields count="1">
    <field x="20"/>
  </rowFields>
  <rowItems count="13">
    <i>
      <x v="1"/>
    </i>
    <i>
      <x v="2"/>
    </i>
    <i>
      <x v="3"/>
    </i>
    <i>
      <x v="4"/>
    </i>
    <i>
      <x v="5"/>
    </i>
    <i>
      <x v="6"/>
    </i>
    <i>
      <x v="7"/>
    </i>
    <i>
      <x v="8"/>
    </i>
    <i>
      <x v="9"/>
    </i>
    <i>
      <x v="10"/>
    </i>
    <i>
      <x v="11"/>
    </i>
    <i>
      <x v="12"/>
    </i>
    <i t="grand">
      <x/>
    </i>
  </rowItems>
  <colFields count="1">
    <field x="-2"/>
  </colFields>
  <colItems count="3">
    <i>
      <x/>
    </i>
    <i i="1">
      <x v="1"/>
    </i>
    <i i="2">
      <x v="2"/>
    </i>
  </colItems>
  <dataFields count="3">
    <dataField name="Sum of Sales" fld="16" baseField="0" baseItem="0"/>
    <dataField name="Sum of Profit" fld="18" baseField="0" baseItem="0"/>
    <dataField name="Sum of Cos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315FD33-0062-40E6-A7AA-283D8006843D}" name="PivotTable2" cacheId="2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fieldListSortAscending="1">
  <location ref="B9:E11" firstHeaderRow="0" firstDataRow="1" firstDataCol="1"/>
  <pivotFields count="23">
    <pivotField showAll="0"/>
    <pivotField showAll="0">
      <items count="6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m="1" x="635"/>
        <item x="174"/>
        <item x="175"/>
        <item x="176"/>
        <item x="177"/>
        <item x="178"/>
        <item x="179"/>
        <item x="180"/>
        <item x="181"/>
        <item x="182"/>
        <item m="1" x="653"/>
        <item m="1" x="654"/>
        <item m="1" x="655"/>
        <item m="1" x="656"/>
        <item m="1" x="657"/>
        <item m="1" x="658"/>
        <item m="1" x="659"/>
        <item m="1" x="660"/>
        <item m="1" x="661"/>
        <item m="1" x="662"/>
        <item m="1" x="663"/>
        <item m="1" x="664"/>
        <item m="1" x="665"/>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m="1" x="636"/>
        <item m="1" x="637"/>
        <item m="1" x="638"/>
        <item m="1" x="639"/>
        <item m="1" x="640"/>
        <item m="1" x="641"/>
        <item m="1" x="642"/>
        <item m="1" x="643"/>
        <item x="486"/>
        <item x="487"/>
        <item x="488"/>
        <item m="1" x="644"/>
        <item m="1" x="645"/>
        <item m="1" x="646"/>
        <item x="489"/>
        <item x="490"/>
        <item x="491"/>
        <item x="492"/>
        <item x="493"/>
        <item m="1" x="647"/>
        <item m="1" x="648"/>
        <item m="1" x="649"/>
        <item x="494"/>
        <item x="495"/>
        <item x="496"/>
        <item x="497"/>
        <item m="1" x="650"/>
        <item m="1" x="651"/>
        <item m="1" x="652"/>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48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axis="axisRow" showAll="0">
      <items count="15">
        <item h="1" sd="0" x="0"/>
        <item h="1" sd="0" x="1"/>
        <item h="1" sd="0" x="2"/>
        <item h="1" sd="0" x="3"/>
        <item h="1" sd="0" x="4"/>
        <item h="1" sd="0" x="5"/>
        <item h="1" sd="0" x="6"/>
        <item h="1" sd="0" x="7"/>
        <item h="1" sd="0" x="8"/>
        <item sd="0" x="9"/>
        <item h="1" sd="0" x="10"/>
        <item h="1" sd="0" x="11"/>
        <item h="1" sd="0" x="12"/>
        <item h="1" sd="0" x="13"/>
        <item t="default"/>
      </items>
    </pivotField>
    <pivotField showAll="0">
      <items count="7">
        <item sd="0" x="0"/>
        <item sd="0" x="1"/>
        <item sd="0" x="2"/>
        <item sd="0" x="3"/>
        <item sd="0" x="4"/>
        <item sd="0" x="5"/>
        <item t="default"/>
      </items>
    </pivotField>
    <pivotField showAll="0">
      <items count="5">
        <item h="1" sd="0" x="0"/>
        <item h="1" sd="0" x="1"/>
        <item sd="0" x="2"/>
        <item h="1" sd="0" x="3"/>
        <item t="default"/>
      </items>
    </pivotField>
  </pivotFields>
  <rowFields count="1">
    <field x="20"/>
  </rowFields>
  <rowItems count="2">
    <i>
      <x v="9"/>
    </i>
    <i t="grand">
      <x/>
    </i>
  </rowItems>
  <colFields count="1">
    <field x="-2"/>
  </colFields>
  <colItems count="3">
    <i>
      <x/>
    </i>
    <i i="1">
      <x v="1"/>
    </i>
    <i i="2">
      <x v="2"/>
    </i>
  </colItems>
  <dataFields count="3">
    <dataField name="Sum of Sales" fld="16" baseField="0" baseItem="0"/>
    <dataField name="Sum of Profit" fld="18" baseField="0" baseItem="0"/>
    <dataField name="Sum of Cos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6FB96A7-21CC-4D24-8C54-45FA7FDBF842}" name="PivotTable1" cacheId="2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fieldListSortAscending="1">
  <location ref="B3:D4" firstHeaderRow="0" firstDataRow="1" firstDataCol="0"/>
  <pivotFields count="23">
    <pivotField dataField="1" showAll="0"/>
    <pivotField showAll="0">
      <items count="6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m="1" x="635"/>
        <item x="174"/>
        <item x="175"/>
        <item x="176"/>
        <item x="177"/>
        <item x="178"/>
        <item x="179"/>
        <item x="180"/>
        <item x="181"/>
        <item x="182"/>
        <item m="1" x="653"/>
        <item m="1" x="654"/>
        <item m="1" x="655"/>
        <item m="1" x="656"/>
        <item m="1" x="657"/>
        <item m="1" x="658"/>
        <item m="1" x="659"/>
        <item m="1" x="660"/>
        <item m="1" x="661"/>
        <item m="1" x="662"/>
        <item m="1" x="663"/>
        <item m="1" x="664"/>
        <item m="1" x="665"/>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m="1" x="636"/>
        <item m="1" x="637"/>
        <item m="1" x="638"/>
        <item m="1" x="639"/>
        <item m="1" x="640"/>
        <item m="1" x="641"/>
        <item m="1" x="642"/>
        <item m="1" x="643"/>
        <item x="486"/>
        <item x="487"/>
        <item x="488"/>
        <item m="1" x="644"/>
        <item m="1" x="645"/>
        <item m="1" x="646"/>
        <item x="489"/>
        <item x="490"/>
        <item x="491"/>
        <item x="492"/>
        <item x="493"/>
        <item m="1" x="647"/>
        <item m="1" x="648"/>
        <item m="1" x="649"/>
        <item x="494"/>
        <item x="495"/>
        <item x="496"/>
        <item x="497"/>
        <item m="1" x="650"/>
        <item m="1" x="651"/>
        <item m="1" x="652"/>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48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items count="15">
        <item h="1" sd="0" x="0"/>
        <item h="1" sd="0" x="1"/>
        <item h="1" sd="0" x="2"/>
        <item h="1" sd="0" x="3"/>
        <item h="1" sd="0" x="4"/>
        <item h="1" sd="0" x="5"/>
        <item h="1" sd="0" x="6"/>
        <item h="1" sd="0" x="7"/>
        <item h="1" sd="0" x="8"/>
        <item sd="0" x="9"/>
        <item h="1" sd="0" x="10"/>
        <item h="1" sd="0" x="11"/>
        <item h="1" sd="0" x="12"/>
        <item h="1" sd="0" x="13"/>
        <item t="default"/>
      </items>
    </pivotField>
    <pivotField showAll="0">
      <items count="7">
        <item sd="0" x="0"/>
        <item sd="0" x="1"/>
        <item sd="0" x="2"/>
        <item sd="0" x="3"/>
        <item sd="0" x="4"/>
        <item sd="0" x="5"/>
        <item t="default"/>
      </items>
    </pivotField>
    <pivotField showAll="0">
      <items count="5">
        <item h="1" sd="0" x="0"/>
        <item h="1" sd="0" x="1"/>
        <item sd="0" x="2"/>
        <item h="1" sd="0" x="3"/>
        <item t="default"/>
      </items>
    </pivotField>
  </pivotFields>
  <rowItems count="1">
    <i/>
  </rowItems>
  <colFields count="1">
    <field x="-2"/>
  </colFields>
  <colItems count="3">
    <i>
      <x/>
    </i>
    <i i="1">
      <x v="1"/>
    </i>
    <i i="2">
      <x v="2"/>
    </i>
  </colItems>
  <dataFields count="3">
    <dataField name="Sum of Sales" fld="16" baseField="0" baseItem="0"/>
    <dataField name="Sum of Profit" fld="18" baseField="0" baseItem="0"/>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6C7A0FB3-F815-4EFB-803E-3B9203649835}" autoFormatId="16" applyNumberFormats="0" applyBorderFormats="0" applyFontFormats="0" applyPatternFormats="0" applyAlignmentFormats="0" applyWidthHeightFormats="0">
  <queryTableRefresh nextId="21">
    <queryTableFields count="20">
      <queryTableField id="1" name="Order_ID" tableColumnId="1"/>
      <queryTableField id="2" name="Order_Date" tableColumnId="2"/>
      <queryTableField id="3" name="Store_ID" tableColumnId="3"/>
      <queryTableField id="4" name="Store_City" tableColumnId="4"/>
      <queryTableField id="5" name="Store_Region" tableColumnId="5"/>
      <queryTableField id="6" name="Product_ID" tableColumnId="6"/>
      <queryTableField id="7" name="Product_Name" tableColumnId="7"/>
      <queryTableField id="8" name="Category" tableColumnId="8"/>
      <queryTableField id="9" name="Sub_Category" tableColumnId="9"/>
      <queryTableField id="10" name="Customer_ID" tableColumnId="10"/>
      <queryTableField id="11" name="Customer_Name" tableColumnId="11"/>
      <queryTableField id="12" name="Segment" tableColumnId="12"/>
      <queryTableField id="13" name="Salesperson" tableColumnId="13"/>
      <queryTableField id="14" name="Quantity" tableColumnId="14"/>
      <queryTableField id="15" name="Unit_Price" tableColumnId="15"/>
      <queryTableField id="16" name="Discount" tableColumnId="16"/>
      <queryTableField id="17" name="Sales" tableColumnId="17"/>
      <queryTableField id="18" name="Cost" tableColumnId="18"/>
      <queryTableField id="19" name="Profit" tableColumnId="19"/>
      <queryTableField id="20" name="Payment_Method"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DBECF924-9980-4148-97D4-EDD8B262B035}" sourceName="Months (Order_Date)">
  <pivotTables>
    <pivotTable tabId="3" name="PivotTable2"/>
    <pivotTable tabId="3" name="PivotTable1"/>
    <pivotTable tabId="3" name="PivotTable11"/>
    <pivotTable tabId="3" name="PivotTable12"/>
    <pivotTable tabId="3" name="PivotTable4"/>
    <pivotTable tabId="3" name="PivotTable5"/>
    <pivotTable tabId="3" name="PivotTable6"/>
    <pivotTable tabId="3" name="PivotTable7"/>
    <pivotTable tabId="3" name="PivotTable8"/>
    <pivotTable tabId="3" name="PivotTable9"/>
    <pivotTable tabId="3" name="PivotTable13"/>
    <pivotTable tabId="3" name="PivotTable14"/>
  </pivotTables>
  <data>
    <tabular pivotCacheId="1065264286">
      <items count="14">
        <i x="1"/>
        <i x="2"/>
        <i x="3"/>
        <i x="4"/>
        <i x="5"/>
        <i x="6"/>
        <i x="7"/>
        <i x="8"/>
        <i x="9" s="1"/>
        <i x="10"/>
        <i x="11"/>
        <i x="12"/>
        <i x="0" nd="1"/>
        <i x="1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6979FB30-1702-4BF5-A67C-D3EED2B31E88}" sourceName="Years (Order_Date)">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8"/>
    <pivotTable tabId="3" name="PivotTable9"/>
    <pivotTable tabId="3" name="PivotTable13"/>
    <pivotTable tabId="3" name="PivotTable14"/>
    <pivotTable tabId="3" name="PivotTable16"/>
  </pivotTables>
  <data>
    <tabular pivotCacheId="1065264286">
      <items count="4">
        <i x="1"/>
        <i x="2" s="1"/>
        <i x="0" nd="1"/>
        <i x="3"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City" xr10:uid="{6773B78C-15B2-4D66-8769-72D74FE4CFF6}" sourceName="Store_City">
  <pivotTables>
    <pivotTable tabId="3" name="PivotTable6"/>
  </pivotTables>
  <data>
    <tabular pivotCacheId="1065264286">
      <items count="6">
        <i x="2"/>
        <i x="3"/>
        <i x="1" s="1"/>
        <i x="0"/>
        <i x="5" nd="1"/>
        <i x="4"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5EB96D7-9396-470B-BD88-ADA96680D356}" sourceName="Category">
  <pivotTables>
    <pivotTable tabId="3" name="PivotTable4"/>
  </pivotTables>
  <data>
    <tabular pivotCacheId="1065264286">
      <items count="8">
        <i x="1" s="1"/>
        <i x="0"/>
        <i x="2"/>
        <i x="4"/>
        <i x="3"/>
        <i x="7" nd="1"/>
        <i x="6"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City 2" xr10:uid="{EB8BDE65-0177-4AB5-9003-C23369C61D55}" cache="Slicer_Store_City" caption="Store_City" columnCount="4" showCaption="0" style="SlicerStyleLight1 3 2" rowHeight="1828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_Date)" xr10:uid="{45E2A0BC-4D63-4047-A783-C5F784B870ED}" cache="Slicer_Months__Order_Date" caption="Months (Order_Date)" columnCount="12" showCaption="0" style="SlicerStyleLight1 3 2" rowHeight="182880"/>
  <slicer name="Years (Order_Date)" xr10:uid="{71CA151B-7F03-4526-816F-40EEC422D4F3}" cache="Slicer_Years__Order_Date" caption="Years (Order_Date)" columnCount="2" showCaption="0" style="SlicerStyleLight1 3" rowHeight="182880"/>
  <slicer name="Store_City" xr10:uid="{D726099A-713C-4EB8-A199-21F11A883988}" cache="Slicer_Store_City" caption="Store_City" columnCount="4" showCaption="0" style="SlicerStyleLight1 3 2" rowHeight="18288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_Date) 1" xr10:uid="{4E7238D1-40B2-49D4-BCB4-7ED7970CDF06}" cache="Slicer_Months__Order_Date" caption="Months (Order_Date)" columnCount="12" showCaption="0" style="SlicerStyleLight1 3 2" rowHeight="182880"/>
  <slicer name="Years (Order_Date) 1" xr10:uid="{8B8DAF39-1818-4191-A382-1BD635916641}" cache="Slicer_Years__Order_Date" caption="Years (Order_Date)" columnCount="2" showCaption="0" style="SlicerStyleLight1 3" rowHeight="182880"/>
  <slicer name="Category" xr10:uid="{AD829A58-7D8D-46F1-8B9D-B74CF9493D14}" cache="Slicer_Category" caption="Category" columnCount="5" showCaption="0" style="SlicerStyleLight1 3 2" rowHeight="1828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4F0AFB-C1A2-4555-9C6A-924B4973172E}" name="retail_best_dataset__2" displayName="retail_best_dataset__2" ref="B5:U1460" tableType="queryTable" totalsRowShown="0" headerRowDxfId="0" dataDxfId="24" headerRowBorderDxfId="22" tableBorderDxfId="23" totalsRowBorderDxfId="21">
  <autoFilter ref="B5:U1460" xr:uid="{244F0AFB-C1A2-4555-9C6A-924B4973172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780395D3-3138-41AF-BF8F-EDDF945CEF27}" uniqueName="1" name="Order_ID" queryTableFieldId="1" dataDxfId="20"/>
    <tableColumn id="2" xr3:uid="{11C8A51B-F718-4401-A159-BBAD31B205C5}" uniqueName="2" name="Order_Date" queryTableFieldId="2" dataDxfId="19"/>
    <tableColumn id="3" xr3:uid="{AC6A2612-A767-4D82-829D-3CCFD40938CA}" uniqueName="3" name="Store_ID" queryTableFieldId="3" dataDxfId="18"/>
    <tableColumn id="4" xr3:uid="{D996C7AD-62A8-4CBB-A9A5-682E0C553914}" uniqueName="4" name="Store_City" queryTableFieldId="4" dataDxfId="17"/>
    <tableColumn id="5" xr3:uid="{D603A677-4FAE-477D-8D36-C01AB2F50514}" uniqueName="5" name="Store_Region" queryTableFieldId="5" dataDxfId="16"/>
    <tableColumn id="6" xr3:uid="{65894544-0539-45A2-8131-B1B3DE7C1F1D}" uniqueName="6" name="Product_ID" queryTableFieldId="6" dataDxfId="15"/>
    <tableColumn id="7" xr3:uid="{485DE664-C259-47AF-9FDF-9BBC5DFADEE5}" uniqueName="7" name="Product_Name" queryTableFieldId="7" dataDxfId="14"/>
    <tableColumn id="8" xr3:uid="{180EB846-CAD6-4BDB-91B7-BDD1A7B3ECE0}" uniqueName="8" name="Category" queryTableFieldId="8" dataDxfId="13"/>
    <tableColumn id="9" xr3:uid="{96C08389-E7A7-4385-9E19-165F205BDBA3}" uniqueName="9" name="Sub_Category" queryTableFieldId="9" dataDxfId="12"/>
    <tableColumn id="10" xr3:uid="{9E663C05-4926-49C1-BFBC-DABBDF8C7C51}" uniqueName="10" name="Customer_ID" queryTableFieldId="10" dataDxfId="11"/>
    <tableColumn id="11" xr3:uid="{36194A65-0325-44AA-9D47-A1F7D2085698}" uniqueName="11" name="Customer_Name" queryTableFieldId="11" dataDxfId="10"/>
    <tableColumn id="12" xr3:uid="{7229A087-2A42-4FAF-824A-B74341FCB978}" uniqueName="12" name="Segment" queryTableFieldId="12" dataDxfId="9"/>
    <tableColumn id="13" xr3:uid="{D5ADE4F3-93C3-4872-88FF-28CE2C651158}" uniqueName="13" name="Salesperson" queryTableFieldId="13" dataDxfId="8"/>
    <tableColumn id="14" xr3:uid="{751646E5-F685-4A16-B573-BE39FCB6255C}" uniqueName="14" name="Quantity" queryTableFieldId="14" dataDxfId="7"/>
    <tableColumn id="15" xr3:uid="{23A2BB15-86EA-4C45-A582-FBCAD3063B00}" uniqueName="15" name="Unit_Price" queryTableFieldId="15" dataDxfId="6"/>
    <tableColumn id="16" xr3:uid="{913D437D-A245-4B29-8780-DB475E7D1AE7}" uniqueName="16" name="Discount" queryTableFieldId="16" dataDxfId="5"/>
    <tableColumn id="17" xr3:uid="{65C8BF4D-DDAC-40A0-8D46-B0BBA1CDC38B}" uniqueName="17" name="Sales" queryTableFieldId="17" dataDxfId="4"/>
    <tableColumn id="18" xr3:uid="{2337FF2E-F195-4762-952D-29F8EDA8639A}" uniqueName="18" name="Cost" queryTableFieldId="18" dataDxfId="3"/>
    <tableColumn id="19" xr3:uid="{7072A386-A2BD-481C-9B13-2B8D91100A1F}" uniqueName="19" name="Profit" queryTableFieldId="19" dataDxfId="2"/>
    <tableColumn id="20" xr3:uid="{C268D45E-C207-40B0-95D2-32EBE93F00B5}" uniqueName="20" name="Payment_Method" queryTableFieldId="20"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drawing" Target="../drawings/drawing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60910-208A-4A21-8014-3132EB21DB0E}">
  <dimension ref="A1"/>
  <sheetViews>
    <sheetView showGridLines="0" showRowColHeaders="0" zoomScale="110" zoomScaleNormal="110" workbookViewId="0">
      <selection activeCell="U20" sqref="U20"/>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831FD-6D6E-48CC-AE3B-405F0D94C67B}">
  <dimension ref="B2:L89"/>
  <sheetViews>
    <sheetView showGridLines="0" showRowColHeaders="0" workbookViewId="0"/>
  </sheetViews>
  <sheetFormatPr defaultRowHeight="14.4" x14ac:dyDescent="0.3"/>
  <cols>
    <col min="1" max="1" width="2.44140625" customWidth="1"/>
    <col min="2" max="2" width="12.5546875" bestFit="1" customWidth="1"/>
    <col min="3" max="3" width="11.6640625" bestFit="1" customWidth="1"/>
    <col min="4" max="4" width="12.109375" bestFit="1" customWidth="1"/>
    <col min="5" max="5" width="16.44140625" bestFit="1" customWidth="1"/>
    <col min="7" max="7" width="12.5546875" bestFit="1" customWidth="1"/>
    <col min="8" max="8" width="15.5546875" bestFit="1" customWidth="1"/>
    <col min="9" max="9" width="12.5546875" bestFit="1" customWidth="1"/>
    <col min="10" max="10" width="11.6640625" bestFit="1" customWidth="1"/>
    <col min="11" max="11" width="12.109375" bestFit="1" customWidth="1"/>
    <col min="12" max="12" width="16.44140625" bestFit="1" customWidth="1"/>
  </cols>
  <sheetData>
    <row r="2" spans="2:12" ht="15.6" x14ac:dyDescent="0.3">
      <c r="B2" s="37" t="s">
        <v>6205</v>
      </c>
    </row>
    <row r="3" spans="2:12" x14ac:dyDescent="0.3">
      <c r="B3" t="s">
        <v>16</v>
      </c>
      <c r="C3" t="s">
        <v>22</v>
      </c>
      <c r="D3" t="s">
        <v>23</v>
      </c>
    </row>
    <row r="4" spans="2:12" x14ac:dyDescent="0.3">
      <c r="B4" s="3">
        <v>1953720</v>
      </c>
      <c r="C4" s="3">
        <v>457620</v>
      </c>
      <c r="D4" s="3">
        <v>60</v>
      </c>
    </row>
    <row r="8" spans="2:12" ht="15.6" x14ac:dyDescent="0.3">
      <c r="B8" s="37" t="s">
        <v>6206</v>
      </c>
    </row>
    <row r="9" spans="2:12" x14ac:dyDescent="0.3">
      <c r="B9" s="1" t="s">
        <v>0</v>
      </c>
      <c r="C9" t="s">
        <v>16</v>
      </c>
      <c r="D9" t="s">
        <v>22</v>
      </c>
      <c r="E9" t="s">
        <v>17</v>
      </c>
      <c r="I9" s="1" t="s">
        <v>0</v>
      </c>
      <c r="J9" t="s">
        <v>16</v>
      </c>
      <c r="K9" t="s">
        <v>22</v>
      </c>
      <c r="L9" t="s">
        <v>17</v>
      </c>
    </row>
    <row r="10" spans="2:12" x14ac:dyDescent="0.3">
      <c r="B10" s="2" t="s">
        <v>12</v>
      </c>
      <c r="C10" s="3">
        <v>1953720</v>
      </c>
      <c r="D10" s="3">
        <v>457620</v>
      </c>
      <c r="E10" s="3">
        <v>1496100</v>
      </c>
      <c r="I10" s="2" t="s">
        <v>4</v>
      </c>
      <c r="J10" s="3">
        <v>1605289</v>
      </c>
      <c r="K10" s="3">
        <v>382389</v>
      </c>
      <c r="L10" s="3">
        <v>1222900</v>
      </c>
    </row>
    <row r="11" spans="2:12" x14ac:dyDescent="0.3">
      <c r="B11" s="2" t="s">
        <v>1</v>
      </c>
      <c r="C11" s="3">
        <v>1953720</v>
      </c>
      <c r="D11" s="3">
        <v>457620</v>
      </c>
      <c r="E11" s="3">
        <v>1496100</v>
      </c>
      <c r="I11" s="2" t="s">
        <v>5</v>
      </c>
      <c r="J11" s="3">
        <v>958032</v>
      </c>
      <c r="K11" s="3">
        <v>225782</v>
      </c>
      <c r="L11" s="3">
        <v>732250</v>
      </c>
    </row>
    <row r="12" spans="2:12" x14ac:dyDescent="0.3">
      <c r="I12" s="2" t="s">
        <v>6</v>
      </c>
      <c r="J12" s="3">
        <v>1452570</v>
      </c>
      <c r="K12" s="3">
        <v>343070</v>
      </c>
      <c r="L12" s="3">
        <v>1109500</v>
      </c>
    </row>
    <row r="13" spans="2:12" x14ac:dyDescent="0.3">
      <c r="I13" s="2" t="s">
        <v>7</v>
      </c>
      <c r="J13" s="3">
        <v>1432076</v>
      </c>
      <c r="K13" s="3">
        <v>334026</v>
      </c>
      <c r="L13" s="3">
        <v>1098050</v>
      </c>
    </row>
    <row r="14" spans="2:12" x14ac:dyDescent="0.3">
      <c r="I14" s="2" t="s">
        <v>8</v>
      </c>
      <c r="J14" s="3">
        <v>922420</v>
      </c>
      <c r="K14" s="3">
        <v>215120</v>
      </c>
      <c r="L14" s="3">
        <v>707300</v>
      </c>
    </row>
    <row r="15" spans="2:12" x14ac:dyDescent="0.3">
      <c r="I15" s="2" t="s">
        <v>9</v>
      </c>
      <c r="J15" s="3">
        <v>646490</v>
      </c>
      <c r="K15" s="3">
        <v>151590</v>
      </c>
      <c r="L15" s="3">
        <v>494900</v>
      </c>
    </row>
    <row r="16" spans="2:12" x14ac:dyDescent="0.3">
      <c r="I16" s="2" t="s">
        <v>10</v>
      </c>
      <c r="J16" s="3">
        <v>643343</v>
      </c>
      <c r="K16" s="3">
        <v>151193</v>
      </c>
      <c r="L16" s="3">
        <v>492150</v>
      </c>
    </row>
    <row r="17" spans="2:12" x14ac:dyDescent="0.3">
      <c r="I17" s="2" t="s">
        <v>11</v>
      </c>
      <c r="J17" s="3">
        <v>913806</v>
      </c>
      <c r="K17" s="3">
        <v>214506</v>
      </c>
      <c r="L17" s="3">
        <v>699300</v>
      </c>
    </row>
    <row r="18" spans="2:12" x14ac:dyDescent="0.3">
      <c r="I18" s="2" t="s">
        <v>12</v>
      </c>
      <c r="J18" s="3">
        <v>1953720</v>
      </c>
      <c r="K18" s="3">
        <v>457620</v>
      </c>
      <c r="L18" s="3">
        <v>1496100</v>
      </c>
    </row>
    <row r="19" spans="2:12" x14ac:dyDescent="0.3">
      <c r="I19" s="2" t="s">
        <v>13</v>
      </c>
      <c r="J19" s="3">
        <v>920215</v>
      </c>
      <c r="K19" s="3">
        <v>216315</v>
      </c>
      <c r="L19" s="3">
        <v>703900</v>
      </c>
    </row>
    <row r="20" spans="2:12" x14ac:dyDescent="0.3">
      <c r="I20" s="2" t="s">
        <v>14</v>
      </c>
      <c r="J20" s="3">
        <v>1563188</v>
      </c>
      <c r="K20" s="3">
        <v>364088</v>
      </c>
      <c r="L20" s="3">
        <v>1199100</v>
      </c>
    </row>
    <row r="21" spans="2:12" x14ac:dyDescent="0.3">
      <c r="I21" s="2" t="s">
        <v>15</v>
      </c>
      <c r="J21" s="3">
        <v>1211502</v>
      </c>
      <c r="K21" s="3">
        <v>283302</v>
      </c>
      <c r="L21" s="3">
        <v>928200</v>
      </c>
    </row>
    <row r="22" spans="2:12" x14ac:dyDescent="0.3">
      <c r="I22" s="2" t="s">
        <v>1</v>
      </c>
      <c r="J22" s="3">
        <v>14222651</v>
      </c>
      <c r="K22" s="3">
        <v>3339001</v>
      </c>
      <c r="L22" s="3">
        <v>10883650</v>
      </c>
    </row>
    <row r="24" spans="2:12" ht="15.6" x14ac:dyDescent="0.3">
      <c r="B24" s="37" t="s">
        <v>6207</v>
      </c>
    </row>
    <row r="25" spans="2:12" x14ac:dyDescent="0.3">
      <c r="B25" s="1" t="s">
        <v>0</v>
      </c>
      <c r="C25" t="s">
        <v>16</v>
      </c>
      <c r="D25" t="s">
        <v>22</v>
      </c>
      <c r="E25" t="s">
        <v>23</v>
      </c>
      <c r="I25" s="1" t="s">
        <v>0</v>
      </c>
      <c r="J25" t="s">
        <v>16</v>
      </c>
      <c r="K25" t="s">
        <v>22</v>
      </c>
      <c r="L25" t="s">
        <v>23</v>
      </c>
    </row>
    <row r="26" spans="2:12" x14ac:dyDescent="0.3">
      <c r="B26" s="2" t="s">
        <v>1151</v>
      </c>
      <c r="C26" s="3">
        <v>162260</v>
      </c>
      <c r="D26" s="3">
        <v>39260</v>
      </c>
      <c r="E26" s="3">
        <v>6</v>
      </c>
      <c r="I26" s="2" t="s">
        <v>1151</v>
      </c>
      <c r="J26" s="3">
        <v>162260</v>
      </c>
      <c r="K26" s="3">
        <v>39260</v>
      </c>
      <c r="L26" s="3">
        <v>6</v>
      </c>
    </row>
    <row r="27" spans="2:12" x14ac:dyDescent="0.3">
      <c r="B27" s="2" t="s">
        <v>1</v>
      </c>
      <c r="C27" s="3">
        <v>162260</v>
      </c>
      <c r="D27" s="3">
        <v>39260</v>
      </c>
      <c r="E27" s="3">
        <v>6</v>
      </c>
      <c r="I27" s="2" t="s">
        <v>1152</v>
      </c>
      <c r="J27" s="3">
        <v>631520</v>
      </c>
      <c r="K27" s="3">
        <v>148120</v>
      </c>
      <c r="L27" s="3">
        <v>15</v>
      </c>
    </row>
    <row r="28" spans="2:12" x14ac:dyDescent="0.3">
      <c r="I28" s="2" t="s">
        <v>1153</v>
      </c>
      <c r="J28" s="3">
        <v>914555</v>
      </c>
      <c r="K28" s="3">
        <v>210155</v>
      </c>
      <c r="L28" s="3">
        <v>26</v>
      </c>
    </row>
    <row r="29" spans="2:12" x14ac:dyDescent="0.3">
      <c r="I29" s="2" t="s">
        <v>1154</v>
      </c>
      <c r="J29" s="3">
        <v>166455</v>
      </c>
      <c r="K29" s="3">
        <v>40455</v>
      </c>
      <c r="L29" s="3">
        <v>7</v>
      </c>
    </row>
    <row r="30" spans="2:12" x14ac:dyDescent="0.3">
      <c r="I30" s="2" t="s">
        <v>1155</v>
      </c>
      <c r="J30" s="3">
        <v>78930</v>
      </c>
      <c r="K30" s="3">
        <v>19630</v>
      </c>
      <c r="L30" s="3">
        <v>6</v>
      </c>
    </row>
    <row r="31" spans="2:12" x14ac:dyDescent="0.3">
      <c r="I31" s="2" t="s">
        <v>1</v>
      </c>
      <c r="J31" s="3">
        <v>1953720</v>
      </c>
      <c r="K31" s="3">
        <v>457620</v>
      </c>
      <c r="L31" s="3">
        <v>60</v>
      </c>
    </row>
    <row r="34" spans="2:10" ht="15.6" x14ac:dyDescent="0.3">
      <c r="B34" s="37" t="s">
        <v>6208</v>
      </c>
    </row>
    <row r="35" spans="2:10" x14ac:dyDescent="0.3">
      <c r="B35" s="1" t="s">
        <v>0</v>
      </c>
      <c r="C35" t="s">
        <v>16</v>
      </c>
      <c r="I35" s="1" t="s">
        <v>0</v>
      </c>
      <c r="J35" t="s">
        <v>16</v>
      </c>
    </row>
    <row r="36" spans="2:10" x14ac:dyDescent="0.3">
      <c r="B36" s="2" t="s">
        <v>1158</v>
      </c>
      <c r="C36" s="3">
        <v>171460</v>
      </c>
      <c r="I36" s="2" t="s">
        <v>1156</v>
      </c>
      <c r="J36" s="3">
        <v>367970</v>
      </c>
    </row>
    <row r="37" spans="2:10" x14ac:dyDescent="0.3">
      <c r="B37" s="2" t="s">
        <v>1</v>
      </c>
      <c r="C37" s="3">
        <v>171460</v>
      </c>
      <c r="I37" s="2" t="s">
        <v>1157</v>
      </c>
      <c r="J37" s="3">
        <v>1140290</v>
      </c>
    </row>
    <row r="38" spans="2:10" x14ac:dyDescent="0.3">
      <c r="I38" s="2" t="s">
        <v>1158</v>
      </c>
      <c r="J38" s="3">
        <v>171460</v>
      </c>
    </row>
    <row r="39" spans="2:10" x14ac:dyDescent="0.3">
      <c r="I39" s="2" t="s">
        <v>1159</v>
      </c>
      <c r="J39" s="3">
        <v>274000</v>
      </c>
    </row>
    <row r="40" spans="2:10" x14ac:dyDescent="0.3">
      <c r="I40" s="2" t="s">
        <v>1</v>
      </c>
      <c r="J40" s="3">
        <v>1953720</v>
      </c>
    </row>
    <row r="43" spans="2:10" ht="15.6" x14ac:dyDescent="0.3">
      <c r="B43" s="37" t="s">
        <v>6209</v>
      </c>
    </row>
    <row r="44" spans="2:10" x14ac:dyDescent="0.3">
      <c r="B44" s="1" t="s">
        <v>0</v>
      </c>
      <c r="C44" t="s">
        <v>16</v>
      </c>
    </row>
    <row r="45" spans="2:10" x14ac:dyDescent="0.3">
      <c r="B45" s="2" t="s">
        <v>1172</v>
      </c>
      <c r="C45" s="3">
        <v>981600</v>
      </c>
    </row>
    <row r="46" spans="2:10" x14ac:dyDescent="0.3">
      <c r="B46" s="2" t="s">
        <v>1173</v>
      </c>
      <c r="C46" s="3">
        <v>339110</v>
      </c>
    </row>
    <row r="47" spans="2:10" x14ac:dyDescent="0.3">
      <c r="B47" s="2" t="s">
        <v>1174</v>
      </c>
      <c r="C47" s="3">
        <v>633010</v>
      </c>
    </row>
    <row r="48" spans="2:10" x14ac:dyDescent="0.3">
      <c r="B48" s="2" t="s">
        <v>1</v>
      </c>
      <c r="C48" s="3">
        <v>1953720</v>
      </c>
    </row>
    <row r="51" spans="2:9" ht="15.6" x14ac:dyDescent="0.3">
      <c r="B51" s="37" t="s">
        <v>6210</v>
      </c>
    </row>
    <row r="52" spans="2:9" x14ac:dyDescent="0.3">
      <c r="B52" s="1" t="s">
        <v>0</v>
      </c>
      <c r="C52" t="s">
        <v>16</v>
      </c>
    </row>
    <row r="53" spans="2:9" x14ac:dyDescent="0.3">
      <c r="B53" s="2" t="s">
        <v>1195</v>
      </c>
      <c r="C53" s="3">
        <v>973775</v>
      </c>
    </row>
    <row r="54" spans="2:9" x14ac:dyDescent="0.3">
      <c r="B54" s="2" t="s">
        <v>1196</v>
      </c>
      <c r="C54" s="3">
        <v>171460</v>
      </c>
    </row>
    <row r="55" spans="2:9" x14ac:dyDescent="0.3">
      <c r="B55" s="2" t="s">
        <v>1197</v>
      </c>
      <c r="C55" s="3">
        <v>446875</v>
      </c>
    </row>
    <row r="56" spans="2:9" x14ac:dyDescent="0.3">
      <c r="B56" s="2" t="s">
        <v>1198</v>
      </c>
      <c r="C56" s="3">
        <v>361610</v>
      </c>
    </row>
    <row r="57" spans="2:9" x14ac:dyDescent="0.3">
      <c r="B57" s="2" t="s">
        <v>1</v>
      </c>
      <c r="C57" s="3">
        <v>1953720</v>
      </c>
    </row>
    <row r="59" spans="2:9" ht="15.6" x14ac:dyDescent="0.3">
      <c r="B59" s="37" t="s">
        <v>6211</v>
      </c>
      <c r="G59" s="37" t="s">
        <v>6212</v>
      </c>
    </row>
    <row r="60" spans="2:9" x14ac:dyDescent="0.3">
      <c r="B60" s="1" t="s">
        <v>16</v>
      </c>
      <c r="C60" s="1" t="s">
        <v>1201</v>
      </c>
      <c r="G60" s="1" t="s">
        <v>16</v>
      </c>
      <c r="H60" s="1" t="s">
        <v>1201</v>
      </c>
    </row>
    <row r="61" spans="2:9" x14ac:dyDescent="0.3">
      <c r="B61" s="1" t="s">
        <v>0</v>
      </c>
      <c r="C61" t="s">
        <v>2</v>
      </c>
      <c r="D61" t="s">
        <v>1</v>
      </c>
      <c r="G61" s="1" t="s">
        <v>0</v>
      </c>
      <c r="H61" t="s">
        <v>3</v>
      </c>
      <c r="I61" t="s">
        <v>1</v>
      </c>
    </row>
    <row r="62" spans="2:9" x14ac:dyDescent="0.3">
      <c r="B62" s="2" t="s">
        <v>1195</v>
      </c>
      <c r="C62" s="3">
        <v>1239150</v>
      </c>
      <c r="D62" s="3">
        <v>1239150</v>
      </c>
      <c r="G62" s="2" t="s">
        <v>1195</v>
      </c>
      <c r="H62" s="3">
        <v>973775</v>
      </c>
      <c r="I62" s="3">
        <v>973775</v>
      </c>
    </row>
    <row r="63" spans="2:9" x14ac:dyDescent="0.3">
      <c r="B63" s="2" t="s">
        <v>1196</v>
      </c>
      <c r="C63" s="3">
        <v>170060</v>
      </c>
      <c r="D63" s="3">
        <v>170060</v>
      </c>
      <c r="G63" s="2" t="s">
        <v>1196</v>
      </c>
      <c r="H63" s="3">
        <v>171460</v>
      </c>
      <c r="I63" s="3">
        <v>171460</v>
      </c>
    </row>
    <row r="64" spans="2:9" x14ac:dyDescent="0.3">
      <c r="B64" s="2" t="s">
        <v>1197</v>
      </c>
      <c r="C64" s="3">
        <v>514770</v>
      </c>
      <c r="D64" s="3">
        <v>514770</v>
      </c>
      <c r="G64" s="2" t="s">
        <v>1197</v>
      </c>
      <c r="H64" s="3">
        <v>446875</v>
      </c>
      <c r="I64" s="3">
        <v>446875</v>
      </c>
    </row>
    <row r="65" spans="2:9" x14ac:dyDescent="0.3">
      <c r="B65" s="2" t="s">
        <v>1198</v>
      </c>
      <c r="C65" s="3">
        <v>328035</v>
      </c>
      <c r="D65" s="3">
        <v>328035</v>
      </c>
      <c r="G65" s="2" t="s">
        <v>1198</v>
      </c>
      <c r="H65" s="3">
        <v>361610</v>
      </c>
      <c r="I65" s="3">
        <v>361610</v>
      </c>
    </row>
    <row r="66" spans="2:9" x14ac:dyDescent="0.3">
      <c r="B66" s="2" t="s">
        <v>1</v>
      </c>
      <c r="C66" s="3">
        <v>2252015</v>
      </c>
      <c r="D66" s="3">
        <v>2252015</v>
      </c>
      <c r="G66" s="2" t="s">
        <v>1</v>
      </c>
      <c r="H66" s="3">
        <v>1953720</v>
      </c>
      <c r="I66" s="3">
        <v>1953720</v>
      </c>
    </row>
    <row r="69" spans="2:9" ht="15.6" x14ac:dyDescent="0.3">
      <c r="B69" s="37" t="s">
        <v>6213</v>
      </c>
    </row>
    <row r="70" spans="2:9" x14ac:dyDescent="0.3">
      <c r="B70" s="1" t="s">
        <v>0</v>
      </c>
      <c r="C70" t="s">
        <v>16</v>
      </c>
    </row>
    <row r="71" spans="2:9" x14ac:dyDescent="0.3">
      <c r="B71" s="2" t="s">
        <v>1177</v>
      </c>
      <c r="C71" s="3">
        <v>781085</v>
      </c>
    </row>
    <row r="72" spans="2:9" x14ac:dyDescent="0.3">
      <c r="B72" s="2" t="s">
        <v>1178</v>
      </c>
      <c r="C72" s="3">
        <v>1172635</v>
      </c>
    </row>
    <row r="73" spans="2:9" x14ac:dyDescent="0.3">
      <c r="B73" s="2" t="s">
        <v>1</v>
      </c>
      <c r="C73" s="3">
        <v>1953720</v>
      </c>
    </row>
    <row r="76" spans="2:9" x14ac:dyDescent="0.3">
      <c r="B76" s="1" t="s">
        <v>0</v>
      </c>
      <c r="C76" t="s">
        <v>16</v>
      </c>
    </row>
    <row r="77" spans="2:9" x14ac:dyDescent="0.3">
      <c r="B77" s="2" t="s">
        <v>1180</v>
      </c>
      <c r="C77" s="3">
        <v>87610</v>
      </c>
    </row>
    <row r="78" spans="2:9" x14ac:dyDescent="0.3">
      <c r="B78" s="2" t="s">
        <v>1181</v>
      </c>
      <c r="C78" s="3">
        <v>78905</v>
      </c>
    </row>
    <row r="79" spans="2:9" x14ac:dyDescent="0.3">
      <c r="B79" s="2" t="s">
        <v>1182</v>
      </c>
      <c r="C79" s="3">
        <v>171460</v>
      </c>
    </row>
    <row r="80" spans="2:9" x14ac:dyDescent="0.3">
      <c r="B80" s="2" t="s">
        <v>1183</v>
      </c>
      <c r="C80" s="3">
        <v>973775</v>
      </c>
    </row>
    <row r="81" spans="2:7" x14ac:dyDescent="0.3">
      <c r="B81" s="2" t="s">
        <v>1184</v>
      </c>
      <c r="C81" s="3">
        <v>274000</v>
      </c>
    </row>
    <row r="82" spans="2:7" x14ac:dyDescent="0.3">
      <c r="B82" s="2" t="s">
        <v>1185</v>
      </c>
      <c r="C82" s="3">
        <v>367970</v>
      </c>
    </row>
    <row r="83" spans="2:7" x14ac:dyDescent="0.3">
      <c r="B83" s="2" t="s">
        <v>1</v>
      </c>
      <c r="C83" s="3">
        <v>1953720</v>
      </c>
    </row>
    <row r="85" spans="2:7" ht="15.6" x14ac:dyDescent="0.3">
      <c r="B85" s="37" t="s">
        <v>6214</v>
      </c>
    </row>
    <row r="86" spans="2:7" x14ac:dyDescent="0.3">
      <c r="B86" s="1" t="s">
        <v>0</v>
      </c>
      <c r="C86" t="s">
        <v>16</v>
      </c>
      <c r="F86" s="1" t="s">
        <v>0</v>
      </c>
      <c r="G86" t="s">
        <v>16</v>
      </c>
    </row>
    <row r="87" spans="2:7" x14ac:dyDescent="0.3">
      <c r="B87" s="2" t="s">
        <v>3</v>
      </c>
      <c r="C87" s="3">
        <v>14222651</v>
      </c>
      <c r="F87" s="2" t="s">
        <v>2</v>
      </c>
      <c r="G87" s="3">
        <v>19630002</v>
      </c>
    </row>
    <row r="88" spans="2:7" x14ac:dyDescent="0.3">
      <c r="B88" s="2" t="s">
        <v>1</v>
      </c>
      <c r="C88" s="3">
        <v>14222651</v>
      </c>
      <c r="F88" s="2" t="s">
        <v>3</v>
      </c>
      <c r="G88" s="3">
        <v>14222651</v>
      </c>
    </row>
    <row r="89" spans="2:7" x14ac:dyDescent="0.3">
      <c r="F89" s="2" t="s">
        <v>1</v>
      </c>
      <c r="G89" s="3">
        <v>33852653</v>
      </c>
    </row>
  </sheetData>
  <pageMargins left="0.7" right="0.7" top="0.75" bottom="0.75" header="0.3" footer="0.3"/>
  <drawing r:id="rId1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17269-5A44-4402-ABCC-BFCBA96362B9}">
  <dimension ref="A1:R107"/>
  <sheetViews>
    <sheetView topLeftCell="A51" zoomScale="120" zoomScaleNormal="120" workbookViewId="0">
      <selection activeCell="C60" sqref="C60"/>
    </sheetView>
  </sheetViews>
  <sheetFormatPr defaultRowHeight="14.4" x14ac:dyDescent="0.3"/>
  <cols>
    <col min="1" max="1" width="24.33203125" bestFit="1" customWidth="1"/>
    <col min="2" max="2" width="20.21875" bestFit="1" customWidth="1"/>
    <col min="3" max="3" width="11.109375" bestFit="1" customWidth="1"/>
    <col min="4" max="4" width="13.6640625" bestFit="1" customWidth="1"/>
    <col min="6" max="6" width="11" bestFit="1" customWidth="1"/>
    <col min="8" max="9" width="12.44140625" bestFit="1" customWidth="1"/>
  </cols>
  <sheetData>
    <row r="1" spans="1:6" x14ac:dyDescent="0.3">
      <c r="A1" t="s">
        <v>18</v>
      </c>
      <c r="B1" t="s">
        <v>19</v>
      </c>
      <c r="C1" t="s">
        <v>20</v>
      </c>
      <c r="D1" t="s">
        <v>21</v>
      </c>
    </row>
    <row r="2" spans="1:6" x14ac:dyDescent="0.3">
      <c r="A2" s="12">
        <f>GETPIVOTDATA("Sum of Sales",Pivot!$B$3)</f>
        <v>1953720</v>
      </c>
      <c r="B2" s="12">
        <f>GETPIVOTDATA("Sum of Profit",Pivot!$B$3)</f>
        <v>457620</v>
      </c>
      <c r="C2" s="10">
        <f>GETPIVOTDATA("Count of Order_ID",Pivot!$B$3)</f>
        <v>60</v>
      </c>
      <c r="D2" s="5">
        <f>B2/A2</f>
        <v>0.2342300841471654</v>
      </c>
    </row>
    <row r="4" spans="1:6" x14ac:dyDescent="0.3">
      <c r="E4">
        <f>MAX(B6:B17)*5%</f>
        <v>97686</v>
      </c>
    </row>
    <row r="5" spans="1:6" x14ac:dyDescent="0.3">
      <c r="A5" t="s">
        <v>24</v>
      </c>
      <c r="B5" t="s">
        <v>1143</v>
      </c>
      <c r="C5" t="s">
        <v>1144</v>
      </c>
      <c r="D5" t="s">
        <v>1145</v>
      </c>
      <c r="E5" t="s">
        <v>1148</v>
      </c>
      <c r="F5" t="s">
        <v>1149</v>
      </c>
    </row>
    <row r="6" spans="1:6" x14ac:dyDescent="0.3">
      <c r="A6" t="s">
        <v>4</v>
      </c>
      <c r="B6" s="9">
        <f>GETPIVOTDATA("Sum of Sales",Pivot!$I$9,"Months (Order_Date)",A6)</f>
        <v>1605289</v>
      </c>
      <c r="C6" s="9">
        <f>GETPIVOTDATA("Sum of Cost",Pivot!$I$9,"Months (Order_Date)",A6)</f>
        <v>1222900</v>
      </c>
      <c r="D6" s="9" t="e">
        <f>IFERROR(GETPIVOTDATA("Sum of Sales",Pivot!$B$9,"Months (Order_Date)",A6),NA())</f>
        <v>#N/A</v>
      </c>
      <c r="E6" s="9">
        <f>$E$4</f>
        <v>97686</v>
      </c>
      <c r="F6" s="9" t="e">
        <f>IF(ISNUMBER(D6),E6,NA())</f>
        <v>#N/A</v>
      </c>
    </row>
    <row r="7" spans="1:6" x14ac:dyDescent="0.3">
      <c r="A7" t="s">
        <v>5</v>
      </c>
      <c r="B7" s="9">
        <f>GETPIVOTDATA("Sum of Sales",Pivot!$I$9,"Months (Order_Date)",A7)</f>
        <v>958032</v>
      </c>
      <c r="C7" s="9">
        <f>GETPIVOTDATA("Sum of Cost",Pivot!$I$9,"Months (Order_Date)",A7)</f>
        <v>732250</v>
      </c>
      <c r="D7" s="9" t="e">
        <f>IFERROR(GETPIVOTDATA("Sum of Sales",Pivot!$B$9,"Months (Order_Date)",A7),NA())</f>
        <v>#N/A</v>
      </c>
      <c r="E7" s="9">
        <f t="shared" ref="E7:E17" si="0">$E$4</f>
        <v>97686</v>
      </c>
      <c r="F7" s="9" t="e">
        <f t="shared" ref="F7:F17" si="1">IF(ISNUMBER(D7),E7,NA())</f>
        <v>#N/A</v>
      </c>
    </row>
    <row r="8" spans="1:6" x14ac:dyDescent="0.3">
      <c r="A8" t="s">
        <v>6</v>
      </c>
      <c r="B8" s="9">
        <f>GETPIVOTDATA("Sum of Sales",Pivot!$I$9,"Months (Order_Date)",A8)</f>
        <v>1452570</v>
      </c>
      <c r="C8" s="9">
        <f>GETPIVOTDATA("Sum of Cost",Pivot!$I$9,"Months (Order_Date)",A8)</f>
        <v>1109500</v>
      </c>
      <c r="D8" s="9" t="e">
        <f>IFERROR(GETPIVOTDATA("Sum of Sales",Pivot!$B$9,"Months (Order_Date)",A8),NA())</f>
        <v>#N/A</v>
      </c>
      <c r="E8" s="9">
        <f t="shared" si="0"/>
        <v>97686</v>
      </c>
      <c r="F8" s="9" t="e">
        <f t="shared" si="1"/>
        <v>#N/A</v>
      </c>
    </row>
    <row r="9" spans="1:6" x14ac:dyDescent="0.3">
      <c r="A9" t="s">
        <v>7</v>
      </c>
      <c r="B9" s="9">
        <f>GETPIVOTDATA("Sum of Sales",Pivot!$I$9,"Months (Order_Date)",A9)</f>
        <v>1432076</v>
      </c>
      <c r="C9" s="9">
        <f>GETPIVOTDATA("Sum of Cost",Pivot!$I$9,"Months (Order_Date)",A9)</f>
        <v>1098050</v>
      </c>
      <c r="D9" s="9" t="e">
        <f>IFERROR(GETPIVOTDATA("Sum of Sales",Pivot!$B$9,"Months (Order_Date)",A9),NA())</f>
        <v>#N/A</v>
      </c>
      <c r="E9" s="9">
        <f t="shared" si="0"/>
        <v>97686</v>
      </c>
      <c r="F9" s="9" t="e">
        <f t="shared" si="1"/>
        <v>#N/A</v>
      </c>
    </row>
    <row r="10" spans="1:6" x14ac:dyDescent="0.3">
      <c r="A10" t="s">
        <v>8</v>
      </c>
      <c r="B10" s="9">
        <f>GETPIVOTDATA("Sum of Sales",Pivot!$I$9,"Months (Order_Date)",A10)</f>
        <v>922420</v>
      </c>
      <c r="C10" s="9">
        <f>GETPIVOTDATA("Sum of Cost",Pivot!$I$9,"Months (Order_Date)",A10)</f>
        <v>707300</v>
      </c>
      <c r="D10" s="9" t="e">
        <f>IFERROR(GETPIVOTDATA("Sum of Sales",Pivot!$B$9,"Months (Order_Date)",A10),NA())</f>
        <v>#N/A</v>
      </c>
      <c r="E10" s="9">
        <f t="shared" si="0"/>
        <v>97686</v>
      </c>
      <c r="F10" s="9" t="e">
        <f t="shared" si="1"/>
        <v>#N/A</v>
      </c>
    </row>
    <row r="11" spans="1:6" x14ac:dyDescent="0.3">
      <c r="A11" t="s">
        <v>9</v>
      </c>
      <c r="B11" s="9">
        <f>GETPIVOTDATA("Sum of Sales",Pivot!$I$9,"Months (Order_Date)",A11)</f>
        <v>646490</v>
      </c>
      <c r="C11" s="9">
        <f>GETPIVOTDATA("Sum of Cost",Pivot!$I$9,"Months (Order_Date)",A11)</f>
        <v>494900</v>
      </c>
      <c r="D11" s="9" t="e">
        <f>IFERROR(GETPIVOTDATA("Sum of Sales",Pivot!$B$9,"Months (Order_Date)",A11),NA())</f>
        <v>#N/A</v>
      </c>
      <c r="E11" s="9">
        <f t="shared" si="0"/>
        <v>97686</v>
      </c>
      <c r="F11" s="9" t="e">
        <f t="shared" si="1"/>
        <v>#N/A</v>
      </c>
    </row>
    <row r="12" spans="1:6" x14ac:dyDescent="0.3">
      <c r="A12" t="s">
        <v>10</v>
      </c>
      <c r="B12" s="9">
        <f>GETPIVOTDATA("Sum of Sales",Pivot!$I$9,"Months (Order_Date)",A12)</f>
        <v>643343</v>
      </c>
      <c r="C12" s="9">
        <f>GETPIVOTDATA("Sum of Cost",Pivot!$I$9,"Months (Order_Date)",A12)</f>
        <v>492150</v>
      </c>
      <c r="D12" s="9" t="e">
        <f>IFERROR(GETPIVOTDATA("Sum of Sales",Pivot!$B$9,"Months (Order_Date)",A12),NA())</f>
        <v>#N/A</v>
      </c>
      <c r="E12" s="9">
        <f t="shared" si="0"/>
        <v>97686</v>
      </c>
      <c r="F12" s="9" t="e">
        <f t="shared" si="1"/>
        <v>#N/A</v>
      </c>
    </row>
    <row r="13" spans="1:6" x14ac:dyDescent="0.3">
      <c r="A13" t="s">
        <v>11</v>
      </c>
      <c r="B13" s="9">
        <f>GETPIVOTDATA("Sum of Sales",Pivot!$I$9,"Months (Order_Date)",A13)</f>
        <v>913806</v>
      </c>
      <c r="C13" s="9">
        <f>GETPIVOTDATA("Sum of Cost",Pivot!$I$9,"Months (Order_Date)",A13)</f>
        <v>699300</v>
      </c>
      <c r="D13" s="9" t="e">
        <f>IFERROR(GETPIVOTDATA("Sum of Sales",Pivot!$B$9,"Months (Order_Date)",A13),NA())</f>
        <v>#N/A</v>
      </c>
      <c r="E13" s="9">
        <f t="shared" si="0"/>
        <v>97686</v>
      </c>
      <c r="F13" s="9" t="e">
        <f t="shared" si="1"/>
        <v>#N/A</v>
      </c>
    </row>
    <row r="14" spans="1:6" x14ac:dyDescent="0.3">
      <c r="A14" t="s">
        <v>12</v>
      </c>
      <c r="B14" s="9">
        <f>GETPIVOTDATA("Sum of Sales",Pivot!$I$9,"Months (Order_Date)",A14)</f>
        <v>1953720</v>
      </c>
      <c r="C14" s="9">
        <f>GETPIVOTDATA("Sum of Cost",Pivot!$I$9,"Months (Order_Date)",A14)</f>
        <v>1496100</v>
      </c>
      <c r="D14" s="9">
        <f>IFERROR(GETPIVOTDATA("Sum of Sales",Pivot!$B$9,"Months (Order_Date)",A14),NA())</f>
        <v>1953720</v>
      </c>
      <c r="E14" s="9">
        <f t="shared" si="0"/>
        <v>97686</v>
      </c>
      <c r="F14" s="9">
        <f t="shared" si="1"/>
        <v>97686</v>
      </c>
    </row>
    <row r="15" spans="1:6" x14ac:dyDescent="0.3">
      <c r="A15" t="s">
        <v>13</v>
      </c>
      <c r="B15" s="9">
        <f>GETPIVOTDATA("Sum of Sales",Pivot!$I$9,"Months (Order_Date)",A15)</f>
        <v>920215</v>
      </c>
      <c r="C15" s="9">
        <f>GETPIVOTDATA("Sum of Cost",Pivot!$I$9,"Months (Order_Date)",A15)</f>
        <v>703900</v>
      </c>
      <c r="D15" s="9" t="e">
        <f>IFERROR(GETPIVOTDATA("Sum of Sales",Pivot!$B$9,"Months (Order_Date)",A15),NA())</f>
        <v>#N/A</v>
      </c>
      <c r="E15" s="9">
        <f t="shared" si="0"/>
        <v>97686</v>
      </c>
      <c r="F15" s="9" t="e">
        <f t="shared" si="1"/>
        <v>#N/A</v>
      </c>
    </row>
    <row r="16" spans="1:6" x14ac:dyDescent="0.3">
      <c r="A16" t="s">
        <v>14</v>
      </c>
      <c r="B16" s="9">
        <f>GETPIVOTDATA("Sum of Sales",Pivot!$I$9,"Months (Order_Date)",A16)</f>
        <v>1563188</v>
      </c>
      <c r="C16" s="9">
        <f>GETPIVOTDATA("Sum of Cost",Pivot!$I$9,"Months (Order_Date)",A16)</f>
        <v>1199100</v>
      </c>
      <c r="D16" s="9" t="e">
        <f>IFERROR(GETPIVOTDATA("Sum of Sales",Pivot!$B$9,"Months (Order_Date)",A16),NA())</f>
        <v>#N/A</v>
      </c>
      <c r="E16" s="9">
        <f t="shared" si="0"/>
        <v>97686</v>
      </c>
      <c r="F16" s="9" t="e">
        <f t="shared" si="1"/>
        <v>#N/A</v>
      </c>
    </row>
    <row r="17" spans="1:18" x14ac:dyDescent="0.3">
      <c r="A17" t="s">
        <v>15</v>
      </c>
      <c r="B17" s="9">
        <f>GETPIVOTDATA("Sum of Sales",Pivot!$I$9,"Months (Order_Date)",A17)</f>
        <v>1211502</v>
      </c>
      <c r="C17" s="9">
        <f>GETPIVOTDATA("Sum of Cost",Pivot!$I$9,"Months (Order_Date)",A17)</f>
        <v>928200</v>
      </c>
      <c r="D17" s="9" t="e">
        <f>IFERROR(GETPIVOTDATA("Sum of Sales",Pivot!$B$9,"Months (Order_Date)",A17),NA())</f>
        <v>#N/A</v>
      </c>
      <c r="E17" s="9">
        <f t="shared" si="0"/>
        <v>97686</v>
      </c>
      <c r="F17" s="9" t="e">
        <f t="shared" si="1"/>
        <v>#N/A</v>
      </c>
    </row>
    <row r="18" spans="1:18" x14ac:dyDescent="0.3">
      <c r="A18" t="s">
        <v>1150</v>
      </c>
      <c r="B18" t="s">
        <v>1146</v>
      </c>
      <c r="C18" t="s">
        <v>1147</v>
      </c>
    </row>
    <row r="19" spans="1:18" x14ac:dyDescent="0.3">
      <c r="A19" s="11">
        <f>C19/B19</f>
        <v>0.7657699158528346</v>
      </c>
      <c r="B19" s="12">
        <f>SUMIF(D6:D17,"&gt;0")</f>
        <v>1953720</v>
      </c>
      <c r="C19" s="12">
        <f>SUMIF(D6:D17,"&gt;0",C6:C17)</f>
        <v>1496100</v>
      </c>
    </row>
    <row r="20" spans="1:18" x14ac:dyDescent="0.3">
      <c r="A20" s="11"/>
      <c r="B20" s="12"/>
      <c r="C20" s="12"/>
    </row>
    <row r="21" spans="1:18" x14ac:dyDescent="0.3">
      <c r="A21" s="11" t="s">
        <v>1167</v>
      </c>
      <c r="B21" s="12" t="s">
        <v>1154</v>
      </c>
      <c r="C21" t="s">
        <v>1155</v>
      </c>
      <c r="D21" t="s">
        <v>1151</v>
      </c>
      <c r="E21" t="s">
        <v>1153</v>
      </c>
      <c r="F21" t="s">
        <v>1152</v>
      </c>
    </row>
    <row r="22" spans="1:18" x14ac:dyDescent="0.3">
      <c r="A22" s="11" t="s">
        <v>1165</v>
      </c>
      <c r="B22" s="12">
        <f>GETPIVOTDATA("Sum of Sales",Pivot!$I$25,"Category",B21)</f>
        <v>166455</v>
      </c>
      <c r="C22" s="12">
        <f>GETPIVOTDATA("Sum of Sales",Pivot!$I$25,"Category",C21)</f>
        <v>78930</v>
      </c>
      <c r="D22" s="12">
        <f>GETPIVOTDATA("Sum of Sales",Pivot!$I$25,"Category",D21)</f>
        <v>162260</v>
      </c>
      <c r="E22" s="12">
        <f>GETPIVOTDATA("Sum of Sales",Pivot!$I$25,"Category",E21)</f>
        <v>914555</v>
      </c>
      <c r="F22" s="12">
        <f>GETPIVOTDATA("Sum of Sales",Pivot!$I$25,"Category",F21)</f>
        <v>631520</v>
      </c>
    </row>
    <row r="23" spans="1:18" x14ac:dyDescent="0.3">
      <c r="A23" s="11" t="s">
        <v>1161</v>
      </c>
      <c r="B23" s="11">
        <f>B22/$B$24</f>
        <v>8.5199004975124379E-2</v>
      </c>
      <c r="C23" s="11">
        <f t="shared" ref="C23:F23" si="2">C22/$B$24</f>
        <v>4.0399852588907319E-2</v>
      </c>
      <c r="D23" s="11">
        <f t="shared" si="2"/>
        <v>8.3051819093831261E-2</v>
      </c>
      <c r="E23" s="11">
        <f t="shared" si="2"/>
        <v>0.46810955510513275</v>
      </c>
      <c r="F23" s="11">
        <f t="shared" si="2"/>
        <v>0.32323976823700429</v>
      </c>
      <c r="G23" s="11"/>
    </row>
    <row r="24" spans="1:18" x14ac:dyDescent="0.3">
      <c r="A24" s="11" t="s">
        <v>1164</v>
      </c>
      <c r="B24" s="12">
        <f>SUM(B22:F22)</f>
        <v>1953720</v>
      </c>
      <c r="C24" s="12"/>
    </row>
    <row r="25" spans="1:18" x14ac:dyDescent="0.3">
      <c r="A25" s="11"/>
      <c r="B25" s="12"/>
      <c r="C25" s="12"/>
    </row>
    <row r="26" spans="1:18" x14ac:dyDescent="0.3">
      <c r="A26" s="11"/>
      <c r="B26" s="12"/>
      <c r="C26" s="12"/>
    </row>
    <row r="27" spans="1:18" x14ac:dyDescent="0.3">
      <c r="A27" s="11"/>
      <c r="B27" s="12"/>
      <c r="C27" s="12"/>
    </row>
    <row r="28" spans="1:18" x14ac:dyDescent="0.3">
      <c r="N28" s="9"/>
      <c r="O28" s="6"/>
      <c r="P28" s="7"/>
      <c r="Q28" s="8"/>
      <c r="R28" s="8"/>
    </row>
    <row r="29" spans="1:18" x14ac:dyDescent="0.3">
      <c r="B29" s="2" t="s">
        <v>1152</v>
      </c>
      <c r="D29" s="2" t="s">
        <v>1153</v>
      </c>
      <c r="F29" s="2" t="s">
        <v>1151</v>
      </c>
      <c r="H29" s="2" t="s">
        <v>1155</v>
      </c>
      <c r="J29" s="2" t="s">
        <v>1154</v>
      </c>
      <c r="K29" t="s">
        <v>1160</v>
      </c>
    </row>
    <row r="30" spans="1:18" x14ac:dyDescent="0.3">
      <c r="A30" t="s">
        <v>1162</v>
      </c>
      <c r="B30" s="11" cm="1">
        <f t="array" ref="B30">(100%-B32)*INDEX($B$23:$G$23,1,B33)</f>
        <v>6.3899253731343281E-2</v>
      </c>
      <c r="C30" s="11" cm="1">
        <f t="array" ref="C30">(100%-C32)*INDEX($B$23:$G$23,1,C33)</f>
        <v>6.3899253731343281E-2</v>
      </c>
      <c r="D30" s="11" cm="1">
        <f t="array" ref="D30">(100%-D32)*INDEX($B$23:$G$23,1,D33)</f>
        <v>3.0299889441680487E-2</v>
      </c>
      <c r="E30" s="11" cm="1">
        <f t="array" ref="E30">(100%-E32)*INDEX($B$23:$G$23,1,E33)</f>
        <v>3.0299889441680487E-2</v>
      </c>
      <c r="F30" s="11" cm="1">
        <f t="array" ref="F30">(100%-F32)*INDEX($B$23:$G$23,1,F33)</f>
        <v>6.2288864320373449E-2</v>
      </c>
      <c r="G30" s="11" cm="1">
        <f t="array" ref="G30">(100%-G32)*INDEX($B$23:$G$23,1,G33)</f>
        <v>6.2288864320373449E-2</v>
      </c>
      <c r="H30" s="11" cm="1">
        <f t="array" ref="H30">(100%-H32)*INDEX($B$23:$G$23,1,H33)</f>
        <v>0.35108216632884959</v>
      </c>
      <c r="I30" s="11" cm="1">
        <f t="array" ref="I30">(100%-I32)*INDEX($B$23:$G$23,1,I33)</f>
        <v>0.35108216632884959</v>
      </c>
      <c r="J30" s="11" cm="1">
        <f t="array" ref="J30">(100%-J32)*INDEX($B$23:$G$23,1,J33)</f>
        <v>0.24242982617775322</v>
      </c>
      <c r="K30" s="13">
        <v>0.75</v>
      </c>
    </row>
    <row r="31" spans="1:18" x14ac:dyDescent="0.3">
      <c r="A31" t="s">
        <v>1163</v>
      </c>
      <c r="B31" s="11">
        <f>100%-B30-B32</f>
        <v>0.68610074626865669</v>
      </c>
      <c r="C31" s="11">
        <f t="shared" ref="C31:L31" si="3">100%-C30-C32</f>
        <v>0.68610074626865669</v>
      </c>
      <c r="D31" s="11">
        <f t="shared" si="3"/>
        <v>0.71970011055831951</v>
      </c>
      <c r="E31" s="11">
        <f t="shared" si="3"/>
        <v>0.71970011055831951</v>
      </c>
      <c r="F31" s="11">
        <f t="shared" si="3"/>
        <v>0.68771113567962661</v>
      </c>
      <c r="G31" s="11">
        <f t="shared" si="3"/>
        <v>0.68771113567962661</v>
      </c>
      <c r="H31" s="11">
        <f t="shared" si="3"/>
        <v>0.39891783367115041</v>
      </c>
      <c r="I31" s="11">
        <f t="shared" si="3"/>
        <v>0.39891783367115041</v>
      </c>
      <c r="J31" s="11">
        <f t="shared" si="3"/>
        <v>0.50757017382224678</v>
      </c>
      <c r="K31" s="13">
        <v>0</v>
      </c>
    </row>
    <row r="32" spans="1:18" x14ac:dyDescent="0.3">
      <c r="B32" s="14">
        <f>$K$32</f>
        <v>0.25</v>
      </c>
      <c r="C32" s="14">
        <f>$K$32</f>
        <v>0.25</v>
      </c>
      <c r="D32" s="14">
        <f>$K$32</f>
        <v>0.25</v>
      </c>
      <c r="E32" s="14">
        <f>$K$32</f>
        <v>0.25</v>
      </c>
      <c r="F32" s="14">
        <f>$K$32</f>
        <v>0.25</v>
      </c>
      <c r="G32" s="14">
        <f>$K$32</f>
        <v>0.25</v>
      </c>
      <c r="H32" s="14">
        <f>$K$32</f>
        <v>0.25</v>
      </c>
      <c r="I32" s="14">
        <f>$K$32</f>
        <v>0.25</v>
      </c>
      <c r="J32" s="14">
        <f>$K$32</f>
        <v>0.25</v>
      </c>
      <c r="K32" s="14">
        <f>100%-K30</f>
        <v>0.25</v>
      </c>
    </row>
    <row r="33" spans="1:10" x14ac:dyDescent="0.3">
      <c r="B33">
        <v>1</v>
      </c>
      <c r="C33">
        <v>1</v>
      </c>
      <c r="D33">
        <v>2</v>
      </c>
      <c r="E33">
        <v>2</v>
      </c>
      <c r="F33">
        <v>3</v>
      </c>
      <c r="G33">
        <v>3</v>
      </c>
      <c r="H33">
        <v>4</v>
      </c>
      <c r="I33">
        <v>4</v>
      </c>
      <c r="J33">
        <v>5</v>
      </c>
    </row>
    <row r="35" spans="1:10" x14ac:dyDescent="0.3">
      <c r="H35">
        <f>MATCH(Pivot!B36,Processing!E37:E40,0)</f>
        <v>3</v>
      </c>
    </row>
    <row r="36" spans="1:10" x14ac:dyDescent="0.3">
      <c r="A36" t="s">
        <v>1168</v>
      </c>
      <c r="B36" t="s">
        <v>1169</v>
      </c>
      <c r="C36" t="s">
        <v>1170</v>
      </c>
      <c r="H36" s="12">
        <f ca="1">SUM(OFFSET(G36,0,0,H35,1))</f>
        <v>1508260</v>
      </c>
    </row>
    <row r="37" spans="1:10" x14ac:dyDescent="0.3">
      <c r="A37" s="2" t="s">
        <v>1156</v>
      </c>
      <c r="B37" s="12">
        <f>GETPIVOTDATA("Sales",Pivot!$I$35,"Store_City",A37)</f>
        <v>367970</v>
      </c>
      <c r="C37" s="12" t="e">
        <f>IFERROR(GETPIVOTDATA("Sales",Pivot!$B$35,"Store_City",A37),NA())</f>
        <v>#N/A</v>
      </c>
      <c r="E37" s="2" t="s">
        <v>1156</v>
      </c>
      <c r="F37" s="12">
        <f>B37</f>
        <v>367970</v>
      </c>
      <c r="G37" s="12">
        <f>F37</f>
        <v>367970</v>
      </c>
      <c r="H37" s="12">
        <f>IF($H$35=1,G37,0)</f>
        <v>0</v>
      </c>
    </row>
    <row r="38" spans="1:10" x14ac:dyDescent="0.3">
      <c r="A38" s="2" t="s">
        <v>1157</v>
      </c>
      <c r="B38" s="12">
        <f>GETPIVOTDATA("Sales",Pivot!$I$35,"Store_City",A38)</f>
        <v>1140290</v>
      </c>
      <c r="C38" s="12" t="e">
        <f>IFERROR(GETPIVOTDATA("Sales",Pivot!$B$35,"Store_City",A38),NA())</f>
        <v>#N/A</v>
      </c>
      <c r="E38" s="2" t="s">
        <v>1157</v>
      </c>
      <c r="F38" s="12">
        <f t="shared" ref="F38:F40" si="4">B38</f>
        <v>1140290</v>
      </c>
      <c r="G38" s="12">
        <f t="shared" ref="G38:H41" si="5">F38</f>
        <v>1140290</v>
      </c>
      <c r="H38" s="12">
        <f>IF($H$35=2,G38,0)</f>
        <v>0</v>
      </c>
    </row>
    <row r="39" spans="1:10" x14ac:dyDescent="0.3">
      <c r="A39" s="2" t="s">
        <v>1158</v>
      </c>
      <c r="B39" s="12">
        <f>GETPIVOTDATA("Sales",Pivot!$I$35,"Store_City",A39)</f>
        <v>171460</v>
      </c>
      <c r="C39" s="12">
        <f>IFERROR(GETPIVOTDATA("Sales",Pivot!$B$35,"Store_City",A39),NA())</f>
        <v>171460</v>
      </c>
      <c r="E39" s="2" t="s">
        <v>1158</v>
      </c>
      <c r="F39" s="12">
        <f t="shared" si="4"/>
        <v>171460</v>
      </c>
      <c r="G39" s="12">
        <f t="shared" si="5"/>
        <v>171460</v>
      </c>
      <c r="H39" s="12">
        <f>IF($H$35=3,G39,0)</f>
        <v>171460</v>
      </c>
    </row>
    <row r="40" spans="1:10" x14ac:dyDescent="0.3">
      <c r="A40" s="2" t="s">
        <v>1159</v>
      </c>
      <c r="B40" s="12">
        <f>GETPIVOTDATA("Sales",Pivot!$I$35,"Store_City",A40)</f>
        <v>274000</v>
      </c>
      <c r="C40" s="12" t="e">
        <f>IFERROR(GETPIVOTDATA("Sales",Pivot!$B$35,"Store_City",A40),NA())</f>
        <v>#N/A</v>
      </c>
      <c r="E40" s="2" t="s">
        <v>1159</v>
      </c>
      <c r="F40" s="12">
        <f t="shared" si="4"/>
        <v>274000</v>
      </c>
      <c r="G40" s="12">
        <f t="shared" si="5"/>
        <v>274000</v>
      </c>
      <c r="H40" s="12">
        <f>IF($H$35=4,G40,0)</f>
        <v>0</v>
      </c>
    </row>
    <row r="41" spans="1:10" x14ac:dyDescent="0.3">
      <c r="B41" s="12"/>
      <c r="C41" s="15">
        <f>SUMIF(C37:C40,"&gt;0")</f>
        <v>171460</v>
      </c>
      <c r="E41" s="2" t="s">
        <v>1171</v>
      </c>
      <c r="F41" s="17" t="str" cm="1">
        <f t="array" ref="F41">INDEX(E37:E40,H35)</f>
        <v>Los Angeles</v>
      </c>
      <c r="G41" s="17" cm="1">
        <f t="array" ref="G41">INDEX(F37:F40,H35)</f>
        <v>171460</v>
      </c>
      <c r="H41" s="16">
        <f ca="1">SUM(G37:G40)-SUM(H36:H40)</f>
        <v>274000</v>
      </c>
    </row>
    <row r="44" spans="1:10" x14ac:dyDescent="0.3">
      <c r="F44" s="12">
        <f>MAX(E46:E48)*3%</f>
        <v>29448</v>
      </c>
    </row>
    <row r="45" spans="1:10" x14ac:dyDescent="0.3">
      <c r="A45" t="s">
        <v>1175</v>
      </c>
      <c r="B45" t="s">
        <v>1176</v>
      </c>
      <c r="D45" t="s">
        <v>1175</v>
      </c>
      <c r="E45" t="s">
        <v>1176</v>
      </c>
      <c r="F45" t="s">
        <v>1148</v>
      </c>
    </row>
    <row r="46" spans="1:10" x14ac:dyDescent="0.3">
      <c r="A46" s="2" t="s">
        <v>1172</v>
      </c>
      <c r="B46" s="12">
        <f>GETPIVOTDATA("Sales",Pivot!$B$44,"Payment_Method",A46)</f>
        <v>981600</v>
      </c>
      <c r="D46" t="str" cm="1">
        <f t="array" ref="D46:E48">_xlfn._xlws.SORT(A46:B48,2)</f>
        <v>Cash</v>
      </c>
      <c r="E46" s="12">
        <v>339110</v>
      </c>
      <c r="F46" s="12">
        <f>$F$44</f>
        <v>29448</v>
      </c>
    </row>
    <row r="47" spans="1:10" x14ac:dyDescent="0.3">
      <c r="A47" s="2" t="s">
        <v>1173</v>
      </c>
      <c r="B47" s="12">
        <f>GETPIVOTDATA("Sales",Pivot!$B$44,"Payment_Method",A47)</f>
        <v>339110</v>
      </c>
      <c r="D47" t="str">
        <v>Online</v>
      </c>
      <c r="E47" s="12">
        <v>633010</v>
      </c>
      <c r="F47" s="12">
        <f t="shared" ref="F47:F48" si="6">$F$44</f>
        <v>29448</v>
      </c>
    </row>
    <row r="48" spans="1:10" x14ac:dyDescent="0.3">
      <c r="A48" s="2" t="s">
        <v>1174</v>
      </c>
      <c r="B48" s="12">
        <f>GETPIVOTDATA("Sales",Pivot!$B$44,"Payment_Method",A48)</f>
        <v>633010</v>
      </c>
      <c r="D48" t="str">
        <v>Card</v>
      </c>
      <c r="E48" s="12">
        <v>981600</v>
      </c>
      <c r="F48" s="12">
        <f t="shared" si="6"/>
        <v>29448</v>
      </c>
    </row>
    <row r="51" spans="1:10" x14ac:dyDescent="0.3">
      <c r="A51" s="2" t="s">
        <v>1200</v>
      </c>
      <c r="B51" t="s">
        <v>1176</v>
      </c>
      <c r="D51" s="2" t="s">
        <v>1200</v>
      </c>
      <c r="E51" t="s">
        <v>1176</v>
      </c>
      <c r="I51" t="s">
        <v>1161</v>
      </c>
    </row>
    <row r="52" spans="1:10" x14ac:dyDescent="0.3">
      <c r="A52" s="2" t="s">
        <v>1195</v>
      </c>
      <c r="B52" s="12">
        <f>GETPIVOTDATA("Sales",Pivot!$B$52,"Store_Region",A52)</f>
        <v>973775</v>
      </c>
      <c r="D52" t="str" cm="1">
        <f t="array" ref="D52:E55">_xlfn._xlws.SORT(A52:B55,2,-1)</f>
        <v>East</v>
      </c>
      <c r="E52" s="12">
        <v>973775</v>
      </c>
      <c r="F52" s="11">
        <f>E52/$E$56</f>
        <v>0.49842096103842926</v>
      </c>
      <c r="G52" s="13">
        <f>1-F52</f>
        <v>0.50157903896157074</v>
      </c>
      <c r="I52" s="11">
        <f>E52/$E$56</f>
        <v>0.49842096103842926</v>
      </c>
    </row>
    <row r="53" spans="1:10" x14ac:dyDescent="0.3">
      <c r="A53" s="2" t="s">
        <v>1196</v>
      </c>
      <c r="B53" s="12">
        <f>GETPIVOTDATA("Sales",Pivot!$B$52,"Store_Region",A53)</f>
        <v>171460</v>
      </c>
      <c r="D53" t="str">
        <v>South</v>
      </c>
      <c r="E53" s="12">
        <v>446875</v>
      </c>
      <c r="F53" s="11">
        <f t="shared" ref="F53:F55" si="7">E53/$E$56</f>
        <v>0.22873031959543844</v>
      </c>
      <c r="G53" s="13">
        <f t="shared" ref="G53:G55" si="8">1-F53</f>
        <v>0.77126968040456156</v>
      </c>
      <c r="I53" s="11">
        <f t="shared" ref="I53:I55" si="9">E53/$E$56</f>
        <v>0.22873031959543844</v>
      </c>
    </row>
    <row r="54" spans="1:10" x14ac:dyDescent="0.3">
      <c r="A54" s="2" t="s">
        <v>1197</v>
      </c>
      <c r="B54" s="12">
        <f>GETPIVOTDATA("Sales",Pivot!$B$52,"Store_Region",A54)</f>
        <v>446875</v>
      </c>
      <c r="D54" t="str">
        <v>West</v>
      </c>
      <c r="E54" s="12">
        <v>361610</v>
      </c>
      <c r="F54" s="11">
        <f t="shared" si="7"/>
        <v>0.18508793481153901</v>
      </c>
      <c r="G54" s="13">
        <f t="shared" si="8"/>
        <v>0.81491206518846093</v>
      </c>
      <c r="I54" s="11">
        <f t="shared" si="9"/>
        <v>0.18508793481153901</v>
      </c>
    </row>
    <row r="55" spans="1:10" x14ac:dyDescent="0.3">
      <c r="A55" s="2" t="s">
        <v>1198</v>
      </c>
      <c r="B55" s="12">
        <f>GETPIVOTDATA("Sales",Pivot!$B$52,"Store_Region",A55)</f>
        <v>361610</v>
      </c>
      <c r="D55" t="str">
        <v>North</v>
      </c>
      <c r="E55" s="12">
        <v>171460</v>
      </c>
      <c r="F55" s="11">
        <f t="shared" si="7"/>
        <v>8.7760784554593282E-2</v>
      </c>
      <c r="G55" s="13">
        <f t="shared" si="8"/>
        <v>0.91223921544540676</v>
      </c>
      <c r="I55" s="11">
        <f t="shared" si="9"/>
        <v>8.7760784554593282E-2</v>
      </c>
    </row>
    <row r="56" spans="1:10" x14ac:dyDescent="0.3">
      <c r="E56" s="17">
        <f>SUM(E52:E55)</f>
        <v>1953720</v>
      </c>
    </row>
    <row r="59" spans="1:10" x14ac:dyDescent="0.3">
      <c r="B59" t="s">
        <v>1202</v>
      </c>
      <c r="C59" t="s">
        <v>1176</v>
      </c>
      <c r="E59" t="s">
        <v>1203</v>
      </c>
      <c r="F59" t="s">
        <v>1176</v>
      </c>
      <c r="G59" s="18" t="s">
        <v>1205</v>
      </c>
      <c r="H59" s="18" t="s">
        <v>1206</v>
      </c>
      <c r="I59" s="19" t="s">
        <v>1207</v>
      </c>
      <c r="J59" t="s">
        <v>1204</v>
      </c>
    </row>
    <row r="60" spans="1:10" x14ac:dyDescent="0.3">
      <c r="B60" s="2" t="s">
        <v>1195</v>
      </c>
      <c r="C60" s="12">
        <f>GETPIVOTDATA("Sales",Pivot!$B$60,"Store_Region",B60,"Years (Order_Date)",2024)</f>
        <v>1239150</v>
      </c>
      <c r="E60" s="2" t="s">
        <v>1195</v>
      </c>
      <c r="F60" s="12">
        <f>GETPIVOTDATA("Sales",Pivot!$G$60,"Store_Region",E60,"Years (Order_Date)",2025)</f>
        <v>973775</v>
      </c>
      <c r="G60" s="20" t="str">
        <f>IF(F60&gt;C60,$I$60,"")</f>
        <v/>
      </c>
      <c r="H60" s="21" t="str">
        <f>IF(F60&lt;C60,$I$60,"")</f>
        <v>■</v>
      </c>
      <c r="I60" s="19" t="s">
        <v>1208</v>
      </c>
      <c r="J60" s="11">
        <f>(F60-C60)/C60</f>
        <v>-0.21415889924545051</v>
      </c>
    </row>
    <row r="61" spans="1:10" x14ac:dyDescent="0.3">
      <c r="B61" s="2" t="s">
        <v>1196</v>
      </c>
      <c r="C61" s="12">
        <f>GETPIVOTDATA("Sales",Pivot!$B$60,"Store_Region",B61,"Years (Order_Date)",2024)</f>
        <v>170060</v>
      </c>
      <c r="E61" s="2" t="s">
        <v>1196</v>
      </c>
      <c r="F61" s="12">
        <f>GETPIVOTDATA("Sales",Pivot!$G$60,"Store_Region",E61,"Years (Order_Date)",2025)</f>
        <v>171460</v>
      </c>
      <c r="G61" s="20" t="str">
        <f t="shared" ref="G61:G63" si="10">IF(F61&gt;C61,$I$60,"")</f>
        <v>■</v>
      </c>
      <c r="H61" s="21" t="str">
        <f t="shared" ref="H61:H63" si="11">IF(F61&lt;C61,$I$60,"")</f>
        <v/>
      </c>
      <c r="I61" s="19" t="s">
        <v>1209</v>
      </c>
      <c r="J61" s="11">
        <f>(F61-C61)/C61</f>
        <v>8.2323885687404438E-3</v>
      </c>
    </row>
    <row r="62" spans="1:10" x14ac:dyDescent="0.3">
      <c r="B62" s="2" t="s">
        <v>1197</v>
      </c>
      <c r="C62" s="12">
        <f>GETPIVOTDATA("Sales",Pivot!$B$60,"Store_Region",B62,"Years (Order_Date)",2024)</f>
        <v>514770</v>
      </c>
      <c r="E62" s="2" t="s">
        <v>1197</v>
      </c>
      <c r="F62" s="12">
        <f>GETPIVOTDATA("Sales",Pivot!$G$60,"Store_Region",E62,"Years (Order_Date)",2025)</f>
        <v>446875</v>
      </c>
      <c r="G62" s="20" t="str">
        <f t="shared" si="10"/>
        <v/>
      </c>
      <c r="H62" s="21" t="str">
        <f t="shared" si="11"/>
        <v>■</v>
      </c>
      <c r="J62" s="11">
        <f>(F62-C62)/C62</f>
        <v>-0.13189385550828525</v>
      </c>
    </row>
    <row r="63" spans="1:10" x14ac:dyDescent="0.3">
      <c r="B63" s="2" t="s">
        <v>1198</v>
      </c>
      <c r="C63" s="12">
        <f>GETPIVOTDATA("Sales",Pivot!$B$60,"Store_Region",B63,"Years (Order_Date)",2024)</f>
        <v>328035</v>
      </c>
      <c r="E63" s="2" t="s">
        <v>1198</v>
      </c>
      <c r="F63" s="12">
        <f>GETPIVOTDATA("Sales",Pivot!$G$60,"Store_Region",E63,"Years (Order_Date)",2025)</f>
        <v>361610</v>
      </c>
      <c r="G63" s="20" t="str">
        <f t="shared" si="10"/>
        <v>■</v>
      </c>
      <c r="H63" s="21" t="str">
        <f t="shared" si="11"/>
        <v/>
      </c>
      <c r="J63" s="11">
        <f>(F63-C63)/C63</f>
        <v>0.10235188318319692</v>
      </c>
    </row>
    <row r="64" spans="1:10" x14ac:dyDescent="0.3">
      <c r="C64" s="12">
        <f>SUM(C60:C63)</f>
        <v>2252015</v>
      </c>
      <c r="F64" s="17">
        <f>SUM(F60:F63)</f>
        <v>1953720</v>
      </c>
      <c r="J64" s="5">
        <f>(F64-C64)/C64</f>
        <v>-0.13245693301332362</v>
      </c>
    </row>
    <row r="66" spans="1:11" x14ac:dyDescent="0.3">
      <c r="A66" t="s">
        <v>1210</v>
      </c>
      <c r="B66" s="2" t="s">
        <v>1211</v>
      </c>
      <c r="C66" t="s">
        <v>1213</v>
      </c>
      <c r="D66" t="s">
        <v>1212</v>
      </c>
      <c r="F66" s="2"/>
    </row>
    <row r="67" spans="1:11" x14ac:dyDescent="0.3">
      <c r="A67" s="2" t="s">
        <v>1151</v>
      </c>
      <c r="B67" s="12">
        <f>GETPIVOTDATA("Sum of Profit",Pivot!$I$25,"Category",A67)</f>
        <v>39260</v>
      </c>
      <c r="C67">
        <f>GETPIVOTDATA("Count of Order_ID",Pivot!$I$25,"Category",A67)</f>
        <v>6</v>
      </c>
      <c r="D67" s="12">
        <f>IFERROR(GETPIVOTDATA("Sum of Profit",Pivot!$B$25,"Category",A67),NA())</f>
        <v>39260</v>
      </c>
      <c r="F67" s="12"/>
      <c r="G67" s="12"/>
      <c r="H67" s="12"/>
      <c r="I67" s="12"/>
      <c r="J67" s="12"/>
      <c r="K67" s="12"/>
    </row>
    <row r="68" spans="1:11" x14ac:dyDescent="0.3">
      <c r="A68" s="2" t="s">
        <v>1152</v>
      </c>
      <c r="B68" s="12">
        <f>GETPIVOTDATA("Sum of Profit",Pivot!$I$25,"Category",A68)</f>
        <v>148120</v>
      </c>
      <c r="C68">
        <f>GETPIVOTDATA("Count of Order_ID",Pivot!$I$25,"Category",A68)</f>
        <v>15</v>
      </c>
      <c r="D68" s="12" t="e">
        <f>IFERROR(GETPIVOTDATA("Sum of Profit",Pivot!$B$25,"Category",A68),NA())</f>
        <v>#N/A</v>
      </c>
      <c r="F68" s="12"/>
      <c r="G68" s="12"/>
      <c r="H68" s="12"/>
      <c r="I68" s="12"/>
      <c r="J68" s="12"/>
      <c r="K68" s="12"/>
    </row>
    <row r="69" spans="1:11" x14ac:dyDescent="0.3">
      <c r="A69" s="2" t="s">
        <v>1153</v>
      </c>
      <c r="B69" s="12">
        <f>GETPIVOTDATA("Sum of Profit",Pivot!$I$25,"Category",A69)</f>
        <v>210155</v>
      </c>
      <c r="C69">
        <f>GETPIVOTDATA("Count of Order_ID",Pivot!$I$25,"Category",A69)</f>
        <v>26</v>
      </c>
      <c r="D69" s="12" t="e">
        <f>IFERROR(GETPIVOTDATA("Sum of Profit",Pivot!$B$25,"Category",A69),NA())</f>
        <v>#N/A</v>
      </c>
      <c r="F69" s="12"/>
      <c r="G69" s="12"/>
      <c r="H69" s="12"/>
      <c r="I69" s="12"/>
      <c r="J69" s="12"/>
      <c r="K69" s="12"/>
    </row>
    <row r="70" spans="1:11" x14ac:dyDescent="0.3">
      <c r="A70" s="2" t="s">
        <v>1154</v>
      </c>
      <c r="B70" s="12">
        <f>GETPIVOTDATA("Sum of Profit",Pivot!$I$25,"Category",A70)</f>
        <v>40455</v>
      </c>
      <c r="C70">
        <f>GETPIVOTDATA("Count of Order_ID",Pivot!$I$25,"Category",A70)</f>
        <v>7</v>
      </c>
      <c r="D70" s="12" t="e">
        <f>IFERROR(GETPIVOTDATA("Sum of Profit",Pivot!$B$25,"Category",A70),NA())</f>
        <v>#N/A</v>
      </c>
      <c r="F70" s="12"/>
      <c r="G70" s="12"/>
      <c r="H70" s="12"/>
      <c r="I70" s="12"/>
      <c r="J70" s="12"/>
      <c r="K70" s="12"/>
    </row>
    <row r="71" spans="1:11" x14ac:dyDescent="0.3">
      <c r="A71" s="2" t="s">
        <v>1155</v>
      </c>
      <c r="B71" s="12">
        <f>GETPIVOTDATA("Sum of Profit",Pivot!$I$25,"Category",A71)</f>
        <v>19630</v>
      </c>
      <c r="C71">
        <f>GETPIVOTDATA("Count of Order_ID",Pivot!$I$25,"Category",A71)</f>
        <v>6</v>
      </c>
      <c r="D71" s="12" t="e">
        <f>IFERROR(GETPIVOTDATA("Sum of Profit",Pivot!$B$25,"Category",A71),NA())</f>
        <v>#N/A</v>
      </c>
      <c r="F71" s="12"/>
      <c r="G71" s="12"/>
      <c r="H71" s="12"/>
      <c r="I71" s="12"/>
      <c r="J71" s="12"/>
      <c r="K71" s="12"/>
    </row>
    <row r="72" spans="1:11" x14ac:dyDescent="0.3">
      <c r="C72" s="4">
        <f>MAX(C67:C71)*275%</f>
        <v>71.5</v>
      </c>
      <c r="D72" s="17">
        <f>SUMIF(D67:D71,"&gt;0")</f>
        <v>39260</v>
      </c>
      <c r="F72" s="17"/>
      <c r="G72" s="17"/>
      <c r="H72" s="17"/>
      <c r="I72" s="17"/>
      <c r="J72" s="17"/>
      <c r="K72" s="17"/>
    </row>
    <row r="75" spans="1:11" x14ac:dyDescent="0.3">
      <c r="A75" t="s">
        <v>1214</v>
      </c>
      <c r="B75" t="s">
        <v>1176</v>
      </c>
    </row>
    <row r="76" spans="1:11" x14ac:dyDescent="0.3">
      <c r="A76" s="2" t="s">
        <v>1177</v>
      </c>
      <c r="B76" s="12">
        <f>GETPIVOTDATA("Sales",Pivot!$B$70,"Segment",A76)</f>
        <v>781085</v>
      </c>
    </row>
    <row r="77" spans="1:11" x14ac:dyDescent="0.3">
      <c r="A77" s="2" t="s">
        <v>1178</v>
      </c>
      <c r="B77" s="12">
        <f>GETPIVOTDATA("Sales",Pivot!$B$70,"Segment",A77)</f>
        <v>1172635</v>
      </c>
    </row>
    <row r="80" spans="1:11" x14ac:dyDescent="0.3">
      <c r="A80" t="s">
        <v>1215</v>
      </c>
      <c r="B80" t="s">
        <v>1176</v>
      </c>
      <c r="C80" t="s">
        <v>1216</v>
      </c>
      <c r="D80" t="s">
        <v>1217</v>
      </c>
    </row>
    <row r="81" spans="1:4" x14ac:dyDescent="0.3">
      <c r="A81" s="2" t="s">
        <v>1180</v>
      </c>
      <c r="B81" s="12">
        <f>GETPIVOTDATA("Sales",Pivot!$B$76,"Salesperson",A81)</f>
        <v>87610</v>
      </c>
      <c r="C81" s="11">
        <f>B81/$B$87</f>
        <v>4.4842659132321931E-2</v>
      </c>
      <c r="D81" s="13">
        <f>1-C81</f>
        <v>0.95515734086767812</v>
      </c>
    </row>
    <row r="82" spans="1:4" x14ac:dyDescent="0.3">
      <c r="A82" s="2" t="s">
        <v>1181</v>
      </c>
      <c r="B82" s="12">
        <f>GETPIVOTDATA("Sales",Pivot!$B$76,"Salesperson",A82)</f>
        <v>78905</v>
      </c>
      <c r="C82" s="11">
        <f t="shared" ref="C82:C86" si="12">B82/$B$87</f>
        <v>4.0387056487111765E-2</v>
      </c>
      <c r="D82" s="13">
        <f t="shared" ref="D82:D86" si="13">1-C82</f>
        <v>0.95961294351288828</v>
      </c>
    </row>
    <row r="83" spans="1:4" x14ac:dyDescent="0.3">
      <c r="A83" s="2" t="s">
        <v>1182</v>
      </c>
      <c r="B83" s="12">
        <f>GETPIVOTDATA("Sales",Pivot!$B$76,"Salesperson",A83)</f>
        <v>171460</v>
      </c>
      <c r="C83" s="11">
        <f t="shared" si="12"/>
        <v>8.7760784554593282E-2</v>
      </c>
      <c r="D83" s="13">
        <f t="shared" si="13"/>
        <v>0.91223921544540676</v>
      </c>
    </row>
    <row r="84" spans="1:4" x14ac:dyDescent="0.3">
      <c r="A84" s="2" t="s">
        <v>1183</v>
      </c>
      <c r="B84" s="12">
        <f>GETPIVOTDATA("Sales",Pivot!$B$76,"Salesperson",A84)</f>
        <v>973775</v>
      </c>
      <c r="C84" s="11">
        <f t="shared" si="12"/>
        <v>0.49842096103842926</v>
      </c>
      <c r="D84" s="13">
        <f t="shared" si="13"/>
        <v>0.50157903896157074</v>
      </c>
    </row>
    <row r="85" spans="1:4" x14ac:dyDescent="0.3">
      <c r="A85" s="2" t="s">
        <v>1184</v>
      </c>
      <c r="B85" s="12">
        <f>GETPIVOTDATA("Sales",Pivot!$B$76,"Salesperson",A85)</f>
        <v>274000</v>
      </c>
      <c r="C85" s="11">
        <f t="shared" si="12"/>
        <v>0.14024527567921707</v>
      </c>
      <c r="D85" s="13">
        <f t="shared" si="13"/>
        <v>0.85975472432078293</v>
      </c>
    </row>
    <row r="86" spans="1:4" x14ac:dyDescent="0.3">
      <c r="A86" s="2" t="s">
        <v>1185</v>
      </c>
      <c r="B86" s="12">
        <f>GETPIVOTDATA("Sales",Pivot!$B$76,"Salesperson",A86)</f>
        <v>367970</v>
      </c>
      <c r="C86" s="11">
        <f t="shared" si="12"/>
        <v>0.18834326310832669</v>
      </c>
      <c r="D86" s="13">
        <f t="shared" si="13"/>
        <v>0.81165673689167328</v>
      </c>
    </row>
    <row r="87" spans="1:4" x14ac:dyDescent="0.3">
      <c r="B87" s="17">
        <f>SUM(B81:B86)</f>
        <v>1953720</v>
      </c>
    </row>
    <row r="89" spans="1:4" x14ac:dyDescent="0.3">
      <c r="A89" t="s">
        <v>1218</v>
      </c>
      <c r="B89" s="12" t="s">
        <v>1211</v>
      </c>
      <c r="C89" t="s">
        <v>1212</v>
      </c>
    </row>
    <row r="90" spans="1:4" x14ac:dyDescent="0.3">
      <c r="A90" t="s">
        <v>4</v>
      </c>
      <c r="B90" s="12">
        <f>GETPIVOTDATA("Sum of Profit",Pivot!$I$9,"Months (Order_Date)",A90)</f>
        <v>382389</v>
      </c>
      <c r="C90" s="12" t="e">
        <f>IFERROR(GETPIVOTDATA("Sum of Profit",Pivot!$B$9,"Months (Order_Date)",A90),NA())</f>
        <v>#N/A</v>
      </c>
    </row>
    <row r="91" spans="1:4" x14ac:dyDescent="0.3">
      <c r="A91" t="s">
        <v>5</v>
      </c>
      <c r="B91" s="12">
        <f>GETPIVOTDATA("Sum of Profit",Pivot!$I$9,"Months (Order_Date)",A91)</f>
        <v>225782</v>
      </c>
      <c r="C91" s="12" t="e">
        <f>IFERROR(GETPIVOTDATA("Sum of Profit",Pivot!$B$9,"Months (Order_Date)",A91),NA())</f>
        <v>#N/A</v>
      </c>
    </row>
    <row r="92" spans="1:4" x14ac:dyDescent="0.3">
      <c r="A92" t="s">
        <v>6</v>
      </c>
      <c r="B92" s="12">
        <f>GETPIVOTDATA("Sum of Profit",Pivot!$I$9,"Months (Order_Date)",A92)</f>
        <v>343070</v>
      </c>
      <c r="C92" s="12" t="e">
        <f>IFERROR(GETPIVOTDATA("Sum of Profit",Pivot!$B$9,"Months (Order_Date)",A92),NA())</f>
        <v>#N/A</v>
      </c>
    </row>
    <row r="93" spans="1:4" x14ac:dyDescent="0.3">
      <c r="A93" t="s">
        <v>7</v>
      </c>
      <c r="B93" s="12">
        <f>GETPIVOTDATA("Sum of Profit",Pivot!$I$9,"Months (Order_Date)",A93)</f>
        <v>334026</v>
      </c>
      <c r="C93" s="12" t="e">
        <f>IFERROR(GETPIVOTDATA("Sum of Profit",Pivot!$B$9,"Months (Order_Date)",A93),NA())</f>
        <v>#N/A</v>
      </c>
    </row>
    <row r="94" spans="1:4" x14ac:dyDescent="0.3">
      <c r="A94" t="s">
        <v>8</v>
      </c>
      <c r="B94" s="12">
        <f>GETPIVOTDATA("Sum of Profit",Pivot!$I$9,"Months (Order_Date)",A94)</f>
        <v>215120</v>
      </c>
      <c r="C94" s="12" t="e">
        <f>IFERROR(GETPIVOTDATA("Sum of Profit",Pivot!$B$9,"Months (Order_Date)",A94),NA())</f>
        <v>#N/A</v>
      </c>
    </row>
    <row r="95" spans="1:4" x14ac:dyDescent="0.3">
      <c r="A95" t="s">
        <v>9</v>
      </c>
      <c r="B95" s="12">
        <f>GETPIVOTDATA("Sum of Profit",Pivot!$I$9,"Months (Order_Date)",A95)</f>
        <v>151590</v>
      </c>
      <c r="C95" s="12" t="e">
        <f>IFERROR(GETPIVOTDATA("Sum of Profit",Pivot!$B$9,"Months (Order_Date)",A95),NA())</f>
        <v>#N/A</v>
      </c>
    </row>
    <row r="96" spans="1:4" x14ac:dyDescent="0.3">
      <c r="A96" t="s">
        <v>10</v>
      </c>
      <c r="B96" s="12">
        <f>GETPIVOTDATA("Sum of Profit",Pivot!$I$9,"Months (Order_Date)",A96)</f>
        <v>151193</v>
      </c>
      <c r="C96" s="12" t="e">
        <f>IFERROR(GETPIVOTDATA("Sum of Profit",Pivot!$B$9,"Months (Order_Date)",A96),NA())</f>
        <v>#N/A</v>
      </c>
    </row>
    <row r="97" spans="1:5" x14ac:dyDescent="0.3">
      <c r="A97" t="s">
        <v>11</v>
      </c>
      <c r="B97" s="12">
        <f>GETPIVOTDATA("Sum of Profit",Pivot!$I$9,"Months (Order_Date)",A97)</f>
        <v>214506</v>
      </c>
      <c r="C97" s="12" t="e">
        <f>IFERROR(GETPIVOTDATA("Sum of Profit",Pivot!$B$9,"Months (Order_Date)",A97),NA())</f>
        <v>#N/A</v>
      </c>
    </row>
    <row r="98" spans="1:5" x14ac:dyDescent="0.3">
      <c r="A98" t="s">
        <v>12</v>
      </c>
      <c r="B98" s="12">
        <f>GETPIVOTDATA("Sum of Profit",Pivot!$I$9,"Months (Order_Date)",A98)</f>
        <v>457620</v>
      </c>
      <c r="C98" s="12">
        <f>IFERROR(GETPIVOTDATA("Sum of Profit",Pivot!$B$9,"Months (Order_Date)",A98),NA())</f>
        <v>457620</v>
      </c>
    </row>
    <row r="99" spans="1:5" x14ac:dyDescent="0.3">
      <c r="A99" t="s">
        <v>13</v>
      </c>
      <c r="B99" s="12">
        <f>GETPIVOTDATA("Sum of Profit",Pivot!$I$9,"Months (Order_Date)",A99)</f>
        <v>216315</v>
      </c>
      <c r="C99" s="12" t="e">
        <f>IFERROR(GETPIVOTDATA("Sum of Profit",Pivot!$B$9,"Months (Order_Date)",A99),NA())</f>
        <v>#N/A</v>
      </c>
    </row>
    <row r="100" spans="1:5" x14ac:dyDescent="0.3">
      <c r="A100" t="s">
        <v>14</v>
      </c>
      <c r="B100" s="12">
        <f>GETPIVOTDATA("Sum of Profit",Pivot!$I$9,"Months (Order_Date)",A100)</f>
        <v>364088</v>
      </c>
      <c r="C100" s="12" t="e">
        <f>IFERROR(GETPIVOTDATA("Sum of Profit",Pivot!$B$9,"Months (Order_Date)",A100),NA())</f>
        <v>#N/A</v>
      </c>
    </row>
    <row r="101" spans="1:5" x14ac:dyDescent="0.3">
      <c r="A101" t="s">
        <v>15</v>
      </c>
      <c r="B101" s="12">
        <f>GETPIVOTDATA("Sum of Profit",Pivot!$I$9,"Months (Order_Date)",A101)</f>
        <v>283302</v>
      </c>
      <c r="C101" s="12" t="e">
        <f>IFERROR(GETPIVOTDATA("Sum of Profit",Pivot!$B$9,"Months (Order_Date)",A101),NA())</f>
        <v>#N/A</v>
      </c>
    </row>
    <row r="102" spans="1:5" x14ac:dyDescent="0.3">
      <c r="C102" s="17">
        <f>SUMIF(C90:C101,"&gt;0")</f>
        <v>457620</v>
      </c>
    </row>
    <row r="104" spans="1:5" x14ac:dyDescent="0.3">
      <c r="D104" s="12">
        <f>MAX(B106:B107)*3%</f>
        <v>588900.05999999994</v>
      </c>
    </row>
    <row r="105" spans="1:5" x14ac:dyDescent="0.3">
      <c r="A105" t="s">
        <v>1219</v>
      </c>
      <c r="B105" t="s">
        <v>1143</v>
      </c>
      <c r="C105" t="s">
        <v>1145</v>
      </c>
      <c r="D105" t="s">
        <v>1148</v>
      </c>
      <c r="E105" t="s">
        <v>1220</v>
      </c>
    </row>
    <row r="106" spans="1:5" x14ac:dyDescent="0.3">
      <c r="A106" s="2">
        <v>2025</v>
      </c>
      <c r="B106" s="12">
        <f>GETPIVOTDATA("Sales",Pivot!$F$86,"Years (Order_Date)",A106)</f>
        <v>14222651</v>
      </c>
      <c r="C106" s="12">
        <f>GETPIVOTDATA("Sales",Pivot!$B$86,"Years (Order_Date)",A106)</f>
        <v>14222651</v>
      </c>
      <c r="D106" s="12">
        <f>$D$104</f>
        <v>588900.05999999994</v>
      </c>
      <c r="E106" s="12">
        <f>IF(ISNUMBER(C106),D106,NA())</f>
        <v>588900.05999999994</v>
      </c>
    </row>
    <row r="107" spans="1:5" x14ac:dyDescent="0.3">
      <c r="A107" s="2">
        <v>2024</v>
      </c>
      <c r="B107" s="12">
        <f>GETPIVOTDATA("Sales",Pivot!$F$86,"Years (Order_Date)",A107)</f>
        <v>19630002</v>
      </c>
      <c r="C107" s="12" t="e">
        <f>GETPIVOTDATA("Sales",Pivot!$B$86,"Years (Order_Date)",A107)</f>
        <v>#REF!</v>
      </c>
      <c r="D107" s="12">
        <f>$D$104</f>
        <v>588900.05999999994</v>
      </c>
      <c r="E107" s="12" t="e">
        <f>IF(ISNUMBER(C107),D107,NA())</f>
        <v>#N/A</v>
      </c>
    </row>
  </sheetData>
  <phoneticPr fontId="4"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28318-016C-4D8B-86F8-94A99AE74EE3}">
  <dimension ref="A1"/>
  <sheetViews>
    <sheetView showGridLines="0" showRowColHeaders="0" tabSelected="1" zoomScale="110" zoomScaleNormal="110" zoomScaleSheetLayoutView="98" workbookViewId="0"/>
  </sheetViews>
  <sheetFormatPr defaultRowHeight="14.4" x14ac:dyDescent="0.3"/>
  <cols>
    <col min="25" max="25" width="10" bestFit="1"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6536-E98A-4084-9B37-BE38F5967C62}">
  <dimension ref="A1"/>
  <sheetViews>
    <sheetView showGridLines="0" showRowColHeaders="0" zoomScale="110" zoomScaleNormal="110" zoomScaleSheetLayoutView="98" workbookViewId="0"/>
  </sheetViews>
  <sheetFormatPr defaultRowHeight="14.4" x14ac:dyDescent="0.3"/>
  <cols>
    <col min="25" max="25" width="10" bestFit="1"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FB692-581F-41CD-8A5E-A02DB9FCD38B}">
  <dimension ref="A1"/>
  <sheetViews>
    <sheetView showGridLines="0" showRowColHeaders="0" zoomScale="110" zoomScaleNormal="110" zoomScaleSheetLayoutView="98" workbookViewId="0"/>
  </sheetViews>
  <sheetFormatPr defaultRowHeight="14.4" x14ac:dyDescent="0.3"/>
  <cols>
    <col min="25" max="25" width="10" bestFit="1" customWidth="1"/>
  </cols>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8B199-EEF3-4555-AF47-B997237FC2AB}">
  <dimension ref="A1:BG1466"/>
  <sheetViews>
    <sheetView workbookViewId="0"/>
  </sheetViews>
  <sheetFormatPr defaultRowHeight="14.4" x14ac:dyDescent="0.3"/>
  <cols>
    <col min="1" max="1" width="3" customWidth="1"/>
    <col min="2" max="2" width="10.77734375" bestFit="1" customWidth="1"/>
    <col min="3" max="3" width="12.88671875" bestFit="1" customWidth="1"/>
    <col min="4" max="4" width="10.44140625" bestFit="1" customWidth="1"/>
    <col min="5" max="5" width="11.88671875" bestFit="1" customWidth="1"/>
    <col min="6" max="6" width="14.44140625" bestFit="1" customWidth="1"/>
    <col min="7" max="7" width="12.6640625" bestFit="1" customWidth="1"/>
    <col min="8" max="8" width="26.5546875" bestFit="1" customWidth="1"/>
    <col min="9" max="9" width="10.77734375" bestFit="1" customWidth="1"/>
    <col min="10" max="10" width="15" bestFit="1" customWidth="1"/>
    <col min="11" max="11" width="14.109375" bestFit="1" customWidth="1"/>
    <col min="12" max="12" width="24.33203125" bestFit="1" customWidth="1"/>
    <col min="13" max="13" width="11.33203125" bestFit="1" customWidth="1"/>
    <col min="14" max="14" width="13.33203125" bestFit="1" customWidth="1"/>
    <col min="15" max="15" width="10.5546875" bestFit="1" customWidth="1"/>
    <col min="16" max="16" width="11.88671875" bestFit="1" customWidth="1"/>
    <col min="17" max="17" width="10.5546875" bestFit="1" customWidth="1"/>
    <col min="18" max="18" width="7.44140625" bestFit="1" customWidth="1"/>
    <col min="19" max="19" width="7" bestFit="1" customWidth="1"/>
    <col min="20" max="20" width="7.88671875" bestFit="1" customWidth="1"/>
    <col min="21" max="21" width="18.6640625" bestFit="1" customWidth="1"/>
  </cols>
  <sheetData>
    <row r="1" spans="1:59" x14ac:dyDescent="0.3">
      <c r="A1" s="22"/>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row>
    <row r="2" spans="1:59" x14ac:dyDescent="0.3">
      <c r="A2" s="22"/>
      <c r="B2" s="22"/>
      <c r="C2" s="36" t="s">
        <v>6204</v>
      </c>
      <c r="D2" s="36"/>
      <c r="E2" s="36"/>
      <c r="F2" s="36"/>
      <c r="G2" s="36"/>
      <c r="H2" s="36"/>
      <c r="I2" s="36"/>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row>
    <row r="3" spans="1:59" x14ac:dyDescent="0.3">
      <c r="A3" s="22"/>
      <c r="B3" s="22"/>
      <c r="C3" s="36"/>
      <c r="D3" s="36"/>
      <c r="E3" s="36"/>
      <c r="F3" s="36"/>
      <c r="G3" s="36"/>
      <c r="H3" s="36"/>
      <c r="I3" s="36"/>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row>
    <row r="4" spans="1:59" x14ac:dyDescent="0.3">
      <c r="A4" s="22"/>
      <c r="B4" s="22"/>
      <c r="C4" s="36"/>
      <c r="D4" s="36"/>
      <c r="E4" s="36"/>
      <c r="F4" s="36"/>
      <c r="G4" s="36"/>
      <c r="H4" s="36"/>
      <c r="I4" s="36"/>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row>
    <row r="5" spans="1:59" x14ac:dyDescent="0.3">
      <c r="A5" s="22"/>
      <c r="B5" s="23" t="s">
        <v>1221</v>
      </c>
      <c r="C5" s="24" t="s">
        <v>1222</v>
      </c>
      <c r="D5" s="24" t="s">
        <v>1223</v>
      </c>
      <c r="E5" s="24" t="s">
        <v>1224</v>
      </c>
      <c r="F5" s="24" t="s">
        <v>1225</v>
      </c>
      <c r="G5" s="24" t="s">
        <v>1226</v>
      </c>
      <c r="H5" s="24" t="s">
        <v>1227</v>
      </c>
      <c r="I5" s="24" t="s">
        <v>1228</v>
      </c>
      <c r="J5" s="24" t="s">
        <v>1229</v>
      </c>
      <c r="K5" s="24" t="s">
        <v>1230</v>
      </c>
      <c r="L5" s="24" t="s">
        <v>1231</v>
      </c>
      <c r="M5" s="24" t="s">
        <v>1232</v>
      </c>
      <c r="N5" s="24" t="s">
        <v>1233</v>
      </c>
      <c r="O5" s="24" t="s">
        <v>1234</v>
      </c>
      <c r="P5" s="24" t="s">
        <v>1235</v>
      </c>
      <c r="Q5" s="24" t="s">
        <v>1236</v>
      </c>
      <c r="R5" s="24" t="s">
        <v>1176</v>
      </c>
      <c r="S5" s="24" t="s">
        <v>1144</v>
      </c>
      <c r="T5" s="24" t="s">
        <v>1211</v>
      </c>
      <c r="U5" s="25" t="s">
        <v>1237</v>
      </c>
      <c r="V5" s="22"/>
      <c r="W5" s="22"/>
      <c r="X5" s="22"/>
      <c r="Y5" s="22"/>
      <c r="Z5" s="22"/>
      <c r="AA5" s="22"/>
      <c r="AB5" s="22"/>
      <c r="AC5" s="22"/>
      <c r="AD5" s="22"/>
      <c r="AE5" s="22"/>
      <c r="AF5" s="22"/>
      <c r="AG5" s="22"/>
      <c r="AH5" s="22"/>
      <c r="AI5" s="22"/>
      <c r="AJ5" s="22"/>
      <c r="AK5" s="22"/>
      <c r="AL5" s="22"/>
      <c r="AM5" s="22"/>
      <c r="AN5" s="22"/>
      <c r="AO5" s="22"/>
      <c r="AP5" s="22"/>
      <c r="AQ5" s="22"/>
      <c r="AR5" s="22"/>
      <c r="AS5" s="22"/>
    </row>
    <row r="6" spans="1:59" x14ac:dyDescent="0.3">
      <c r="A6" s="22"/>
      <c r="B6" s="26" t="s">
        <v>1238</v>
      </c>
      <c r="C6" s="27">
        <v>45296</v>
      </c>
      <c r="D6" s="28" t="s">
        <v>1186</v>
      </c>
      <c r="E6" s="28" t="s">
        <v>1159</v>
      </c>
      <c r="F6" s="28" t="s">
        <v>1198</v>
      </c>
      <c r="G6" s="28" t="s">
        <v>1239</v>
      </c>
      <c r="H6" s="28" t="s">
        <v>844</v>
      </c>
      <c r="I6" s="28" t="s">
        <v>1152</v>
      </c>
      <c r="J6" s="28" t="s">
        <v>1240</v>
      </c>
      <c r="K6" s="28" t="s">
        <v>1241</v>
      </c>
      <c r="L6" s="28" t="s">
        <v>1242</v>
      </c>
      <c r="M6" s="28" t="s">
        <v>1177</v>
      </c>
      <c r="N6" s="28" t="s">
        <v>1184</v>
      </c>
      <c r="O6" s="29">
        <v>2</v>
      </c>
      <c r="P6" s="29">
        <v>75000</v>
      </c>
      <c r="Q6" s="29">
        <v>5</v>
      </c>
      <c r="R6" s="29">
        <v>142500</v>
      </c>
      <c r="S6" s="29">
        <v>120000</v>
      </c>
      <c r="T6" s="29">
        <v>22500</v>
      </c>
      <c r="U6" s="30" t="s">
        <v>1172</v>
      </c>
      <c r="V6" s="22"/>
      <c r="W6" s="22"/>
      <c r="X6" s="22"/>
      <c r="Y6" s="22"/>
      <c r="Z6" s="22"/>
      <c r="AA6" s="22"/>
      <c r="AB6" s="22"/>
      <c r="AC6" s="22"/>
      <c r="AD6" s="22"/>
      <c r="AE6" s="22"/>
      <c r="AF6" s="22"/>
      <c r="AG6" s="22"/>
      <c r="AH6" s="22"/>
      <c r="AI6" s="22"/>
      <c r="AJ6" s="22"/>
      <c r="AK6" s="22"/>
      <c r="AL6" s="22"/>
      <c r="AM6" s="22"/>
      <c r="AN6" s="22"/>
      <c r="AO6" s="22"/>
      <c r="AP6" s="22"/>
      <c r="AQ6" s="22"/>
      <c r="AR6" s="22"/>
      <c r="AS6" s="22"/>
    </row>
    <row r="7" spans="1:59" x14ac:dyDescent="0.3">
      <c r="A7" s="22"/>
      <c r="B7" s="26" t="s">
        <v>1243</v>
      </c>
      <c r="C7" s="27">
        <v>45296</v>
      </c>
      <c r="D7" s="28" t="s">
        <v>1186</v>
      </c>
      <c r="E7" s="28" t="s">
        <v>1159</v>
      </c>
      <c r="F7" s="28" t="s">
        <v>1198</v>
      </c>
      <c r="G7" s="28" t="s">
        <v>1244</v>
      </c>
      <c r="H7" s="28" t="s">
        <v>883</v>
      </c>
      <c r="I7" s="28" t="s">
        <v>1152</v>
      </c>
      <c r="J7" s="28" t="s">
        <v>1245</v>
      </c>
      <c r="K7" s="28" t="s">
        <v>1246</v>
      </c>
      <c r="L7" s="28" t="s">
        <v>1247</v>
      </c>
      <c r="M7" s="28" t="s">
        <v>1177</v>
      </c>
      <c r="N7" s="28" t="s">
        <v>1184</v>
      </c>
      <c r="O7" s="29">
        <v>3</v>
      </c>
      <c r="P7" s="29">
        <v>3500</v>
      </c>
      <c r="Q7" s="29">
        <v>0</v>
      </c>
      <c r="R7" s="29">
        <v>10500</v>
      </c>
      <c r="S7" s="29">
        <v>7000</v>
      </c>
      <c r="T7" s="29">
        <v>3500</v>
      </c>
      <c r="U7" s="30" t="s">
        <v>1173</v>
      </c>
      <c r="V7" s="22"/>
      <c r="W7" s="22"/>
      <c r="X7" s="22"/>
      <c r="Y7" s="22"/>
      <c r="Z7" s="22"/>
      <c r="AA7" s="22"/>
      <c r="AB7" s="22"/>
      <c r="AC7" s="22"/>
      <c r="AD7" s="22"/>
      <c r="AE7" s="22"/>
      <c r="AF7" s="22"/>
      <c r="AG7" s="22"/>
      <c r="AH7" s="22"/>
      <c r="AI7" s="22"/>
      <c r="AJ7" s="22"/>
      <c r="AK7" s="22"/>
      <c r="AL7" s="22"/>
      <c r="AM7" s="22"/>
      <c r="AN7" s="22"/>
      <c r="AO7" s="22"/>
      <c r="AP7" s="22"/>
      <c r="AQ7" s="22"/>
      <c r="AR7" s="22"/>
      <c r="AS7" s="22"/>
    </row>
    <row r="8" spans="1:59" x14ac:dyDescent="0.3">
      <c r="A8" s="22"/>
      <c r="B8" s="26" t="s">
        <v>1248</v>
      </c>
      <c r="C8" s="27">
        <v>45296</v>
      </c>
      <c r="D8" s="28" t="s">
        <v>1187</v>
      </c>
      <c r="E8" s="28" t="s">
        <v>1158</v>
      </c>
      <c r="F8" s="28" t="s">
        <v>1196</v>
      </c>
      <c r="G8" s="28" t="s">
        <v>1249</v>
      </c>
      <c r="H8" s="28" t="s">
        <v>514</v>
      </c>
      <c r="I8" s="28" t="s">
        <v>1151</v>
      </c>
      <c r="J8" s="28" t="s">
        <v>1250</v>
      </c>
      <c r="K8" s="28" t="s">
        <v>1251</v>
      </c>
      <c r="L8" s="28" t="s">
        <v>1252</v>
      </c>
      <c r="M8" s="28" t="s">
        <v>1177</v>
      </c>
      <c r="N8" s="28" t="s">
        <v>1182</v>
      </c>
      <c r="O8" s="29">
        <v>4</v>
      </c>
      <c r="P8" s="29">
        <v>2500</v>
      </c>
      <c r="Q8" s="29">
        <v>10</v>
      </c>
      <c r="R8" s="29">
        <v>9000</v>
      </c>
      <c r="S8" s="29">
        <v>6000</v>
      </c>
      <c r="T8" s="29">
        <v>3000</v>
      </c>
      <c r="U8" s="30" t="s">
        <v>1172</v>
      </c>
      <c r="V8" s="22"/>
      <c r="W8" s="22"/>
      <c r="X8" s="22"/>
      <c r="Y8" s="22"/>
      <c r="Z8" s="22"/>
      <c r="AA8" s="22"/>
      <c r="AB8" s="22"/>
      <c r="AC8" s="22"/>
      <c r="AD8" s="22"/>
      <c r="AE8" s="22"/>
      <c r="AF8" s="22"/>
      <c r="AG8" s="22"/>
      <c r="AH8" s="22"/>
      <c r="AI8" s="22"/>
      <c r="AJ8" s="22"/>
      <c r="AK8" s="22"/>
      <c r="AL8" s="22"/>
      <c r="AM8" s="22"/>
      <c r="AN8" s="22"/>
      <c r="AO8" s="22"/>
      <c r="AP8" s="22"/>
      <c r="AQ8" s="22"/>
      <c r="AR8" s="22"/>
      <c r="AS8" s="22"/>
    </row>
    <row r="9" spans="1:59" x14ac:dyDescent="0.3">
      <c r="A9" s="22"/>
      <c r="B9" s="26" t="s">
        <v>1253</v>
      </c>
      <c r="C9" s="27">
        <v>45296</v>
      </c>
      <c r="D9" s="28" t="s">
        <v>1187</v>
      </c>
      <c r="E9" s="28" t="s">
        <v>1158</v>
      </c>
      <c r="F9" s="28" t="s">
        <v>1196</v>
      </c>
      <c r="G9" s="28" t="s">
        <v>1254</v>
      </c>
      <c r="H9" s="28" t="s">
        <v>655</v>
      </c>
      <c r="I9" s="28" t="s">
        <v>1151</v>
      </c>
      <c r="J9" s="28" t="s">
        <v>1255</v>
      </c>
      <c r="K9" s="28" t="s">
        <v>1256</v>
      </c>
      <c r="L9" s="28" t="s">
        <v>1257</v>
      </c>
      <c r="M9" s="28" t="s">
        <v>1178</v>
      </c>
      <c r="N9" s="28" t="s">
        <v>1182</v>
      </c>
      <c r="O9" s="29">
        <v>2</v>
      </c>
      <c r="P9" s="29">
        <v>6000</v>
      </c>
      <c r="Q9" s="29">
        <v>5</v>
      </c>
      <c r="R9" s="29">
        <v>11400</v>
      </c>
      <c r="S9" s="29">
        <v>8000</v>
      </c>
      <c r="T9" s="29">
        <v>3400</v>
      </c>
      <c r="U9" s="30" t="s">
        <v>1174</v>
      </c>
      <c r="V9" s="22"/>
      <c r="W9" s="22"/>
      <c r="X9" s="22"/>
      <c r="Y9" s="22"/>
      <c r="Z9" s="22"/>
      <c r="AA9" s="22"/>
      <c r="AB9" s="22"/>
      <c r="AC9" s="22"/>
      <c r="AD9" s="22"/>
      <c r="AE9" s="22"/>
      <c r="AF9" s="22"/>
      <c r="AG9" s="22"/>
      <c r="AH9" s="22"/>
      <c r="AI9" s="22"/>
      <c r="AJ9" s="22"/>
      <c r="AK9" s="22"/>
      <c r="AL9" s="22"/>
      <c r="AM9" s="22"/>
      <c r="AN9" s="22"/>
      <c r="AO9" s="22"/>
      <c r="AP9" s="22"/>
      <c r="AQ9" s="22"/>
      <c r="AR9" s="22"/>
      <c r="AS9" s="22"/>
    </row>
    <row r="10" spans="1:59" x14ac:dyDescent="0.3">
      <c r="A10" s="22"/>
      <c r="B10" s="26" t="s">
        <v>1258</v>
      </c>
      <c r="C10" s="27">
        <v>45296</v>
      </c>
      <c r="D10" s="28" t="s">
        <v>1188</v>
      </c>
      <c r="E10" s="28" t="s">
        <v>1156</v>
      </c>
      <c r="F10" s="28" t="s">
        <v>1197</v>
      </c>
      <c r="G10" s="28" t="s">
        <v>1259</v>
      </c>
      <c r="H10" s="28" t="s">
        <v>216</v>
      </c>
      <c r="I10" s="28" t="s">
        <v>1152</v>
      </c>
      <c r="J10" s="28" t="s">
        <v>1260</v>
      </c>
      <c r="K10" s="28" t="s">
        <v>1261</v>
      </c>
      <c r="L10" s="28" t="s">
        <v>1262</v>
      </c>
      <c r="M10" s="28" t="s">
        <v>1178</v>
      </c>
      <c r="N10" s="28" t="s">
        <v>1185</v>
      </c>
      <c r="O10" s="29">
        <v>1</v>
      </c>
      <c r="P10" s="29">
        <v>65000</v>
      </c>
      <c r="Q10" s="29">
        <v>8</v>
      </c>
      <c r="R10" s="29">
        <v>59800</v>
      </c>
      <c r="S10" s="29">
        <v>52000</v>
      </c>
      <c r="T10" s="29">
        <v>7800</v>
      </c>
      <c r="U10" s="30" t="s">
        <v>1172</v>
      </c>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row>
    <row r="11" spans="1:59" x14ac:dyDescent="0.3">
      <c r="A11" s="22"/>
      <c r="B11" s="26" t="s">
        <v>1263</v>
      </c>
      <c r="C11" s="27">
        <v>45296</v>
      </c>
      <c r="D11" s="28" t="s">
        <v>1188</v>
      </c>
      <c r="E11" s="28" t="s">
        <v>1156</v>
      </c>
      <c r="F11" s="28" t="s">
        <v>1197</v>
      </c>
      <c r="G11" s="28" t="s">
        <v>1264</v>
      </c>
      <c r="H11" s="28" t="s">
        <v>434</v>
      </c>
      <c r="I11" s="28" t="s">
        <v>1152</v>
      </c>
      <c r="J11" s="28" t="s">
        <v>1265</v>
      </c>
      <c r="K11" s="28" t="s">
        <v>1266</v>
      </c>
      <c r="L11" s="28" t="s">
        <v>1267</v>
      </c>
      <c r="M11" s="28" t="s">
        <v>1179</v>
      </c>
      <c r="N11" s="28" t="s">
        <v>1185</v>
      </c>
      <c r="O11" s="29">
        <v>1</v>
      </c>
      <c r="P11" s="29">
        <v>15000</v>
      </c>
      <c r="Q11" s="29">
        <v>0</v>
      </c>
      <c r="R11" s="29">
        <v>15000</v>
      </c>
      <c r="S11" s="29">
        <v>11000</v>
      </c>
      <c r="T11" s="29">
        <v>4000</v>
      </c>
      <c r="U11" s="30" t="s">
        <v>1174</v>
      </c>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row>
    <row r="12" spans="1:59" x14ac:dyDescent="0.3">
      <c r="A12" s="22"/>
      <c r="B12" s="26" t="s">
        <v>1268</v>
      </c>
      <c r="C12" s="27">
        <v>45296</v>
      </c>
      <c r="D12" s="28" t="s">
        <v>1189</v>
      </c>
      <c r="E12" s="28" t="s">
        <v>1157</v>
      </c>
      <c r="F12" s="28" t="s">
        <v>1195</v>
      </c>
      <c r="G12" s="28" t="s">
        <v>1269</v>
      </c>
      <c r="H12" s="28" t="s">
        <v>1116</v>
      </c>
      <c r="I12" s="28" t="s">
        <v>1153</v>
      </c>
      <c r="J12" s="28" t="s">
        <v>1270</v>
      </c>
      <c r="K12" s="28" t="s">
        <v>1271</v>
      </c>
      <c r="L12" s="28" t="s">
        <v>1272</v>
      </c>
      <c r="M12" s="28" t="s">
        <v>1177</v>
      </c>
      <c r="N12" s="28" t="s">
        <v>1183</v>
      </c>
      <c r="O12" s="29">
        <v>1</v>
      </c>
      <c r="P12" s="29">
        <v>12000</v>
      </c>
      <c r="Q12" s="29">
        <v>10</v>
      </c>
      <c r="R12" s="29">
        <v>10800</v>
      </c>
      <c r="S12" s="29">
        <v>8000</v>
      </c>
      <c r="T12" s="29">
        <v>2800</v>
      </c>
      <c r="U12" s="30" t="s">
        <v>1173</v>
      </c>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row>
    <row r="13" spans="1:59" x14ac:dyDescent="0.3">
      <c r="A13" s="22"/>
      <c r="B13" s="26" t="s">
        <v>1273</v>
      </c>
      <c r="C13" s="27">
        <v>45296</v>
      </c>
      <c r="D13" s="28" t="s">
        <v>1189</v>
      </c>
      <c r="E13" s="28" t="s">
        <v>1157</v>
      </c>
      <c r="F13" s="28" t="s">
        <v>1195</v>
      </c>
      <c r="G13" s="28" t="s">
        <v>1274</v>
      </c>
      <c r="H13" s="28" t="s">
        <v>664</v>
      </c>
      <c r="I13" s="28" t="s">
        <v>1153</v>
      </c>
      <c r="J13" s="28" t="s">
        <v>1275</v>
      </c>
      <c r="K13" s="28" t="s">
        <v>1276</v>
      </c>
      <c r="L13" s="28" t="s">
        <v>1277</v>
      </c>
      <c r="M13" s="28" t="s">
        <v>1178</v>
      </c>
      <c r="N13" s="28" t="s">
        <v>1183</v>
      </c>
      <c r="O13" s="29">
        <v>3</v>
      </c>
      <c r="P13" s="29">
        <v>8000</v>
      </c>
      <c r="Q13" s="29">
        <v>5</v>
      </c>
      <c r="R13" s="29">
        <v>22800</v>
      </c>
      <c r="S13" s="29">
        <v>16000</v>
      </c>
      <c r="T13" s="29">
        <v>6800</v>
      </c>
      <c r="U13" s="30" t="s">
        <v>1172</v>
      </c>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row>
    <row r="14" spans="1:59" x14ac:dyDescent="0.3">
      <c r="A14" s="22"/>
      <c r="B14" s="26" t="s">
        <v>1278</v>
      </c>
      <c r="C14" s="27">
        <v>45296</v>
      </c>
      <c r="D14" s="28" t="s">
        <v>1190</v>
      </c>
      <c r="E14" s="28" t="s">
        <v>1157</v>
      </c>
      <c r="F14" s="28" t="s">
        <v>1197</v>
      </c>
      <c r="G14" s="28" t="s">
        <v>1279</v>
      </c>
      <c r="H14" s="28" t="s">
        <v>688</v>
      </c>
      <c r="I14" s="28" t="s">
        <v>1153</v>
      </c>
      <c r="J14" s="28" t="s">
        <v>1280</v>
      </c>
      <c r="K14" s="28" t="s">
        <v>1281</v>
      </c>
      <c r="L14" s="28" t="s">
        <v>1282</v>
      </c>
      <c r="M14" s="28" t="s">
        <v>1177</v>
      </c>
      <c r="N14" s="28" t="s">
        <v>1181</v>
      </c>
      <c r="O14" s="29">
        <v>5</v>
      </c>
      <c r="P14" s="29">
        <v>120</v>
      </c>
      <c r="Q14" s="29">
        <v>0</v>
      </c>
      <c r="R14" s="29">
        <v>600</v>
      </c>
      <c r="S14" s="29">
        <v>400</v>
      </c>
      <c r="T14" s="29">
        <v>200</v>
      </c>
      <c r="U14" s="30" t="s">
        <v>1173</v>
      </c>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row>
    <row r="15" spans="1:59" x14ac:dyDescent="0.3">
      <c r="A15" s="22"/>
      <c r="B15" s="26" t="s">
        <v>1283</v>
      </c>
      <c r="C15" s="27">
        <v>45296</v>
      </c>
      <c r="D15" s="28" t="s">
        <v>1190</v>
      </c>
      <c r="E15" s="28" t="s">
        <v>1157</v>
      </c>
      <c r="F15" s="28" t="s">
        <v>1197</v>
      </c>
      <c r="G15" s="28" t="s">
        <v>1284</v>
      </c>
      <c r="H15" s="28" t="s">
        <v>63</v>
      </c>
      <c r="I15" s="28" t="s">
        <v>1153</v>
      </c>
      <c r="J15" s="28" t="s">
        <v>1285</v>
      </c>
      <c r="K15" s="28" t="s">
        <v>1286</v>
      </c>
      <c r="L15" s="28" t="s">
        <v>1287</v>
      </c>
      <c r="M15" s="28" t="s">
        <v>1177</v>
      </c>
      <c r="N15" s="28" t="s">
        <v>1181</v>
      </c>
      <c r="O15" s="29">
        <v>10</v>
      </c>
      <c r="P15" s="29">
        <v>150</v>
      </c>
      <c r="Q15" s="29">
        <v>0</v>
      </c>
      <c r="R15" s="29">
        <v>1500</v>
      </c>
      <c r="S15" s="29">
        <v>1000</v>
      </c>
      <c r="T15" s="29">
        <v>500</v>
      </c>
      <c r="U15" s="30" t="s">
        <v>1172</v>
      </c>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row>
    <row r="16" spans="1:59" x14ac:dyDescent="0.3">
      <c r="A16" s="22"/>
      <c r="B16" s="26" t="s">
        <v>1288</v>
      </c>
      <c r="C16" s="27">
        <v>45297</v>
      </c>
      <c r="D16" s="28" t="s">
        <v>1186</v>
      </c>
      <c r="E16" s="28" t="s">
        <v>1159</v>
      </c>
      <c r="F16" s="28" t="s">
        <v>1198</v>
      </c>
      <c r="G16" s="28" t="s">
        <v>1289</v>
      </c>
      <c r="H16" s="28" t="s">
        <v>452</v>
      </c>
      <c r="I16" s="28" t="s">
        <v>1152</v>
      </c>
      <c r="J16" s="28" t="s">
        <v>1240</v>
      </c>
      <c r="K16" s="28" t="s">
        <v>1290</v>
      </c>
      <c r="L16" s="28" t="s">
        <v>1291</v>
      </c>
      <c r="M16" s="28" t="s">
        <v>1178</v>
      </c>
      <c r="N16" s="28" t="s">
        <v>1184</v>
      </c>
      <c r="O16" s="29">
        <v>3</v>
      </c>
      <c r="P16" s="29">
        <v>85000</v>
      </c>
      <c r="Q16" s="29">
        <v>5</v>
      </c>
      <c r="R16" s="29">
        <v>242250</v>
      </c>
      <c r="S16" s="29">
        <v>200000</v>
      </c>
      <c r="T16" s="29">
        <v>42250</v>
      </c>
      <c r="U16" s="30" t="s">
        <v>1172</v>
      </c>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row>
    <row r="17" spans="1:45" x14ac:dyDescent="0.3">
      <c r="A17" s="22"/>
      <c r="B17" s="26" t="s">
        <v>1292</v>
      </c>
      <c r="C17" s="27">
        <v>45297</v>
      </c>
      <c r="D17" s="28" t="s">
        <v>1186</v>
      </c>
      <c r="E17" s="28" t="s">
        <v>1159</v>
      </c>
      <c r="F17" s="28" t="s">
        <v>1198</v>
      </c>
      <c r="G17" s="28" t="s">
        <v>1293</v>
      </c>
      <c r="H17" s="28" t="s">
        <v>850</v>
      </c>
      <c r="I17" s="28" t="s">
        <v>1152</v>
      </c>
      <c r="J17" s="28" t="s">
        <v>1294</v>
      </c>
      <c r="K17" s="28" t="s">
        <v>1295</v>
      </c>
      <c r="L17" s="28" t="s">
        <v>1296</v>
      </c>
      <c r="M17" s="28" t="s">
        <v>1177</v>
      </c>
      <c r="N17" s="28" t="s">
        <v>1184</v>
      </c>
      <c r="O17" s="29">
        <v>1</v>
      </c>
      <c r="P17" s="29">
        <v>55000</v>
      </c>
      <c r="Q17" s="29">
        <v>8</v>
      </c>
      <c r="R17" s="29">
        <v>50600</v>
      </c>
      <c r="S17" s="29">
        <v>42000</v>
      </c>
      <c r="T17" s="29">
        <v>8600</v>
      </c>
      <c r="U17" s="30" t="s">
        <v>1174</v>
      </c>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row>
    <row r="18" spans="1:45" x14ac:dyDescent="0.3">
      <c r="A18" s="22"/>
      <c r="B18" s="26" t="s">
        <v>1297</v>
      </c>
      <c r="C18" s="27">
        <v>45297</v>
      </c>
      <c r="D18" s="28" t="s">
        <v>1187</v>
      </c>
      <c r="E18" s="28" t="s">
        <v>1158</v>
      </c>
      <c r="F18" s="28" t="s">
        <v>1196</v>
      </c>
      <c r="G18" s="28" t="s">
        <v>1298</v>
      </c>
      <c r="H18" s="28" t="s">
        <v>1123</v>
      </c>
      <c r="I18" s="28" t="s">
        <v>1151</v>
      </c>
      <c r="J18" s="28" t="s">
        <v>1250</v>
      </c>
      <c r="K18" s="28" t="s">
        <v>1299</v>
      </c>
      <c r="L18" s="28" t="s">
        <v>1300</v>
      </c>
      <c r="M18" s="28" t="s">
        <v>1177</v>
      </c>
      <c r="N18" s="28" t="s">
        <v>1182</v>
      </c>
      <c r="O18" s="29">
        <v>3</v>
      </c>
      <c r="P18" s="29">
        <v>1800</v>
      </c>
      <c r="Q18" s="29">
        <v>0</v>
      </c>
      <c r="R18" s="29">
        <v>5400</v>
      </c>
      <c r="S18" s="29">
        <v>3600</v>
      </c>
      <c r="T18" s="29">
        <v>1800</v>
      </c>
      <c r="U18" s="30" t="s">
        <v>1173</v>
      </c>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row>
    <row r="19" spans="1:45" x14ac:dyDescent="0.3">
      <c r="A19" s="22"/>
      <c r="B19" s="26" t="s">
        <v>1301</v>
      </c>
      <c r="C19" s="27">
        <v>45297</v>
      </c>
      <c r="D19" s="28" t="s">
        <v>1187</v>
      </c>
      <c r="E19" s="28" t="s">
        <v>1158</v>
      </c>
      <c r="F19" s="28" t="s">
        <v>1196</v>
      </c>
      <c r="G19" s="28" t="s">
        <v>1302</v>
      </c>
      <c r="H19" s="28" t="s">
        <v>31</v>
      </c>
      <c r="I19" s="28" t="s">
        <v>1151</v>
      </c>
      <c r="J19" s="28" t="s">
        <v>1303</v>
      </c>
      <c r="K19" s="28" t="s">
        <v>1304</v>
      </c>
      <c r="L19" s="28" t="s">
        <v>1305</v>
      </c>
      <c r="M19" s="28" t="s">
        <v>1177</v>
      </c>
      <c r="N19" s="28" t="s">
        <v>1182</v>
      </c>
      <c r="O19" s="29">
        <v>2</v>
      </c>
      <c r="P19" s="29">
        <v>3200</v>
      </c>
      <c r="Q19" s="29">
        <v>5</v>
      </c>
      <c r="R19" s="29">
        <v>6080</v>
      </c>
      <c r="S19" s="29">
        <v>4200</v>
      </c>
      <c r="T19" s="29">
        <v>1880</v>
      </c>
      <c r="U19" s="30" t="s">
        <v>1172</v>
      </c>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row>
    <row r="20" spans="1:45" x14ac:dyDescent="0.3">
      <c r="A20" s="22"/>
      <c r="B20" s="26" t="s">
        <v>1306</v>
      </c>
      <c r="C20" s="27">
        <v>45297</v>
      </c>
      <c r="D20" s="28" t="s">
        <v>1188</v>
      </c>
      <c r="E20" s="28" t="s">
        <v>1156</v>
      </c>
      <c r="F20" s="28" t="s">
        <v>1197</v>
      </c>
      <c r="G20" s="28" t="s">
        <v>1307</v>
      </c>
      <c r="H20" s="28" t="s">
        <v>511</v>
      </c>
      <c r="I20" s="28" t="s">
        <v>1152</v>
      </c>
      <c r="J20" s="28" t="s">
        <v>1260</v>
      </c>
      <c r="K20" s="28" t="s">
        <v>1308</v>
      </c>
      <c r="L20" s="28" t="s">
        <v>1309</v>
      </c>
      <c r="M20" s="28" t="s">
        <v>1178</v>
      </c>
      <c r="N20" s="28" t="s">
        <v>1185</v>
      </c>
      <c r="O20" s="29">
        <v>2</v>
      </c>
      <c r="P20" s="29">
        <v>72000</v>
      </c>
      <c r="Q20" s="29">
        <v>10</v>
      </c>
      <c r="R20" s="29">
        <v>129600</v>
      </c>
      <c r="S20" s="29">
        <v>105000</v>
      </c>
      <c r="T20" s="29">
        <v>24600</v>
      </c>
      <c r="U20" s="30" t="s">
        <v>1172</v>
      </c>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row>
    <row r="21" spans="1:45" x14ac:dyDescent="0.3">
      <c r="A21" s="22"/>
      <c r="B21" s="26" t="s">
        <v>1310</v>
      </c>
      <c r="C21" s="27">
        <v>45297</v>
      </c>
      <c r="D21" s="28" t="s">
        <v>1188</v>
      </c>
      <c r="E21" s="28" t="s">
        <v>1156</v>
      </c>
      <c r="F21" s="28" t="s">
        <v>1197</v>
      </c>
      <c r="G21" s="28" t="s">
        <v>1311</v>
      </c>
      <c r="H21" s="28" t="s">
        <v>527</v>
      </c>
      <c r="I21" s="28" t="s">
        <v>1152</v>
      </c>
      <c r="J21" s="28" t="s">
        <v>1245</v>
      </c>
      <c r="K21" s="28" t="s">
        <v>1312</v>
      </c>
      <c r="L21" s="28" t="s">
        <v>1313</v>
      </c>
      <c r="M21" s="28" t="s">
        <v>1179</v>
      </c>
      <c r="N21" s="28" t="s">
        <v>1185</v>
      </c>
      <c r="O21" s="29">
        <v>5</v>
      </c>
      <c r="P21" s="29">
        <v>1200</v>
      </c>
      <c r="Q21" s="29">
        <v>0</v>
      </c>
      <c r="R21" s="29">
        <v>6000</v>
      </c>
      <c r="S21" s="29">
        <v>4000</v>
      </c>
      <c r="T21" s="29">
        <v>2000</v>
      </c>
      <c r="U21" s="30" t="s">
        <v>1174</v>
      </c>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row>
    <row r="22" spans="1:45" x14ac:dyDescent="0.3">
      <c r="A22" s="22"/>
      <c r="B22" s="26" t="s">
        <v>1314</v>
      </c>
      <c r="C22" s="27">
        <v>45297</v>
      </c>
      <c r="D22" s="28" t="s">
        <v>1189</v>
      </c>
      <c r="E22" s="28" t="s">
        <v>1157</v>
      </c>
      <c r="F22" s="28" t="s">
        <v>1195</v>
      </c>
      <c r="G22" s="28" t="s">
        <v>1315</v>
      </c>
      <c r="H22" s="28" t="s">
        <v>85</v>
      </c>
      <c r="I22" s="28" t="s">
        <v>1153</v>
      </c>
      <c r="J22" s="28" t="s">
        <v>1316</v>
      </c>
      <c r="K22" s="28" t="s">
        <v>1317</v>
      </c>
      <c r="L22" s="28" t="s">
        <v>1318</v>
      </c>
      <c r="M22" s="28" t="s">
        <v>1177</v>
      </c>
      <c r="N22" s="28" t="s">
        <v>1183</v>
      </c>
      <c r="O22" s="29">
        <v>1</v>
      </c>
      <c r="P22" s="29">
        <v>9500</v>
      </c>
      <c r="Q22" s="29">
        <v>5</v>
      </c>
      <c r="R22" s="29">
        <v>9025</v>
      </c>
      <c r="S22" s="29">
        <v>6500</v>
      </c>
      <c r="T22" s="29">
        <v>2525</v>
      </c>
      <c r="U22" s="30" t="s">
        <v>1172</v>
      </c>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row>
    <row r="23" spans="1:45" x14ac:dyDescent="0.3">
      <c r="A23" s="22"/>
      <c r="B23" s="26" t="s">
        <v>1319</v>
      </c>
      <c r="C23" s="27">
        <v>45297</v>
      </c>
      <c r="D23" s="28" t="s">
        <v>1189</v>
      </c>
      <c r="E23" s="28" t="s">
        <v>1157</v>
      </c>
      <c r="F23" s="28" t="s">
        <v>1195</v>
      </c>
      <c r="G23" s="28" t="s">
        <v>1320</v>
      </c>
      <c r="H23" s="28" t="s">
        <v>906</v>
      </c>
      <c r="I23" s="28" t="s">
        <v>1153</v>
      </c>
      <c r="J23" s="28" t="s">
        <v>1270</v>
      </c>
      <c r="K23" s="28" t="s">
        <v>1321</v>
      </c>
      <c r="L23" s="28" t="s">
        <v>1322</v>
      </c>
      <c r="M23" s="28" t="s">
        <v>1179</v>
      </c>
      <c r="N23" s="28" t="s">
        <v>1183</v>
      </c>
      <c r="O23" s="29">
        <v>1</v>
      </c>
      <c r="P23" s="29">
        <v>7500</v>
      </c>
      <c r="Q23" s="29">
        <v>0</v>
      </c>
      <c r="R23" s="29">
        <v>7500</v>
      </c>
      <c r="S23" s="29">
        <v>5200</v>
      </c>
      <c r="T23" s="29">
        <v>2300</v>
      </c>
      <c r="U23" s="30" t="s">
        <v>1173</v>
      </c>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row>
    <row r="24" spans="1:45" x14ac:dyDescent="0.3">
      <c r="A24" s="22"/>
      <c r="B24" s="26" t="s">
        <v>1323</v>
      </c>
      <c r="C24" s="27">
        <v>45297</v>
      </c>
      <c r="D24" s="28" t="s">
        <v>1190</v>
      </c>
      <c r="E24" s="28" t="s">
        <v>1157</v>
      </c>
      <c r="F24" s="28" t="s">
        <v>1197</v>
      </c>
      <c r="G24" s="28" t="s">
        <v>1324</v>
      </c>
      <c r="H24" s="28" t="s">
        <v>172</v>
      </c>
      <c r="I24" s="28" t="s">
        <v>1153</v>
      </c>
      <c r="J24" s="28" t="s">
        <v>1325</v>
      </c>
      <c r="K24" s="28" t="s">
        <v>1326</v>
      </c>
      <c r="L24" s="28" t="s">
        <v>1327</v>
      </c>
      <c r="M24" s="28" t="s">
        <v>1177</v>
      </c>
      <c r="N24" s="28" t="s">
        <v>1181</v>
      </c>
      <c r="O24" s="29">
        <v>4</v>
      </c>
      <c r="P24" s="29">
        <v>180</v>
      </c>
      <c r="Q24" s="29">
        <v>0</v>
      </c>
      <c r="R24" s="29">
        <v>720</v>
      </c>
      <c r="S24" s="29">
        <v>500</v>
      </c>
      <c r="T24" s="29">
        <v>220</v>
      </c>
      <c r="U24" s="30" t="s">
        <v>1173</v>
      </c>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row>
    <row r="25" spans="1:45" x14ac:dyDescent="0.3">
      <c r="A25" s="22"/>
      <c r="B25" s="26" t="s">
        <v>1328</v>
      </c>
      <c r="C25" s="27">
        <v>45297</v>
      </c>
      <c r="D25" s="28" t="s">
        <v>1190</v>
      </c>
      <c r="E25" s="28" t="s">
        <v>1157</v>
      </c>
      <c r="F25" s="28" t="s">
        <v>1197</v>
      </c>
      <c r="G25" s="28" t="s">
        <v>1329</v>
      </c>
      <c r="H25" s="28" t="s">
        <v>889</v>
      </c>
      <c r="I25" s="28" t="s">
        <v>1153</v>
      </c>
      <c r="J25" s="28" t="s">
        <v>1330</v>
      </c>
      <c r="K25" s="28" t="s">
        <v>1331</v>
      </c>
      <c r="L25" s="28" t="s">
        <v>1332</v>
      </c>
      <c r="M25" s="28" t="s">
        <v>1177</v>
      </c>
      <c r="N25" s="28" t="s">
        <v>1181</v>
      </c>
      <c r="O25" s="29">
        <v>6</v>
      </c>
      <c r="P25" s="29">
        <v>90</v>
      </c>
      <c r="Q25" s="29">
        <v>0</v>
      </c>
      <c r="R25" s="29">
        <v>540</v>
      </c>
      <c r="S25" s="29">
        <v>350</v>
      </c>
      <c r="T25" s="29">
        <v>190</v>
      </c>
      <c r="U25" s="30" t="s">
        <v>1172</v>
      </c>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row>
    <row r="26" spans="1:45" x14ac:dyDescent="0.3">
      <c r="A26" s="22"/>
      <c r="B26" s="26" t="s">
        <v>1333</v>
      </c>
      <c r="C26" s="27">
        <v>45298</v>
      </c>
      <c r="D26" s="28" t="s">
        <v>1186</v>
      </c>
      <c r="E26" s="28" t="s">
        <v>1159</v>
      </c>
      <c r="F26" s="28" t="s">
        <v>1198</v>
      </c>
      <c r="G26" s="28" t="s">
        <v>1334</v>
      </c>
      <c r="H26" s="28" t="s">
        <v>682</v>
      </c>
      <c r="I26" s="28" t="s">
        <v>1152</v>
      </c>
      <c r="J26" s="28" t="s">
        <v>1240</v>
      </c>
      <c r="K26" s="28" t="s">
        <v>1335</v>
      </c>
      <c r="L26" s="28" t="s">
        <v>1336</v>
      </c>
      <c r="M26" s="28" t="s">
        <v>1177</v>
      </c>
      <c r="N26" s="28" t="s">
        <v>1184</v>
      </c>
      <c r="O26" s="29">
        <v>2</v>
      </c>
      <c r="P26" s="29">
        <v>32000</v>
      </c>
      <c r="Q26" s="29">
        <v>0</v>
      </c>
      <c r="R26" s="29">
        <v>64000</v>
      </c>
      <c r="S26" s="29">
        <v>50000</v>
      </c>
      <c r="T26" s="29">
        <v>14000</v>
      </c>
      <c r="U26" s="30" t="s">
        <v>1172</v>
      </c>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row>
    <row r="27" spans="1:45" x14ac:dyDescent="0.3">
      <c r="A27" s="22"/>
      <c r="B27" s="26" t="s">
        <v>1337</v>
      </c>
      <c r="C27" s="27">
        <v>45298</v>
      </c>
      <c r="D27" s="28" t="s">
        <v>1186</v>
      </c>
      <c r="E27" s="28" t="s">
        <v>1159</v>
      </c>
      <c r="F27" s="28" t="s">
        <v>1198</v>
      </c>
      <c r="G27" s="28" t="s">
        <v>1338</v>
      </c>
      <c r="H27" s="28" t="s">
        <v>463</v>
      </c>
      <c r="I27" s="28" t="s">
        <v>1152</v>
      </c>
      <c r="J27" s="28" t="s">
        <v>1339</v>
      </c>
      <c r="K27" s="28" t="s">
        <v>1340</v>
      </c>
      <c r="L27" s="28" t="s">
        <v>1341</v>
      </c>
      <c r="M27" s="28" t="s">
        <v>1177</v>
      </c>
      <c r="N27" s="28" t="s">
        <v>1184</v>
      </c>
      <c r="O27" s="29">
        <v>2</v>
      </c>
      <c r="P27" s="29">
        <v>4500</v>
      </c>
      <c r="Q27" s="29">
        <v>5</v>
      </c>
      <c r="R27" s="29">
        <v>8550</v>
      </c>
      <c r="S27" s="29">
        <v>6000</v>
      </c>
      <c r="T27" s="29">
        <v>2550</v>
      </c>
      <c r="U27" s="30" t="s">
        <v>1174</v>
      </c>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row>
    <row r="28" spans="1:45" x14ac:dyDescent="0.3">
      <c r="A28" s="22"/>
      <c r="B28" s="26" t="s">
        <v>1342</v>
      </c>
      <c r="C28" s="27">
        <v>45298</v>
      </c>
      <c r="D28" s="28" t="s">
        <v>1187</v>
      </c>
      <c r="E28" s="28" t="s">
        <v>1158</v>
      </c>
      <c r="F28" s="28" t="s">
        <v>1196</v>
      </c>
      <c r="G28" s="28" t="s">
        <v>1343</v>
      </c>
      <c r="H28" s="28" t="s">
        <v>721</v>
      </c>
      <c r="I28" s="28" t="s">
        <v>1151</v>
      </c>
      <c r="J28" s="28" t="s">
        <v>1344</v>
      </c>
      <c r="K28" s="28" t="s">
        <v>1345</v>
      </c>
      <c r="L28" s="28" t="s">
        <v>1346</v>
      </c>
      <c r="M28" s="28" t="s">
        <v>1178</v>
      </c>
      <c r="N28" s="28" t="s">
        <v>1182</v>
      </c>
      <c r="O28" s="29">
        <v>1</v>
      </c>
      <c r="P28" s="29">
        <v>8500</v>
      </c>
      <c r="Q28" s="29">
        <v>12</v>
      </c>
      <c r="R28" s="29">
        <v>7480</v>
      </c>
      <c r="S28" s="29">
        <v>5500</v>
      </c>
      <c r="T28" s="29">
        <v>1980</v>
      </c>
      <c r="U28" s="30" t="s">
        <v>1172</v>
      </c>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row>
    <row r="29" spans="1:45" x14ac:dyDescent="0.3">
      <c r="A29" s="22"/>
      <c r="B29" s="26" t="s">
        <v>1347</v>
      </c>
      <c r="C29" s="27">
        <v>45298</v>
      </c>
      <c r="D29" s="28" t="s">
        <v>1187</v>
      </c>
      <c r="E29" s="28" t="s">
        <v>1158</v>
      </c>
      <c r="F29" s="28" t="s">
        <v>1196</v>
      </c>
      <c r="G29" s="28" t="s">
        <v>1348</v>
      </c>
      <c r="H29" s="28" t="s">
        <v>66</v>
      </c>
      <c r="I29" s="28" t="s">
        <v>1151</v>
      </c>
      <c r="J29" s="28" t="s">
        <v>1255</v>
      </c>
      <c r="K29" s="28" t="s">
        <v>1349</v>
      </c>
      <c r="L29" s="28" t="s">
        <v>1350</v>
      </c>
      <c r="M29" s="28" t="s">
        <v>1177</v>
      </c>
      <c r="N29" s="28" t="s">
        <v>1182</v>
      </c>
      <c r="O29" s="29">
        <v>2</v>
      </c>
      <c r="P29" s="29">
        <v>1500</v>
      </c>
      <c r="Q29" s="29">
        <v>0</v>
      </c>
      <c r="R29" s="29">
        <v>3000</v>
      </c>
      <c r="S29" s="29">
        <v>2000</v>
      </c>
      <c r="T29" s="29">
        <v>1000</v>
      </c>
      <c r="U29" s="30" t="s">
        <v>1173</v>
      </c>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row>
    <row r="30" spans="1:45" x14ac:dyDescent="0.3">
      <c r="A30" s="22"/>
      <c r="B30" s="26" t="s">
        <v>1351</v>
      </c>
      <c r="C30" s="27">
        <v>45298</v>
      </c>
      <c r="D30" s="28" t="s">
        <v>1188</v>
      </c>
      <c r="E30" s="28" t="s">
        <v>1156</v>
      </c>
      <c r="F30" s="28" t="s">
        <v>1197</v>
      </c>
      <c r="G30" s="28" t="s">
        <v>1352</v>
      </c>
      <c r="H30" s="28" t="s">
        <v>115</v>
      </c>
      <c r="I30" s="28" t="s">
        <v>1152</v>
      </c>
      <c r="J30" s="28" t="s">
        <v>1353</v>
      </c>
      <c r="K30" s="28" t="s">
        <v>1354</v>
      </c>
      <c r="L30" s="28" t="s">
        <v>1355</v>
      </c>
      <c r="M30" s="28" t="s">
        <v>1177</v>
      </c>
      <c r="N30" s="28" t="s">
        <v>1185</v>
      </c>
      <c r="O30" s="29">
        <v>1</v>
      </c>
      <c r="P30" s="29">
        <v>55000</v>
      </c>
      <c r="Q30" s="29">
        <v>5</v>
      </c>
      <c r="R30" s="29">
        <v>52250</v>
      </c>
      <c r="S30" s="29">
        <v>42000</v>
      </c>
      <c r="T30" s="29">
        <v>10250</v>
      </c>
      <c r="U30" s="30" t="s">
        <v>1172</v>
      </c>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row>
    <row r="31" spans="1:45" x14ac:dyDescent="0.3">
      <c r="A31" s="22"/>
      <c r="B31" s="26" t="s">
        <v>1356</v>
      </c>
      <c r="C31" s="27">
        <v>45298</v>
      </c>
      <c r="D31" s="28" t="s">
        <v>1188</v>
      </c>
      <c r="E31" s="28" t="s">
        <v>1156</v>
      </c>
      <c r="F31" s="28" t="s">
        <v>1197</v>
      </c>
      <c r="G31" s="28" t="s">
        <v>1357</v>
      </c>
      <c r="H31" s="28" t="s">
        <v>846</v>
      </c>
      <c r="I31" s="28" t="s">
        <v>1152</v>
      </c>
      <c r="J31" s="28" t="s">
        <v>1265</v>
      </c>
      <c r="K31" s="28" t="s">
        <v>1358</v>
      </c>
      <c r="L31" s="28" t="s">
        <v>1359</v>
      </c>
      <c r="M31" s="28" t="s">
        <v>1178</v>
      </c>
      <c r="N31" s="28" t="s">
        <v>1185</v>
      </c>
      <c r="O31" s="29">
        <v>2</v>
      </c>
      <c r="P31" s="29">
        <v>18000</v>
      </c>
      <c r="Q31" s="29">
        <v>8</v>
      </c>
      <c r="R31" s="29">
        <v>33120</v>
      </c>
      <c r="S31" s="29">
        <v>26000</v>
      </c>
      <c r="T31" s="29">
        <v>7120</v>
      </c>
      <c r="U31" s="30" t="s">
        <v>1174</v>
      </c>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row>
    <row r="32" spans="1:45" x14ac:dyDescent="0.3">
      <c r="A32" s="22"/>
      <c r="B32" s="26" t="s">
        <v>1360</v>
      </c>
      <c r="C32" s="27">
        <v>45298</v>
      </c>
      <c r="D32" s="28" t="s">
        <v>1189</v>
      </c>
      <c r="E32" s="28" t="s">
        <v>1157</v>
      </c>
      <c r="F32" s="28" t="s">
        <v>1195</v>
      </c>
      <c r="G32" s="28" t="s">
        <v>1361</v>
      </c>
      <c r="H32" s="28" t="s">
        <v>817</v>
      </c>
      <c r="I32" s="28" t="s">
        <v>1153</v>
      </c>
      <c r="J32" s="28" t="s">
        <v>1275</v>
      </c>
      <c r="K32" s="28" t="s">
        <v>1362</v>
      </c>
      <c r="L32" s="28" t="s">
        <v>1363</v>
      </c>
      <c r="M32" s="28" t="s">
        <v>1177</v>
      </c>
      <c r="N32" s="28" t="s">
        <v>1183</v>
      </c>
      <c r="O32" s="29">
        <v>1</v>
      </c>
      <c r="P32" s="29">
        <v>22000</v>
      </c>
      <c r="Q32" s="29">
        <v>10</v>
      </c>
      <c r="R32" s="29">
        <v>19800</v>
      </c>
      <c r="S32" s="29">
        <v>15000</v>
      </c>
      <c r="T32" s="29">
        <v>4800</v>
      </c>
      <c r="U32" s="30" t="s">
        <v>1172</v>
      </c>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row>
    <row r="33" spans="1:45" x14ac:dyDescent="0.3">
      <c r="A33" s="22"/>
      <c r="B33" s="26" t="s">
        <v>1364</v>
      </c>
      <c r="C33" s="27">
        <v>45298</v>
      </c>
      <c r="D33" s="28" t="s">
        <v>1189</v>
      </c>
      <c r="E33" s="28" t="s">
        <v>1157</v>
      </c>
      <c r="F33" s="28" t="s">
        <v>1195</v>
      </c>
      <c r="G33" s="28" t="s">
        <v>1365</v>
      </c>
      <c r="H33" s="28" t="s">
        <v>162</v>
      </c>
      <c r="I33" s="28" t="s">
        <v>1153</v>
      </c>
      <c r="J33" s="28" t="s">
        <v>1270</v>
      </c>
      <c r="K33" s="28" t="s">
        <v>1366</v>
      </c>
      <c r="L33" s="28" t="s">
        <v>1367</v>
      </c>
      <c r="M33" s="28" t="s">
        <v>1179</v>
      </c>
      <c r="N33" s="28" t="s">
        <v>1183</v>
      </c>
      <c r="O33" s="29">
        <v>1</v>
      </c>
      <c r="P33" s="29">
        <v>9000</v>
      </c>
      <c r="Q33" s="29">
        <v>0</v>
      </c>
      <c r="R33" s="29">
        <v>9000</v>
      </c>
      <c r="S33" s="29">
        <v>6200</v>
      </c>
      <c r="T33" s="29">
        <v>2800</v>
      </c>
      <c r="U33" s="30" t="s">
        <v>1173</v>
      </c>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row>
    <row r="34" spans="1:45" x14ac:dyDescent="0.3">
      <c r="A34" s="22"/>
      <c r="B34" s="26" t="s">
        <v>1368</v>
      </c>
      <c r="C34" s="27">
        <v>45298</v>
      </c>
      <c r="D34" s="28" t="s">
        <v>1190</v>
      </c>
      <c r="E34" s="28" t="s">
        <v>1157</v>
      </c>
      <c r="F34" s="28" t="s">
        <v>1197</v>
      </c>
      <c r="G34" s="28" t="s">
        <v>1369</v>
      </c>
      <c r="H34" s="28" t="s">
        <v>1088</v>
      </c>
      <c r="I34" s="28" t="s">
        <v>1153</v>
      </c>
      <c r="J34" s="28" t="s">
        <v>1285</v>
      </c>
      <c r="K34" s="28" t="s">
        <v>1370</v>
      </c>
      <c r="L34" s="28" t="s">
        <v>1371</v>
      </c>
      <c r="M34" s="28" t="s">
        <v>1177</v>
      </c>
      <c r="N34" s="28" t="s">
        <v>1181</v>
      </c>
      <c r="O34" s="29">
        <v>10</v>
      </c>
      <c r="P34" s="29">
        <v>60</v>
      </c>
      <c r="Q34" s="29">
        <v>0</v>
      </c>
      <c r="R34" s="29">
        <v>600</v>
      </c>
      <c r="S34" s="29">
        <v>400</v>
      </c>
      <c r="T34" s="29">
        <v>200</v>
      </c>
      <c r="U34" s="30" t="s">
        <v>1173</v>
      </c>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row>
    <row r="35" spans="1:45" x14ac:dyDescent="0.3">
      <c r="A35" s="22"/>
      <c r="B35" s="26" t="s">
        <v>1372</v>
      </c>
      <c r="C35" s="27">
        <v>45298</v>
      </c>
      <c r="D35" s="28" t="s">
        <v>1190</v>
      </c>
      <c r="E35" s="28" t="s">
        <v>1157</v>
      </c>
      <c r="F35" s="28" t="s">
        <v>1197</v>
      </c>
      <c r="G35" s="28" t="s">
        <v>1373</v>
      </c>
      <c r="H35" s="28" t="s">
        <v>1001</v>
      </c>
      <c r="I35" s="28" t="s">
        <v>1153</v>
      </c>
      <c r="J35" s="28" t="s">
        <v>1374</v>
      </c>
      <c r="K35" s="28" t="s">
        <v>1375</v>
      </c>
      <c r="L35" s="28" t="s">
        <v>1376</v>
      </c>
      <c r="M35" s="28" t="s">
        <v>1177</v>
      </c>
      <c r="N35" s="28" t="s">
        <v>1181</v>
      </c>
      <c r="O35" s="29">
        <v>5</v>
      </c>
      <c r="P35" s="29">
        <v>280</v>
      </c>
      <c r="Q35" s="29">
        <v>0</v>
      </c>
      <c r="R35" s="29">
        <v>1400</v>
      </c>
      <c r="S35" s="29">
        <v>1000</v>
      </c>
      <c r="T35" s="29">
        <v>400</v>
      </c>
      <c r="U35" s="30" t="s">
        <v>1172</v>
      </c>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row>
    <row r="36" spans="1:45" x14ac:dyDescent="0.3">
      <c r="A36" s="22"/>
      <c r="B36" s="26" t="s">
        <v>1377</v>
      </c>
      <c r="C36" s="27">
        <v>45299</v>
      </c>
      <c r="D36" s="28" t="s">
        <v>1186</v>
      </c>
      <c r="E36" s="28" t="s">
        <v>1159</v>
      </c>
      <c r="F36" s="28" t="s">
        <v>1198</v>
      </c>
      <c r="G36" s="28" t="s">
        <v>1378</v>
      </c>
      <c r="H36" s="28" t="s">
        <v>1061</v>
      </c>
      <c r="I36" s="28" t="s">
        <v>1152</v>
      </c>
      <c r="J36" s="28" t="s">
        <v>1240</v>
      </c>
      <c r="K36" s="28" t="s">
        <v>1379</v>
      </c>
      <c r="L36" s="28" t="s">
        <v>1380</v>
      </c>
      <c r="M36" s="28" t="s">
        <v>1177</v>
      </c>
      <c r="N36" s="28" t="s">
        <v>1184</v>
      </c>
      <c r="O36" s="29">
        <v>1</v>
      </c>
      <c r="P36" s="29">
        <v>35000</v>
      </c>
      <c r="Q36" s="29">
        <v>5</v>
      </c>
      <c r="R36" s="29">
        <v>33250</v>
      </c>
      <c r="S36" s="29">
        <v>26000</v>
      </c>
      <c r="T36" s="29">
        <v>7250</v>
      </c>
      <c r="U36" s="30" t="s">
        <v>1174</v>
      </c>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row>
    <row r="37" spans="1:45" x14ac:dyDescent="0.3">
      <c r="A37" s="22"/>
      <c r="B37" s="26" t="s">
        <v>1381</v>
      </c>
      <c r="C37" s="27">
        <v>45299</v>
      </c>
      <c r="D37" s="28" t="s">
        <v>1186</v>
      </c>
      <c r="E37" s="28" t="s">
        <v>1159</v>
      </c>
      <c r="F37" s="28" t="s">
        <v>1198</v>
      </c>
      <c r="G37" s="28" t="s">
        <v>1382</v>
      </c>
      <c r="H37" s="28" t="s">
        <v>83</v>
      </c>
      <c r="I37" s="28" t="s">
        <v>1152</v>
      </c>
      <c r="J37" s="28" t="s">
        <v>1245</v>
      </c>
      <c r="K37" s="28" t="s">
        <v>1383</v>
      </c>
      <c r="L37" s="28" t="s">
        <v>1384</v>
      </c>
      <c r="M37" s="28" t="s">
        <v>1177</v>
      </c>
      <c r="N37" s="28" t="s">
        <v>1184</v>
      </c>
      <c r="O37" s="29">
        <v>4</v>
      </c>
      <c r="P37" s="29">
        <v>2000</v>
      </c>
      <c r="Q37" s="29">
        <v>0</v>
      </c>
      <c r="R37" s="29">
        <v>8000</v>
      </c>
      <c r="S37" s="29">
        <v>5000</v>
      </c>
      <c r="T37" s="29">
        <v>3000</v>
      </c>
      <c r="U37" s="30" t="s">
        <v>1172</v>
      </c>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row>
    <row r="38" spans="1:45" x14ac:dyDescent="0.3">
      <c r="A38" s="22"/>
      <c r="B38" s="26" t="s">
        <v>1385</v>
      </c>
      <c r="C38" s="27">
        <v>45299</v>
      </c>
      <c r="D38" s="28" t="s">
        <v>1187</v>
      </c>
      <c r="E38" s="28" t="s">
        <v>1158</v>
      </c>
      <c r="F38" s="28" t="s">
        <v>1196</v>
      </c>
      <c r="G38" s="28" t="s">
        <v>1386</v>
      </c>
      <c r="H38" s="28" t="s">
        <v>288</v>
      </c>
      <c r="I38" s="28" t="s">
        <v>1151</v>
      </c>
      <c r="J38" s="28" t="s">
        <v>1387</v>
      </c>
      <c r="K38" s="28" t="s">
        <v>1388</v>
      </c>
      <c r="L38" s="28" t="s">
        <v>1389</v>
      </c>
      <c r="M38" s="28" t="s">
        <v>1177</v>
      </c>
      <c r="N38" s="28" t="s">
        <v>1182</v>
      </c>
      <c r="O38" s="29">
        <v>2</v>
      </c>
      <c r="P38" s="29">
        <v>3500</v>
      </c>
      <c r="Q38" s="29">
        <v>5</v>
      </c>
      <c r="R38" s="29">
        <v>6650</v>
      </c>
      <c r="S38" s="29">
        <v>4500</v>
      </c>
      <c r="T38" s="29">
        <v>2150</v>
      </c>
      <c r="U38" s="30" t="s">
        <v>1172</v>
      </c>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row>
    <row r="39" spans="1:45" x14ac:dyDescent="0.3">
      <c r="A39" s="22"/>
      <c r="B39" s="26" t="s">
        <v>1390</v>
      </c>
      <c r="C39" s="27">
        <v>45299</v>
      </c>
      <c r="D39" s="28" t="s">
        <v>1187</v>
      </c>
      <c r="E39" s="28" t="s">
        <v>1158</v>
      </c>
      <c r="F39" s="28" t="s">
        <v>1196</v>
      </c>
      <c r="G39" s="28" t="s">
        <v>1391</v>
      </c>
      <c r="H39" s="28" t="s">
        <v>793</v>
      </c>
      <c r="I39" s="28" t="s">
        <v>1151</v>
      </c>
      <c r="J39" s="28" t="s">
        <v>1303</v>
      </c>
      <c r="K39" s="28" t="s">
        <v>1392</v>
      </c>
      <c r="L39" s="28" t="s">
        <v>1393</v>
      </c>
      <c r="M39" s="28" t="s">
        <v>1177</v>
      </c>
      <c r="N39" s="28" t="s">
        <v>1182</v>
      </c>
      <c r="O39" s="29">
        <v>3</v>
      </c>
      <c r="P39" s="29">
        <v>1400</v>
      </c>
      <c r="Q39" s="29">
        <v>0</v>
      </c>
      <c r="R39" s="29">
        <v>4200</v>
      </c>
      <c r="S39" s="29">
        <v>2800</v>
      </c>
      <c r="T39" s="29">
        <v>1400</v>
      </c>
      <c r="U39" s="30" t="s">
        <v>1173</v>
      </c>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row>
    <row r="40" spans="1:45" x14ac:dyDescent="0.3">
      <c r="A40" s="22"/>
      <c r="B40" s="26" t="s">
        <v>1394</v>
      </c>
      <c r="C40" s="27">
        <v>45299</v>
      </c>
      <c r="D40" s="28" t="s">
        <v>1188</v>
      </c>
      <c r="E40" s="28" t="s">
        <v>1156</v>
      </c>
      <c r="F40" s="28" t="s">
        <v>1197</v>
      </c>
      <c r="G40" s="28" t="s">
        <v>1395</v>
      </c>
      <c r="H40" s="28" t="s">
        <v>451</v>
      </c>
      <c r="I40" s="28" t="s">
        <v>1152</v>
      </c>
      <c r="J40" s="28" t="s">
        <v>1396</v>
      </c>
      <c r="K40" s="28" t="s">
        <v>1397</v>
      </c>
      <c r="L40" s="28" t="s">
        <v>1398</v>
      </c>
      <c r="M40" s="28" t="s">
        <v>1178</v>
      </c>
      <c r="N40" s="28" t="s">
        <v>1185</v>
      </c>
      <c r="O40" s="29">
        <v>2</v>
      </c>
      <c r="P40" s="29">
        <v>55000</v>
      </c>
      <c r="Q40" s="29">
        <v>5</v>
      </c>
      <c r="R40" s="29">
        <v>104500</v>
      </c>
      <c r="S40" s="29">
        <v>85000</v>
      </c>
      <c r="T40" s="29">
        <v>19500</v>
      </c>
      <c r="U40" s="30" t="s">
        <v>1172</v>
      </c>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row>
    <row r="41" spans="1:45" x14ac:dyDescent="0.3">
      <c r="A41" s="22"/>
      <c r="B41" s="26" t="s">
        <v>1399</v>
      </c>
      <c r="C41" s="27">
        <v>45299</v>
      </c>
      <c r="D41" s="28" t="s">
        <v>1188</v>
      </c>
      <c r="E41" s="28" t="s">
        <v>1156</v>
      </c>
      <c r="F41" s="28" t="s">
        <v>1197</v>
      </c>
      <c r="G41" s="28" t="s">
        <v>1400</v>
      </c>
      <c r="H41" s="28" t="s">
        <v>45</v>
      </c>
      <c r="I41" s="28" t="s">
        <v>1152</v>
      </c>
      <c r="J41" s="28" t="s">
        <v>1401</v>
      </c>
      <c r="K41" s="28" t="s">
        <v>1402</v>
      </c>
      <c r="L41" s="28" t="s">
        <v>1403</v>
      </c>
      <c r="M41" s="28" t="s">
        <v>1179</v>
      </c>
      <c r="N41" s="28" t="s">
        <v>1185</v>
      </c>
      <c r="O41" s="29">
        <v>1</v>
      </c>
      <c r="P41" s="29">
        <v>4500</v>
      </c>
      <c r="Q41" s="29">
        <v>0</v>
      </c>
      <c r="R41" s="29">
        <v>4500</v>
      </c>
      <c r="S41" s="29">
        <v>3000</v>
      </c>
      <c r="T41" s="29">
        <v>1500</v>
      </c>
      <c r="U41" s="30" t="s">
        <v>1174</v>
      </c>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row>
    <row r="42" spans="1:45" x14ac:dyDescent="0.3">
      <c r="A42" s="22"/>
      <c r="B42" s="26" t="s">
        <v>1404</v>
      </c>
      <c r="C42" s="27">
        <v>45299</v>
      </c>
      <c r="D42" s="28" t="s">
        <v>1189</v>
      </c>
      <c r="E42" s="28" t="s">
        <v>1157</v>
      </c>
      <c r="F42" s="28" t="s">
        <v>1195</v>
      </c>
      <c r="G42" s="28" t="s">
        <v>1405</v>
      </c>
      <c r="H42" s="28" t="s">
        <v>1069</v>
      </c>
      <c r="I42" s="28" t="s">
        <v>1153</v>
      </c>
      <c r="J42" s="28" t="s">
        <v>1316</v>
      </c>
      <c r="K42" s="28" t="s">
        <v>1406</v>
      </c>
      <c r="L42" s="28" t="s">
        <v>1407</v>
      </c>
      <c r="M42" s="28" t="s">
        <v>1177</v>
      </c>
      <c r="N42" s="28" t="s">
        <v>1183</v>
      </c>
      <c r="O42" s="29">
        <v>1</v>
      </c>
      <c r="P42" s="29">
        <v>28000</v>
      </c>
      <c r="Q42" s="29">
        <v>8</v>
      </c>
      <c r="R42" s="29">
        <v>25760</v>
      </c>
      <c r="S42" s="29">
        <v>20000</v>
      </c>
      <c r="T42" s="29">
        <v>5760</v>
      </c>
      <c r="U42" s="30" t="s">
        <v>1172</v>
      </c>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row>
    <row r="43" spans="1:45" x14ac:dyDescent="0.3">
      <c r="A43" s="22"/>
      <c r="B43" s="26" t="s">
        <v>1408</v>
      </c>
      <c r="C43" s="27">
        <v>45299</v>
      </c>
      <c r="D43" s="28" t="s">
        <v>1189</v>
      </c>
      <c r="E43" s="28" t="s">
        <v>1157</v>
      </c>
      <c r="F43" s="28" t="s">
        <v>1195</v>
      </c>
      <c r="G43" s="28" t="s">
        <v>1409</v>
      </c>
      <c r="H43" s="28" t="s">
        <v>222</v>
      </c>
      <c r="I43" s="28" t="s">
        <v>1153</v>
      </c>
      <c r="J43" s="28" t="s">
        <v>1270</v>
      </c>
      <c r="K43" s="28" t="s">
        <v>1410</v>
      </c>
      <c r="L43" s="28" t="s">
        <v>1411</v>
      </c>
      <c r="M43" s="28" t="s">
        <v>1177</v>
      </c>
      <c r="N43" s="28" t="s">
        <v>1183</v>
      </c>
      <c r="O43" s="29">
        <v>1</v>
      </c>
      <c r="P43" s="29">
        <v>35000</v>
      </c>
      <c r="Q43" s="29">
        <v>5</v>
      </c>
      <c r="R43" s="29">
        <v>33250</v>
      </c>
      <c r="S43" s="29">
        <v>27000</v>
      </c>
      <c r="T43" s="29">
        <v>6250</v>
      </c>
      <c r="U43" s="30" t="s">
        <v>1173</v>
      </c>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row>
    <row r="44" spans="1:45" x14ac:dyDescent="0.3">
      <c r="A44" s="22"/>
      <c r="B44" s="26" t="s">
        <v>1412</v>
      </c>
      <c r="C44" s="27">
        <v>45299</v>
      </c>
      <c r="D44" s="28" t="s">
        <v>1190</v>
      </c>
      <c r="E44" s="28" t="s">
        <v>1157</v>
      </c>
      <c r="F44" s="28" t="s">
        <v>1197</v>
      </c>
      <c r="G44" s="28" t="s">
        <v>1413</v>
      </c>
      <c r="H44" s="28" t="s">
        <v>910</v>
      </c>
      <c r="I44" s="28" t="s">
        <v>1153</v>
      </c>
      <c r="J44" s="28" t="s">
        <v>1414</v>
      </c>
      <c r="K44" s="28" t="s">
        <v>1415</v>
      </c>
      <c r="L44" s="28" t="s">
        <v>1416</v>
      </c>
      <c r="M44" s="28" t="s">
        <v>1177</v>
      </c>
      <c r="N44" s="28" t="s">
        <v>1181</v>
      </c>
      <c r="O44" s="29">
        <v>8</v>
      </c>
      <c r="P44" s="29">
        <v>50</v>
      </c>
      <c r="Q44" s="29">
        <v>0</v>
      </c>
      <c r="R44" s="29">
        <v>400</v>
      </c>
      <c r="S44" s="29">
        <v>280</v>
      </c>
      <c r="T44" s="29">
        <v>120</v>
      </c>
      <c r="U44" s="30" t="s">
        <v>1173</v>
      </c>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row>
    <row r="45" spans="1:45" x14ac:dyDescent="0.3">
      <c r="A45" s="22"/>
      <c r="B45" s="26" t="s">
        <v>1417</v>
      </c>
      <c r="C45" s="27">
        <v>45299</v>
      </c>
      <c r="D45" s="28" t="s">
        <v>1190</v>
      </c>
      <c r="E45" s="28" t="s">
        <v>1157</v>
      </c>
      <c r="F45" s="28" t="s">
        <v>1197</v>
      </c>
      <c r="G45" s="28" t="s">
        <v>1418</v>
      </c>
      <c r="H45" s="28" t="s">
        <v>75</v>
      </c>
      <c r="I45" s="28" t="s">
        <v>1153</v>
      </c>
      <c r="J45" s="28" t="s">
        <v>1419</v>
      </c>
      <c r="K45" s="28" t="s">
        <v>1420</v>
      </c>
      <c r="L45" s="28" t="s">
        <v>1421</v>
      </c>
      <c r="M45" s="28" t="s">
        <v>1177</v>
      </c>
      <c r="N45" s="28" t="s">
        <v>1181</v>
      </c>
      <c r="O45" s="29">
        <v>12</v>
      </c>
      <c r="P45" s="29">
        <v>40</v>
      </c>
      <c r="Q45" s="29">
        <v>0</v>
      </c>
      <c r="R45" s="29">
        <v>480</v>
      </c>
      <c r="S45" s="29">
        <v>300</v>
      </c>
      <c r="T45" s="29">
        <v>180</v>
      </c>
      <c r="U45" s="30" t="s">
        <v>1172</v>
      </c>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row>
    <row r="46" spans="1:45" x14ac:dyDescent="0.3">
      <c r="A46" s="22"/>
      <c r="B46" s="26" t="s">
        <v>1422</v>
      </c>
      <c r="C46" s="27">
        <v>45300</v>
      </c>
      <c r="D46" s="28" t="s">
        <v>1186</v>
      </c>
      <c r="E46" s="28" t="s">
        <v>1159</v>
      </c>
      <c r="F46" s="28" t="s">
        <v>1198</v>
      </c>
      <c r="G46" s="28" t="s">
        <v>1423</v>
      </c>
      <c r="H46" s="28" t="s">
        <v>568</v>
      </c>
      <c r="I46" s="28" t="s">
        <v>1152</v>
      </c>
      <c r="J46" s="28" t="s">
        <v>1294</v>
      </c>
      <c r="K46" s="28" t="s">
        <v>1424</v>
      </c>
      <c r="L46" s="28" t="s">
        <v>1425</v>
      </c>
      <c r="M46" s="28" t="s">
        <v>1177</v>
      </c>
      <c r="N46" s="28" t="s">
        <v>1184</v>
      </c>
      <c r="O46" s="29">
        <v>1</v>
      </c>
      <c r="P46" s="29">
        <v>42000</v>
      </c>
      <c r="Q46" s="29">
        <v>10</v>
      </c>
      <c r="R46" s="29">
        <v>37800</v>
      </c>
      <c r="S46" s="29">
        <v>30000</v>
      </c>
      <c r="T46" s="29">
        <v>7800</v>
      </c>
      <c r="U46" s="30" t="s">
        <v>1172</v>
      </c>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row>
    <row r="47" spans="1:45" x14ac:dyDescent="0.3">
      <c r="A47" s="22"/>
      <c r="B47" s="26" t="s">
        <v>1426</v>
      </c>
      <c r="C47" s="27">
        <v>45300</v>
      </c>
      <c r="D47" s="28" t="s">
        <v>1186</v>
      </c>
      <c r="E47" s="28" t="s">
        <v>1159</v>
      </c>
      <c r="F47" s="28" t="s">
        <v>1198</v>
      </c>
      <c r="G47" s="28" t="s">
        <v>1427</v>
      </c>
      <c r="H47" s="28" t="s">
        <v>727</v>
      </c>
      <c r="I47" s="28" t="s">
        <v>1152</v>
      </c>
      <c r="J47" s="28" t="s">
        <v>1428</v>
      </c>
      <c r="K47" s="28" t="s">
        <v>1429</v>
      </c>
      <c r="L47" s="28" t="s">
        <v>1430</v>
      </c>
      <c r="M47" s="28" t="s">
        <v>1177</v>
      </c>
      <c r="N47" s="28" t="s">
        <v>1184</v>
      </c>
      <c r="O47" s="29">
        <v>2</v>
      </c>
      <c r="P47" s="29">
        <v>2500</v>
      </c>
      <c r="Q47" s="29">
        <v>0</v>
      </c>
      <c r="R47" s="29">
        <v>5000</v>
      </c>
      <c r="S47" s="29">
        <v>3500</v>
      </c>
      <c r="T47" s="29">
        <v>1500</v>
      </c>
      <c r="U47" s="30" t="s">
        <v>1174</v>
      </c>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row>
    <row r="48" spans="1:45" x14ac:dyDescent="0.3">
      <c r="A48" s="22"/>
      <c r="B48" s="26" t="s">
        <v>1431</v>
      </c>
      <c r="C48" s="27">
        <v>45300</v>
      </c>
      <c r="D48" s="28" t="s">
        <v>1187</v>
      </c>
      <c r="E48" s="28" t="s">
        <v>1158</v>
      </c>
      <c r="F48" s="28" t="s">
        <v>1196</v>
      </c>
      <c r="G48" s="28" t="s">
        <v>1432</v>
      </c>
      <c r="H48" s="28" t="s">
        <v>812</v>
      </c>
      <c r="I48" s="28" t="s">
        <v>1151</v>
      </c>
      <c r="J48" s="28" t="s">
        <v>1245</v>
      </c>
      <c r="K48" s="28" t="s">
        <v>1433</v>
      </c>
      <c r="L48" s="28" t="s">
        <v>1434</v>
      </c>
      <c r="M48" s="28" t="s">
        <v>1178</v>
      </c>
      <c r="N48" s="28" t="s">
        <v>1182</v>
      </c>
      <c r="O48" s="29">
        <v>1</v>
      </c>
      <c r="P48" s="29">
        <v>6500</v>
      </c>
      <c r="Q48" s="29">
        <v>8</v>
      </c>
      <c r="R48" s="29">
        <v>5980</v>
      </c>
      <c r="S48" s="29">
        <v>4000</v>
      </c>
      <c r="T48" s="29">
        <v>1980</v>
      </c>
      <c r="U48" s="30" t="s">
        <v>1172</v>
      </c>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row>
    <row r="49" spans="1:45" x14ac:dyDescent="0.3">
      <c r="A49" s="22"/>
      <c r="B49" s="26" t="s">
        <v>1435</v>
      </c>
      <c r="C49" s="27">
        <v>45300</v>
      </c>
      <c r="D49" s="28" t="s">
        <v>1187</v>
      </c>
      <c r="E49" s="28" t="s">
        <v>1158</v>
      </c>
      <c r="F49" s="28" t="s">
        <v>1196</v>
      </c>
      <c r="G49" s="28" t="s">
        <v>1436</v>
      </c>
      <c r="H49" s="28" t="s">
        <v>295</v>
      </c>
      <c r="I49" s="28" t="s">
        <v>1151</v>
      </c>
      <c r="J49" s="28" t="s">
        <v>1245</v>
      </c>
      <c r="K49" s="28" t="s">
        <v>1437</v>
      </c>
      <c r="L49" s="28" t="s">
        <v>1438</v>
      </c>
      <c r="M49" s="28" t="s">
        <v>1177</v>
      </c>
      <c r="N49" s="28" t="s">
        <v>1182</v>
      </c>
      <c r="O49" s="29">
        <v>2</v>
      </c>
      <c r="P49" s="29">
        <v>3000</v>
      </c>
      <c r="Q49" s="29">
        <v>0</v>
      </c>
      <c r="R49" s="29">
        <v>6000</v>
      </c>
      <c r="S49" s="29">
        <v>4000</v>
      </c>
      <c r="T49" s="29">
        <v>2000</v>
      </c>
      <c r="U49" s="30" t="s">
        <v>1173</v>
      </c>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row>
    <row r="50" spans="1:45" x14ac:dyDescent="0.3">
      <c r="A50" s="22"/>
      <c r="B50" s="26" t="s">
        <v>1439</v>
      </c>
      <c r="C50" s="27">
        <v>45300</v>
      </c>
      <c r="D50" s="28" t="s">
        <v>1188</v>
      </c>
      <c r="E50" s="28" t="s">
        <v>1156</v>
      </c>
      <c r="F50" s="28" t="s">
        <v>1197</v>
      </c>
      <c r="G50" s="28" t="s">
        <v>1440</v>
      </c>
      <c r="H50" s="28" t="s">
        <v>380</v>
      </c>
      <c r="I50" s="28" t="s">
        <v>1152</v>
      </c>
      <c r="J50" s="28" t="s">
        <v>1353</v>
      </c>
      <c r="K50" s="28" t="s">
        <v>1441</v>
      </c>
      <c r="L50" s="28" t="s">
        <v>1442</v>
      </c>
      <c r="M50" s="28" t="s">
        <v>1177</v>
      </c>
      <c r="N50" s="28" t="s">
        <v>1185</v>
      </c>
      <c r="O50" s="29">
        <v>1</v>
      </c>
      <c r="P50" s="29">
        <v>32000</v>
      </c>
      <c r="Q50" s="29">
        <v>5</v>
      </c>
      <c r="R50" s="29">
        <v>30400</v>
      </c>
      <c r="S50" s="29">
        <v>24000</v>
      </c>
      <c r="T50" s="29">
        <v>6400</v>
      </c>
      <c r="U50" s="30" t="s">
        <v>1172</v>
      </c>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row>
    <row r="51" spans="1:45" x14ac:dyDescent="0.3">
      <c r="A51" s="22"/>
      <c r="B51" s="26" t="s">
        <v>1443</v>
      </c>
      <c r="C51" s="27">
        <v>45300</v>
      </c>
      <c r="D51" s="28" t="s">
        <v>1188</v>
      </c>
      <c r="E51" s="28" t="s">
        <v>1156</v>
      </c>
      <c r="F51" s="28" t="s">
        <v>1197</v>
      </c>
      <c r="G51" s="28" t="s">
        <v>1444</v>
      </c>
      <c r="H51" s="28" t="s">
        <v>859</v>
      </c>
      <c r="I51" s="28" t="s">
        <v>1152</v>
      </c>
      <c r="J51" s="28" t="s">
        <v>1316</v>
      </c>
      <c r="K51" s="28" t="s">
        <v>1445</v>
      </c>
      <c r="L51" s="28" t="s">
        <v>1446</v>
      </c>
      <c r="M51" s="28" t="s">
        <v>1178</v>
      </c>
      <c r="N51" s="28" t="s">
        <v>1185</v>
      </c>
      <c r="O51" s="29">
        <v>3</v>
      </c>
      <c r="P51" s="29">
        <v>5500</v>
      </c>
      <c r="Q51" s="29">
        <v>0</v>
      </c>
      <c r="R51" s="29">
        <v>16500</v>
      </c>
      <c r="S51" s="29">
        <v>12000</v>
      </c>
      <c r="T51" s="29">
        <v>4500</v>
      </c>
      <c r="U51" s="30" t="s">
        <v>1174</v>
      </c>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row>
    <row r="52" spans="1:45" x14ac:dyDescent="0.3">
      <c r="A52" s="22"/>
      <c r="B52" s="26" t="s">
        <v>1447</v>
      </c>
      <c r="C52" s="27">
        <v>45300</v>
      </c>
      <c r="D52" s="28" t="s">
        <v>1189</v>
      </c>
      <c r="E52" s="28" t="s">
        <v>1157</v>
      </c>
      <c r="F52" s="28" t="s">
        <v>1195</v>
      </c>
      <c r="G52" s="28" t="s">
        <v>1448</v>
      </c>
      <c r="H52" s="28" t="s">
        <v>667</v>
      </c>
      <c r="I52" s="28" t="s">
        <v>1153</v>
      </c>
      <c r="J52" s="28" t="s">
        <v>1449</v>
      </c>
      <c r="K52" s="28" t="s">
        <v>1450</v>
      </c>
      <c r="L52" s="28" t="s">
        <v>1451</v>
      </c>
      <c r="M52" s="28" t="s">
        <v>1178</v>
      </c>
      <c r="N52" s="28" t="s">
        <v>1183</v>
      </c>
      <c r="O52" s="29">
        <v>2</v>
      </c>
      <c r="P52" s="29">
        <v>15000</v>
      </c>
      <c r="Q52" s="29">
        <v>10</v>
      </c>
      <c r="R52" s="29">
        <v>27000</v>
      </c>
      <c r="S52" s="29">
        <v>20000</v>
      </c>
      <c r="T52" s="29">
        <v>7000</v>
      </c>
      <c r="U52" s="30" t="s">
        <v>1172</v>
      </c>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row>
    <row r="53" spans="1:45" x14ac:dyDescent="0.3">
      <c r="A53" s="22"/>
      <c r="B53" s="26" t="s">
        <v>1452</v>
      </c>
      <c r="C53" s="27">
        <v>45300</v>
      </c>
      <c r="D53" s="28" t="s">
        <v>1189</v>
      </c>
      <c r="E53" s="28" t="s">
        <v>1157</v>
      </c>
      <c r="F53" s="28" t="s">
        <v>1195</v>
      </c>
      <c r="G53" s="28" t="s">
        <v>1453</v>
      </c>
      <c r="H53" s="28" t="s">
        <v>89</v>
      </c>
      <c r="I53" s="28" t="s">
        <v>1153</v>
      </c>
      <c r="J53" s="28" t="s">
        <v>1316</v>
      </c>
      <c r="K53" s="28" t="s">
        <v>1454</v>
      </c>
      <c r="L53" s="28" t="s">
        <v>1455</v>
      </c>
      <c r="M53" s="28" t="s">
        <v>1179</v>
      </c>
      <c r="N53" s="28" t="s">
        <v>1183</v>
      </c>
      <c r="O53" s="29">
        <v>1</v>
      </c>
      <c r="P53" s="29">
        <v>8000</v>
      </c>
      <c r="Q53" s="29">
        <v>0</v>
      </c>
      <c r="R53" s="29">
        <v>8000</v>
      </c>
      <c r="S53" s="29">
        <v>5500</v>
      </c>
      <c r="T53" s="29">
        <v>2500</v>
      </c>
      <c r="U53" s="30" t="s">
        <v>1173</v>
      </c>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row>
    <row r="54" spans="1:45" x14ac:dyDescent="0.3">
      <c r="A54" s="22"/>
      <c r="B54" s="26" t="s">
        <v>1456</v>
      </c>
      <c r="C54" s="27">
        <v>45300</v>
      </c>
      <c r="D54" s="28" t="s">
        <v>1190</v>
      </c>
      <c r="E54" s="28" t="s">
        <v>1157</v>
      </c>
      <c r="F54" s="28" t="s">
        <v>1197</v>
      </c>
      <c r="G54" s="28" t="s">
        <v>1457</v>
      </c>
      <c r="H54" s="28" t="s">
        <v>220</v>
      </c>
      <c r="I54" s="28" t="s">
        <v>1153</v>
      </c>
      <c r="J54" s="28" t="s">
        <v>1458</v>
      </c>
      <c r="K54" s="28" t="s">
        <v>1459</v>
      </c>
      <c r="L54" s="28" t="s">
        <v>1460</v>
      </c>
      <c r="M54" s="28" t="s">
        <v>1177</v>
      </c>
      <c r="N54" s="28" t="s">
        <v>1181</v>
      </c>
      <c r="O54" s="29">
        <v>5</v>
      </c>
      <c r="P54" s="29">
        <v>280</v>
      </c>
      <c r="Q54" s="29">
        <v>0</v>
      </c>
      <c r="R54" s="29">
        <v>1400</v>
      </c>
      <c r="S54" s="29">
        <v>1000</v>
      </c>
      <c r="T54" s="29">
        <v>400</v>
      </c>
      <c r="U54" s="30" t="s">
        <v>1173</v>
      </c>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row>
    <row r="55" spans="1:45" x14ac:dyDescent="0.3">
      <c r="A55" s="22"/>
      <c r="B55" s="26" t="s">
        <v>1461</v>
      </c>
      <c r="C55" s="27">
        <v>45300</v>
      </c>
      <c r="D55" s="28" t="s">
        <v>1190</v>
      </c>
      <c r="E55" s="28" t="s">
        <v>1157</v>
      </c>
      <c r="F55" s="28" t="s">
        <v>1197</v>
      </c>
      <c r="G55" s="28" t="s">
        <v>1462</v>
      </c>
      <c r="H55" s="28" t="s">
        <v>223</v>
      </c>
      <c r="I55" s="28" t="s">
        <v>1153</v>
      </c>
      <c r="J55" s="28" t="s">
        <v>1458</v>
      </c>
      <c r="K55" s="28" t="s">
        <v>1463</v>
      </c>
      <c r="L55" s="28" t="s">
        <v>1464</v>
      </c>
      <c r="M55" s="28" t="s">
        <v>1177</v>
      </c>
      <c r="N55" s="28" t="s">
        <v>1181</v>
      </c>
      <c r="O55" s="29">
        <v>4</v>
      </c>
      <c r="P55" s="29">
        <v>150</v>
      </c>
      <c r="Q55" s="29">
        <v>0</v>
      </c>
      <c r="R55" s="29">
        <v>600</v>
      </c>
      <c r="S55" s="29">
        <v>400</v>
      </c>
      <c r="T55" s="29">
        <v>200</v>
      </c>
      <c r="U55" s="30" t="s">
        <v>1172</v>
      </c>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row>
    <row r="56" spans="1:45" x14ac:dyDescent="0.3">
      <c r="A56" s="22"/>
      <c r="B56" s="26" t="s">
        <v>1465</v>
      </c>
      <c r="C56" s="27">
        <v>45301</v>
      </c>
      <c r="D56" s="28" t="s">
        <v>1186</v>
      </c>
      <c r="E56" s="28" t="s">
        <v>1159</v>
      </c>
      <c r="F56" s="28" t="s">
        <v>1198</v>
      </c>
      <c r="G56" s="28" t="s">
        <v>1466</v>
      </c>
      <c r="H56" s="28" t="s">
        <v>814</v>
      </c>
      <c r="I56" s="28" t="s">
        <v>1152</v>
      </c>
      <c r="J56" s="28" t="s">
        <v>1240</v>
      </c>
      <c r="K56" s="28" t="s">
        <v>1467</v>
      </c>
      <c r="L56" s="28" t="s">
        <v>1468</v>
      </c>
      <c r="M56" s="28" t="s">
        <v>1177</v>
      </c>
      <c r="N56" s="28" t="s">
        <v>1184</v>
      </c>
      <c r="O56" s="29">
        <v>2</v>
      </c>
      <c r="P56" s="29">
        <v>28000</v>
      </c>
      <c r="Q56" s="29">
        <v>0</v>
      </c>
      <c r="R56" s="29">
        <v>56000</v>
      </c>
      <c r="S56" s="29">
        <v>43000</v>
      </c>
      <c r="T56" s="29">
        <v>13000</v>
      </c>
      <c r="U56" s="30" t="s">
        <v>1172</v>
      </c>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row>
    <row r="57" spans="1:45" x14ac:dyDescent="0.3">
      <c r="A57" s="22"/>
      <c r="B57" s="26" t="s">
        <v>1469</v>
      </c>
      <c r="C57" s="27">
        <v>45301</v>
      </c>
      <c r="D57" s="28" t="s">
        <v>1186</v>
      </c>
      <c r="E57" s="28" t="s">
        <v>1159</v>
      </c>
      <c r="F57" s="28" t="s">
        <v>1198</v>
      </c>
      <c r="G57" s="28" t="s">
        <v>1470</v>
      </c>
      <c r="H57" s="28" t="s">
        <v>36</v>
      </c>
      <c r="I57" s="28" t="s">
        <v>1152</v>
      </c>
      <c r="J57" s="28" t="s">
        <v>1471</v>
      </c>
      <c r="K57" s="28" t="s">
        <v>1472</v>
      </c>
      <c r="L57" s="28" t="s">
        <v>1473</v>
      </c>
      <c r="M57" s="28" t="s">
        <v>1177</v>
      </c>
      <c r="N57" s="28" t="s">
        <v>1184</v>
      </c>
      <c r="O57" s="29">
        <v>1</v>
      </c>
      <c r="P57" s="29">
        <v>4500</v>
      </c>
      <c r="Q57" s="29">
        <v>5</v>
      </c>
      <c r="R57" s="29">
        <v>4275</v>
      </c>
      <c r="S57" s="29">
        <v>3000</v>
      </c>
      <c r="T57" s="29">
        <v>1275</v>
      </c>
      <c r="U57" s="30" t="s">
        <v>1174</v>
      </c>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row>
    <row r="58" spans="1:45" x14ac:dyDescent="0.3">
      <c r="A58" s="22"/>
      <c r="B58" s="26" t="s">
        <v>1474</v>
      </c>
      <c r="C58" s="27">
        <v>45301</v>
      </c>
      <c r="D58" s="28" t="s">
        <v>1187</v>
      </c>
      <c r="E58" s="28" t="s">
        <v>1158</v>
      </c>
      <c r="F58" s="28" t="s">
        <v>1196</v>
      </c>
      <c r="G58" s="28" t="s">
        <v>1475</v>
      </c>
      <c r="H58" s="28" t="s">
        <v>1040</v>
      </c>
      <c r="I58" s="28" t="s">
        <v>1151</v>
      </c>
      <c r="J58" s="28" t="s">
        <v>1250</v>
      </c>
      <c r="K58" s="28" t="s">
        <v>1476</v>
      </c>
      <c r="L58" s="28" t="s">
        <v>1477</v>
      </c>
      <c r="M58" s="28" t="s">
        <v>1177</v>
      </c>
      <c r="N58" s="28" t="s">
        <v>1182</v>
      </c>
      <c r="O58" s="29">
        <v>2</v>
      </c>
      <c r="P58" s="29">
        <v>2200</v>
      </c>
      <c r="Q58" s="29">
        <v>0</v>
      </c>
      <c r="R58" s="29">
        <v>4400</v>
      </c>
      <c r="S58" s="29">
        <v>3000</v>
      </c>
      <c r="T58" s="29">
        <v>1400</v>
      </c>
      <c r="U58" s="30" t="s">
        <v>1173</v>
      </c>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row>
    <row r="59" spans="1:45" x14ac:dyDescent="0.3">
      <c r="A59" s="22"/>
      <c r="B59" s="26" t="s">
        <v>1478</v>
      </c>
      <c r="C59" s="27">
        <v>45301</v>
      </c>
      <c r="D59" s="28" t="s">
        <v>1187</v>
      </c>
      <c r="E59" s="28" t="s">
        <v>1158</v>
      </c>
      <c r="F59" s="28" t="s">
        <v>1196</v>
      </c>
      <c r="G59" s="28" t="s">
        <v>1479</v>
      </c>
      <c r="H59" s="28" t="s">
        <v>513</v>
      </c>
      <c r="I59" s="28" t="s">
        <v>1151</v>
      </c>
      <c r="J59" s="28" t="s">
        <v>1480</v>
      </c>
      <c r="K59" s="28" t="s">
        <v>1481</v>
      </c>
      <c r="L59" s="28" t="s">
        <v>1482</v>
      </c>
      <c r="M59" s="28" t="s">
        <v>1177</v>
      </c>
      <c r="N59" s="28" t="s">
        <v>1182</v>
      </c>
      <c r="O59" s="29">
        <v>1</v>
      </c>
      <c r="P59" s="29">
        <v>5500</v>
      </c>
      <c r="Q59" s="29">
        <v>5</v>
      </c>
      <c r="R59" s="29">
        <v>5225</v>
      </c>
      <c r="S59" s="29">
        <v>3800</v>
      </c>
      <c r="T59" s="29">
        <v>1425</v>
      </c>
      <c r="U59" s="30" t="s">
        <v>1172</v>
      </c>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row>
    <row r="60" spans="1:45" x14ac:dyDescent="0.3">
      <c r="A60" s="22"/>
      <c r="B60" s="26" t="s">
        <v>1483</v>
      </c>
      <c r="C60" s="27">
        <v>45301</v>
      </c>
      <c r="D60" s="28" t="s">
        <v>1188</v>
      </c>
      <c r="E60" s="28" t="s">
        <v>1156</v>
      </c>
      <c r="F60" s="28" t="s">
        <v>1197</v>
      </c>
      <c r="G60" s="28" t="s">
        <v>1484</v>
      </c>
      <c r="H60" s="28" t="s">
        <v>532</v>
      </c>
      <c r="I60" s="28" t="s">
        <v>1152</v>
      </c>
      <c r="J60" s="28" t="s">
        <v>1260</v>
      </c>
      <c r="K60" s="28" t="s">
        <v>1485</v>
      </c>
      <c r="L60" s="28" t="s">
        <v>1486</v>
      </c>
      <c r="M60" s="28" t="s">
        <v>1178</v>
      </c>
      <c r="N60" s="28" t="s">
        <v>1185</v>
      </c>
      <c r="O60" s="29">
        <v>2</v>
      </c>
      <c r="P60" s="29">
        <v>95000</v>
      </c>
      <c r="Q60" s="29">
        <v>8</v>
      </c>
      <c r="R60" s="29">
        <v>174800</v>
      </c>
      <c r="S60" s="29">
        <v>150000</v>
      </c>
      <c r="T60" s="29">
        <v>24800</v>
      </c>
      <c r="U60" s="30" t="s">
        <v>1172</v>
      </c>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row>
    <row r="61" spans="1:45" x14ac:dyDescent="0.3">
      <c r="A61" s="22"/>
      <c r="B61" s="26" t="s">
        <v>1487</v>
      </c>
      <c r="C61" s="27">
        <v>45301</v>
      </c>
      <c r="D61" s="28" t="s">
        <v>1188</v>
      </c>
      <c r="E61" s="28" t="s">
        <v>1156</v>
      </c>
      <c r="F61" s="28" t="s">
        <v>1197</v>
      </c>
      <c r="G61" s="28" t="s">
        <v>1488</v>
      </c>
      <c r="H61" s="28" t="s">
        <v>284</v>
      </c>
      <c r="I61" s="28" t="s">
        <v>1152</v>
      </c>
      <c r="J61" s="28" t="s">
        <v>1265</v>
      </c>
      <c r="K61" s="28" t="s">
        <v>1489</v>
      </c>
      <c r="L61" s="28" t="s">
        <v>1490</v>
      </c>
      <c r="M61" s="28" t="s">
        <v>1179</v>
      </c>
      <c r="N61" s="28" t="s">
        <v>1185</v>
      </c>
      <c r="O61" s="29">
        <v>1</v>
      </c>
      <c r="P61" s="29">
        <v>12000</v>
      </c>
      <c r="Q61" s="29">
        <v>0</v>
      </c>
      <c r="R61" s="29">
        <v>12000</v>
      </c>
      <c r="S61" s="29">
        <v>9000</v>
      </c>
      <c r="T61" s="29">
        <v>3000</v>
      </c>
      <c r="U61" s="30" t="s">
        <v>1174</v>
      </c>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row>
    <row r="62" spans="1:45" x14ac:dyDescent="0.3">
      <c r="A62" s="22"/>
      <c r="B62" s="26" t="s">
        <v>1491</v>
      </c>
      <c r="C62" s="27">
        <v>45301</v>
      </c>
      <c r="D62" s="28" t="s">
        <v>1189</v>
      </c>
      <c r="E62" s="28" t="s">
        <v>1157</v>
      </c>
      <c r="F62" s="28" t="s">
        <v>1195</v>
      </c>
      <c r="G62" s="28" t="s">
        <v>1492</v>
      </c>
      <c r="H62" s="28" t="s">
        <v>168</v>
      </c>
      <c r="I62" s="28" t="s">
        <v>1153</v>
      </c>
      <c r="J62" s="28" t="s">
        <v>1275</v>
      </c>
      <c r="K62" s="28" t="s">
        <v>1493</v>
      </c>
      <c r="L62" s="28" t="s">
        <v>1494</v>
      </c>
      <c r="M62" s="28" t="s">
        <v>1178</v>
      </c>
      <c r="N62" s="28" t="s">
        <v>1183</v>
      </c>
      <c r="O62" s="29">
        <v>4</v>
      </c>
      <c r="P62" s="29">
        <v>6500</v>
      </c>
      <c r="Q62" s="29">
        <v>10</v>
      </c>
      <c r="R62" s="29">
        <v>23400</v>
      </c>
      <c r="S62" s="29">
        <v>17000</v>
      </c>
      <c r="T62" s="29">
        <v>6400</v>
      </c>
      <c r="U62" s="30" t="s">
        <v>1172</v>
      </c>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row>
    <row r="63" spans="1:45" x14ac:dyDescent="0.3">
      <c r="A63" s="22"/>
      <c r="B63" s="26" t="s">
        <v>1495</v>
      </c>
      <c r="C63" s="27">
        <v>45301</v>
      </c>
      <c r="D63" s="28" t="s">
        <v>1189</v>
      </c>
      <c r="E63" s="28" t="s">
        <v>1157</v>
      </c>
      <c r="F63" s="28" t="s">
        <v>1195</v>
      </c>
      <c r="G63" s="28" t="s">
        <v>1496</v>
      </c>
      <c r="H63" s="28" t="s">
        <v>866</v>
      </c>
      <c r="I63" s="28" t="s">
        <v>1153</v>
      </c>
      <c r="J63" s="28" t="s">
        <v>1316</v>
      </c>
      <c r="K63" s="28" t="s">
        <v>1497</v>
      </c>
      <c r="L63" s="28" t="s">
        <v>1498</v>
      </c>
      <c r="M63" s="28" t="s">
        <v>1177</v>
      </c>
      <c r="N63" s="28" t="s">
        <v>1183</v>
      </c>
      <c r="O63" s="29">
        <v>1</v>
      </c>
      <c r="P63" s="29">
        <v>3500</v>
      </c>
      <c r="Q63" s="29">
        <v>0</v>
      </c>
      <c r="R63" s="29">
        <v>3500</v>
      </c>
      <c r="S63" s="29">
        <v>2400</v>
      </c>
      <c r="T63" s="29">
        <v>1100</v>
      </c>
      <c r="U63" s="30" t="s">
        <v>1173</v>
      </c>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row>
    <row r="64" spans="1:45" x14ac:dyDescent="0.3">
      <c r="A64" s="22"/>
      <c r="B64" s="26" t="s">
        <v>1499</v>
      </c>
      <c r="C64" s="27">
        <v>45301</v>
      </c>
      <c r="D64" s="28" t="s">
        <v>1190</v>
      </c>
      <c r="E64" s="28" t="s">
        <v>1157</v>
      </c>
      <c r="F64" s="28" t="s">
        <v>1197</v>
      </c>
      <c r="G64" s="28" t="s">
        <v>1500</v>
      </c>
      <c r="H64" s="28" t="s">
        <v>1018</v>
      </c>
      <c r="I64" s="28" t="s">
        <v>1153</v>
      </c>
      <c r="J64" s="28" t="s">
        <v>1501</v>
      </c>
      <c r="K64" s="28" t="s">
        <v>1502</v>
      </c>
      <c r="L64" s="28" t="s">
        <v>1503</v>
      </c>
      <c r="M64" s="28" t="s">
        <v>1177</v>
      </c>
      <c r="N64" s="28" t="s">
        <v>1181</v>
      </c>
      <c r="O64" s="29">
        <v>6</v>
      </c>
      <c r="P64" s="29">
        <v>80</v>
      </c>
      <c r="Q64" s="29">
        <v>0</v>
      </c>
      <c r="R64" s="29">
        <v>480</v>
      </c>
      <c r="S64" s="29">
        <v>320</v>
      </c>
      <c r="T64" s="29">
        <v>160</v>
      </c>
      <c r="U64" s="30" t="s">
        <v>1173</v>
      </c>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row>
    <row r="65" spans="1:45" x14ac:dyDescent="0.3">
      <c r="A65" s="22"/>
      <c r="B65" s="26" t="s">
        <v>1504</v>
      </c>
      <c r="C65" s="27">
        <v>45301</v>
      </c>
      <c r="D65" s="28" t="s">
        <v>1190</v>
      </c>
      <c r="E65" s="28" t="s">
        <v>1157</v>
      </c>
      <c r="F65" s="28" t="s">
        <v>1197</v>
      </c>
      <c r="G65" s="28" t="s">
        <v>1505</v>
      </c>
      <c r="H65" s="28" t="s">
        <v>864</v>
      </c>
      <c r="I65" s="28" t="s">
        <v>1153</v>
      </c>
      <c r="J65" s="28" t="s">
        <v>1501</v>
      </c>
      <c r="K65" s="28" t="s">
        <v>1506</v>
      </c>
      <c r="L65" s="28" t="s">
        <v>1507</v>
      </c>
      <c r="M65" s="28" t="s">
        <v>1177</v>
      </c>
      <c r="N65" s="28" t="s">
        <v>1181</v>
      </c>
      <c r="O65" s="29">
        <v>20</v>
      </c>
      <c r="P65" s="29">
        <v>10</v>
      </c>
      <c r="Q65" s="29">
        <v>0</v>
      </c>
      <c r="R65" s="29">
        <v>200</v>
      </c>
      <c r="S65" s="29">
        <v>120</v>
      </c>
      <c r="T65" s="29">
        <v>80</v>
      </c>
      <c r="U65" s="30" t="s">
        <v>1172</v>
      </c>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row>
    <row r="66" spans="1:45" x14ac:dyDescent="0.3">
      <c r="A66" s="22"/>
      <c r="B66" s="26" t="s">
        <v>1508</v>
      </c>
      <c r="C66" s="27">
        <v>45302</v>
      </c>
      <c r="D66" s="28" t="s">
        <v>1186</v>
      </c>
      <c r="E66" s="28" t="s">
        <v>1159</v>
      </c>
      <c r="F66" s="28" t="s">
        <v>1198</v>
      </c>
      <c r="G66" s="28" t="s">
        <v>1509</v>
      </c>
      <c r="H66" s="28" t="s">
        <v>882</v>
      </c>
      <c r="I66" s="28" t="s">
        <v>1152</v>
      </c>
      <c r="J66" s="28" t="s">
        <v>1294</v>
      </c>
      <c r="K66" s="28" t="s">
        <v>1510</v>
      </c>
      <c r="L66" s="28" t="s">
        <v>1511</v>
      </c>
      <c r="M66" s="28" t="s">
        <v>1177</v>
      </c>
      <c r="N66" s="28" t="s">
        <v>1184</v>
      </c>
      <c r="O66" s="29">
        <v>1</v>
      </c>
      <c r="P66" s="29">
        <v>125000</v>
      </c>
      <c r="Q66" s="29">
        <v>12</v>
      </c>
      <c r="R66" s="29">
        <v>110000</v>
      </c>
      <c r="S66" s="29">
        <v>95000</v>
      </c>
      <c r="T66" s="29">
        <v>15000</v>
      </c>
      <c r="U66" s="30" t="s">
        <v>1172</v>
      </c>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row>
    <row r="67" spans="1:45" x14ac:dyDescent="0.3">
      <c r="A67" s="22"/>
      <c r="B67" s="26" t="s">
        <v>1512</v>
      </c>
      <c r="C67" s="27">
        <v>45302</v>
      </c>
      <c r="D67" s="28" t="s">
        <v>1186</v>
      </c>
      <c r="E67" s="28" t="s">
        <v>1159</v>
      </c>
      <c r="F67" s="28" t="s">
        <v>1198</v>
      </c>
      <c r="G67" s="28" t="s">
        <v>1513</v>
      </c>
      <c r="H67" s="28" t="s">
        <v>658</v>
      </c>
      <c r="I67" s="28" t="s">
        <v>1152</v>
      </c>
      <c r="J67" s="28" t="s">
        <v>1514</v>
      </c>
      <c r="K67" s="28" t="s">
        <v>1515</v>
      </c>
      <c r="L67" s="28" t="s">
        <v>1516</v>
      </c>
      <c r="M67" s="28" t="s">
        <v>1177</v>
      </c>
      <c r="N67" s="28" t="s">
        <v>1184</v>
      </c>
      <c r="O67" s="29">
        <v>2</v>
      </c>
      <c r="P67" s="29">
        <v>4000</v>
      </c>
      <c r="Q67" s="29">
        <v>0</v>
      </c>
      <c r="R67" s="29">
        <v>8000</v>
      </c>
      <c r="S67" s="29">
        <v>5500</v>
      </c>
      <c r="T67" s="29">
        <v>2500</v>
      </c>
      <c r="U67" s="30" t="s">
        <v>1174</v>
      </c>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row>
    <row r="68" spans="1:45" x14ac:dyDescent="0.3">
      <c r="A68" s="22"/>
      <c r="B68" s="26" t="s">
        <v>1517</v>
      </c>
      <c r="C68" s="27">
        <v>45302</v>
      </c>
      <c r="D68" s="28" t="s">
        <v>1187</v>
      </c>
      <c r="E68" s="28" t="s">
        <v>1158</v>
      </c>
      <c r="F68" s="28" t="s">
        <v>1196</v>
      </c>
      <c r="G68" s="28" t="s">
        <v>1518</v>
      </c>
      <c r="H68" s="28" t="s">
        <v>74</v>
      </c>
      <c r="I68" s="28" t="s">
        <v>1151</v>
      </c>
      <c r="J68" s="28" t="s">
        <v>1519</v>
      </c>
      <c r="K68" s="28" t="s">
        <v>1520</v>
      </c>
      <c r="L68" s="28" t="s">
        <v>1521</v>
      </c>
      <c r="M68" s="28" t="s">
        <v>1177</v>
      </c>
      <c r="N68" s="28" t="s">
        <v>1182</v>
      </c>
      <c r="O68" s="29">
        <v>1</v>
      </c>
      <c r="P68" s="29">
        <v>4200</v>
      </c>
      <c r="Q68" s="29">
        <v>5</v>
      </c>
      <c r="R68" s="29">
        <v>3990</v>
      </c>
      <c r="S68" s="29">
        <v>2800</v>
      </c>
      <c r="T68" s="29">
        <v>1190</v>
      </c>
      <c r="U68" s="30" t="s">
        <v>1172</v>
      </c>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row>
    <row r="69" spans="1:45" x14ac:dyDescent="0.3">
      <c r="A69" s="22"/>
      <c r="B69" s="26" t="s">
        <v>1522</v>
      </c>
      <c r="C69" s="27">
        <v>45302</v>
      </c>
      <c r="D69" s="28" t="s">
        <v>1187</v>
      </c>
      <c r="E69" s="28" t="s">
        <v>1158</v>
      </c>
      <c r="F69" s="28" t="s">
        <v>1196</v>
      </c>
      <c r="G69" s="28" t="s">
        <v>1523</v>
      </c>
      <c r="H69" s="28" t="s">
        <v>1117</v>
      </c>
      <c r="I69" s="28" t="s">
        <v>1151</v>
      </c>
      <c r="J69" s="28" t="s">
        <v>1255</v>
      </c>
      <c r="K69" s="28" t="s">
        <v>1524</v>
      </c>
      <c r="L69" s="28" t="s">
        <v>1525</v>
      </c>
      <c r="M69" s="28" t="s">
        <v>1178</v>
      </c>
      <c r="N69" s="28" t="s">
        <v>1182</v>
      </c>
      <c r="O69" s="29">
        <v>2</v>
      </c>
      <c r="P69" s="29">
        <v>5500</v>
      </c>
      <c r="Q69" s="29">
        <v>0</v>
      </c>
      <c r="R69" s="29">
        <v>11000</v>
      </c>
      <c r="S69" s="29">
        <v>7500</v>
      </c>
      <c r="T69" s="29">
        <v>3500</v>
      </c>
      <c r="U69" s="30" t="s">
        <v>1173</v>
      </c>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row>
    <row r="70" spans="1:45" x14ac:dyDescent="0.3">
      <c r="A70" s="22"/>
      <c r="B70" s="26" t="s">
        <v>1526</v>
      </c>
      <c r="C70" s="27">
        <v>45302</v>
      </c>
      <c r="D70" s="28" t="s">
        <v>1188</v>
      </c>
      <c r="E70" s="28" t="s">
        <v>1156</v>
      </c>
      <c r="F70" s="28" t="s">
        <v>1197</v>
      </c>
      <c r="G70" s="28" t="s">
        <v>1527</v>
      </c>
      <c r="H70" s="28" t="s">
        <v>1126</v>
      </c>
      <c r="I70" s="28" t="s">
        <v>1152</v>
      </c>
      <c r="J70" s="28" t="s">
        <v>1396</v>
      </c>
      <c r="K70" s="28" t="s">
        <v>1528</v>
      </c>
      <c r="L70" s="28" t="s">
        <v>1529</v>
      </c>
      <c r="M70" s="28" t="s">
        <v>1177</v>
      </c>
      <c r="N70" s="28" t="s">
        <v>1185</v>
      </c>
      <c r="O70" s="29">
        <v>1</v>
      </c>
      <c r="P70" s="29">
        <v>28000</v>
      </c>
      <c r="Q70" s="29">
        <v>5</v>
      </c>
      <c r="R70" s="29">
        <v>26600</v>
      </c>
      <c r="S70" s="29">
        <v>21000</v>
      </c>
      <c r="T70" s="29">
        <v>5600</v>
      </c>
      <c r="U70" s="30" t="s">
        <v>1172</v>
      </c>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row>
    <row r="71" spans="1:45" x14ac:dyDescent="0.3">
      <c r="A71" s="22"/>
      <c r="B71" s="26" t="s">
        <v>1530</v>
      </c>
      <c r="C71" s="27">
        <v>45302</v>
      </c>
      <c r="D71" s="28" t="s">
        <v>1188</v>
      </c>
      <c r="E71" s="28" t="s">
        <v>1156</v>
      </c>
      <c r="F71" s="28" t="s">
        <v>1197</v>
      </c>
      <c r="G71" s="28" t="s">
        <v>1531</v>
      </c>
      <c r="H71" s="28" t="s">
        <v>1141</v>
      </c>
      <c r="I71" s="28" t="s">
        <v>1152</v>
      </c>
      <c r="J71" s="28" t="s">
        <v>1339</v>
      </c>
      <c r="K71" s="28" t="s">
        <v>1532</v>
      </c>
      <c r="L71" s="28" t="s">
        <v>1533</v>
      </c>
      <c r="M71" s="28" t="s">
        <v>1179</v>
      </c>
      <c r="N71" s="28" t="s">
        <v>1185</v>
      </c>
      <c r="O71" s="29">
        <v>2</v>
      </c>
      <c r="P71" s="29">
        <v>2200</v>
      </c>
      <c r="Q71" s="29">
        <v>0</v>
      </c>
      <c r="R71" s="29">
        <v>4400</v>
      </c>
      <c r="S71" s="29">
        <v>3000</v>
      </c>
      <c r="T71" s="29">
        <v>1400</v>
      </c>
      <c r="U71" s="30" t="s">
        <v>1174</v>
      </c>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row>
    <row r="72" spans="1:45" x14ac:dyDescent="0.3">
      <c r="A72" s="22"/>
      <c r="B72" s="26" t="s">
        <v>1534</v>
      </c>
      <c r="C72" s="27">
        <v>45302</v>
      </c>
      <c r="D72" s="28" t="s">
        <v>1189</v>
      </c>
      <c r="E72" s="28" t="s">
        <v>1157</v>
      </c>
      <c r="F72" s="28" t="s">
        <v>1195</v>
      </c>
      <c r="G72" s="28" t="s">
        <v>1535</v>
      </c>
      <c r="H72" s="28" t="s">
        <v>1034</v>
      </c>
      <c r="I72" s="28" t="s">
        <v>1153</v>
      </c>
      <c r="J72" s="28" t="s">
        <v>1536</v>
      </c>
      <c r="K72" s="28" t="s">
        <v>1537</v>
      </c>
      <c r="L72" s="28" t="s">
        <v>1538</v>
      </c>
      <c r="M72" s="28" t="s">
        <v>1177</v>
      </c>
      <c r="N72" s="28" t="s">
        <v>1183</v>
      </c>
      <c r="O72" s="29">
        <v>1</v>
      </c>
      <c r="P72" s="29">
        <v>9500</v>
      </c>
      <c r="Q72" s="29">
        <v>5</v>
      </c>
      <c r="R72" s="29">
        <v>9025</v>
      </c>
      <c r="S72" s="29">
        <v>6500</v>
      </c>
      <c r="T72" s="29">
        <v>2525</v>
      </c>
      <c r="U72" s="30" t="s">
        <v>1172</v>
      </c>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row>
    <row r="73" spans="1:45" x14ac:dyDescent="0.3">
      <c r="A73" s="22"/>
      <c r="B73" s="26" t="s">
        <v>1539</v>
      </c>
      <c r="C73" s="27">
        <v>45302</v>
      </c>
      <c r="D73" s="28" t="s">
        <v>1189</v>
      </c>
      <c r="E73" s="28" t="s">
        <v>1157</v>
      </c>
      <c r="F73" s="28" t="s">
        <v>1195</v>
      </c>
      <c r="G73" s="28" t="s">
        <v>1540</v>
      </c>
      <c r="H73" s="28" t="s">
        <v>71</v>
      </c>
      <c r="I73" s="28" t="s">
        <v>1153</v>
      </c>
      <c r="J73" s="28" t="s">
        <v>1270</v>
      </c>
      <c r="K73" s="28" t="s">
        <v>1541</v>
      </c>
      <c r="L73" s="28" t="s">
        <v>1542</v>
      </c>
      <c r="M73" s="28" t="s">
        <v>1177</v>
      </c>
      <c r="N73" s="28" t="s">
        <v>1183</v>
      </c>
      <c r="O73" s="29">
        <v>2</v>
      </c>
      <c r="P73" s="29">
        <v>4200</v>
      </c>
      <c r="Q73" s="29">
        <v>0</v>
      </c>
      <c r="R73" s="29">
        <v>8400</v>
      </c>
      <c r="S73" s="29">
        <v>6000</v>
      </c>
      <c r="T73" s="29">
        <v>2400</v>
      </c>
      <c r="U73" s="30" t="s">
        <v>1173</v>
      </c>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row>
    <row r="74" spans="1:45" x14ac:dyDescent="0.3">
      <c r="A74" s="22"/>
      <c r="B74" s="26" t="s">
        <v>1543</v>
      </c>
      <c r="C74" s="27">
        <v>45302</v>
      </c>
      <c r="D74" s="28" t="s">
        <v>1190</v>
      </c>
      <c r="E74" s="28" t="s">
        <v>1157</v>
      </c>
      <c r="F74" s="28" t="s">
        <v>1197</v>
      </c>
      <c r="G74" s="28" t="s">
        <v>1544</v>
      </c>
      <c r="H74" s="28" t="s">
        <v>534</v>
      </c>
      <c r="I74" s="28" t="s">
        <v>1153</v>
      </c>
      <c r="J74" s="28" t="s">
        <v>1419</v>
      </c>
      <c r="K74" s="28" t="s">
        <v>1545</v>
      </c>
      <c r="L74" s="28" t="s">
        <v>1546</v>
      </c>
      <c r="M74" s="28" t="s">
        <v>1177</v>
      </c>
      <c r="N74" s="28" t="s">
        <v>1181</v>
      </c>
      <c r="O74" s="29">
        <v>12</v>
      </c>
      <c r="P74" s="29">
        <v>15</v>
      </c>
      <c r="Q74" s="29">
        <v>0</v>
      </c>
      <c r="R74" s="29">
        <v>180</v>
      </c>
      <c r="S74" s="29">
        <v>110</v>
      </c>
      <c r="T74" s="29">
        <v>70</v>
      </c>
      <c r="U74" s="30" t="s">
        <v>1173</v>
      </c>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row>
    <row r="75" spans="1:45" x14ac:dyDescent="0.3">
      <c r="A75" s="22"/>
      <c r="B75" s="26" t="s">
        <v>1547</v>
      </c>
      <c r="C75" s="27">
        <v>45302</v>
      </c>
      <c r="D75" s="28" t="s">
        <v>1190</v>
      </c>
      <c r="E75" s="28" t="s">
        <v>1157</v>
      </c>
      <c r="F75" s="28" t="s">
        <v>1197</v>
      </c>
      <c r="G75" s="28" t="s">
        <v>1548</v>
      </c>
      <c r="H75" s="28" t="s">
        <v>715</v>
      </c>
      <c r="I75" s="28" t="s">
        <v>1153</v>
      </c>
      <c r="J75" s="28" t="s">
        <v>1419</v>
      </c>
      <c r="K75" s="28" t="s">
        <v>1549</v>
      </c>
      <c r="L75" s="28" t="s">
        <v>1550</v>
      </c>
      <c r="M75" s="28" t="s">
        <v>1177</v>
      </c>
      <c r="N75" s="28" t="s">
        <v>1181</v>
      </c>
      <c r="O75" s="29">
        <v>5</v>
      </c>
      <c r="P75" s="29">
        <v>85</v>
      </c>
      <c r="Q75" s="29">
        <v>0</v>
      </c>
      <c r="R75" s="29">
        <v>425</v>
      </c>
      <c r="S75" s="29">
        <v>280</v>
      </c>
      <c r="T75" s="29">
        <v>145</v>
      </c>
      <c r="U75" s="30" t="s">
        <v>1172</v>
      </c>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row>
    <row r="76" spans="1:45" x14ac:dyDescent="0.3">
      <c r="A76" s="22"/>
      <c r="B76" s="26" t="s">
        <v>1551</v>
      </c>
      <c r="C76" s="27">
        <v>45303</v>
      </c>
      <c r="D76" s="28" t="s">
        <v>1186</v>
      </c>
      <c r="E76" s="28" t="s">
        <v>1159</v>
      </c>
      <c r="F76" s="28" t="s">
        <v>1198</v>
      </c>
      <c r="G76" s="28" t="s">
        <v>1552</v>
      </c>
      <c r="H76" s="28" t="s">
        <v>92</v>
      </c>
      <c r="I76" s="28" t="s">
        <v>1152</v>
      </c>
      <c r="J76" s="28" t="s">
        <v>1339</v>
      </c>
      <c r="K76" s="28" t="s">
        <v>1553</v>
      </c>
      <c r="L76" s="28" t="s">
        <v>1554</v>
      </c>
      <c r="M76" s="28" t="s">
        <v>1178</v>
      </c>
      <c r="N76" s="28" t="s">
        <v>1184</v>
      </c>
      <c r="O76" s="29">
        <v>1</v>
      </c>
      <c r="P76" s="29">
        <v>38000</v>
      </c>
      <c r="Q76" s="29">
        <v>8</v>
      </c>
      <c r="R76" s="29">
        <v>34960</v>
      </c>
      <c r="S76" s="29">
        <v>28000</v>
      </c>
      <c r="T76" s="29">
        <v>6960</v>
      </c>
      <c r="U76" s="30" t="s">
        <v>1172</v>
      </c>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row>
    <row r="77" spans="1:45" x14ac:dyDescent="0.3">
      <c r="A77" s="22"/>
      <c r="B77" s="26" t="s">
        <v>1555</v>
      </c>
      <c r="C77" s="27">
        <v>45303</v>
      </c>
      <c r="D77" s="28" t="s">
        <v>1186</v>
      </c>
      <c r="E77" s="28" t="s">
        <v>1159</v>
      </c>
      <c r="F77" s="28" t="s">
        <v>1198</v>
      </c>
      <c r="G77" s="28" t="s">
        <v>1556</v>
      </c>
      <c r="H77" s="28" t="s">
        <v>725</v>
      </c>
      <c r="I77" s="28" t="s">
        <v>1152</v>
      </c>
      <c r="J77" s="28" t="s">
        <v>1557</v>
      </c>
      <c r="K77" s="28" t="s">
        <v>1558</v>
      </c>
      <c r="L77" s="28" t="s">
        <v>1559</v>
      </c>
      <c r="M77" s="28" t="s">
        <v>1177</v>
      </c>
      <c r="N77" s="28" t="s">
        <v>1184</v>
      </c>
      <c r="O77" s="29">
        <v>1</v>
      </c>
      <c r="P77" s="29">
        <v>2500</v>
      </c>
      <c r="Q77" s="29">
        <v>0</v>
      </c>
      <c r="R77" s="29">
        <v>2500</v>
      </c>
      <c r="S77" s="29">
        <v>1700</v>
      </c>
      <c r="T77" s="29">
        <v>800</v>
      </c>
      <c r="U77" s="30" t="s">
        <v>1174</v>
      </c>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row>
    <row r="78" spans="1:45" x14ac:dyDescent="0.3">
      <c r="A78" s="22"/>
      <c r="B78" s="26" t="s">
        <v>1560</v>
      </c>
      <c r="C78" s="27">
        <v>45303</v>
      </c>
      <c r="D78" s="28" t="s">
        <v>1187</v>
      </c>
      <c r="E78" s="28" t="s">
        <v>1158</v>
      </c>
      <c r="F78" s="28" t="s">
        <v>1196</v>
      </c>
      <c r="G78" s="28" t="s">
        <v>1561</v>
      </c>
      <c r="H78" s="28" t="s">
        <v>552</v>
      </c>
      <c r="I78" s="28" t="s">
        <v>1151</v>
      </c>
      <c r="J78" s="28" t="s">
        <v>1387</v>
      </c>
      <c r="K78" s="28" t="s">
        <v>1562</v>
      </c>
      <c r="L78" s="28" t="s">
        <v>1563</v>
      </c>
      <c r="M78" s="28" t="s">
        <v>1177</v>
      </c>
      <c r="N78" s="28" t="s">
        <v>1182</v>
      </c>
      <c r="O78" s="29">
        <v>1</v>
      </c>
      <c r="P78" s="29">
        <v>12000</v>
      </c>
      <c r="Q78" s="29">
        <v>10</v>
      </c>
      <c r="R78" s="29">
        <v>10800</v>
      </c>
      <c r="S78" s="29">
        <v>8000</v>
      </c>
      <c r="T78" s="29">
        <v>2800</v>
      </c>
      <c r="U78" s="30" t="s">
        <v>1172</v>
      </c>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row>
    <row r="79" spans="1:45" x14ac:dyDescent="0.3">
      <c r="A79" s="22"/>
      <c r="B79" s="26" t="s">
        <v>1564</v>
      </c>
      <c r="C79" s="27">
        <v>45303</v>
      </c>
      <c r="D79" s="28" t="s">
        <v>1187</v>
      </c>
      <c r="E79" s="28" t="s">
        <v>1158</v>
      </c>
      <c r="F79" s="28" t="s">
        <v>1196</v>
      </c>
      <c r="G79" s="28" t="s">
        <v>1565</v>
      </c>
      <c r="H79" s="28" t="s">
        <v>464</v>
      </c>
      <c r="I79" s="28" t="s">
        <v>1151</v>
      </c>
      <c r="J79" s="28" t="s">
        <v>1566</v>
      </c>
      <c r="K79" s="28" t="s">
        <v>1567</v>
      </c>
      <c r="L79" s="28" t="s">
        <v>1568</v>
      </c>
      <c r="M79" s="28" t="s">
        <v>1177</v>
      </c>
      <c r="N79" s="28" t="s">
        <v>1182</v>
      </c>
      <c r="O79" s="29">
        <v>5</v>
      </c>
      <c r="P79" s="29">
        <v>400</v>
      </c>
      <c r="Q79" s="29">
        <v>0</v>
      </c>
      <c r="R79" s="29">
        <v>2000</v>
      </c>
      <c r="S79" s="29">
        <v>1300</v>
      </c>
      <c r="T79" s="29">
        <v>700</v>
      </c>
      <c r="U79" s="30" t="s">
        <v>1173</v>
      </c>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row>
    <row r="80" spans="1:45" x14ac:dyDescent="0.3">
      <c r="A80" s="22"/>
      <c r="B80" s="26" t="s">
        <v>1569</v>
      </c>
      <c r="C80" s="27">
        <v>45303</v>
      </c>
      <c r="D80" s="28" t="s">
        <v>1188</v>
      </c>
      <c r="E80" s="28" t="s">
        <v>1156</v>
      </c>
      <c r="F80" s="28" t="s">
        <v>1197</v>
      </c>
      <c r="G80" s="28" t="s">
        <v>1570</v>
      </c>
      <c r="H80" s="28" t="s">
        <v>656</v>
      </c>
      <c r="I80" s="28" t="s">
        <v>1152</v>
      </c>
      <c r="J80" s="28" t="s">
        <v>1353</v>
      </c>
      <c r="K80" s="28" t="s">
        <v>1571</v>
      </c>
      <c r="L80" s="28" t="s">
        <v>1572</v>
      </c>
      <c r="M80" s="28" t="s">
        <v>1177</v>
      </c>
      <c r="N80" s="28" t="s">
        <v>1185</v>
      </c>
      <c r="O80" s="29">
        <v>1</v>
      </c>
      <c r="P80" s="29">
        <v>24000</v>
      </c>
      <c r="Q80" s="29">
        <v>5</v>
      </c>
      <c r="R80" s="29">
        <v>22800</v>
      </c>
      <c r="S80" s="29">
        <v>18000</v>
      </c>
      <c r="T80" s="29">
        <v>4800</v>
      </c>
      <c r="U80" s="30" t="s">
        <v>1172</v>
      </c>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row>
    <row r="81" spans="1:45" x14ac:dyDescent="0.3">
      <c r="A81" s="22"/>
      <c r="B81" s="26" t="s">
        <v>1573</v>
      </c>
      <c r="C81" s="27">
        <v>45303</v>
      </c>
      <c r="D81" s="28" t="s">
        <v>1188</v>
      </c>
      <c r="E81" s="28" t="s">
        <v>1156</v>
      </c>
      <c r="F81" s="28" t="s">
        <v>1197</v>
      </c>
      <c r="G81" s="28" t="s">
        <v>1574</v>
      </c>
      <c r="H81" s="28" t="s">
        <v>1082</v>
      </c>
      <c r="I81" s="28" t="s">
        <v>1152</v>
      </c>
      <c r="J81" s="28" t="s">
        <v>1316</v>
      </c>
      <c r="K81" s="28" t="s">
        <v>1575</v>
      </c>
      <c r="L81" s="28" t="s">
        <v>1576</v>
      </c>
      <c r="M81" s="28" t="s">
        <v>1178</v>
      </c>
      <c r="N81" s="28" t="s">
        <v>1185</v>
      </c>
      <c r="O81" s="29">
        <v>3</v>
      </c>
      <c r="P81" s="29">
        <v>6500</v>
      </c>
      <c r="Q81" s="29">
        <v>0</v>
      </c>
      <c r="R81" s="29">
        <v>19500</v>
      </c>
      <c r="S81" s="29">
        <v>14500</v>
      </c>
      <c r="T81" s="29">
        <v>5000</v>
      </c>
      <c r="U81" s="30" t="s">
        <v>1174</v>
      </c>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row>
    <row r="82" spans="1:45" x14ac:dyDescent="0.3">
      <c r="A82" s="22"/>
      <c r="B82" s="26" t="s">
        <v>1577</v>
      </c>
      <c r="C82" s="27">
        <v>45303</v>
      </c>
      <c r="D82" s="28" t="s">
        <v>1189</v>
      </c>
      <c r="E82" s="28" t="s">
        <v>1157</v>
      </c>
      <c r="F82" s="28" t="s">
        <v>1195</v>
      </c>
      <c r="G82" s="28" t="s">
        <v>1578</v>
      </c>
      <c r="H82" s="28" t="s">
        <v>61</v>
      </c>
      <c r="I82" s="28" t="s">
        <v>1153</v>
      </c>
      <c r="J82" s="28" t="s">
        <v>1275</v>
      </c>
      <c r="K82" s="28" t="s">
        <v>1579</v>
      </c>
      <c r="L82" s="28" t="s">
        <v>1580</v>
      </c>
      <c r="M82" s="28" t="s">
        <v>1177</v>
      </c>
      <c r="N82" s="28" t="s">
        <v>1183</v>
      </c>
      <c r="O82" s="29">
        <v>4</v>
      </c>
      <c r="P82" s="29">
        <v>3500</v>
      </c>
      <c r="Q82" s="29">
        <v>5</v>
      </c>
      <c r="R82" s="29">
        <v>13300</v>
      </c>
      <c r="S82" s="29">
        <v>9500</v>
      </c>
      <c r="T82" s="29">
        <v>3800</v>
      </c>
      <c r="U82" s="30" t="s">
        <v>1172</v>
      </c>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row>
    <row r="83" spans="1:45" x14ac:dyDescent="0.3">
      <c r="A83" s="22"/>
      <c r="B83" s="26" t="s">
        <v>1581</v>
      </c>
      <c r="C83" s="27">
        <v>45303</v>
      </c>
      <c r="D83" s="28" t="s">
        <v>1189</v>
      </c>
      <c r="E83" s="28" t="s">
        <v>1157</v>
      </c>
      <c r="F83" s="28" t="s">
        <v>1195</v>
      </c>
      <c r="G83" s="28" t="s">
        <v>1582</v>
      </c>
      <c r="H83" s="28" t="s">
        <v>119</v>
      </c>
      <c r="I83" s="28" t="s">
        <v>1153</v>
      </c>
      <c r="J83" s="28" t="s">
        <v>1270</v>
      </c>
      <c r="K83" s="28" t="s">
        <v>1583</v>
      </c>
      <c r="L83" s="28" t="s">
        <v>1584</v>
      </c>
      <c r="M83" s="28" t="s">
        <v>1179</v>
      </c>
      <c r="N83" s="28" t="s">
        <v>1183</v>
      </c>
      <c r="O83" s="29">
        <v>1</v>
      </c>
      <c r="P83" s="29">
        <v>11000</v>
      </c>
      <c r="Q83" s="29">
        <v>0</v>
      </c>
      <c r="R83" s="29">
        <v>11000</v>
      </c>
      <c r="S83" s="29">
        <v>8000</v>
      </c>
      <c r="T83" s="29">
        <v>3000</v>
      </c>
      <c r="U83" s="30" t="s">
        <v>1173</v>
      </c>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row>
    <row r="84" spans="1:45" x14ac:dyDescent="0.3">
      <c r="A84" s="22"/>
      <c r="B84" s="26" t="s">
        <v>1585</v>
      </c>
      <c r="C84" s="27">
        <v>45303</v>
      </c>
      <c r="D84" s="28" t="s">
        <v>1190</v>
      </c>
      <c r="E84" s="28" t="s">
        <v>1157</v>
      </c>
      <c r="F84" s="28" t="s">
        <v>1197</v>
      </c>
      <c r="G84" s="28" t="s">
        <v>1586</v>
      </c>
      <c r="H84" s="28" t="s">
        <v>732</v>
      </c>
      <c r="I84" s="28" t="s">
        <v>1153</v>
      </c>
      <c r="J84" s="28" t="s">
        <v>1587</v>
      </c>
      <c r="K84" s="28" t="s">
        <v>1588</v>
      </c>
      <c r="L84" s="28" t="s">
        <v>1589</v>
      </c>
      <c r="M84" s="28" t="s">
        <v>1177</v>
      </c>
      <c r="N84" s="28" t="s">
        <v>1181</v>
      </c>
      <c r="O84" s="29">
        <v>3</v>
      </c>
      <c r="P84" s="29">
        <v>120</v>
      </c>
      <c r="Q84" s="29">
        <v>0</v>
      </c>
      <c r="R84" s="29">
        <v>360</v>
      </c>
      <c r="S84" s="29">
        <v>240</v>
      </c>
      <c r="T84" s="29">
        <v>120</v>
      </c>
      <c r="U84" s="30" t="s">
        <v>1173</v>
      </c>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row>
    <row r="85" spans="1:45" x14ac:dyDescent="0.3">
      <c r="A85" s="22"/>
      <c r="B85" s="26" t="s">
        <v>1590</v>
      </c>
      <c r="C85" s="27">
        <v>45303</v>
      </c>
      <c r="D85" s="28" t="s">
        <v>1190</v>
      </c>
      <c r="E85" s="28" t="s">
        <v>1157</v>
      </c>
      <c r="F85" s="28" t="s">
        <v>1197</v>
      </c>
      <c r="G85" s="28" t="s">
        <v>1591</v>
      </c>
      <c r="H85" s="28" t="s">
        <v>432</v>
      </c>
      <c r="I85" s="28" t="s">
        <v>1153</v>
      </c>
      <c r="J85" s="28" t="s">
        <v>1592</v>
      </c>
      <c r="K85" s="28" t="s">
        <v>1593</v>
      </c>
      <c r="L85" s="28" t="s">
        <v>1594</v>
      </c>
      <c r="M85" s="28" t="s">
        <v>1177</v>
      </c>
      <c r="N85" s="28" t="s">
        <v>1181</v>
      </c>
      <c r="O85" s="29">
        <v>2</v>
      </c>
      <c r="P85" s="29">
        <v>250</v>
      </c>
      <c r="Q85" s="29">
        <v>0</v>
      </c>
      <c r="R85" s="29">
        <v>500</v>
      </c>
      <c r="S85" s="29">
        <v>350</v>
      </c>
      <c r="T85" s="29">
        <v>150</v>
      </c>
      <c r="U85" s="30" t="s">
        <v>1172</v>
      </c>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row>
    <row r="86" spans="1:45" x14ac:dyDescent="0.3">
      <c r="A86" s="22"/>
      <c r="B86" s="26" t="s">
        <v>1595</v>
      </c>
      <c r="C86" s="27">
        <v>45304</v>
      </c>
      <c r="D86" s="28" t="s">
        <v>1186</v>
      </c>
      <c r="E86" s="28" t="s">
        <v>1159</v>
      </c>
      <c r="F86" s="28" t="s">
        <v>1198</v>
      </c>
      <c r="G86" s="28" t="s">
        <v>1596</v>
      </c>
      <c r="H86" s="28" t="s">
        <v>570</v>
      </c>
      <c r="I86" s="28" t="s">
        <v>1152</v>
      </c>
      <c r="J86" s="28" t="s">
        <v>1339</v>
      </c>
      <c r="K86" s="28" t="s">
        <v>1597</v>
      </c>
      <c r="L86" s="28" t="s">
        <v>1598</v>
      </c>
      <c r="M86" s="28" t="s">
        <v>1177</v>
      </c>
      <c r="N86" s="28" t="s">
        <v>1184</v>
      </c>
      <c r="O86" s="29">
        <v>2</v>
      </c>
      <c r="P86" s="29">
        <v>1800</v>
      </c>
      <c r="Q86" s="29">
        <v>0</v>
      </c>
      <c r="R86" s="29">
        <v>3600</v>
      </c>
      <c r="S86" s="29">
        <v>2400</v>
      </c>
      <c r="T86" s="29">
        <v>1200</v>
      </c>
      <c r="U86" s="30" t="s">
        <v>1172</v>
      </c>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row>
    <row r="87" spans="1:45" x14ac:dyDescent="0.3">
      <c r="A87" s="22"/>
      <c r="B87" s="26" t="s">
        <v>1599</v>
      </c>
      <c r="C87" s="27">
        <v>45304</v>
      </c>
      <c r="D87" s="28" t="s">
        <v>1186</v>
      </c>
      <c r="E87" s="28" t="s">
        <v>1159</v>
      </c>
      <c r="F87" s="28" t="s">
        <v>1198</v>
      </c>
      <c r="G87" s="28" t="s">
        <v>1600</v>
      </c>
      <c r="H87" s="28" t="s">
        <v>196</v>
      </c>
      <c r="I87" s="28" t="s">
        <v>1152</v>
      </c>
      <c r="J87" s="28" t="s">
        <v>1601</v>
      </c>
      <c r="K87" s="28" t="s">
        <v>1602</v>
      </c>
      <c r="L87" s="28" t="s">
        <v>1603</v>
      </c>
      <c r="M87" s="28" t="s">
        <v>1179</v>
      </c>
      <c r="N87" s="28" t="s">
        <v>1184</v>
      </c>
      <c r="O87" s="29">
        <v>1</v>
      </c>
      <c r="P87" s="29">
        <v>8500</v>
      </c>
      <c r="Q87" s="29">
        <v>5</v>
      </c>
      <c r="R87" s="29">
        <v>8075</v>
      </c>
      <c r="S87" s="29">
        <v>6000</v>
      </c>
      <c r="T87" s="29">
        <v>2075</v>
      </c>
      <c r="U87" s="30" t="s">
        <v>1174</v>
      </c>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row>
    <row r="88" spans="1:45" x14ac:dyDescent="0.3">
      <c r="A88" s="22"/>
      <c r="B88" s="26" t="s">
        <v>1604</v>
      </c>
      <c r="C88" s="27">
        <v>45304</v>
      </c>
      <c r="D88" s="28" t="s">
        <v>1187</v>
      </c>
      <c r="E88" s="28" t="s">
        <v>1158</v>
      </c>
      <c r="F88" s="28" t="s">
        <v>1196</v>
      </c>
      <c r="G88" s="28" t="s">
        <v>1605</v>
      </c>
      <c r="H88" s="28" t="s">
        <v>555</v>
      </c>
      <c r="I88" s="28" t="s">
        <v>1151</v>
      </c>
      <c r="J88" s="28" t="s">
        <v>1344</v>
      </c>
      <c r="K88" s="28" t="s">
        <v>1606</v>
      </c>
      <c r="L88" s="28" t="s">
        <v>1607</v>
      </c>
      <c r="M88" s="28" t="s">
        <v>1178</v>
      </c>
      <c r="N88" s="28" t="s">
        <v>1182</v>
      </c>
      <c r="O88" s="29">
        <v>2</v>
      </c>
      <c r="P88" s="29">
        <v>3200</v>
      </c>
      <c r="Q88" s="29">
        <v>0</v>
      </c>
      <c r="R88" s="29">
        <v>6400</v>
      </c>
      <c r="S88" s="29">
        <v>4400</v>
      </c>
      <c r="T88" s="29">
        <v>2000</v>
      </c>
      <c r="U88" s="30" t="s">
        <v>1172</v>
      </c>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row>
    <row r="89" spans="1:45" x14ac:dyDescent="0.3">
      <c r="A89" s="22"/>
      <c r="B89" s="26" t="s">
        <v>1608</v>
      </c>
      <c r="C89" s="27">
        <v>45304</v>
      </c>
      <c r="D89" s="28" t="s">
        <v>1187</v>
      </c>
      <c r="E89" s="28" t="s">
        <v>1158</v>
      </c>
      <c r="F89" s="28" t="s">
        <v>1196</v>
      </c>
      <c r="G89" s="28" t="s">
        <v>1609</v>
      </c>
      <c r="H89" s="28" t="s">
        <v>404</v>
      </c>
      <c r="I89" s="28" t="s">
        <v>1151</v>
      </c>
      <c r="J89" s="28" t="s">
        <v>1245</v>
      </c>
      <c r="K89" s="28" t="s">
        <v>1610</v>
      </c>
      <c r="L89" s="28" t="s">
        <v>1611</v>
      </c>
      <c r="M89" s="28" t="s">
        <v>1177</v>
      </c>
      <c r="N89" s="28" t="s">
        <v>1182</v>
      </c>
      <c r="O89" s="29">
        <v>1</v>
      </c>
      <c r="P89" s="29">
        <v>5500</v>
      </c>
      <c r="Q89" s="29">
        <v>8</v>
      </c>
      <c r="R89" s="29">
        <v>5060</v>
      </c>
      <c r="S89" s="29">
        <v>3800</v>
      </c>
      <c r="T89" s="29">
        <v>1260</v>
      </c>
      <c r="U89" s="30" t="s">
        <v>1173</v>
      </c>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row>
    <row r="90" spans="1:45" x14ac:dyDescent="0.3">
      <c r="A90" s="22"/>
      <c r="B90" s="26" t="s">
        <v>1612</v>
      </c>
      <c r="C90" s="27">
        <v>45304</v>
      </c>
      <c r="D90" s="28" t="s">
        <v>1188</v>
      </c>
      <c r="E90" s="28" t="s">
        <v>1156</v>
      </c>
      <c r="F90" s="28" t="s">
        <v>1197</v>
      </c>
      <c r="G90" s="28" t="s">
        <v>1613</v>
      </c>
      <c r="H90" s="28" t="s">
        <v>683</v>
      </c>
      <c r="I90" s="28" t="s">
        <v>1152</v>
      </c>
      <c r="J90" s="28" t="s">
        <v>1294</v>
      </c>
      <c r="K90" s="28" t="s">
        <v>1614</v>
      </c>
      <c r="L90" s="28" t="s">
        <v>1615</v>
      </c>
      <c r="M90" s="28" t="s">
        <v>1177</v>
      </c>
      <c r="N90" s="28" t="s">
        <v>1185</v>
      </c>
      <c r="O90" s="29">
        <v>1</v>
      </c>
      <c r="P90" s="29">
        <v>48000</v>
      </c>
      <c r="Q90" s="29">
        <v>10</v>
      </c>
      <c r="R90" s="29">
        <v>43200</v>
      </c>
      <c r="S90" s="29">
        <v>36000</v>
      </c>
      <c r="T90" s="29">
        <v>7200</v>
      </c>
      <c r="U90" s="30" t="s">
        <v>1172</v>
      </c>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row>
    <row r="91" spans="1:45" x14ac:dyDescent="0.3">
      <c r="A91" s="22"/>
      <c r="B91" s="26" t="s">
        <v>1616</v>
      </c>
      <c r="C91" s="27">
        <v>45304</v>
      </c>
      <c r="D91" s="28" t="s">
        <v>1188</v>
      </c>
      <c r="E91" s="28" t="s">
        <v>1156</v>
      </c>
      <c r="F91" s="28" t="s">
        <v>1197</v>
      </c>
      <c r="G91" s="28" t="s">
        <v>1617</v>
      </c>
      <c r="H91" s="28" t="s">
        <v>197</v>
      </c>
      <c r="I91" s="28" t="s">
        <v>1152</v>
      </c>
      <c r="J91" s="28" t="s">
        <v>1339</v>
      </c>
      <c r="K91" s="28" t="s">
        <v>1618</v>
      </c>
      <c r="L91" s="28" t="s">
        <v>1619</v>
      </c>
      <c r="M91" s="28" t="s">
        <v>1177</v>
      </c>
      <c r="N91" s="28" t="s">
        <v>1185</v>
      </c>
      <c r="O91" s="29">
        <v>1</v>
      </c>
      <c r="P91" s="29">
        <v>3800</v>
      </c>
      <c r="Q91" s="29">
        <v>0</v>
      </c>
      <c r="R91" s="29">
        <v>3800</v>
      </c>
      <c r="S91" s="29">
        <v>2600</v>
      </c>
      <c r="T91" s="29">
        <v>1200</v>
      </c>
      <c r="U91" s="30" t="s">
        <v>1174</v>
      </c>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row>
    <row r="92" spans="1:45" x14ac:dyDescent="0.3">
      <c r="A92" s="22"/>
      <c r="B92" s="26" t="s">
        <v>1620</v>
      </c>
      <c r="C92" s="27">
        <v>45304</v>
      </c>
      <c r="D92" s="28" t="s">
        <v>1189</v>
      </c>
      <c r="E92" s="28" t="s">
        <v>1157</v>
      </c>
      <c r="F92" s="28" t="s">
        <v>1195</v>
      </c>
      <c r="G92" s="28" t="s">
        <v>1621</v>
      </c>
      <c r="H92" s="28" t="s">
        <v>335</v>
      </c>
      <c r="I92" s="28" t="s">
        <v>1153</v>
      </c>
      <c r="J92" s="28" t="s">
        <v>1275</v>
      </c>
      <c r="K92" s="28" t="s">
        <v>1622</v>
      </c>
      <c r="L92" s="28" t="s">
        <v>1623</v>
      </c>
      <c r="M92" s="28" t="s">
        <v>1177</v>
      </c>
      <c r="N92" s="28" t="s">
        <v>1183</v>
      </c>
      <c r="O92" s="29">
        <v>6</v>
      </c>
      <c r="P92" s="29">
        <v>1200</v>
      </c>
      <c r="Q92" s="29">
        <v>0</v>
      </c>
      <c r="R92" s="29">
        <v>7200</v>
      </c>
      <c r="S92" s="29">
        <v>5000</v>
      </c>
      <c r="T92" s="29">
        <v>2200</v>
      </c>
      <c r="U92" s="30" t="s">
        <v>1172</v>
      </c>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row>
    <row r="93" spans="1:45" x14ac:dyDescent="0.3">
      <c r="A93" s="22"/>
      <c r="B93" s="26" t="s">
        <v>1624</v>
      </c>
      <c r="C93" s="27">
        <v>45304</v>
      </c>
      <c r="D93" s="28" t="s">
        <v>1189</v>
      </c>
      <c r="E93" s="28" t="s">
        <v>1157</v>
      </c>
      <c r="F93" s="28" t="s">
        <v>1195</v>
      </c>
      <c r="G93" s="28" t="s">
        <v>1625</v>
      </c>
      <c r="H93" s="28" t="s">
        <v>533</v>
      </c>
      <c r="I93" s="28" t="s">
        <v>1153</v>
      </c>
      <c r="J93" s="28" t="s">
        <v>1316</v>
      </c>
      <c r="K93" s="28" t="s">
        <v>1626</v>
      </c>
      <c r="L93" s="28" t="s">
        <v>1627</v>
      </c>
      <c r="M93" s="28" t="s">
        <v>1179</v>
      </c>
      <c r="N93" s="28" t="s">
        <v>1183</v>
      </c>
      <c r="O93" s="29">
        <v>1</v>
      </c>
      <c r="P93" s="29">
        <v>2800</v>
      </c>
      <c r="Q93" s="29">
        <v>0</v>
      </c>
      <c r="R93" s="29">
        <v>2800</v>
      </c>
      <c r="S93" s="29">
        <v>1900</v>
      </c>
      <c r="T93" s="29">
        <v>900</v>
      </c>
      <c r="U93" s="30" t="s">
        <v>1173</v>
      </c>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row>
    <row r="94" spans="1:45" x14ac:dyDescent="0.3">
      <c r="A94" s="22"/>
      <c r="B94" s="26" t="s">
        <v>1628</v>
      </c>
      <c r="C94" s="27">
        <v>45304</v>
      </c>
      <c r="D94" s="28" t="s">
        <v>1190</v>
      </c>
      <c r="E94" s="28" t="s">
        <v>1157</v>
      </c>
      <c r="F94" s="28" t="s">
        <v>1197</v>
      </c>
      <c r="G94" s="28" t="s">
        <v>1629</v>
      </c>
      <c r="H94" s="28" t="s">
        <v>176</v>
      </c>
      <c r="I94" s="28" t="s">
        <v>1153</v>
      </c>
      <c r="J94" s="28" t="s">
        <v>1630</v>
      </c>
      <c r="K94" s="28" t="s">
        <v>1631</v>
      </c>
      <c r="L94" s="28" t="s">
        <v>1632</v>
      </c>
      <c r="M94" s="28" t="s">
        <v>1177</v>
      </c>
      <c r="N94" s="28" t="s">
        <v>1181</v>
      </c>
      <c r="O94" s="29">
        <v>3</v>
      </c>
      <c r="P94" s="29">
        <v>280</v>
      </c>
      <c r="Q94" s="29">
        <v>0</v>
      </c>
      <c r="R94" s="29">
        <v>840</v>
      </c>
      <c r="S94" s="29">
        <v>600</v>
      </c>
      <c r="T94" s="29">
        <v>240</v>
      </c>
      <c r="U94" s="30" t="s">
        <v>1173</v>
      </c>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row>
    <row r="95" spans="1:45" x14ac:dyDescent="0.3">
      <c r="A95" s="22"/>
      <c r="B95" s="26" t="s">
        <v>1633</v>
      </c>
      <c r="C95" s="27">
        <v>45304</v>
      </c>
      <c r="D95" s="28" t="s">
        <v>1190</v>
      </c>
      <c r="E95" s="28" t="s">
        <v>1157</v>
      </c>
      <c r="F95" s="28" t="s">
        <v>1197</v>
      </c>
      <c r="G95" s="28" t="s">
        <v>1634</v>
      </c>
      <c r="H95" s="28" t="s">
        <v>661</v>
      </c>
      <c r="I95" s="28" t="s">
        <v>1153</v>
      </c>
      <c r="J95" s="28" t="s">
        <v>1592</v>
      </c>
      <c r="K95" s="28" t="s">
        <v>1635</v>
      </c>
      <c r="L95" s="28" t="s">
        <v>1636</v>
      </c>
      <c r="M95" s="28" t="s">
        <v>1177</v>
      </c>
      <c r="N95" s="28" t="s">
        <v>1181</v>
      </c>
      <c r="O95" s="29">
        <v>4</v>
      </c>
      <c r="P95" s="29">
        <v>150</v>
      </c>
      <c r="Q95" s="29">
        <v>0</v>
      </c>
      <c r="R95" s="29">
        <v>600</v>
      </c>
      <c r="S95" s="29">
        <v>420</v>
      </c>
      <c r="T95" s="29">
        <v>180</v>
      </c>
      <c r="U95" s="30" t="s">
        <v>1172</v>
      </c>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row>
    <row r="96" spans="1:45" x14ac:dyDescent="0.3">
      <c r="A96" s="22"/>
      <c r="B96" s="26" t="s">
        <v>1637</v>
      </c>
      <c r="C96" s="27">
        <v>45305</v>
      </c>
      <c r="D96" s="28" t="s">
        <v>1186</v>
      </c>
      <c r="E96" s="28" t="s">
        <v>1159</v>
      </c>
      <c r="F96" s="28" t="s">
        <v>1198</v>
      </c>
      <c r="G96" s="28" t="s">
        <v>1638</v>
      </c>
      <c r="H96" s="28" t="s">
        <v>1142</v>
      </c>
      <c r="I96" s="28" t="s">
        <v>1152</v>
      </c>
      <c r="J96" s="28" t="s">
        <v>1245</v>
      </c>
      <c r="K96" s="28" t="s">
        <v>1639</v>
      </c>
      <c r="L96" s="28" t="s">
        <v>1640</v>
      </c>
      <c r="M96" s="28" t="s">
        <v>1177</v>
      </c>
      <c r="N96" s="28" t="s">
        <v>1184</v>
      </c>
      <c r="O96" s="29">
        <v>3</v>
      </c>
      <c r="P96" s="29">
        <v>900</v>
      </c>
      <c r="Q96" s="29">
        <v>0</v>
      </c>
      <c r="R96" s="29">
        <v>2700</v>
      </c>
      <c r="S96" s="29">
        <v>1800</v>
      </c>
      <c r="T96" s="29">
        <v>900</v>
      </c>
      <c r="U96" s="30" t="s">
        <v>1172</v>
      </c>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row>
    <row r="97" spans="1:45" x14ac:dyDescent="0.3">
      <c r="A97" s="22"/>
      <c r="B97" s="26" t="s">
        <v>1641</v>
      </c>
      <c r="C97" s="27">
        <v>45305</v>
      </c>
      <c r="D97" s="28" t="s">
        <v>1186</v>
      </c>
      <c r="E97" s="28" t="s">
        <v>1159</v>
      </c>
      <c r="F97" s="28" t="s">
        <v>1198</v>
      </c>
      <c r="G97" s="28" t="s">
        <v>1642</v>
      </c>
      <c r="H97" s="28" t="s">
        <v>751</v>
      </c>
      <c r="I97" s="28" t="s">
        <v>1152</v>
      </c>
      <c r="J97" s="28" t="s">
        <v>1245</v>
      </c>
      <c r="K97" s="28" t="s">
        <v>1643</v>
      </c>
      <c r="L97" s="28" t="s">
        <v>1644</v>
      </c>
      <c r="M97" s="28" t="s">
        <v>1177</v>
      </c>
      <c r="N97" s="28" t="s">
        <v>1184</v>
      </c>
      <c r="O97" s="29">
        <v>2</v>
      </c>
      <c r="P97" s="29">
        <v>700</v>
      </c>
      <c r="Q97" s="29">
        <v>0</v>
      </c>
      <c r="R97" s="29">
        <v>1400</v>
      </c>
      <c r="S97" s="29">
        <v>900</v>
      </c>
      <c r="T97" s="29">
        <v>500</v>
      </c>
      <c r="U97" s="30" t="s">
        <v>1174</v>
      </c>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row>
    <row r="98" spans="1:45" x14ac:dyDescent="0.3">
      <c r="A98" s="22"/>
      <c r="B98" s="26" t="s">
        <v>1645</v>
      </c>
      <c r="C98" s="27">
        <v>45305</v>
      </c>
      <c r="D98" s="28" t="s">
        <v>1187</v>
      </c>
      <c r="E98" s="28" t="s">
        <v>1158</v>
      </c>
      <c r="F98" s="28" t="s">
        <v>1196</v>
      </c>
      <c r="G98" s="28" t="s">
        <v>1646</v>
      </c>
      <c r="H98" s="28" t="s">
        <v>1017</v>
      </c>
      <c r="I98" s="28" t="s">
        <v>1151</v>
      </c>
      <c r="J98" s="28" t="s">
        <v>1647</v>
      </c>
      <c r="K98" s="28" t="s">
        <v>1648</v>
      </c>
      <c r="L98" s="28" t="s">
        <v>1649</v>
      </c>
      <c r="M98" s="28" t="s">
        <v>1178</v>
      </c>
      <c r="N98" s="28" t="s">
        <v>1182</v>
      </c>
      <c r="O98" s="29">
        <v>1</v>
      </c>
      <c r="P98" s="29">
        <v>7500</v>
      </c>
      <c r="Q98" s="29">
        <v>5</v>
      </c>
      <c r="R98" s="29">
        <v>7125</v>
      </c>
      <c r="S98" s="29">
        <v>5000</v>
      </c>
      <c r="T98" s="29">
        <v>2125</v>
      </c>
      <c r="U98" s="30" t="s">
        <v>1172</v>
      </c>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row>
    <row r="99" spans="1:45" x14ac:dyDescent="0.3">
      <c r="A99" s="22"/>
      <c r="B99" s="26" t="s">
        <v>1650</v>
      </c>
      <c r="C99" s="27">
        <v>45305</v>
      </c>
      <c r="D99" s="28" t="s">
        <v>1187</v>
      </c>
      <c r="E99" s="28" t="s">
        <v>1158</v>
      </c>
      <c r="F99" s="28" t="s">
        <v>1196</v>
      </c>
      <c r="G99" s="28" t="s">
        <v>1651</v>
      </c>
      <c r="H99" s="28" t="s">
        <v>868</v>
      </c>
      <c r="I99" s="28" t="s">
        <v>1151</v>
      </c>
      <c r="J99" s="28" t="s">
        <v>1255</v>
      </c>
      <c r="K99" s="28" t="s">
        <v>1652</v>
      </c>
      <c r="L99" s="28" t="s">
        <v>1653</v>
      </c>
      <c r="M99" s="28" t="s">
        <v>1177</v>
      </c>
      <c r="N99" s="28" t="s">
        <v>1182</v>
      </c>
      <c r="O99" s="29">
        <v>1</v>
      </c>
      <c r="P99" s="29">
        <v>3800</v>
      </c>
      <c r="Q99" s="29">
        <v>0</v>
      </c>
      <c r="R99" s="29">
        <v>3800</v>
      </c>
      <c r="S99" s="29">
        <v>2600</v>
      </c>
      <c r="T99" s="29">
        <v>1200</v>
      </c>
      <c r="U99" s="30" t="s">
        <v>1173</v>
      </c>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row>
    <row r="100" spans="1:45" x14ac:dyDescent="0.3">
      <c r="A100" s="22"/>
      <c r="B100" s="26" t="s">
        <v>1654</v>
      </c>
      <c r="C100" s="27">
        <v>45305</v>
      </c>
      <c r="D100" s="28" t="s">
        <v>1188</v>
      </c>
      <c r="E100" s="28" t="s">
        <v>1156</v>
      </c>
      <c r="F100" s="28" t="s">
        <v>1197</v>
      </c>
      <c r="G100" s="28" t="s">
        <v>1655</v>
      </c>
      <c r="H100" s="28" t="s">
        <v>433</v>
      </c>
      <c r="I100" s="28" t="s">
        <v>1152</v>
      </c>
      <c r="J100" s="28" t="s">
        <v>1260</v>
      </c>
      <c r="K100" s="28" t="s">
        <v>1656</v>
      </c>
      <c r="L100" s="28" t="s">
        <v>1657</v>
      </c>
      <c r="M100" s="28" t="s">
        <v>1178</v>
      </c>
      <c r="N100" s="28" t="s">
        <v>1185</v>
      </c>
      <c r="O100" s="29">
        <v>1</v>
      </c>
      <c r="P100" s="29">
        <v>62000</v>
      </c>
      <c r="Q100" s="29">
        <v>8</v>
      </c>
      <c r="R100" s="29">
        <v>57040</v>
      </c>
      <c r="S100" s="29">
        <v>48000</v>
      </c>
      <c r="T100" s="29">
        <v>9040</v>
      </c>
      <c r="U100" s="30" t="s">
        <v>1172</v>
      </c>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row>
    <row r="101" spans="1:45" x14ac:dyDescent="0.3">
      <c r="A101" s="22"/>
      <c r="B101" s="26" t="s">
        <v>1658</v>
      </c>
      <c r="C101" s="27">
        <v>45305</v>
      </c>
      <c r="D101" s="28" t="s">
        <v>1188</v>
      </c>
      <c r="E101" s="28" t="s">
        <v>1156</v>
      </c>
      <c r="F101" s="28" t="s">
        <v>1197</v>
      </c>
      <c r="G101" s="28" t="s">
        <v>1659</v>
      </c>
      <c r="H101" s="28" t="s">
        <v>116</v>
      </c>
      <c r="I101" s="28" t="s">
        <v>1152</v>
      </c>
      <c r="J101" s="28" t="s">
        <v>1265</v>
      </c>
      <c r="K101" s="28" t="s">
        <v>1660</v>
      </c>
      <c r="L101" s="28" t="s">
        <v>1661</v>
      </c>
      <c r="M101" s="28" t="s">
        <v>1179</v>
      </c>
      <c r="N101" s="28" t="s">
        <v>1185</v>
      </c>
      <c r="O101" s="29">
        <v>1</v>
      </c>
      <c r="P101" s="29">
        <v>9500</v>
      </c>
      <c r="Q101" s="29">
        <v>0</v>
      </c>
      <c r="R101" s="29">
        <v>9500</v>
      </c>
      <c r="S101" s="29">
        <v>7000</v>
      </c>
      <c r="T101" s="29">
        <v>2500</v>
      </c>
      <c r="U101" s="30" t="s">
        <v>1174</v>
      </c>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row>
    <row r="102" spans="1:45" x14ac:dyDescent="0.3">
      <c r="A102" s="22"/>
      <c r="B102" s="26" t="s">
        <v>1662</v>
      </c>
      <c r="C102" s="27">
        <v>45305</v>
      </c>
      <c r="D102" s="28" t="s">
        <v>1189</v>
      </c>
      <c r="E102" s="28" t="s">
        <v>1157</v>
      </c>
      <c r="F102" s="28" t="s">
        <v>1195</v>
      </c>
      <c r="G102" s="28" t="s">
        <v>1663</v>
      </c>
      <c r="H102" s="28" t="s">
        <v>905</v>
      </c>
      <c r="I102" s="28" t="s">
        <v>1153</v>
      </c>
      <c r="J102" s="28" t="s">
        <v>1275</v>
      </c>
      <c r="K102" s="28" t="s">
        <v>1664</v>
      </c>
      <c r="L102" s="28" t="s">
        <v>1665</v>
      </c>
      <c r="M102" s="28" t="s">
        <v>1177</v>
      </c>
      <c r="N102" s="28" t="s">
        <v>1183</v>
      </c>
      <c r="O102" s="29">
        <v>1</v>
      </c>
      <c r="P102" s="29">
        <v>5500</v>
      </c>
      <c r="Q102" s="29">
        <v>0</v>
      </c>
      <c r="R102" s="29">
        <v>5500</v>
      </c>
      <c r="S102" s="29">
        <v>3800</v>
      </c>
      <c r="T102" s="29">
        <v>1700</v>
      </c>
      <c r="U102" s="30" t="s">
        <v>1172</v>
      </c>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row>
    <row r="103" spans="1:45" x14ac:dyDescent="0.3">
      <c r="A103" s="22"/>
      <c r="B103" s="26" t="s">
        <v>1666</v>
      </c>
      <c r="C103" s="27">
        <v>45305</v>
      </c>
      <c r="D103" s="28" t="s">
        <v>1189</v>
      </c>
      <c r="E103" s="28" t="s">
        <v>1157</v>
      </c>
      <c r="F103" s="28" t="s">
        <v>1195</v>
      </c>
      <c r="G103" s="28" t="s">
        <v>1667</v>
      </c>
      <c r="H103" s="28" t="s">
        <v>1068</v>
      </c>
      <c r="I103" s="28" t="s">
        <v>1153</v>
      </c>
      <c r="J103" s="28" t="s">
        <v>1316</v>
      </c>
      <c r="K103" s="28" t="s">
        <v>1668</v>
      </c>
      <c r="L103" s="28" t="s">
        <v>1669</v>
      </c>
      <c r="M103" s="28" t="s">
        <v>1177</v>
      </c>
      <c r="N103" s="28" t="s">
        <v>1183</v>
      </c>
      <c r="O103" s="29">
        <v>2</v>
      </c>
      <c r="P103" s="29">
        <v>3200</v>
      </c>
      <c r="Q103" s="29">
        <v>5</v>
      </c>
      <c r="R103" s="29">
        <v>6080</v>
      </c>
      <c r="S103" s="29">
        <v>4300</v>
      </c>
      <c r="T103" s="29">
        <v>1780</v>
      </c>
      <c r="U103" s="30" t="s">
        <v>1173</v>
      </c>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row>
    <row r="104" spans="1:45" x14ac:dyDescent="0.3">
      <c r="A104" s="22"/>
      <c r="B104" s="26" t="s">
        <v>1670</v>
      </c>
      <c r="C104" s="27">
        <v>45305</v>
      </c>
      <c r="D104" s="28" t="s">
        <v>1190</v>
      </c>
      <c r="E104" s="28" t="s">
        <v>1157</v>
      </c>
      <c r="F104" s="28" t="s">
        <v>1197</v>
      </c>
      <c r="G104" s="28" t="s">
        <v>1671</v>
      </c>
      <c r="H104" s="28" t="s">
        <v>483</v>
      </c>
      <c r="I104" s="28" t="s">
        <v>1153</v>
      </c>
      <c r="J104" s="28" t="s">
        <v>1587</v>
      </c>
      <c r="K104" s="28" t="s">
        <v>1672</v>
      </c>
      <c r="L104" s="28" t="s">
        <v>1673</v>
      </c>
      <c r="M104" s="28" t="s">
        <v>1177</v>
      </c>
      <c r="N104" s="28" t="s">
        <v>1181</v>
      </c>
      <c r="O104" s="29">
        <v>3</v>
      </c>
      <c r="P104" s="29">
        <v>95</v>
      </c>
      <c r="Q104" s="29">
        <v>0</v>
      </c>
      <c r="R104" s="29">
        <v>285</v>
      </c>
      <c r="S104" s="29">
        <v>190</v>
      </c>
      <c r="T104" s="29">
        <v>95</v>
      </c>
      <c r="U104" s="30" t="s">
        <v>1173</v>
      </c>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row>
    <row r="105" spans="1:45" x14ac:dyDescent="0.3">
      <c r="A105" s="22"/>
      <c r="B105" s="26" t="s">
        <v>1674</v>
      </c>
      <c r="C105" s="27">
        <v>45305</v>
      </c>
      <c r="D105" s="28" t="s">
        <v>1190</v>
      </c>
      <c r="E105" s="28" t="s">
        <v>1157</v>
      </c>
      <c r="F105" s="28" t="s">
        <v>1197</v>
      </c>
      <c r="G105" s="28" t="s">
        <v>1675</v>
      </c>
      <c r="H105" s="28" t="s">
        <v>455</v>
      </c>
      <c r="I105" s="28" t="s">
        <v>1153</v>
      </c>
      <c r="J105" s="28" t="s">
        <v>1630</v>
      </c>
      <c r="K105" s="28" t="s">
        <v>1676</v>
      </c>
      <c r="L105" s="28" t="s">
        <v>1677</v>
      </c>
      <c r="M105" s="28" t="s">
        <v>1177</v>
      </c>
      <c r="N105" s="28" t="s">
        <v>1181</v>
      </c>
      <c r="O105" s="29">
        <v>4</v>
      </c>
      <c r="P105" s="29">
        <v>120</v>
      </c>
      <c r="Q105" s="29">
        <v>0</v>
      </c>
      <c r="R105" s="29">
        <v>480</v>
      </c>
      <c r="S105" s="29">
        <v>320</v>
      </c>
      <c r="T105" s="29">
        <v>160</v>
      </c>
      <c r="U105" s="30" t="s">
        <v>1172</v>
      </c>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row>
    <row r="106" spans="1:45" x14ac:dyDescent="0.3">
      <c r="A106" s="22"/>
      <c r="B106" s="26" t="s">
        <v>1678</v>
      </c>
      <c r="C106" s="27">
        <v>45306</v>
      </c>
      <c r="D106" s="28" t="s">
        <v>1186</v>
      </c>
      <c r="E106" s="28" t="s">
        <v>1159</v>
      </c>
      <c r="F106" s="28" t="s">
        <v>1198</v>
      </c>
      <c r="G106" s="28" t="s">
        <v>1679</v>
      </c>
      <c r="H106" s="28" t="s">
        <v>845</v>
      </c>
      <c r="I106" s="28" t="s">
        <v>1152</v>
      </c>
      <c r="J106" s="28" t="s">
        <v>1240</v>
      </c>
      <c r="K106" s="28" t="s">
        <v>1680</v>
      </c>
      <c r="L106" s="28" t="s">
        <v>1681</v>
      </c>
      <c r="M106" s="28" t="s">
        <v>1177</v>
      </c>
      <c r="N106" s="28" t="s">
        <v>1184</v>
      </c>
      <c r="O106" s="29">
        <v>1</v>
      </c>
      <c r="P106" s="29">
        <v>85000</v>
      </c>
      <c r="Q106" s="29">
        <v>5</v>
      </c>
      <c r="R106" s="29">
        <v>80750</v>
      </c>
      <c r="S106" s="29">
        <v>68000</v>
      </c>
      <c r="T106" s="29">
        <v>12750</v>
      </c>
      <c r="U106" s="30" t="s">
        <v>1172</v>
      </c>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row>
    <row r="107" spans="1:45" x14ac:dyDescent="0.3">
      <c r="A107" s="22"/>
      <c r="B107" s="26" t="s">
        <v>1682</v>
      </c>
      <c r="C107" s="27">
        <v>45306</v>
      </c>
      <c r="D107" s="28" t="s">
        <v>1186</v>
      </c>
      <c r="E107" s="28" t="s">
        <v>1159</v>
      </c>
      <c r="F107" s="28" t="s">
        <v>1198</v>
      </c>
      <c r="G107" s="28" t="s">
        <v>1683</v>
      </c>
      <c r="H107" s="28" t="s">
        <v>886</v>
      </c>
      <c r="I107" s="28" t="s">
        <v>1152</v>
      </c>
      <c r="J107" s="28" t="s">
        <v>1339</v>
      </c>
      <c r="K107" s="28" t="s">
        <v>1684</v>
      </c>
      <c r="L107" s="28" t="s">
        <v>1685</v>
      </c>
      <c r="M107" s="28" t="s">
        <v>1177</v>
      </c>
      <c r="N107" s="28" t="s">
        <v>1184</v>
      </c>
      <c r="O107" s="29">
        <v>2</v>
      </c>
      <c r="P107" s="29">
        <v>8500</v>
      </c>
      <c r="Q107" s="29">
        <v>0</v>
      </c>
      <c r="R107" s="29">
        <v>17000</v>
      </c>
      <c r="S107" s="29">
        <v>12000</v>
      </c>
      <c r="T107" s="29">
        <v>5000</v>
      </c>
      <c r="U107" s="30" t="s">
        <v>1174</v>
      </c>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row>
    <row r="108" spans="1:45" x14ac:dyDescent="0.3">
      <c r="A108" s="22"/>
      <c r="B108" s="26" t="s">
        <v>1686</v>
      </c>
      <c r="C108" s="27">
        <v>45306</v>
      </c>
      <c r="D108" s="28" t="s">
        <v>1187</v>
      </c>
      <c r="E108" s="28" t="s">
        <v>1158</v>
      </c>
      <c r="F108" s="28" t="s">
        <v>1196</v>
      </c>
      <c r="G108" s="28" t="s">
        <v>1687</v>
      </c>
      <c r="H108" s="28" t="s">
        <v>530</v>
      </c>
      <c r="I108" s="28" t="s">
        <v>1151</v>
      </c>
      <c r="J108" s="28" t="s">
        <v>1344</v>
      </c>
      <c r="K108" s="28" t="s">
        <v>1688</v>
      </c>
      <c r="L108" s="28" t="s">
        <v>1689</v>
      </c>
      <c r="M108" s="28" t="s">
        <v>1178</v>
      </c>
      <c r="N108" s="28" t="s">
        <v>1182</v>
      </c>
      <c r="O108" s="29">
        <v>3</v>
      </c>
      <c r="P108" s="29">
        <v>3200</v>
      </c>
      <c r="Q108" s="29">
        <v>8</v>
      </c>
      <c r="R108" s="29">
        <v>8832</v>
      </c>
      <c r="S108" s="29">
        <v>6500</v>
      </c>
      <c r="T108" s="29">
        <v>2332</v>
      </c>
      <c r="U108" s="30" t="s">
        <v>1172</v>
      </c>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row>
    <row r="109" spans="1:45" x14ac:dyDescent="0.3">
      <c r="A109" s="22"/>
      <c r="B109" s="26" t="s">
        <v>1690</v>
      </c>
      <c r="C109" s="27">
        <v>45306</v>
      </c>
      <c r="D109" s="28" t="s">
        <v>1187</v>
      </c>
      <c r="E109" s="28" t="s">
        <v>1158</v>
      </c>
      <c r="F109" s="28" t="s">
        <v>1196</v>
      </c>
      <c r="G109" s="28" t="s">
        <v>1691</v>
      </c>
      <c r="H109" s="28" t="s">
        <v>1055</v>
      </c>
      <c r="I109" s="28" t="s">
        <v>1151</v>
      </c>
      <c r="J109" s="28" t="s">
        <v>1344</v>
      </c>
      <c r="K109" s="28" t="s">
        <v>1692</v>
      </c>
      <c r="L109" s="28" t="s">
        <v>1693</v>
      </c>
      <c r="M109" s="28" t="s">
        <v>1177</v>
      </c>
      <c r="N109" s="28" t="s">
        <v>1182</v>
      </c>
      <c r="O109" s="29">
        <v>2</v>
      </c>
      <c r="P109" s="29">
        <v>3500</v>
      </c>
      <c r="Q109" s="29">
        <v>5</v>
      </c>
      <c r="R109" s="29">
        <v>6650</v>
      </c>
      <c r="S109" s="29">
        <v>4800</v>
      </c>
      <c r="T109" s="29">
        <v>1850</v>
      </c>
      <c r="U109" s="30" t="s">
        <v>1173</v>
      </c>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row>
    <row r="110" spans="1:45" x14ac:dyDescent="0.3">
      <c r="A110" s="22"/>
      <c r="B110" s="26" t="s">
        <v>1694</v>
      </c>
      <c r="C110" s="27">
        <v>45306</v>
      </c>
      <c r="D110" s="28" t="s">
        <v>1188</v>
      </c>
      <c r="E110" s="28" t="s">
        <v>1156</v>
      </c>
      <c r="F110" s="28" t="s">
        <v>1197</v>
      </c>
      <c r="G110" s="28" t="s">
        <v>1695</v>
      </c>
      <c r="H110" s="28" t="s">
        <v>218</v>
      </c>
      <c r="I110" s="28" t="s">
        <v>1152</v>
      </c>
      <c r="J110" s="28" t="s">
        <v>1260</v>
      </c>
      <c r="K110" s="28" t="s">
        <v>1696</v>
      </c>
      <c r="L110" s="28" t="s">
        <v>1697</v>
      </c>
      <c r="M110" s="28" t="s">
        <v>1178</v>
      </c>
      <c r="N110" s="28" t="s">
        <v>1185</v>
      </c>
      <c r="O110" s="29">
        <v>1</v>
      </c>
      <c r="P110" s="29">
        <v>145000</v>
      </c>
      <c r="Q110" s="29">
        <v>10</v>
      </c>
      <c r="R110" s="29">
        <v>130500</v>
      </c>
      <c r="S110" s="29">
        <v>110000</v>
      </c>
      <c r="T110" s="29">
        <v>20500</v>
      </c>
      <c r="U110" s="30" t="s">
        <v>1172</v>
      </c>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row>
    <row r="111" spans="1:45" x14ac:dyDescent="0.3">
      <c r="A111" s="22"/>
      <c r="B111" s="26" t="s">
        <v>1698</v>
      </c>
      <c r="C111" s="27">
        <v>45306</v>
      </c>
      <c r="D111" s="28" t="s">
        <v>1188</v>
      </c>
      <c r="E111" s="28" t="s">
        <v>1156</v>
      </c>
      <c r="F111" s="28" t="s">
        <v>1197</v>
      </c>
      <c r="G111" s="28" t="s">
        <v>1699</v>
      </c>
      <c r="H111" s="28" t="s">
        <v>528</v>
      </c>
      <c r="I111" s="28" t="s">
        <v>1152</v>
      </c>
      <c r="J111" s="28" t="s">
        <v>1265</v>
      </c>
      <c r="K111" s="28" t="s">
        <v>1700</v>
      </c>
      <c r="L111" s="28" t="s">
        <v>1701</v>
      </c>
      <c r="M111" s="28" t="s">
        <v>1179</v>
      </c>
      <c r="N111" s="28" t="s">
        <v>1185</v>
      </c>
      <c r="O111" s="29">
        <v>2</v>
      </c>
      <c r="P111" s="29">
        <v>5500</v>
      </c>
      <c r="Q111" s="29">
        <v>0</v>
      </c>
      <c r="R111" s="29">
        <v>11000</v>
      </c>
      <c r="S111" s="29">
        <v>8000</v>
      </c>
      <c r="T111" s="29">
        <v>3000</v>
      </c>
      <c r="U111" s="30" t="s">
        <v>1174</v>
      </c>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row>
    <row r="112" spans="1:45" x14ac:dyDescent="0.3">
      <c r="A112" s="22"/>
      <c r="B112" s="26" t="s">
        <v>1702</v>
      </c>
      <c r="C112" s="27">
        <v>45306</v>
      </c>
      <c r="D112" s="28" t="s">
        <v>1189</v>
      </c>
      <c r="E112" s="28" t="s">
        <v>1157</v>
      </c>
      <c r="F112" s="28" t="s">
        <v>1195</v>
      </c>
      <c r="G112" s="28" t="s">
        <v>1703</v>
      </c>
      <c r="H112" s="28" t="s">
        <v>663</v>
      </c>
      <c r="I112" s="28" t="s">
        <v>1153</v>
      </c>
      <c r="J112" s="28" t="s">
        <v>1316</v>
      </c>
      <c r="K112" s="28" t="s">
        <v>1704</v>
      </c>
      <c r="L112" s="28" t="s">
        <v>1705</v>
      </c>
      <c r="M112" s="28" t="s">
        <v>1178</v>
      </c>
      <c r="N112" s="28" t="s">
        <v>1183</v>
      </c>
      <c r="O112" s="29">
        <v>2</v>
      </c>
      <c r="P112" s="29">
        <v>18500</v>
      </c>
      <c r="Q112" s="29">
        <v>8</v>
      </c>
      <c r="R112" s="29">
        <v>34040</v>
      </c>
      <c r="S112" s="29">
        <v>26000</v>
      </c>
      <c r="T112" s="29">
        <v>8040</v>
      </c>
      <c r="U112" s="30" t="s">
        <v>1172</v>
      </c>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row>
    <row r="113" spans="1:45" x14ac:dyDescent="0.3">
      <c r="A113" s="22"/>
      <c r="B113" s="26" t="s">
        <v>1706</v>
      </c>
      <c r="C113" s="27">
        <v>45306</v>
      </c>
      <c r="D113" s="28" t="s">
        <v>1189</v>
      </c>
      <c r="E113" s="28" t="s">
        <v>1157</v>
      </c>
      <c r="F113" s="28" t="s">
        <v>1195</v>
      </c>
      <c r="G113" s="28" t="s">
        <v>1707</v>
      </c>
      <c r="H113" s="28" t="s">
        <v>815</v>
      </c>
      <c r="I113" s="28" t="s">
        <v>1153</v>
      </c>
      <c r="J113" s="28" t="s">
        <v>1449</v>
      </c>
      <c r="K113" s="28" t="s">
        <v>1708</v>
      </c>
      <c r="L113" s="28" t="s">
        <v>1709</v>
      </c>
      <c r="M113" s="28" t="s">
        <v>1178</v>
      </c>
      <c r="N113" s="28" t="s">
        <v>1183</v>
      </c>
      <c r="O113" s="29">
        <v>1</v>
      </c>
      <c r="P113" s="29">
        <v>22000</v>
      </c>
      <c r="Q113" s="29">
        <v>5</v>
      </c>
      <c r="R113" s="29">
        <v>20900</v>
      </c>
      <c r="S113" s="29">
        <v>16000</v>
      </c>
      <c r="T113" s="29">
        <v>4900</v>
      </c>
      <c r="U113" s="30" t="s">
        <v>1173</v>
      </c>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row>
    <row r="114" spans="1:45" x14ac:dyDescent="0.3">
      <c r="A114" s="22"/>
      <c r="B114" s="26" t="s">
        <v>1710</v>
      </c>
      <c r="C114" s="27">
        <v>45306</v>
      </c>
      <c r="D114" s="28" t="s">
        <v>1190</v>
      </c>
      <c r="E114" s="28" t="s">
        <v>1157</v>
      </c>
      <c r="F114" s="28" t="s">
        <v>1197</v>
      </c>
      <c r="G114" s="28" t="s">
        <v>1711</v>
      </c>
      <c r="H114" s="28" t="s">
        <v>117</v>
      </c>
      <c r="I114" s="28" t="s">
        <v>1153</v>
      </c>
      <c r="J114" s="28" t="s">
        <v>1712</v>
      </c>
      <c r="K114" s="28" t="s">
        <v>1713</v>
      </c>
      <c r="L114" s="28" t="s">
        <v>1714</v>
      </c>
      <c r="M114" s="28" t="s">
        <v>1177</v>
      </c>
      <c r="N114" s="28" t="s">
        <v>1181</v>
      </c>
      <c r="O114" s="29">
        <v>2</v>
      </c>
      <c r="P114" s="29">
        <v>850</v>
      </c>
      <c r="Q114" s="29">
        <v>0</v>
      </c>
      <c r="R114" s="29">
        <v>1700</v>
      </c>
      <c r="S114" s="29">
        <v>1200</v>
      </c>
      <c r="T114" s="29">
        <v>500</v>
      </c>
      <c r="U114" s="30" t="s">
        <v>1173</v>
      </c>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row>
    <row r="115" spans="1:45" x14ac:dyDescent="0.3">
      <c r="A115" s="22"/>
      <c r="B115" s="26" t="s">
        <v>1715</v>
      </c>
      <c r="C115" s="27">
        <v>45306</v>
      </c>
      <c r="D115" s="28" t="s">
        <v>1190</v>
      </c>
      <c r="E115" s="28" t="s">
        <v>1157</v>
      </c>
      <c r="F115" s="28" t="s">
        <v>1197</v>
      </c>
      <c r="G115" s="28" t="s">
        <v>1716</v>
      </c>
      <c r="H115" s="28" t="s">
        <v>35</v>
      </c>
      <c r="I115" s="28" t="s">
        <v>1153</v>
      </c>
      <c r="J115" s="28" t="s">
        <v>1712</v>
      </c>
      <c r="K115" s="28" t="s">
        <v>1717</v>
      </c>
      <c r="L115" s="28" t="s">
        <v>1718</v>
      </c>
      <c r="M115" s="28" t="s">
        <v>1177</v>
      </c>
      <c r="N115" s="28" t="s">
        <v>1181</v>
      </c>
      <c r="O115" s="29">
        <v>3</v>
      </c>
      <c r="P115" s="29">
        <v>950</v>
      </c>
      <c r="Q115" s="29">
        <v>0</v>
      </c>
      <c r="R115" s="29">
        <v>2850</v>
      </c>
      <c r="S115" s="29">
        <v>2000</v>
      </c>
      <c r="T115" s="29">
        <v>850</v>
      </c>
      <c r="U115" s="30" t="s">
        <v>1172</v>
      </c>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row>
    <row r="116" spans="1:45" x14ac:dyDescent="0.3">
      <c r="A116" s="22"/>
      <c r="B116" s="26" t="s">
        <v>1719</v>
      </c>
      <c r="C116" s="27">
        <v>45306</v>
      </c>
      <c r="D116" s="28" t="s">
        <v>1191</v>
      </c>
      <c r="E116" s="28" t="s">
        <v>1157</v>
      </c>
      <c r="F116" s="28" t="s">
        <v>1198</v>
      </c>
      <c r="G116" s="28" t="s">
        <v>1720</v>
      </c>
      <c r="H116" s="28" t="s">
        <v>821</v>
      </c>
      <c r="I116" s="28" t="s">
        <v>1151</v>
      </c>
      <c r="J116" s="28" t="s">
        <v>1255</v>
      </c>
      <c r="K116" s="28" t="s">
        <v>1721</v>
      </c>
      <c r="L116" s="28" t="s">
        <v>1722</v>
      </c>
      <c r="M116" s="28" t="s">
        <v>1177</v>
      </c>
      <c r="N116" s="28" t="s">
        <v>1180</v>
      </c>
      <c r="O116" s="29">
        <v>2</v>
      </c>
      <c r="P116" s="29">
        <v>4500</v>
      </c>
      <c r="Q116" s="29">
        <v>10</v>
      </c>
      <c r="R116" s="29">
        <v>8100</v>
      </c>
      <c r="S116" s="29">
        <v>6000</v>
      </c>
      <c r="T116" s="29">
        <v>2100</v>
      </c>
      <c r="U116" s="30" t="s">
        <v>1172</v>
      </c>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row>
    <row r="117" spans="1:45" x14ac:dyDescent="0.3">
      <c r="A117" s="22"/>
      <c r="B117" s="26" t="s">
        <v>1723</v>
      </c>
      <c r="C117" s="27">
        <v>45306</v>
      </c>
      <c r="D117" s="28" t="s">
        <v>1191</v>
      </c>
      <c r="E117" s="28" t="s">
        <v>1157</v>
      </c>
      <c r="F117" s="28" t="s">
        <v>1198</v>
      </c>
      <c r="G117" s="28" t="s">
        <v>1724</v>
      </c>
      <c r="H117" s="28" t="s">
        <v>110</v>
      </c>
      <c r="I117" s="28" t="s">
        <v>1151</v>
      </c>
      <c r="J117" s="28" t="s">
        <v>1245</v>
      </c>
      <c r="K117" s="28" t="s">
        <v>1725</v>
      </c>
      <c r="L117" s="28" t="s">
        <v>1726</v>
      </c>
      <c r="M117" s="28" t="s">
        <v>1177</v>
      </c>
      <c r="N117" s="28" t="s">
        <v>1180</v>
      </c>
      <c r="O117" s="29">
        <v>5</v>
      </c>
      <c r="P117" s="29">
        <v>250</v>
      </c>
      <c r="Q117" s="29">
        <v>0</v>
      </c>
      <c r="R117" s="29">
        <v>1250</v>
      </c>
      <c r="S117" s="29">
        <v>800</v>
      </c>
      <c r="T117" s="29">
        <v>450</v>
      </c>
      <c r="U117" s="30" t="s">
        <v>1173</v>
      </c>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row>
    <row r="118" spans="1:45" x14ac:dyDescent="0.3">
      <c r="A118" s="22"/>
      <c r="B118" s="26" t="s">
        <v>1727</v>
      </c>
      <c r="C118" s="27">
        <v>45307</v>
      </c>
      <c r="D118" s="28" t="s">
        <v>1186</v>
      </c>
      <c r="E118" s="28" t="s">
        <v>1159</v>
      </c>
      <c r="F118" s="28" t="s">
        <v>1198</v>
      </c>
      <c r="G118" s="28" t="s">
        <v>1728</v>
      </c>
      <c r="H118" s="28" t="s">
        <v>820</v>
      </c>
      <c r="I118" s="28" t="s">
        <v>1152</v>
      </c>
      <c r="J118" s="28" t="s">
        <v>1240</v>
      </c>
      <c r="K118" s="28" t="s">
        <v>1729</v>
      </c>
      <c r="L118" s="28" t="s">
        <v>1730</v>
      </c>
      <c r="M118" s="28" t="s">
        <v>1177</v>
      </c>
      <c r="N118" s="28" t="s">
        <v>1184</v>
      </c>
      <c r="O118" s="29">
        <v>2</v>
      </c>
      <c r="P118" s="29">
        <v>22000</v>
      </c>
      <c r="Q118" s="29">
        <v>0</v>
      </c>
      <c r="R118" s="29">
        <v>44000</v>
      </c>
      <c r="S118" s="29">
        <v>34000</v>
      </c>
      <c r="T118" s="29">
        <v>10000</v>
      </c>
      <c r="U118" s="30" t="s">
        <v>1172</v>
      </c>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row>
    <row r="119" spans="1:45" x14ac:dyDescent="0.3">
      <c r="A119" s="22"/>
      <c r="B119" s="26" t="s">
        <v>1731</v>
      </c>
      <c r="C119" s="27">
        <v>45307</v>
      </c>
      <c r="D119" s="28" t="s">
        <v>1186</v>
      </c>
      <c r="E119" s="28" t="s">
        <v>1159</v>
      </c>
      <c r="F119" s="28" t="s">
        <v>1198</v>
      </c>
      <c r="G119" s="28" t="s">
        <v>1732</v>
      </c>
      <c r="H119" s="28" t="s">
        <v>847</v>
      </c>
      <c r="I119" s="28" t="s">
        <v>1152</v>
      </c>
      <c r="J119" s="28" t="s">
        <v>1557</v>
      </c>
      <c r="K119" s="28" t="s">
        <v>1733</v>
      </c>
      <c r="L119" s="28" t="s">
        <v>1734</v>
      </c>
      <c r="M119" s="28" t="s">
        <v>1177</v>
      </c>
      <c r="N119" s="28" t="s">
        <v>1184</v>
      </c>
      <c r="O119" s="29">
        <v>1</v>
      </c>
      <c r="P119" s="29">
        <v>32000</v>
      </c>
      <c r="Q119" s="29">
        <v>8</v>
      </c>
      <c r="R119" s="29">
        <v>29440</v>
      </c>
      <c r="S119" s="29">
        <v>24000</v>
      </c>
      <c r="T119" s="29">
        <v>5440</v>
      </c>
      <c r="U119" s="30" t="s">
        <v>1174</v>
      </c>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row>
    <row r="120" spans="1:45" x14ac:dyDescent="0.3">
      <c r="A120" s="22"/>
      <c r="B120" s="26" t="s">
        <v>1735</v>
      </c>
      <c r="C120" s="27">
        <v>45307</v>
      </c>
      <c r="D120" s="28" t="s">
        <v>1187</v>
      </c>
      <c r="E120" s="28" t="s">
        <v>1158</v>
      </c>
      <c r="F120" s="28" t="s">
        <v>1196</v>
      </c>
      <c r="G120" s="28" t="s">
        <v>1736</v>
      </c>
      <c r="H120" s="28" t="s">
        <v>34</v>
      </c>
      <c r="I120" s="28" t="s">
        <v>1151</v>
      </c>
      <c r="J120" s="28" t="s">
        <v>1480</v>
      </c>
      <c r="K120" s="28" t="s">
        <v>1737</v>
      </c>
      <c r="L120" s="28" t="s">
        <v>1738</v>
      </c>
      <c r="M120" s="28" t="s">
        <v>1177</v>
      </c>
      <c r="N120" s="28" t="s">
        <v>1182</v>
      </c>
      <c r="O120" s="29">
        <v>1</v>
      </c>
      <c r="P120" s="29">
        <v>4200</v>
      </c>
      <c r="Q120" s="29">
        <v>5</v>
      </c>
      <c r="R120" s="29">
        <v>3990</v>
      </c>
      <c r="S120" s="29">
        <v>3000</v>
      </c>
      <c r="T120" s="29">
        <v>990</v>
      </c>
      <c r="U120" s="30" t="s">
        <v>1172</v>
      </c>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row>
    <row r="121" spans="1:45" x14ac:dyDescent="0.3">
      <c r="A121" s="22"/>
      <c r="B121" s="26" t="s">
        <v>1739</v>
      </c>
      <c r="C121" s="27">
        <v>45307</v>
      </c>
      <c r="D121" s="28" t="s">
        <v>1187</v>
      </c>
      <c r="E121" s="28" t="s">
        <v>1158</v>
      </c>
      <c r="F121" s="28" t="s">
        <v>1196</v>
      </c>
      <c r="G121" s="28" t="s">
        <v>1740</v>
      </c>
      <c r="H121" s="28" t="s">
        <v>719</v>
      </c>
      <c r="I121" s="28" t="s">
        <v>1151</v>
      </c>
      <c r="J121" s="28" t="s">
        <v>1250</v>
      </c>
      <c r="K121" s="28" t="s">
        <v>1741</v>
      </c>
      <c r="L121" s="28" t="s">
        <v>1742</v>
      </c>
      <c r="M121" s="28" t="s">
        <v>1177</v>
      </c>
      <c r="N121" s="28" t="s">
        <v>1182</v>
      </c>
      <c r="O121" s="29">
        <v>2</v>
      </c>
      <c r="P121" s="29">
        <v>3800</v>
      </c>
      <c r="Q121" s="29">
        <v>0</v>
      </c>
      <c r="R121" s="29">
        <v>7600</v>
      </c>
      <c r="S121" s="29">
        <v>5500</v>
      </c>
      <c r="T121" s="29">
        <v>2100</v>
      </c>
      <c r="U121" s="30" t="s">
        <v>1173</v>
      </c>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row>
    <row r="122" spans="1:45" x14ac:dyDescent="0.3">
      <c r="A122" s="22"/>
      <c r="B122" s="26" t="s">
        <v>1743</v>
      </c>
      <c r="C122" s="27">
        <v>45307</v>
      </c>
      <c r="D122" s="28" t="s">
        <v>1188</v>
      </c>
      <c r="E122" s="28" t="s">
        <v>1156</v>
      </c>
      <c r="F122" s="28" t="s">
        <v>1197</v>
      </c>
      <c r="G122" s="28" t="s">
        <v>1744</v>
      </c>
      <c r="H122" s="28" t="s">
        <v>617</v>
      </c>
      <c r="I122" s="28" t="s">
        <v>1152</v>
      </c>
      <c r="J122" s="28" t="s">
        <v>1260</v>
      </c>
      <c r="K122" s="28" t="s">
        <v>1745</v>
      </c>
      <c r="L122" s="28" t="s">
        <v>1746</v>
      </c>
      <c r="M122" s="28" t="s">
        <v>1177</v>
      </c>
      <c r="N122" s="28" t="s">
        <v>1185</v>
      </c>
      <c r="O122" s="29">
        <v>1</v>
      </c>
      <c r="P122" s="29">
        <v>115000</v>
      </c>
      <c r="Q122" s="29">
        <v>5</v>
      </c>
      <c r="R122" s="29">
        <v>109250</v>
      </c>
      <c r="S122" s="29">
        <v>90000</v>
      </c>
      <c r="T122" s="29">
        <v>19250</v>
      </c>
      <c r="U122" s="30" t="s">
        <v>1172</v>
      </c>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row>
    <row r="123" spans="1:45" x14ac:dyDescent="0.3">
      <c r="A123" s="22"/>
      <c r="B123" s="26" t="s">
        <v>1747</v>
      </c>
      <c r="C123" s="27">
        <v>45307</v>
      </c>
      <c r="D123" s="28" t="s">
        <v>1188</v>
      </c>
      <c r="E123" s="28" t="s">
        <v>1156</v>
      </c>
      <c r="F123" s="28" t="s">
        <v>1197</v>
      </c>
      <c r="G123" s="28" t="s">
        <v>1748</v>
      </c>
      <c r="H123" s="28" t="s">
        <v>813</v>
      </c>
      <c r="I123" s="28" t="s">
        <v>1152</v>
      </c>
      <c r="J123" s="28" t="s">
        <v>1245</v>
      </c>
      <c r="K123" s="28" t="s">
        <v>1749</v>
      </c>
      <c r="L123" s="28" t="s">
        <v>1750</v>
      </c>
      <c r="M123" s="28" t="s">
        <v>1177</v>
      </c>
      <c r="N123" s="28" t="s">
        <v>1185</v>
      </c>
      <c r="O123" s="29">
        <v>2</v>
      </c>
      <c r="P123" s="29">
        <v>6500</v>
      </c>
      <c r="Q123" s="29">
        <v>0</v>
      </c>
      <c r="R123" s="29">
        <v>13000</v>
      </c>
      <c r="S123" s="29">
        <v>9500</v>
      </c>
      <c r="T123" s="29">
        <v>3500</v>
      </c>
      <c r="U123" s="30" t="s">
        <v>1174</v>
      </c>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row>
    <row r="124" spans="1:45" x14ac:dyDescent="0.3">
      <c r="A124" s="22"/>
      <c r="B124" s="26" t="s">
        <v>1751</v>
      </c>
      <c r="C124" s="27">
        <v>45307</v>
      </c>
      <c r="D124" s="28" t="s">
        <v>1189</v>
      </c>
      <c r="E124" s="28" t="s">
        <v>1157</v>
      </c>
      <c r="F124" s="28" t="s">
        <v>1195</v>
      </c>
      <c r="G124" s="28" t="s">
        <v>1752</v>
      </c>
      <c r="H124" s="28" t="s">
        <v>69</v>
      </c>
      <c r="I124" s="28" t="s">
        <v>1153</v>
      </c>
      <c r="J124" s="28" t="s">
        <v>1753</v>
      </c>
      <c r="K124" s="28" t="s">
        <v>1754</v>
      </c>
      <c r="L124" s="28" t="s">
        <v>1755</v>
      </c>
      <c r="M124" s="28" t="s">
        <v>1177</v>
      </c>
      <c r="N124" s="28" t="s">
        <v>1183</v>
      </c>
      <c r="O124" s="29">
        <v>3</v>
      </c>
      <c r="P124" s="29">
        <v>3500</v>
      </c>
      <c r="Q124" s="29">
        <v>10</v>
      </c>
      <c r="R124" s="29">
        <v>9450</v>
      </c>
      <c r="S124" s="29">
        <v>7000</v>
      </c>
      <c r="T124" s="29">
        <v>2450</v>
      </c>
      <c r="U124" s="30" t="s">
        <v>1172</v>
      </c>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row>
    <row r="125" spans="1:45" x14ac:dyDescent="0.3">
      <c r="A125" s="22"/>
      <c r="B125" s="26" t="s">
        <v>1756</v>
      </c>
      <c r="C125" s="27">
        <v>45307</v>
      </c>
      <c r="D125" s="28" t="s">
        <v>1189</v>
      </c>
      <c r="E125" s="28" t="s">
        <v>1157</v>
      </c>
      <c r="F125" s="28" t="s">
        <v>1195</v>
      </c>
      <c r="G125" s="28" t="s">
        <v>1757</v>
      </c>
      <c r="H125" s="28" t="s">
        <v>333</v>
      </c>
      <c r="I125" s="28" t="s">
        <v>1153</v>
      </c>
      <c r="J125" s="28" t="s">
        <v>1758</v>
      </c>
      <c r="K125" s="28" t="s">
        <v>1759</v>
      </c>
      <c r="L125" s="28" t="s">
        <v>1760</v>
      </c>
      <c r="M125" s="28" t="s">
        <v>1179</v>
      </c>
      <c r="N125" s="28" t="s">
        <v>1183</v>
      </c>
      <c r="O125" s="29">
        <v>2</v>
      </c>
      <c r="P125" s="29">
        <v>2800</v>
      </c>
      <c r="Q125" s="29">
        <v>0</v>
      </c>
      <c r="R125" s="29">
        <v>5600</v>
      </c>
      <c r="S125" s="29">
        <v>4000</v>
      </c>
      <c r="T125" s="29">
        <v>1600</v>
      </c>
      <c r="U125" s="30" t="s">
        <v>1173</v>
      </c>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row>
    <row r="126" spans="1:45" x14ac:dyDescent="0.3">
      <c r="A126" s="22"/>
      <c r="B126" s="26" t="s">
        <v>1761</v>
      </c>
      <c r="C126" s="27">
        <v>45307</v>
      </c>
      <c r="D126" s="28" t="s">
        <v>1190</v>
      </c>
      <c r="E126" s="28" t="s">
        <v>1157</v>
      </c>
      <c r="F126" s="28" t="s">
        <v>1197</v>
      </c>
      <c r="G126" s="28" t="s">
        <v>1762</v>
      </c>
      <c r="H126" s="28" t="s">
        <v>739</v>
      </c>
      <c r="I126" s="28" t="s">
        <v>1153</v>
      </c>
      <c r="J126" s="28" t="s">
        <v>1763</v>
      </c>
      <c r="K126" s="28" t="s">
        <v>1764</v>
      </c>
      <c r="L126" s="28" t="s">
        <v>1765</v>
      </c>
      <c r="M126" s="28" t="s">
        <v>1177</v>
      </c>
      <c r="N126" s="28" t="s">
        <v>1181</v>
      </c>
      <c r="O126" s="29">
        <v>3</v>
      </c>
      <c r="P126" s="29">
        <v>180</v>
      </c>
      <c r="Q126" s="29">
        <v>0</v>
      </c>
      <c r="R126" s="29">
        <v>540</v>
      </c>
      <c r="S126" s="29">
        <v>350</v>
      </c>
      <c r="T126" s="29">
        <v>190</v>
      </c>
      <c r="U126" s="30" t="s">
        <v>1173</v>
      </c>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row>
    <row r="127" spans="1:45" x14ac:dyDescent="0.3">
      <c r="A127" s="22"/>
      <c r="B127" s="26" t="s">
        <v>1766</v>
      </c>
      <c r="C127" s="27">
        <v>45307</v>
      </c>
      <c r="D127" s="28" t="s">
        <v>1190</v>
      </c>
      <c r="E127" s="28" t="s">
        <v>1157</v>
      </c>
      <c r="F127" s="28" t="s">
        <v>1197</v>
      </c>
      <c r="G127" s="28" t="s">
        <v>1767</v>
      </c>
      <c r="H127" s="28" t="s">
        <v>40</v>
      </c>
      <c r="I127" s="28" t="s">
        <v>1153</v>
      </c>
      <c r="J127" s="28" t="s">
        <v>1763</v>
      </c>
      <c r="K127" s="28" t="s">
        <v>1768</v>
      </c>
      <c r="L127" s="28" t="s">
        <v>1769</v>
      </c>
      <c r="M127" s="28" t="s">
        <v>1177</v>
      </c>
      <c r="N127" s="28" t="s">
        <v>1181</v>
      </c>
      <c r="O127" s="29">
        <v>5</v>
      </c>
      <c r="P127" s="29">
        <v>200</v>
      </c>
      <c r="Q127" s="29">
        <v>0</v>
      </c>
      <c r="R127" s="29">
        <v>1000</v>
      </c>
      <c r="S127" s="29">
        <v>700</v>
      </c>
      <c r="T127" s="29">
        <v>300</v>
      </c>
      <c r="U127" s="30" t="s">
        <v>1172</v>
      </c>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row>
    <row r="128" spans="1:45" x14ac:dyDescent="0.3">
      <c r="A128" s="22"/>
      <c r="B128" s="26" t="s">
        <v>1770</v>
      </c>
      <c r="C128" s="27">
        <v>45307</v>
      </c>
      <c r="D128" s="28" t="s">
        <v>1191</v>
      </c>
      <c r="E128" s="28" t="s">
        <v>1157</v>
      </c>
      <c r="F128" s="28" t="s">
        <v>1198</v>
      </c>
      <c r="G128" s="28" t="s">
        <v>1771</v>
      </c>
      <c r="H128" s="28" t="s">
        <v>293</v>
      </c>
      <c r="I128" s="28" t="s">
        <v>1151</v>
      </c>
      <c r="J128" s="28" t="s">
        <v>1245</v>
      </c>
      <c r="K128" s="28" t="s">
        <v>1772</v>
      </c>
      <c r="L128" s="28" t="s">
        <v>1773</v>
      </c>
      <c r="M128" s="28" t="s">
        <v>1177</v>
      </c>
      <c r="N128" s="28" t="s">
        <v>1180</v>
      </c>
      <c r="O128" s="29">
        <v>2</v>
      </c>
      <c r="P128" s="29">
        <v>1800</v>
      </c>
      <c r="Q128" s="29">
        <v>5</v>
      </c>
      <c r="R128" s="29">
        <v>3420</v>
      </c>
      <c r="S128" s="29">
        <v>2400</v>
      </c>
      <c r="T128" s="29">
        <v>1020</v>
      </c>
      <c r="U128" s="30" t="s">
        <v>1172</v>
      </c>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row>
    <row r="129" spans="1:45" x14ac:dyDescent="0.3">
      <c r="A129" s="22"/>
      <c r="B129" s="26" t="s">
        <v>1774</v>
      </c>
      <c r="C129" s="27">
        <v>45307</v>
      </c>
      <c r="D129" s="28" t="s">
        <v>1191</v>
      </c>
      <c r="E129" s="28" t="s">
        <v>1157</v>
      </c>
      <c r="F129" s="28" t="s">
        <v>1198</v>
      </c>
      <c r="G129" s="28" t="s">
        <v>1775</v>
      </c>
      <c r="H129" s="28" t="s">
        <v>342</v>
      </c>
      <c r="I129" s="28" t="s">
        <v>1151</v>
      </c>
      <c r="J129" s="28" t="s">
        <v>1245</v>
      </c>
      <c r="K129" s="28" t="s">
        <v>1776</v>
      </c>
      <c r="L129" s="28" t="s">
        <v>1777</v>
      </c>
      <c r="M129" s="28" t="s">
        <v>1178</v>
      </c>
      <c r="N129" s="28" t="s">
        <v>1180</v>
      </c>
      <c r="O129" s="29">
        <v>1</v>
      </c>
      <c r="P129" s="29">
        <v>8500</v>
      </c>
      <c r="Q129" s="29">
        <v>8</v>
      </c>
      <c r="R129" s="29">
        <v>7820</v>
      </c>
      <c r="S129" s="29">
        <v>6000</v>
      </c>
      <c r="T129" s="29">
        <v>1820</v>
      </c>
      <c r="U129" s="30" t="s">
        <v>1174</v>
      </c>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row>
    <row r="130" spans="1:45" x14ac:dyDescent="0.3">
      <c r="A130" s="22"/>
      <c r="B130" s="26" t="s">
        <v>1778</v>
      </c>
      <c r="C130" s="27">
        <v>45308</v>
      </c>
      <c r="D130" s="28" t="s">
        <v>1186</v>
      </c>
      <c r="E130" s="28" t="s">
        <v>1159</v>
      </c>
      <c r="F130" s="28" t="s">
        <v>1198</v>
      </c>
      <c r="G130" s="28" t="s">
        <v>1779</v>
      </c>
      <c r="H130" s="28" t="s">
        <v>518</v>
      </c>
      <c r="I130" s="28" t="s">
        <v>1152</v>
      </c>
      <c r="J130" s="28" t="s">
        <v>1557</v>
      </c>
      <c r="K130" s="28" t="s">
        <v>1780</v>
      </c>
      <c r="L130" s="28" t="s">
        <v>1781</v>
      </c>
      <c r="M130" s="28" t="s">
        <v>1177</v>
      </c>
      <c r="N130" s="28" t="s">
        <v>1184</v>
      </c>
      <c r="O130" s="29">
        <v>1</v>
      </c>
      <c r="P130" s="29">
        <v>38000</v>
      </c>
      <c r="Q130" s="29">
        <v>10</v>
      </c>
      <c r="R130" s="29">
        <v>34200</v>
      </c>
      <c r="S130" s="29">
        <v>28000</v>
      </c>
      <c r="T130" s="29">
        <v>6200</v>
      </c>
      <c r="U130" s="30" t="s">
        <v>1172</v>
      </c>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row>
    <row r="131" spans="1:45" x14ac:dyDescent="0.3">
      <c r="A131" s="22"/>
      <c r="B131" s="26" t="s">
        <v>1782</v>
      </c>
      <c r="C131" s="27">
        <v>45308</v>
      </c>
      <c r="D131" s="28" t="s">
        <v>1186</v>
      </c>
      <c r="E131" s="28" t="s">
        <v>1159</v>
      </c>
      <c r="F131" s="28" t="s">
        <v>1198</v>
      </c>
      <c r="G131" s="28" t="s">
        <v>1783</v>
      </c>
      <c r="H131" s="28" t="s">
        <v>51</v>
      </c>
      <c r="I131" s="28" t="s">
        <v>1152</v>
      </c>
      <c r="J131" s="28" t="s">
        <v>1557</v>
      </c>
      <c r="K131" s="28" t="s">
        <v>1784</v>
      </c>
      <c r="L131" s="28" t="s">
        <v>1785</v>
      </c>
      <c r="M131" s="28" t="s">
        <v>1177</v>
      </c>
      <c r="N131" s="28" t="s">
        <v>1184</v>
      </c>
      <c r="O131" s="29">
        <v>3</v>
      </c>
      <c r="P131" s="29">
        <v>2800</v>
      </c>
      <c r="Q131" s="29">
        <v>0</v>
      </c>
      <c r="R131" s="29">
        <v>8400</v>
      </c>
      <c r="S131" s="29">
        <v>6000</v>
      </c>
      <c r="T131" s="29">
        <v>2400</v>
      </c>
      <c r="U131" s="30" t="s">
        <v>1173</v>
      </c>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row>
    <row r="132" spans="1:45" x14ac:dyDescent="0.3">
      <c r="A132" s="22"/>
      <c r="B132" s="26" t="s">
        <v>1786</v>
      </c>
      <c r="C132" s="27">
        <v>45308</v>
      </c>
      <c r="D132" s="28" t="s">
        <v>1187</v>
      </c>
      <c r="E132" s="28" t="s">
        <v>1158</v>
      </c>
      <c r="F132" s="28" t="s">
        <v>1196</v>
      </c>
      <c r="G132" s="28" t="s">
        <v>1787</v>
      </c>
      <c r="H132" s="28" t="s">
        <v>791</v>
      </c>
      <c r="I132" s="28" t="s">
        <v>1151</v>
      </c>
      <c r="J132" s="28" t="s">
        <v>1245</v>
      </c>
      <c r="K132" s="28" t="s">
        <v>1788</v>
      </c>
      <c r="L132" s="28" t="s">
        <v>1789</v>
      </c>
      <c r="M132" s="28" t="s">
        <v>1177</v>
      </c>
      <c r="N132" s="28" t="s">
        <v>1182</v>
      </c>
      <c r="O132" s="29">
        <v>4</v>
      </c>
      <c r="P132" s="29">
        <v>800</v>
      </c>
      <c r="Q132" s="29">
        <v>0</v>
      </c>
      <c r="R132" s="29">
        <v>3200</v>
      </c>
      <c r="S132" s="29">
        <v>2100</v>
      </c>
      <c r="T132" s="29">
        <v>1100</v>
      </c>
      <c r="U132" s="30" t="s">
        <v>1173</v>
      </c>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row>
    <row r="133" spans="1:45" x14ac:dyDescent="0.3">
      <c r="A133" s="22"/>
      <c r="B133" s="26" t="s">
        <v>1790</v>
      </c>
      <c r="C133" s="27">
        <v>45308</v>
      </c>
      <c r="D133" s="28" t="s">
        <v>1187</v>
      </c>
      <c r="E133" s="28" t="s">
        <v>1158</v>
      </c>
      <c r="F133" s="28" t="s">
        <v>1196</v>
      </c>
      <c r="G133" s="28" t="s">
        <v>1791</v>
      </c>
      <c r="H133" s="28" t="s">
        <v>30</v>
      </c>
      <c r="I133" s="28" t="s">
        <v>1151</v>
      </c>
      <c r="J133" s="28" t="s">
        <v>1792</v>
      </c>
      <c r="K133" s="28" t="s">
        <v>1793</v>
      </c>
      <c r="L133" s="28" t="s">
        <v>1794</v>
      </c>
      <c r="M133" s="28" t="s">
        <v>1177</v>
      </c>
      <c r="N133" s="28" t="s">
        <v>1182</v>
      </c>
      <c r="O133" s="29">
        <v>2</v>
      </c>
      <c r="P133" s="29">
        <v>2800</v>
      </c>
      <c r="Q133" s="29">
        <v>5</v>
      </c>
      <c r="R133" s="29">
        <v>5320</v>
      </c>
      <c r="S133" s="29">
        <v>3800</v>
      </c>
      <c r="T133" s="29">
        <v>1520</v>
      </c>
      <c r="U133" s="30" t="s">
        <v>1172</v>
      </c>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row>
    <row r="134" spans="1:45" x14ac:dyDescent="0.3">
      <c r="A134" s="22"/>
      <c r="B134" s="26" t="s">
        <v>1795</v>
      </c>
      <c r="C134" s="27">
        <v>45308</v>
      </c>
      <c r="D134" s="28" t="s">
        <v>1188</v>
      </c>
      <c r="E134" s="28" t="s">
        <v>1156</v>
      </c>
      <c r="F134" s="28" t="s">
        <v>1197</v>
      </c>
      <c r="G134" s="28" t="s">
        <v>1796</v>
      </c>
      <c r="H134" s="28" t="s">
        <v>885</v>
      </c>
      <c r="I134" s="28" t="s">
        <v>1152</v>
      </c>
      <c r="J134" s="28" t="s">
        <v>1797</v>
      </c>
      <c r="K134" s="28" t="s">
        <v>1798</v>
      </c>
      <c r="L134" s="28" t="s">
        <v>1799</v>
      </c>
      <c r="M134" s="28" t="s">
        <v>1177</v>
      </c>
      <c r="N134" s="28" t="s">
        <v>1185</v>
      </c>
      <c r="O134" s="29">
        <v>1</v>
      </c>
      <c r="P134" s="29">
        <v>55000</v>
      </c>
      <c r="Q134" s="29">
        <v>5</v>
      </c>
      <c r="R134" s="29">
        <v>52250</v>
      </c>
      <c r="S134" s="29">
        <v>43000</v>
      </c>
      <c r="T134" s="29">
        <v>9250</v>
      </c>
      <c r="U134" s="30" t="s">
        <v>1172</v>
      </c>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row>
    <row r="135" spans="1:45" x14ac:dyDescent="0.3">
      <c r="A135" s="22"/>
      <c r="B135" s="26" t="s">
        <v>1800</v>
      </c>
      <c r="C135" s="27">
        <v>45308</v>
      </c>
      <c r="D135" s="28" t="s">
        <v>1188</v>
      </c>
      <c r="E135" s="28" t="s">
        <v>1156</v>
      </c>
      <c r="F135" s="28" t="s">
        <v>1197</v>
      </c>
      <c r="G135" s="28" t="s">
        <v>1801</v>
      </c>
      <c r="H135" s="28" t="s">
        <v>1125</v>
      </c>
      <c r="I135" s="28" t="s">
        <v>1152</v>
      </c>
      <c r="J135" s="28" t="s">
        <v>1797</v>
      </c>
      <c r="K135" s="28" t="s">
        <v>1802</v>
      </c>
      <c r="L135" s="28" t="s">
        <v>1803</v>
      </c>
      <c r="M135" s="28" t="s">
        <v>1177</v>
      </c>
      <c r="N135" s="28" t="s">
        <v>1185</v>
      </c>
      <c r="O135" s="29">
        <v>2</v>
      </c>
      <c r="P135" s="29">
        <v>4500</v>
      </c>
      <c r="Q135" s="29">
        <v>0</v>
      </c>
      <c r="R135" s="29">
        <v>9000</v>
      </c>
      <c r="S135" s="29">
        <v>6500</v>
      </c>
      <c r="T135" s="29">
        <v>2500</v>
      </c>
      <c r="U135" s="30" t="s">
        <v>1174</v>
      </c>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row>
    <row r="136" spans="1:45" x14ac:dyDescent="0.3">
      <c r="A136" s="22"/>
      <c r="B136" s="26" t="s">
        <v>1804</v>
      </c>
      <c r="C136" s="27">
        <v>45308</v>
      </c>
      <c r="D136" s="28" t="s">
        <v>1189</v>
      </c>
      <c r="E136" s="28" t="s">
        <v>1157</v>
      </c>
      <c r="F136" s="28" t="s">
        <v>1195</v>
      </c>
      <c r="G136" s="28" t="s">
        <v>1805</v>
      </c>
      <c r="H136" s="28" t="s">
        <v>287</v>
      </c>
      <c r="I136" s="28" t="s">
        <v>1153</v>
      </c>
      <c r="J136" s="28" t="s">
        <v>1275</v>
      </c>
      <c r="K136" s="28" t="s">
        <v>1806</v>
      </c>
      <c r="L136" s="28" t="s">
        <v>1807</v>
      </c>
      <c r="M136" s="28" t="s">
        <v>1178</v>
      </c>
      <c r="N136" s="28" t="s">
        <v>1183</v>
      </c>
      <c r="O136" s="29">
        <v>3</v>
      </c>
      <c r="P136" s="29">
        <v>12000</v>
      </c>
      <c r="Q136" s="29">
        <v>8</v>
      </c>
      <c r="R136" s="29">
        <v>33120</v>
      </c>
      <c r="S136" s="29">
        <v>25000</v>
      </c>
      <c r="T136" s="29">
        <v>8120</v>
      </c>
      <c r="U136" s="30" t="s">
        <v>1172</v>
      </c>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row>
    <row r="137" spans="1:45" x14ac:dyDescent="0.3">
      <c r="A137" s="22"/>
      <c r="B137" s="26" t="s">
        <v>1808</v>
      </c>
      <c r="C137" s="27">
        <v>45308</v>
      </c>
      <c r="D137" s="28" t="s">
        <v>1189</v>
      </c>
      <c r="E137" s="28" t="s">
        <v>1157</v>
      </c>
      <c r="F137" s="28" t="s">
        <v>1195</v>
      </c>
      <c r="G137" s="28" t="s">
        <v>1809</v>
      </c>
      <c r="H137" s="28" t="s">
        <v>561</v>
      </c>
      <c r="I137" s="28" t="s">
        <v>1153</v>
      </c>
      <c r="J137" s="28" t="s">
        <v>1270</v>
      </c>
      <c r="K137" s="28" t="s">
        <v>1810</v>
      </c>
      <c r="L137" s="28" t="s">
        <v>1811</v>
      </c>
      <c r="M137" s="28" t="s">
        <v>1178</v>
      </c>
      <c r="N137" s="28" t="s">
        <v>1183</v>
      </c>
      <c r="O137" s="29">
        <v>1</v>
      </c>
      <c r="P137" s="29">
        <v>25000</v>
      </c>
      <c r="Q137" s="29">
        <v>10</v>
      </c>
      <c r="R137" s="29">
        <v>22500</v>
      </c>
      <c r="S137" s="29">
        <v>18000</v>
      </c>
      <c r="T137" s="29">
        <v>4500</v>
      </c>
      <c r="U137" s="30" t="s">
        <v>1174</v>
      </c>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row>
    <row r="138" spans="1:45" x14ac:dyDescent="0.3">
      <c r="A138" s="22"/>
      <c r="B138" s="26" t="s">
        <v>1812</v>
      </c>
      <c r="C138" s="27">
        <v>45308</v>
      </c>
      <c r="D138" s="28" t="s">
        <v>1190</v>
      </c>
      <c r="E138" s="28" t="s">
        <v>1157</v>
      </c>
      <c r="F138" s="28" t="s">
        <v>1197</v>
      </c>
      <c r="G138" s="28" t="s">
        <v>1813</v>
      </c>
      <c r="H138" s="28" t="s">
        <v>759</v>
      </c>
      <c r="I138" s="28" t="s">
        <v>1153</v>
      </c>
      <c r="J138" s="28" t="s">
        <v>1814</v>
      </c>
      <c r="K138" s="28" t="s">
        <v>1815</v>
      </c>
      <c r="L138" s="28" t="s">
        <v>1816</v>
      </c>
      <c r="M138" s="28" t="s">
        <v>1177</v>
      </c>
      <c r="N138" s="28" t="s">
        <v>1181</v>
      </c>
      <c r="O138" s="29">
        <v>8</v>
      </c>
      <c r="P138" s="29">
        <v>40</v>
      </c>
      <c r="Q138" s="29">
        <v>0</v>
      </c>
      <c r="R138" s="29">
        <v>320</v>
      </c>
      <c r="S138" s="29">
        <v>200</v>
      </c>
      <c r="T138" s="29">
        <v>120</v>
      </c>
      <c r="U138" s="30" t="s">
        <v>1173</v>
      </c>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row>
    <row r="139" spans="1:45" x14ac:dyDescent="0.3">
      <c r="A139" s="22"/>
      <c r="B139" s="26" t="s">
        <v>1817</v>
      </c>
      <c r="C139" s="27">
        <v>45308</v>
      </c>
      <c r="D139" s="28" t="s">
        <v>1190</v>
      </c>
      <c r="E139" s="28" t="s">
        <v>1157</v>
      </c>
      <c r="F139" s="28" t="s">
        <v>1197</v>
      </c>
      <c r="G139" s="28" t="s">
        <v>1818</v>
      </c>
      <c r="H139" s="28" t="s">
        <v>684</v>
      </c>
      <c r="I139" s="28" t="s">
        <v>1153</v>
      </c>
      <c r="J139" s="28" t="s">
        <v>1814</v>
      </c>
      <c r="K139" s="28" t="s">
        <v>1819</v>
      </c>
      <c r="L139" s="28" t="s">
        <v>1820</v>
      </c>
      <c r="M139" s="28" t="s">
        <v>1177</v>
      </c>
      <c r="N139" s="28" t="s">
        <v>1181</v>
      </c>
      <c r="O139" s="29">
        <v>5</v>
      </c>
      <c r="P139" s="29">
        <v>50</v>
      </c>
      <c r="Q139" s="29">
        <v>0</v>
      </c>
      <c r="R139" s="29">
        <v>250</v>
      </c>
      <c r="S139" s="29">
        <v>160</v>
      </c>
      <c r="T139" s="29">
        <v>90</v>
      </c>
      <c r="U139" s="30" t="s">
        <v>1173</v>
      </c>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row>
    <row r="140" spans="1:45" x14ac:dyDescent="0.3">
      <c r="A140" s="22"/>
      <c r="B140" s="26" t="s">
        <v>1821</v>
      </c>
      <c r="C140" s="27">
        <v>45308</v>
      </c>
      <c r="D140" s="28" t="s">
        <v>1191</v>
      </c>
      <c r="E140" s="28" t="s">
        <v>1157</v>
      </c>
      <c r="F140" s="28" t="s">
        <v>1198</v>
      </c>
      <c r="G140" s="28" t="s">
        <v>1822</v>
      </c>
      <c r="H140" s="28" t="s">
        <v>657</v>
      </c>
      <c r="I140" s="28" t="s">
        <v>1155</v>
      </c>
      <c r="J140" s="28" t="s">
        <v>1823</v>
      </c>
      <c r="K140" s="28" t="s">
        <v>1824</v>
      </c>
      <c r="L140" s="28" t="s">
        <v>1825</v>
      </c>
      <c r="M140" s="28" t="s">
        <v>1177</v>
      </c>
      <c r="N140" s="28" t="s">
        <v>1180</v>
      </c>
      <c r="O140" s="29">
        <v>2</v>
      </c>
      <c r="P140" s="29">
        <v>1200</v>
      </c>
      <c r="Q140" s="29">
        <v>0</v>
      </c>
      <c r="R140" s="29">
        <v>2400</v>
      </c>
      <c r="S140" s="29">
        <v>1600</v>
      </c>
      <c r="T140" s="29">
        <v>800</v>
      </c>
      <c r="U140" s="30" t="s">
        <v>1172</v>
      </c>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row>
    <row r="141" spans="1:45" x14ac:dyDescent="0.3">
      <c r="A141" s="22"/>
      <c r="B141" s="26" t="s">
        <v>1826</v>
      </c>
      <c r="C141" s="27">
        <v>45308</v>
      </c>
      <c r="D141" s="28" t="s">
        <v>1191</v>
      </c>
      <c r="E141" s="28" t="s">
        <v>1157</v>
      </c>
      <c r="F141" s="28" t="s">
        <v>1198</v>
      </c>
      <c r="G141" s="28" t="s">
        <v>1827</v>
      </c>
      <c r="H141" s="28" t="s">
        <v>1139</v>
      </c>
      <c r="I141" s="28" t="s">
        <v>1155</v>
      </c>
      <c r="J141" s="28" t="s">
        <v>1823</v>
      </c>
      <c r="K141" s="28" t="s">
        <v>1828</v>
      </c>
      <c r="L141" s="28" t="s">
        <v>1829</v>
      </c>
      <c r="M141" s="28" t="s">
        <v>1177</v>
      </c>
      <c r="N141" s="28" t="s">
        <v>1180</v>
      </c>
      <c r="O141" s="29">
        <v>1</v>
      </c>
      <c r="P141" s="29">
        <v>3500</v>
      </c>
      <c r="Q141" s="29">
        <v>5</v>
      </c>
      <c r="R141" s="29">
        <v>3325</v>
      </c>
      <c r="S141" s="29">
        <v>2400</v>
      </c>
      <c r="T141" s="29">
        <v>925</v>
      </c>
      <c r="U141" s="30" t="s">
        <v>1174</v>
      </c>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row>
    <row r="142" spans="1:45" x14ac:dyDescent="0.3">
      <c r="A142" s="22"/>
      <c r="B142" s="26" t="s">
        <v>1830</v>
      </c>
      <c r="C142" s="27">
        <v>45309</v>
      </c>
      <c r="D142" s="28" t="s">
        <v>1186</v>
      </c>
      <c r="E142" s="28" t="s">
        <v>1159</v>
      </c>
      <c r="F142" s="28" t="s">
        <v>1198</v>
      </c>
      <c r="G142" s="28" t="s">
        <v>1831</v>
      </c>
      <c r="H142" s="28" t="s">
        <v>701</v>
      </c>
      <c r="I142" s="28" t="s">
        <v>1152</v>
      </c>
      <c r="J142" s="28" t="s">
        <v>1557</v>
      </c>
      <c r="K142" s="28" t="s">
        <v>1832</v>
      </c>
      <c r="L142" s="28" t="s">
        <v>1833</v>
      </c>
      <c r="M142" s="28" t="s">
        <v>1177</v>
      </c>
      <c r="N142" s="28" t="s">
        <v>1184</v>
      </c>
      <c r="O142" s="29">
        <v>1</v>
      </c>
      <c r="P142" s="29">
        <v>9500</v>
      </c>
      <c r="Q142" s="29">
        <v>8</v>
      </c>
      <c r="R142" s="29">
        <v>8740</v>
      </c>
      <c r="S142" s="29">
        <v>7000</v>
      </c>
      <c r="T142" s="29">
        <v>1740</v>
      </c>
      <c r="U142" s="30" t="s">
        <v>1172</v>
      </c>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row>
    <row r="143" spans="1:45" x14ac:dyDescent="0.3">
      <c r="A143" s="22"/>
      <c r="B143" s="26" t="s">
        <v>1834</v>
      </c>
      <c r="C143" s="27">
        <v>45309</v>
      </c>
      <c r="D143" s="28" t="s">
        <v>1186</v>
      </c>
      <c r="E143" s="28" t="s">
        <v>1159</v>
      </c>
      <c r="F143" s="28" t="s">
        <v>1198</v>
      </c>
      <c r="G143" s="28" t="s">
        <v>1835</v>
      </c>
      <c r="H143" s="28" t="s">
        <v>766</v>
      </c>
      <c r="I143" s="28" t="s">
        <v>1152</v>
      </c>
      <c r="J143" s="28" t="s">
        <v>1557</v>
      </c>
      <c r="K143" s="28" t="s">
        <v>1836</v>
      </c>
      <c r="L143" s="28" t="s">
        <v>1837</v>
      </c>
      <c r="M143" s="28" t="s">
        <v>1177</v>
      </c>
      <c r="N143" s="28" t="s">
        <v>1184</v>
      </c>
      <c r="O143" s="29">
        <v>2</v>
      </c>
      <c r="P143" s="29">
        <v>3200</v>
      </c>
      <c r="Q143" s="29">
        <v>0</v>
      </c>
      <c r="R143" s="29">
        <v>6400</v>
      </c>
      <c r="S143" s="29">
        <v>4500</v>
      </c>
      <c r="T143" s="29">
        <v>1900</v>
      </c>
      <c r="U143" s="30" t="s">
        <v>1173</v>
      </c>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row>
    <row r="144" spans="1:45" x14ac:dyDescent="0.3">
      <c r="A144" s="22"/>
      <c r="B144" s="26" t="s">
        <v>1838</v>
      </c>
      <c r="C144" s="27">
        <v>45309</v>
      </c>
      <c r="D144" s="28" t="s">
        <v>1187</v>
      </c>
      <c r="E144" s="28" t="s">
        <v>1158</v>
      </c>
      <c r="F144" s="28" t="s">
        <v>1196</v>
      </c>
      <c r="G144" s="28" t="s">
        <v>1839</v>
      </c>
      <c r="H144" s="28" t="s">
        <v>1124</v>
      </c>
      <c r="I144" s="28" t="s">
        <v>1151</v>
      </c>
      <c r="J144" s="28" t="s">
        <v>1840</v>
      </c>
      <c r="K144" s="28" t="s">
        <v>1841</v>
      </c>
      <c r="L144" s="28" t="s">
        <v>1842</v>
      </c>
      <c r="M144" s="28" t="s">
        <v>1177</v>
      </c>
      <c r="N144" s="28" t="s">
        <v>1182</v>
      </c>
      <c r="O144" s="29">
        <v>3</v>
      </c>
      <c r="P144" s="29">
        <v>1600</v>
      </c>
      <c r="Q144" s="29">
        <v>0</v>
      </c>
      <c r="R144" s="29">
        <v>4800</v>
      </c>
      <c r="S144" s="29">
        <v>3300</v>
      </c>
      <c r="T144" s="29">
        <v>1500</v>
      </c>
      <c r="U144" s="30" t="s">
        <v>1173</v>
      </c>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row>
    <row r="145" spans="1:45" x14ac:dyDescent="0.3">
      <c r="A145" s="22"/>
      <c r="B145" s="26" t="s">
        <v>1843</v>
      </c>
      <c r="C145" s="27">
        <v>45309</v>
      </c>
      <c r="D145" s="28" t="s">
        <v>1187</v>
      </c>
      <c r="E145" s="28" t="s">
        <v>1158</v>
      </c>
      <c r="F145" s="28" t="s">
        <v>1196</v>
      </c>
      <c r="G145" s="28" t="s">
        <v>1844</v>
      </c>
      <c r="H145" s="28" t="s">
        <v>1041</v>
      </c>
      <c r="I145" s="28" t="s">
        <v>1151</v>
      </c>
      <c r="J145" s="28" t="s">
        <v>1840</v>
      </c>
      <c r="K145" s="28" t="s">
        <v>1845</v>
      </c>
      <c r="L145" s="28" t="s">
        <v>1846</v>
      </c>
      <c r="M145" s="28" t="s">
        <v>1177</v>
      </c>
      <c r="N145" s="28" t="s">
        <v>1182</v>
      </c>
      <c r="O145" s="29">
        <v>4</v>
      </c>
      <c r="P145" s="29">
        <v>1500</v>
      </c>
      <c r="Q145" s="29">
        <v>5</v>
      </c>
      <c r="R145" s="29">
        <v>5700</v>
      </c>
      <c r="S145" s="29">
        <v>4000</v>
      </c>
      <c r="T145" s="29">
        <v>1700</v>
      </c>
      <c r="U145" s="30" t="s">
        <v>1172</v>
      </c>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row>
    <row r="146" spans="1:45" x14ac:dyDescent="0.3">
      <c r="A146" s="22"/>
      <c r="B146" s="26" t="s">
        <v>1847</v>
      </c>
      <c r="C146" s="27">
        <v>45309</v>
      </c>
      <c r="D146" s="28" t="s">
        <v>1188</v>
      </c>
      <c r="E146" s="28" t="s">
        <v>1156</v>
      </c>
      <c r="F146" s="28" t="s">
        <v>1197</v>
      </c>
      <c r="G146" s="28" t="s">
        <v>1848</v>
      </c>
      <c r="H146" s="28" t="s">
        <v>842</v>
      </c>
      <c r="I146" s="28" t="s">
        <v>1152</v>
      </c>
      <c r="J146" s="28" t="s">
        <v>1294</v>
      </c>
      <c r="K146" s="28" t="s">
        <v>1849</v>
      </c>
      <c r="L146" s="28" t="s">
        <v>1850</v>
      </c>
      <c r="M146" s="28" t="s">
        <v>1177</v>
      </c>
      <c r="N146" s="28" t="s">
        <v>1185</v>
      </c>
      <c r="O146" s="29">
        <v>1</v>
      </c>
      <c r="P146" s="29">
        <v>85000</v>
      </c>
      <c r="Q146" s="29">
        <v>12</v>
      </c>
      <c r="R146" s="29">
        <v>74800</v>
      </c>
      <c r="S146" s="29">
        <v>62000</v>
      </c>
      <c r="T146" s="29">
        <v>12800</v>
      </c>
      <c r="U146" s="30" t="s">
        <v>1172</v>
      </c>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row>
    <row r="147" spans="1:45" x14ac:dyDescent="0.3">
      <c r="A147" s="22"/>
      <c r="B147" s="26" t="s">
        <v>1851</v>
      </c>
      <c r="C147" s="27">
        <v>45309</v>
      </c>
      <c r="D147" s="28" t="s">
        <v>1188</v>
      </c>
      <c r="E147" s="28" t="s">
        <v>1156</v>
      </c>
      <c r="F147" s="28" t="s">
        <v>1197</v>
      </c>
      <c r="G147" s="28" t="s">
        <v>1852</v>
      </c>
      <c r="H147" s="28" t="s">
        <v>567</v>
      </c>
      <c r="I147" s="28" t="s">
        <v>1152</v>
      </c>
      <c r="J147" s="28" t="s">
        <v>1339</v>
      </c>
      <c r="K147" s="28" t="s">
        <v>1853</v>
      </c>
      <c r="L147" s="28" t="s">
        <v>1854</v>
      </c>
      <c r="M147" s="28" t="s">
        <v>1177</v>
      </c>
      <c r="N147" s="28" t="s">
        <v>1185</v>
      </c>
      <c r="O147" s="29">
        <v>1</v>
      </c>
      <c r="P147" s="29">
        <v>6500</v>
      </c>
      <c r="Q147" s="29">
        <v>0</v>
      </c>
      <c r="R147" s="29">
        <v>6500</v>
      </c>
      <c r="S147" s="29">
        <v>4700</v>
      </c>
      <c r="T147" s="29">
        <v>1800</v>
      </c>
      <c r="U147" s="30" t="s">
        <v>1174</v>
      </c>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row>
    <row r="148" spans="1:45" x14ac:dyDescent="0.3">
      <c r="A148" s="22"/>
      <c r="B148" s="26" t="s">
        <v>1855</v>
      </c>
      <c r="C148" s="27">
        <v>45309</v>
      </c>
      <c r="D148" s="28" t="s">
        <v>1189</v>
      </c>
      <c r="E148" s="28" t="s">
        <v>1157</v>
      </c>
      <c r="F148" s="28" t="s">
        <v>1195</v>
      </c>
      <c r="G148" s="28" t="s">
        <v>1856</v>
      </c>
      <c r="H148" s="28" t="s">
        <v>1070</v>
      </c>
      <c r="I148" s="28" t="s">
        <v>1153</v>
      </c>
      <c r="J148" s="28" t="s">
        <v>1316</v>
      </c>
      <c r="K148" s="28" t="s">
        <v>1857</v>
      </c>
      <c r="L148" s="28" t="s">
        <v>1858</v>
      </c>
      <c r="M148" s="28" t="s">
        <v>1177</v>
      </c>
      <c r="N148" s="28" t="s">
        <v>1183</v>
      </c>
      <c r="O148" s="29">
        <v>2</v>
      </c>
      <c r="P148" s="29">
        <v>5500</v>
      </c>
      <c r="Q148" s="29">
        <v>0</v>
      </c>
      <c r="R148" s="29">
        <v>11000</v>
      </c>
      <c r="S148" s="29">
        <v>8000</v>
      </c>
      <c r="T148" s="29">
        <v>3000</v>
      </c>
      <c r="U148" s="30" t="s">
        <v>1172</v>
      </c>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row>
    <row r="149" spans="1:45" x14ac:dyDescent="0.3">
      <c r="A149" s="22"/>
      <c r="B149" s="26" t="s">
        <v>1859</v>
      </c>
      <c r="C149" s="27">
        <v>45309</v>
      </c>
      <c r="D149" s="28" t="s">
        <v>1189</v>
      </c>
      <c r="E149" s="28" t="s">
        <v>1157</v>
      </c>
      <c r="F149" s="28" t="s">
        <v>1195</v>
      </c>
      <c r="G149" s="28" t="s">
        <v>1860</v>
      </c>
      <c r="H149" s="28" t="s">
        <v>248</v>
      </c>
      <c r="I149" s="28" t="s">
        <v>1153</v>
      </c>
      <c r="J149" s="28" t="s">
        <v>1316</v>
      </c>
      <c r="K149" s="28" t="s">
        <v>1861</v>
      </c>
      <c r="L149" s="28" t="s">
        <v>1862</v>
      </c>
      <c r="M149" s="28" t="s">
        <v>1179</v>
      </c>
      <c r="N149" s="28" t="s">
        <v>1183</v>
      </c>
      <c r="O149" s="29">
        <v>1</v>
      </c>
      <c r="P149" s="29">
        <v>7500</v>
      </c>
      <c r="Q149" s="29">
        <v>5</v>
      </c>
      <c r="R149" s="29">
        <v>7125</v>
      </c>
      <c r="S149" s="29">
        <v>5200</v>
      </c>
      <c r="T149" s="29">
        <v>1925</v>
      </c>
      <c r="U149" s="30" t="s">
        <v>1173</v>
      </c>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row>
    <row r="150" spans="1:45" x14ac:dyDescent="0.3">
      <c r="A150" s="22"/>
      <c r="B150" s="26" t="s">
        <v>1863</v>
      </c>
      <c r="C150" s="27">
        <v>45309</v>
      </c>
      <c r="D150" s="28" t="s">
        <v>1190</v>
      </c>
      <c r="E150" s="28" t="s">
        <v>1157</v>
      </c>
      <c r="F150" s="28" t="s">
        <v>1197</v>
      </c>
      <c r="G150" s="28" t="s">
        <v>1864</v>
      </c>
      <c r="H150" s="28" t="s">
        <v>127</v>
      </c>
      <c r="I150" s="28" t="s">
        <v>1153</v>
      </c>
      <c r="J150" s="28" t="s">
        <v>1865</v>
      </c>
      <c r="K150" s="28" t="s">
        <v>1866</v>
      </c>
      <c r="L150" s="28" t="s">
        <v>1867</v>
      </c>
      <c r="M150" s="28" t="s">
        <v>1177</v>
      </c>
      <c r="N150" s="28" t="s">
        <v>1181</v>
      </c>
      <c r="O150" s="29">
        <v>3</v>
      </c>
      <c r="P150" s="29">
        <v>250</v>
      </c>
      <c r="Q150" s="29">
        <v>0</v>
      </c>
      <c r="R150" s="29">
        <v>750</v>
      </c>
      <c r="S150" s="29">
        <v>500</v>
      </c>
      <c r="T150" s="29">
        <v>250</v>
      </c>
      <c r="U150" s="30" t="s">
        <v>1173</v>
      </c>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row>
    <row r="151" spans="1:45" x14ac:dyDescent="0.3">
      <c r="A151" s="22"/>
      <c r="B151" s="26" t="s">
        <v>1868</v>
      </c>
      <c r="C151" s="27">
        <v>45309</v>
      </c>
      <c r="D151" s="28" t="s">
        <v>1190</v>
      </c>
      <c r="E151" s="28" t="s">
        <v>1157</v>
      </c>
      <c r="F151" s="28" t="s">
        <v>1197</v>
      </c>
      <c r="G151" s="28" t="s">
        <v>1869</v>
      </c>
      <c r="H151" s="28" t="s">
        <v>322</v>
      </c>
      <c r="I151" s="28" t="s">
        <v>1153</v>
      </c>
      <c r="J151" s="28" t="s">
        <v>1865</v>
      </c>
      <c r="K151" s="28" t="s">
        <v>1870</v>
      </c>
      <c r="L151" s="28" t="s">
        <v>1871</v>
      </c>
      <c r="M151" s="28" t="s">
        <v>1177</v>
      </c>
      <c r="N151" s="28" t="s">
        <v>1181</v>
      </c>
      <c r="O151" s="29">
        <v>2</v>
      </c>
      <c r="P151" s="29">
        <v>300</v>
      </c>
      <c r="Q151" s="29">
        <v>0</v>
      </c>
      <c r="R151" s="29">
        <v>600</v>
      </c>
      <c r="S151" s="29">
        <v>400</v>
      </c>
      <c r="T151" s="29">
        <v>200</v>
      </c>
      <c r="U151" s="30" t="s">
        <v>1172</v>
      </c>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row>
    <row r="152" spans="1:45" x14ac:dyDescent="0.3">
      <c r="A152" s="22"/>
      <c r="B152" s="26" t="s">
        <v>1872</v>
      </c>
      <c r="C152" s="27">
        <v>45309</v>
      </c>
      <c r="D152" s="28" t="s">
        <v>1191</v>
      </c>
      <c r="E152" s="28" t="s">
        <v>1157</v>
      </c>
      <c r="F152" s="28" t="s">
        <v>1198</v>
      </c>
      <c r="G152" s="28" t="s">
        <v>1873</v>
      </c>
      <c r="H152" s="28" t="s">
        <v>863</v>
      </c>
      <c r="I152" s="28" t="s">
        <v>1155</v>
      </c>
      <c r="J152" s="28" t="s">
        <v>1823</v>
      </c>
      <c r="K152" s="28" t="s">
        <v>1874</v>
      </c>
      <c r="L152" s="28" t="s">
        <v>1875</v>
      </c>
      <c r="M152" s="28" t="s">
        <v>1177</v>
      </c>
      <c r="N152" s="28" t="s">
        <v>1180</v>
      </c>
      <c r="O152" s="29">
        <v>1</v>
      </c>
      <c r="P152" s="29">
        <v>5500</v>
      </c>
      <c r="Q152" s="29">
        <v>8</v>
      </c>
      <c r="R152" s="29">
        <v>5060</v>
      </c>
      <c r="S152" s="29">
        <v>4000</v>
      </c>
      <c r="T152" s="29">
        <v>1060</v>
      </c>
      <c r="U152" s="30" t="s">
        <v>1172</v>
      </c>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row>
    <row r="153" spans="1:45" x14ac:dyDescent="0.3">
      <c r="A153" s="22"/>
      <c r="B153" s="26" t="s">
        <v>1876</v>
      </c>
      <c r="C153" s="27">
        <v>45309</v>
      </c>
      <c r="D153" s="28" t="s">
        <v>1191</v>
      </c>
      <c r="E153" s="28" t="s">
        <v>1157</v>
      </c>
      <c r="F153" s="28" t="s">
        <v>1198</v>
      </c>
      <c r="G153" s="28" t="s">
        <v>1877</v>
      </c>
      <c r="H153" s="28" t="s">
        <v>184</v>
      </c>
      <c r="I153" s="28" t="s">
        <v>1155</v>
      </c>
      <c r="J153" s="28" t="s">
        <v>1823</v>
      </c>
      <c r="K153" s="28" t="s">
        <v>1878</v>
      </c>
      <c r="L153" s="28" t="s">
        <v>1879</v>
      </c>
      <c r="M153" s="28" t="s">
        <v>1177</v>
      </c>
      <c r="N153" s="28" t="s">
        <v>1180</v>
      </c>
      <c r="O153" s="29">
        <v>1</v>
      </c>
      <c r="P153" s="29">
        <v>1800</v>
      </c>
      <c r="Q153" s="29">
        <v>0</v>
      </c>
      <c r="R153" s="29">
        <v>1800</v>
      </c>
      <c r="S153" s="29">
        <v>1200</v>
      </c>
      <c r="T153" s="29">
        <v>600</v>
      </c>
      <c r="U153" s="30" t="s">
        <v>1174</v>
      </c>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row>
    <row r="154" spans="1:45" x14ac:dyDescent="0.3">
      <c r="A154" s="22"/>
      <c r="B154" s="26" t="s">
        <v>1880</v>
      </c>
      <c r="C154" s="27">
        <v>45310</v>
      </c>
      <c r="D154" s="28" t="s">
        <v>1186</v>
      </c>
      <c r="E154" s="28" t="s">
        <v>1159</v>
      </c>
      <c r="F154" s="28" t="s">
        <v>1198</v>
      </c>
      <c r="G154" s="28" t="s">
        <v>1881</v>
      </c>
      <c r="H154" s="28" t="s">
        <v>438</v>
      </c>
      <c r="I154" s="28" t="s">
        <v>1152</v>
      </c>
      <c r="J154" s="28" t="s">
        <v>1557</v>
      </c>
      <c r="K154" s="28" t="s">
        <v>1882</v>
      </c>
      <c r="L154" s="28" t="s">
        <v>1883</v>
      </c>
      <c r="M154" s="28" t="s">
        <v>1178</v>
      </c>
      <c r="N154" s="28" t="s">
        <v>1184</v>
      </c>
      <c r="O154" s="29">
        <v>1</v>
      </c>
      <c r="P154" s="29">
        <v>42000</v>
      </c>
      <c r="Q154" s="29">
        <v>8</v>
      </c>
      <c r="R154" s="29">
        <v>38640</v>
      </c>
      <c r="S154" s="29">
        <v>31000</v>
      </c>
      <c r="T154" s="29">
        <v>7640</v>
      </c>
      <c r="U154" s="30" t="s">
        <v>1172</v>
      </c>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row>
    <row r="155" spans="1:45" x14ac:dyDescent="0.3">
      <c r="A155" s="22"/>
      <c r="B155" s="26" t="s">
        <v>1884</v>
      </c>
      <c r="C155" s="27">
        <v>45310</v>
      </c>
      <c r="D155" s="28" t="s">
        <v>1186</v>
      </c>
      <c r="E155" s="28" t="s">
        <v>1159</v>
      </c>
      <c r="F155" s="28" t="s">
        <v>1198</v>
      </c>
      <c r="G155" s="28" t="s">
        <v>1885</v>
      </c>
      <c r="H155" s="28" t="s">
        <v>481</v>
      </c>
      <c r="I155" s="28" t="s">
        <v>1152</v>
      </c>
      <c r="J155" s="28" t="s">
        <v>1557</v>
      </c>
      <c r="K155" s="28" t="s">
        <v>1886</v>
      </c>
      <c r="L155" s="28" t="s">
        <v>1887</v>
      </c>
      <c r="M155" s="28" t="s">
        <v>1177</v>
      </c>
      <c r="N155" s="28" t="s">
        <v>1184</v>
      </c>
      <c r="O155" s="29">
        <v>1</v>
      </c>
      <c r="P155" s="29">
        <v>18000</v>
      </c>
      <c r="Q155" s="29">
        <v>5</v>
      </c>
      <c r="R155" s="29">
        <v>17100</v>
      </c>
      <c r="S155" s="29">
        <v>13500</v>
      </c>
      <c r="T155" s="29">
        <v>3600</v>
      </c>
      <c r="U155" s="30" t="s">
        <v>1174</v>
      </c>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row>
    <row r="156" spans="1:45" x14ac:dyDescent="0.3">
      <c r="A156" s="22"/>
      <c r="B156" s="26" t="s">
        <v>1888</v>
      </c>
      <c r="C156" s="27">
        <v>45310</v>
      </c>
      <c r="D156" s="28" t="s">
        <v>1187</v>
      </c>
      <c r="E156" s="28" t="s">
        <v>1158</v>
      </c>
      <c r="F156" s="28" t="s">
        <v>1196</v>
      </c>
      <c r="G156" s="28" t="s">
        <v>1889</v>
      </c>
      <c r="H156" s="28" t="s">
        <v>289</v>
      </c>
      <c r="I156" s="28" t="s">
        <v>1151</v>
      </c>
      <c r="J156" s="28" t="s">
        <v>1245</v>
      </c>
      <c r="K156" s="28" t="s">
        <v>1890</v>
      </c>
      <c r="L156" s="28" t="s">
        <v>1891</v>
      </c>
      <c r="M156" s="28" t="s">
        <v>1177</v>
      </c>
      <c r="N156" s="28" t="s">
        <v>1182</v>
      </c>
      <c r="O156" s="29">
        <v>2</v>
      </c>
      <c r="P156" s="29">
        <v>2200</v>
      </c>
      <c r="Q156" s="29">
        <v>0</v>
      </c>
      <c r="R156" s="29">
        <v>4400</v>
      </c>
      <c r="S156" s="29">
        <v>3100</v>
      </c>
      <c r="T156" s="29">
        <v>1300</v>
      </c>
      <c r="U156" s="30" t="s">
        <v>1172</v>
      </c>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row>
    <row r="157" spans="1:45" x14ac:dyDescent="0.3">
      <c r="A157" s="22"/>
      <c r="B157" s="26" t="s">
        <v>1892</v>
      </c>
      <c r="C157" s="27">
        <v>45310</v>
      </c>
      <c r="D157" s="28" t="s">
        <v>1187</v>
      </c>
      <c r="E157" s="28" t="s">
        <v>1158</v>
      </c>
      <c r="F157" s="28" t="s">
        <v>1196</v>
      </c>
      <c r="G157" s="28" t="s">
        <v>1893</v>
      </c>
      <c r="H157" s="28" t="s">
        <v>484</v>
      </c>
      <c r="I157" s="28" t="s">
        <v>1151</v>
      </c>
      <c r="J157" s="28" t="s">
        <v>1387</v>
      </c>
      <c r="K157" s="28" t="s">
        <v>1894</v>
      </c>
      <c r="L157" s="28" t="s">
        <v>1895</v>
      </c>
      <c r="M157" s="28" t="s">
        <v>1177</v>
      </c>
      <c r="N157" s="28" t="s">
        <v>1182</v>
      </c>
      <c r="O157" s="29">
        <v>2</v>
      </c>
      <c r="P157" s="29">
        <v>2800</v>
      </c>
      <c r="Q157" s="29">
        <v>5</v>
      </c>
      <c r="R157" s="29">
        <v>5320</v>
      </c>
      <c r="S157" s="29">
        <v>3800</v>
      </c>
      <c r="T157" s="29">
        <v>1520</v>
      </c>
      <c r="U157" s="30" t="s">
        <v>1173</v>
      </c>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row>
    <row r="158" spans="1:45" x14ac:dyDescent="0.3">
      <c r="A158" s="22"/>
      <c r="B158" s="26" t="s">
        <v>1896</v>
      </c>
      <c r="C158" s="27">
        <v>45310</v>
      </c>
      <c r="D158" s="28" t="s">
        <v>1188</v>
      </c>
      <c r="E158" s="28" t="s">
        <v>1156</v>
      </c>
      <c r="F158" s="28" t="s">
        <v>1197</v>
      </c>
      <c r="G158" s="28" t="s">
        <v>1897</v>
      </c>
      <c r="H158" s="28" t="s">
        <v>91</v>
      </c>
      <c r="I158" s="28" t="s">
        <v>1152</v>
      </c>
      <c r="J158" s="28" t="s">
        <v>1339</v>
      </c>
      <c r="K158" s="28" t="s">
        <v>1898</v>
      </c>
      <c r="L158" s="28" t="s">
        <v>1899</v>
      </c>
      <c r="M158" s="28" t="s">
        <v>1178</v>
      </c>
      <c r="N158" s="28" t="s">
        <v>1185</v>
      </c>
      <c r="O158" s="29">
        <v>2</v>
      </c>
      <c r="P158" s="29">
        <v>28000</v>
      </c>
      <c r="Q158" s="29">
        <v>8</v>
      </c>
      <c r="R158" s="29">
        <v>51520</v>
      </c>
      <c r="S158" s="29">
        <v>42000</v>
      </c>
      <c r="T158" s="29">
        <v>9520</v>
      </c>
      <c r="U158" s="30" t="s">
        <v>1172</v>
      </c>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row>
    <row r="159" spans="1:45" x14ac:dyDescent="0.3">
      <c r="A159" s="22"/>
      <c r="B159" s="26" t="s">
        <v>1900</v>
      </c>
      <c r="C159" s="27">
        <v>45310</v>
      </c>
      <c r="D159" s="28" t="s">
        <v>1188</v>
      </c>
      <c r="E159" s="28" t="s">
        <v>1156</v>
      </c>
      <c r="F159" s="28" t="s">
        <v>1197</v>
      </c>
      <c r="G159" s="28" t="s">
        <v>1901</v>
      </c>
      <c r="H159" s="28" t="s">
        <v>861</v>
      </c>
      <c r="I159" s="28" t="s">
        <v>1152</v>
      </c>
      <c r="J159" s="28" t="s">
        <v>1339</v>
      </c>
      <c r="K159" s="28" t="s">
        <v>1902</v>
      </c>
      <c r="L159" s="28" t="s">
        <v>1903</v>
      </c>
      <c r="M159" s="28" t="s">
        <v>1177</v>
      </c>
      <c r="N159" s="28" t="s">
        <v>1185</v>
      </c>
      <c r="O159" s="29">
        <v>2</v>
      </c>
      <c r="P159" s="29">
        <v>12000</v>
      </c>
      <c r="Q159" s="29">
        <v>0</v>
      </c>
      <c r="R159" s="29">
        <v>24000</v>
      </c>
      <c r="S159" s="29">
        <v>18000</v>
      </c>
      <c r="T159" s="29">
        <v>6000</v>
      </c>
      <c r="U159" s="30" t="s">
        <v>1174</v>
      </c>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row>
    <row r="160" spans="1:45" x14ac:dyDescent="0.3">
      <c r="A160" s="22"/>
      <c r="B160" s="26" t="s">
        <v>1904</v>
      </c>
      <c r="C160" s="27">
        <v>45310</v>
      </c>
      <c r="D160" s="28" t="s">
        <v>1189</v>
      </c>
      <c r="E160" s="28" t="s">
        <v>1157</v>
      </c>
      <c r="F160" s="28" t="s">
        <v>1195</v>
      </c>
      <c r="G160" s="28" t="s">
        <v>1905</v>
      </c>
      <c r="H160" s="28" t="s">
        <v>491</v>
      </c>
      <c r="I160" s="28" t="s">
        <v>1153</v>
      </c>
      <c r="J160" s="28" t="s">
        <v>1270</v>
      </c>
      <c r="K160" s="28" t="s">
        <v>1906</v>
      </c>
      <c r="L160" s="28" t="s">
        <v>1907</v>
      </c>
      <c r="M160" s="28" t="s">
        <v>1177</v>
      </c>
      <c r="N160" s="28" t="s">
        <v>1183</v>
      </c>
      <c r="O160" s="29">
        <v>1</v>
      </c>
      <c r="P160" s="29">
        <v>6500</v>
      </c>
      <c r="Q160" s="29">
        <v>5</v>
      </c>
      <c r="R160" s="29">
        <v>6175</v>
      </c>
      <c r="S160" s="29">
        <v>4500</v>
      </c>
      <c r="T160" s="29">
        <v>1675</v>
      </c>
      <c r="U160" s="30" t="s">
        <v>1172</v>
      </c>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row>
    <row r="161" spans="1:45" x14ac:dyDescent="0.3">
      <c r="A161" s="22"/>
      <c r="B161" s="26" t="s">
        <v>1908</v>
      </c>
      <c r="C161" s="27">
        <v>45310</v>
      </c>
      <c r="D161" s="28" t="s">
        <v>1189</v>
      </c>
      <c r="E161" s="28" t="s">
        <v>1157</v>
      </c>
      <c r="F161" s="28" t="s">
        <v>1195</v>
      </c>
      <c r="G161" s="28" t="s">
        <v>1909</v>
      </c>
      <c r="H161" s="28" t="s">
        <v>86</v>
      </c>
      <c r="I161" s="28" t="s">
        <v>1153</v>
      </c>
      <c r="J161" s="28" t="s">
        <v>1316</v>
      </c>
      <c r="K161" s="28" t="s">
        <v>1910</v>
      </c>
      <c r="L161" s="28" t="s">
        <v>1911</v>
      </c>
      <c r="M161" s="28" t="s">
        <v>1179</v>
      </c>
      <c r="N161" s="28" t="s">
        <v>1183</v>
      </c>
      <c r="O161" s="29">
        <v>1</v>
      </c>
      <c r="P161" s="29">
        <v>12500</v>
      </c>
      <c r="Q161" s="29">
        <v>8</v>
      </c>
      <c r="R161" s="29">
        <v>11500</v>
      </c>
      <c r="S161" s="29">
        <v>9000</v>
      </c>
      <c r="T161" s="29">
        <v>2500</v>
      </c>
      <c r="U161" s="30" t="s">
        <v>1173</v>
      </c>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row>
    <row r="162" spans="1:45" x14ac:dyDescent="0.3">
      <c r="A162" s="22"/>
      <c r="B162" s="26" t="s">
        <v>1912</v>
      </c>
      <c r="C162" s="27">
        <v>45310</v>
      </c>
      <c r="D162" s="28" t="s">
        <v>1190</v>
      </c>
      <c r="E162" s="28" t="s">
        <v>1157</v>
      </c>
      <c r="F162" s="28" t="s">
        <v>1197</v>
      </c>
      <c r="G162" s="28" t="s">
        <v>1913</v>
      </c>
      <c r="H162" s="28" t="s">
        <v>201</v>
      </c>
      <c r="I162" s="28" t="s">
        <v>1153</v>
      </c>
      <c r="J162" s="28" t="s">
        <v>1914</v>
      </c>
      <c r="K162" s="28" t="s">
        <v>1915</v>
      </c>
      <c r="L162" s="28" t="s">
        <v>1916</v>
      </c>
      <c r="M162" s="28" t="s">
        <v>1177</v>
      </c>
      <c r="N162" s="28" t="s">
        <v>1181</v>
      </c>
      <c r="O162" s="29">
        <v>6</v>
      </c>
      <c r="P162" s="29">
        <v>60</v>
      </c>
      <c r="Q162" s="29">
        <v>0</v>
      </c>
      <c r="R162" s="29">
        <v>360</v>
      </c>
      <c r="S162" s="29">
        <v>240</v>
      </c>
      <c r="T162" s="29">
        <v>120</v>
      </c>
      <c r="U162" s="30" t="s">
        <v>1173</v>
      </c>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row>
    <row r="163" spans="1:45" x14ac:dyDescent="0.3">
      <c r="A163" s="22"/>
      <c r="B163" s="26" t="s">
        <v>1917</v>
      </c>
      <c r="C163" s="27">
        <v>45310</v>
      </c>
      <c r="D163" s="28" t="s">
        <v>1190</v>
      </c>
      <c r="E163" s="28" t="s">
        <v>1157</v>
      </c>
      <c r="F163" s="28" t="s">
        <v>1197</v>
      </c>
      <c r="G163" s="28" t="s">
        <v>1918</v>
      </c>
      <c r="H163" s="28" t="s">
        <v>569</v>
      </c>
      <c r="I163" s="28" t="s">
        <v>1153</v>
      </c>
      <c r="J163" s="28" t="s">
        <v>1914</v>
      </c>
      <c r="K163" s="28" t="s">
        <v>1919</v>
      </c>
      <c r="L163" s="28" t="s">
        <v>1920</v>
      </c>
      <c r="M163" s="28" t="s">
        <v>1177</v>
      </c>
      <c r="N163" s="28" t="s">
        <v>1181</v>
      </c>
      <c r="O163" s="29">
        <v>10</v>
      </c>
      <c r="P163" s="29">
        <v>55</v>
      </c>
      <c r="Q163" s="29">
        <v>0</v>
      </c>
      <c r="R163" s="29">
        <v>550</v>
      </c>
      <c r="S163" s="29">
        <v>380</v>
      </c>
      <c r="T163" s="29">
        <v>170</v>
      </c>
      <c r="U163" s="30" t="s">
        <v>1172</v>
      </c>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row>
    <row r="164" spans="1:45" x14ac:dyDescent="0.3">
      <c r="A164" s="22"/>
      <c r="B164" s="26" t="s">
        <v>1921</v>
      </c>
      <c r="C164" s="27">
        <v>45310</v>
      </c>
      <c r="D164" s="28" t="s">
        <v>1191</v>
      </c>
      <c r="E164" s="28" t="s">
        <v>1157</v>
      </c>
      <c r="F164" s="28" t="s">
        <v>1198</v>
      </c>
      <c r="G164" s="28" t="s">
        <v>1922</v>
      </c>
      <c r="H164" s="28" t="s">
        <v>400</v>
      </c>
      <c r="I164" s="28" t="s">
        <v>1155</v>
      </c>
      <c r="J164" s="28" t="s">
        <v>1823</v>
      </c>
      <c r="K164" s="28" t="s">
        <v>1923</v>
      </c>
      <c r="L164" s="28" t="s">
        <v>1924</v>
      </c>
      <c r="M164" s="28" t="s">
        <v>1177</v>
      </c>
      <c r="N164" s="28" t="s">
        <v>1180</v>
      </c>
      <c r="O164" s="29">
        <v>1</v>
      </c>
      <c r="P164" s="29">
        <v>6500</v>
      </c>
      <c r="Q164" s="29">
        <v>5</v>
      </c>
      <c r="R164" s="29">
        <v>6175</v>
      </c>
      <c r="S164" s="29">
        <v>4800</v>
      </c>
      <c r="T164" s="29">
        <v>1375</v>
      </c>
      <c r="U164" s="30" t="s">
        <v>1172</v>
      </c>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row>
    <row r="165" spans="1:45" x14ac:dyDescent="0.3">
      <c r="A165" s="22"/>
      <c r="B165" s="26" t="s">
        <v>1925</v>
      </c>
      <c r="C165" s="27">
        <v>45310</v>
      </c>
      <c r="D165" s="28" t="s">
        <v>1191</v>
      </c>
      <c r="E165" s="28" t="s">
        <v>1157</v>
      </c>
      <c r="F165" s="28" t="s">
        <v>1198</v>
      </c>
      <c r="G165" s="28" t="s">
        <v>1926</v>
      </c>
      <c r="H165" s="28" t="s">
        <v>212</v>
      </c>
      <c r="I165" s="28" t="s">
        <v>1155</v>
      </c>
      <c r="J165" s="28" t="s">
        <v>1927</v>
      </c>
      <c r="K165" s="28" t="s">
        <v>1928</v>
      </c>
      <c r="L165" s="28" t="s">
        <v>1929</v>
      </c>
      <c r="M165" s="28" t="s">
        <v>1177</v>
      </c>
      <c r="N165" s="28" t="s">
        <v>1180</v>
      </c>
      <c r="O165" s="29">
        <v>2</v>
      </c>
      <c r="P165" s="29">
        <v>1800</v>
      </c>
      <c r="Q165" s="29">
        <v>0</v>
      </c>
      <c r="R165" s="29">
        <v>3600</v>
      </c>
      <c r="S165" s="29">
        <v>2500</v>
      </c>
      <c r="T165" s="29">
        <v>1100</v>
      </c>
      <c r="U165" s="30" t="s">
        <v>1174</v>
      </c>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row>
    <row r="166" spans="1:45" x14ac:dyDescent="0.3">
      <c r="A166" s="22"/>
      <c r="B166" s="26" t="s">
        <v>1930</v>
      </c>
      <c r="C166" s="27">
        <v>45311</v>
      </c>
      <c r="D166" s="28" t="s">
        <v>1186</v>
      </c>
      <c r="E166" s="28" t="s">
        <v>1159</v>
      </c>
      <c r="F166" s="28" t="s">
        <v>1198</v>
      </c>
      <c r="G166" s="28" t="s">
        <v>1931</v>
      </c>
      <c r="H166" s="28" t="s">
        <v>41</v>
      </c>
      <c r="I166" s="28" t="s">
        <v>1152</v>
      </c>
      <c r="J166" s="28" t="s">
        <v>1260</v>
      </c>
      <c r="K166" s="28" t="s">
        <v>1932</v>
      </c>
      <c r="L166" s="28" t="s">
        <v>1933</v>
      </c>
      <c r="M166" s="28" t="s">
        <v>1178</v>
      </c>
      <c r="N166" s="28" t="s">
        <v>1184</v>
      </c>
      <c r="O166" s="29">
        <v>1</v>
      </c>
      <c r="P166" s="29">
        <v>65000</v>
      </c>
      <c r="Q166" s="29">
        <v>8</v>
      </c>
      <c r="R166" s="29">
        <v>59800</v>
      </c>
      <c r="S166" s="29">
        <v>50000</v>
      </c>
      <c r="T166" s="29">
        <v>9800</v>
      </c>
      <c r="U166" s="30" t="s">
        <v>1172</v>
      </c>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row>
    <row r="167" spans="1:45" x14ac:dyDescent="0.3">
      <c r="A167" s="22"/>
      <c r="B167" s="26" t="s">
        <v>1934</v>
      </c>
      <c r="C167" s="27">
        <v>45311</v>
      </c>
      <c r="D167" s="28" t="s">
        <v>1186</v>
      </c>
      <c r="E167" s="28" t="s">
        <v>1159</v>
      </c>
      <c r="F167" s="28" t="s">
        <v>1198</v>
      </c>
      <c r="G167" s="28" t="s">
        <v>1935</v>
      </c>
      <c r="H167" s="28" t="s">
        <v>217</v>
      </c>
      <c r="I167" s="28" t="s">
        <v>1152</v>
      </c>
      <c r="J167" s="28" t="s">
        <v>1265</v>
      </c>
      <c r="K167" s="28" t="s">
        <v>1936</v>
      </c>
      <c r="L167" s="28" t="s">
        <v>1937</v>
      </c>
      <c r="M167" s="28" t="s">
        <v>1179</v>
      </c>
      <c r="N167" s="28" t="s">
        <v>1184</v>
      </c>
      <c r="O167" s="29">
        <v>2</v>
      </c>
      <c r="P167" s="29">
        <v>22000</v>
      </c>
      <c r="Q167" s="29">
        <v>5</v>
      </c>
      <c r="R167" s="29">
        <v>41800</v>
      </c>
      <c r="S167" s="29">
        <v>33000</v>
      </c>
      <c r="T167" s="29">
        <v>8800</v>
      </c>
      <c r="U167" s="30" t="s">
        <v>1174</v>
      </c>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row>
    <row r="168" spans="1:45" x14ac:dyDescent="0.3">
      <c r="A168" s="22"/>
      <c r="B168" s="26" t="s">
        <v>1938</v>
      </c>
      <c r="C168" s="27">
        <v>45311</v>
      </c>
      <c r="D168" s="28" t="s">
        <v>1187</v>
      </c>
      <c r="E168" s="28" t="s">
        <v>1158</v>
      </c>
      <c r="F168" s="28" t="s">
        <v>1196</v>
      </c>
      <c r="G168" s="28" t="s">
        <v>1939</v>
      </c>
      <c r="H168" s="28" t="s">
        <v>395</v>
      </c>
      <c r="I168" s="28" t="s">
        <v>1151</v>
      </c>
      <c r="J168" s="28" t="s">
        <v>1519</v>
      </c>
      <c r="K168" s="28" t="s">
        <v>1940</v>
      </c>
      <c r="L168" s="28" t="s">
        <v>1941</v>
      </c>
      <c r="M168" s="28" t="s">
        <v>1177</v>
      </c>
      <c r="N168" s="28" t="s">
        <v>1182</v>
      </c>
      <c r="O168" s="29">
        <v>1</v>
      </c>
      <c r="P168" s="29">
        <v>3800</v>
      </c>
      <c r="Q168" s="29">
        <v>0</v>
      </c>
      <c r="R168" s="29">
        <v>3800</v>
      </c>
      <c r="S168" s="29">
        <v>2600</v>
      </c>
      <c r="T168" s="29">
        <v>1200</v>
      </c>
      <c r="U168" s="30" t="s">
        <v>1172</v>
      </c>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row>
    <row r="169" spans="1:45" x14ac:dyDescent="0.3">
      <c r="A169" s="22"/>
      <c r="B169" s="26" t="s">
        <v>1942</v>
      </c>
      <c r="C169" s="27">
        <v>45311</v>
      </c>
      <c r="D169" s="28" t="s">
        <v>1187</v>
      </c>
      <c r="E169" s="28" t="s">
        <v>1158</v>
      </c>
      <c r="F169" s="28" t="s">
        <v>1196</v>
      </c>
      <c r="G169" s="28" t="s">
        <v>1943</v>
      </c>
      <c r="H169" s="28" t="s">
        <v>1140</v>
      </c>
      <c r="I169" s="28" t="s">
        <v>1151</v>
      </c>
      <c r="J169" s="28" t="s">
        <v>1519</v>
      </c>
      <c r="K169" s="28" t="s">
        <v>1944</v>
      </c>
      <c r="L169" s="28" t="s">
        <v>1945</v>
      </c>
      <c r="M169" s="28" t="s">
        <v>1177</v>
      </c>
      <c r="N169" s="28" t="s">
        <v>1182</v>
      </c>
      <c r="O169" s="29">
        <v>2</v>
      </c>
      <c r="P169" s="29">
        <v>2500</v>
      </c>
      <c r="Q169" s="29">
        <v>5</v>
      </c>
      <c r="R169" s="29">
        <v>4750</v>
      </c>
      <c r="S169" s="29">
        <v>3400</v>
      </c>
      <c r="T169" s="29">
        <v>1350</v>
      </c>
      <c r="U169" s="30" t="s">
        <v>1173</v>
      </c>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row>
    <row r="170" spans="1:45" x14ac:dyDescent="0.3">
      <c r="A170" s="22"/>
      <c r="B170" s="26" t="s">
        <v>1946</v>
      </c>
      <c r="C170" s="27">
        <v>45311</v>
      </c>
      <c r="D170" s="28" t="s">
        <v>1188</v>
      </c>
      <c r="E170" s="28" t="s">
        <v>1156</v>
      </c>
      <c r="F170" s="28" t="s">
        <v>1197</v>
      </c>
      <c r="G170" s="28" t="s">
        <v>1947</v>
      </c>
      <c r="H170" s="28" t="s">
        <v>37</v>
      </c>
      <c r="I170" s="28" t="s">
        <v>1152</v>
      </c>
      <c r="J170" s="28" t="s">
        <v>1948</v>
      </c>
      <c r="K170" s="28" t="s">
        <v>1949</v>
      </c>
      <c r="L170" s="28" t="s">
        <v>1950</v>
      </c>
      <c r="M170" s="28" t="s">
        <v>1177</v>
      </c>
      <c r="N170" s="28" t="s">
        <v>1185</v>
      </c>
      <c r="O170" s="29">
        <v>2</v>
      </c>
      <c r="P170" s="29">
        <v>14000</v>
      </c>
      <c r="Q170" s="29">
        <v>0</v>
      </c>
      <c r="R170" s="29">
        <v>28000</v>
      </c>
      <c r="S170" s="29">
        <v>21000</v>
      </c>
      <c r="T170" s="29">
        <v>7000</v>
      </c>
      <c r="U170" s="30" t="s">
        <v>1172</v>
      </c>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row>
    <row r="171" spans="1:45" x14ac:dyDescent="0.3">
      <c r="A171" s="22"/>
      <c r="B171" s="26" t="s">
        <v>1951</v>
      </c>
      <c r="C171" s="27">
        <v>45311</v>
      </c>
      <c r="D171" s="28" t="s">
        <v>1188</v>
      </c>
      <c r="E171" s="28" t="s">
        <v>1156</v>
      </c>
      <c r="F171" s="28" t="s">
        <v>1197</v>
      </c>
      <c r="G171" s="28" t="s">
        <v>1952</v>
      </c>
      <c r="H171" s="28" t="s">
        <v>321</v>
      </c>
      <c r="I171" s="28" t="s">
        <v>1152</v>
      </c>
      <c r="J171" s="28" t="s">
        <v>1953</v>
      </c>
      <c r="K171" s="28" t="s">
        <v>1954</v>
      </c>
      <c r="L171" s="28" t="s">
        <v>1955</v>
      </c>
      <c r="M171" s="28" t="s">
        <v>1177</v>
      </c>
      <c r="N171" s="28" t="s">
        <v>1185</v>
      </c>
      <c r="O171" s="29">
        <v>3</v>
      </c>
      <c r="P171" s="29">
        <v>4500</v>
      </c>
      <c r="Q171" s="29">
        <v>0</v>
      </c>
      <c r="R171" s="29">
        <v>13500</v>
      </c>
      <c r="S171" s="29">
        <v>10000</v>
      </c>
      <c r="T171" s="29">
        <v>3500</v>
      </c>
      <c r="U171" s="30" t="s">
        <v>1174</v>
      </c>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row>
    <row r="172" spans="1:45" x14ac:dyDescent="0.3">
      <c r="A172" s="22"/>
      <c r="B172" s="26" t="s">
        <v>1956</v>
      </c>
      <c r="C172" s="27">
        <v>45311</v>
      </c>
      <c r="D172" s="28" t="s">
        <v>1189</v>
      </c>
      <c r="E172" s="28" t="s">
        <v>1157</v>
      </c>
      <c r="F172" s="28" t="s">
        <v>1195</v>
      </c>
      <c r="G172" s="28" t="s">
        <v>1957</v>
      </c>
      <c r="H172" s="28" t="s">
        <v>671</v>
      </c>
      <c r="I172" s="28" t="s">
        <v>1153</v>
      </c>
      <c r="J172" s="28" t="s">
        <v>1958</v>
      </c>
      <c r="K172" s="28" t="s">
        <v>1959</v>
      </c>
      <c r="L172" s="28" t="s">
        <v>1960</v>
      </c>
      <c r="M172" s="28" t="s">
        <v>1178</v>
      </c>
      <c r="N172" s="28" t="s">
        <v>1183</v>
      </c>
      <c r="O172" s="29">
        <v>4</v>
      </c>
      <c r="P172" s="29">
        <v>8500</v>
      </c>
      <c r="Q172" s="29">
        <v>10</v>
      </c>
      <c r="R172" s="29">
        <v>30600</v>
      </c>
      <c r="S172" s="29">
        <v>23000</v>
      </c>
      <c r="T172" s="29">
        <v>7600</v>
      </c>
      <c r="U172" s="30" t="s">
        <v>1172</v>
      </c>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row>
    <row r="173" spans="1:45" x14ac:dyDescent="0.3">
      <c r="A173" s="22"/>
      <c r="B173" s="26" t="s">
        <v>1961</v>
      </c>
      <c r="C173" s="27">
        <v>45311</v>
      </c>
      <c r="D173" s="28" t="s">
        <v>1189</v>
      </c>
      <c r="E173" s="28" t="s">
        <v>1157</v>
      </c>
      <c r="F173" s="28" t="s">
        <v>1195</v>
      </c>
      <c r="G173" s="28" t="s">
        <v>1962</v>
      </c>
      <c r="H173" s="28" t="s">
        <v>816</v>
      </c>
      <c r="I173" s="28" t="s">
        <v>1153</v>
      </c>
      <c r="J173" s="28" t="s">
        <v>1753</v>
      </c>
      <c r="K173" s="28" t="s">
        <v>1963</v>
      </c>
      <c r="L173" s="28" t="s">
        <v>1964</v>
      </c>
      <c r="M173" s="28" t="s">
        <v>1178</v>
      </c>
      <c r="N173" s="28" t="s">
        <v>1183</v>
      </c>
      <c r="O173" s="29">
        <v>1</v>
      </c>
      <c r="P173" s="29">
        <v>28000</v>
      </c>
      <c r="Q173" s="29">
        <v>5</v>
      </c>
      <c r="R173" s="29">
        <v>26600</v>
      </c>
      <c r="S173" s="29">
        <v>21000</v>
      </c>
      <c r="T173" s="29">
        <v>5600</v>
      </c>
      <c r="U173" s="30" t="s">
        <v>1173</v>
      </c>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row>
    <row r="174" spans="1:45" x14ac:dyDescent="0.3">
      <c r="A174" s="22"/>
      <c r="B174" s="26" t="s">
        <v>1965</v>
      </c>
      <c r="C174" s="27">
        <v>45311</v>
      </c>
      <c r="D174" s="28" t="s">
        <v>1190</v>
      </c>
      <c r="E174" s="28" t="s">
        <v>1157</v>
      </c>
      <c r="F174" s="28" t="s">
        <v>1197</v>
      </c>
      <c r="G174" s="28" t="s">
        <v>1966</v>
      </c>
      <c r="H174" s="28" t="s">
        <v>122</v>
      </c>
      <c r="I174" s="28" t="s">
        <v>1153</v>
      </c>
      <c r="J174" s="28" t="s">
        <v>1914</v>
      </c>
      <c r="K174" s="28" t="s">
        <v>1967</v>
      </c>
      <c r="L174" s="28" t="s">
        <v>1968</v>
      </c>
      <c r="M174" s="28" t="s">
        <v>1177</v>
      </c>
      <c r="N174" s="28" t="s">
        <v>1181</v>
      </c>
      <c r="O174" s="29">
        <v>2</v>
      </c>
      <c r="P174" s="29">
        <v>350</v>
      </c>
      <c r="Q174" s="29">
        <v>0</v>
      </c>
      <c r="R174" s="29">
        <v>700</v>
      </c>
      <c r="S174" s="29">
        <v>500</v>
      </c>
      <c r="T174" s="29">
        <v>200</v>
      </c>
      <c r="U174" s="30" t="s">
        <v>1173</v>
      </c>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row>
    <row r="175" spans="1:45" x14ac:dyDescent="0.3">
      <c r="A175" s="22"/>
      <c r="B175" s="26" t="s">
        <v>1969</v>
      </c>
      <c r="C175" s="27">
        <v>45311</v>
      </c>
      <c r="D175" s="28" t="s">
        <v>1190</v>
      </c>
      <c r="E175" s="28" t="s">
        <v>1157</v>
      </c>
      <c r="F175" s="28" t="s">
        <v>1197</v>
      </c>
      <c r="G175" s="28" t="s">
        <v>1970</v>
      </c>
      <c r="H175" s="28" t="s">
        <v>105</v>
      </c>
      <c r="I175" s="28" t="s">
        <v>1153</v>
      </c>
      <c r="J175" s="28" t="s">
        <v>1914</v>
      </c>
      <c r="K175" s="28" t="s">
        <v>1971</v>
      </c>
      <c r="L175" s="28" t="s">
        <v>1972</v>
      </c>
      <c r="M175" s="28" t="s">
        <v>1177</v>
      </c>
      <c r="N175" s="28" t="s">
        <v>1181</v>
      </c>
      <c r="O175" s="29">
        <v>3</v>
      </c>
      <c r="P175" s="29">
        <v>280</v>
      </c>
      <c r="Q175" s="29">
        <v>0</v>
      </c>
      <c r="R175" s="29">
        <v>840</v>
      </c>
      <c r="S175" s="29">
        <v>600</v>
      </c>
      <c r="T175" s="29">
        <v>240</v>
      </c>
      <c r="U175" s="30" t="s">
        <v>1172</v>
      </c>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row>
    <row r="176" spans="1:45" x14ac:dyDescent="0.3">
      <c r="A176" s="22"/>
      <c r="B176" s="26" t="s">
        <v>1973</v>
      </c>
      <c r="C176" s="27">
        <v>45311</v>
      </c>
      <c r="D176" s="28" t="s">
        <v>1191</v>
      </c>
      <c r="E176" s="28" t="s">
        <v>1157</v>
      </c>
      <c r="F176" s="28" t="s">
        <v>1198</v>
      </c>
      <c r="G176" s="28" t="s">
        <v>1974</v>
      </c>
      <c r="H176" s="28" t="s">
        <v>654</v>
      </c>
      <c r="I176" s="28" t="s">
        <v>1155</v>
      </c>
      <c r="J176" s="28" t="s">
        <v>1255</v>
      </c>
      <c r="K176" s="28" t="s">
        <v>1975</v>
      </c>
      <c r="L176" s="28" t="s">
        <v>1976</v>
      </c>
      <c r="M176" s="28" t="s">
        <v>1177</v>
      </c>
      <c r="N176" s="28" t="s">
        <v>1180</v>
      </c>
      <c r="O176" s="29">
        <v>1</v>
      </c>
      <c r="P176" s="29">
        <v>7500</v>
      </c>
      <c r="Q176" s="29">
        <v>10</v>
      </c>
      <c r="R176" s="29">
        <v>6750</v>
      </c>
      <c r="S176" s="29">
        <v>5200</v>
      </c>
      <c r="T176" s="29">
        <v>1550</v>
      </c>
      <c r="U176" s="30" t="s">
        <v>1172</v>
      </c>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row>
    <row r="177" spans="1:45" x14ac:dyDescent="0.3">
      <c r="A177" s="22"/>
      <c r="B177" s="26" t="s">
        <v>1977</v>
      </c>
      <c r="C177" s="27">
        <v>45311</v>
      </c>
      <c r="D177" s="28" t="s">
        <v>1191</v>
      </c>
      <c r="E177" s="28" t="s">
        <v>1157</v>
      </c>
      <c r="F177" s="28" t="s">
        <v>1198</v>
      </c>
      <c r="G177" s="28" t="s">
        <v>1978</v>
      </c>
      <c r="H177" s="28" t="s">
        <v>792</v>
      </c>
      <c r="I177" s="28" t="s">
        <v>1155</v>
      </c>
      <c r="J177" s="28" t="s">
        <v>1979</v>
      </c>
      <c r="K177" s="28" t="s">
        <v>1980</v>
      </c>
      <c r="L177" s="28" t="s">
        <v>1981</v>
      </c>
      <c r="M177" s="28" t="s">
        <v>1177</v>
      </c>
      <c r="N177" s="28" t="s">
        <v>1180</v>
      </c>
      <c r="O177" s="29">
        <v>2</v>
      </c>
      <c r="P177" s="29">
        <v>2200</v>
      </c>
      <c r="Q177" s="29">
        <v>0</v>
      </c>
      <c r="R177" s="29">
        <v>4400</v>
      </c>
      <c r="S177" s="29">
        <v>3200</v>
      </c>
      <c r="T177" s="29">
        <v>1200</v>
      </c>
      <c r="U177" s="30" t="s">
        <v>1174</v>
      </c>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row>
    <row r="178" spans="1:45" x14ac:dyDescent="0.3">
      <c r="A178" s="22"/>
      <c r="B178" s="26" t="s">
        <v>1982</v>
      </c>
      <c r="C178" s="27">
        <v>45312</v>
      </c>
      <c r="D178" s="28" t="s">
        <v>1186</v>
      </c>
      <c r="E178" s="28" t="s">
        <v>1159</v>
      </c>
      <c r="F178" s="28" t="s">
        <v>1198</v>
      </c>
      <c r="G178" s="28" t="s">
        <v>1983</v>
      </c>
      <c r="H178" s="28" t="s">
        <v>722</v>
      </c>
      <c r="I178" s="28" t="s">
        <v>1152</v>
      </c>
      <c r="J178" s="28" t="s">
        <v>1557</v>
      </c>
      <c r="K178" s="28" t="s">
        <v>1984</v>
      </c>
      <c r="L178" s="28" t="s">
        <v>1985</v>
      </c>
      <c r="M178" s="28" t="s">
        <v>1177</v>
      </c>
      <c r="N178" s="28" t="s">
        <v>1184</v>
      </c>
      <c r="O178" s="29">
        <v>1</v>
      </c>
      <c r="P178" s="29">
        <v>9500</v>
      </c>
      <c r="Q178" s="29">
        <v>5</v>
      </c>
      <c r="R178" s="29">
        <v>9025</v>
      </c>
      <c r="S178" s="29">
        <v>7200</v>
      </c>
      <c r="T178" s="29">
        <v>1825</v>
      </c>
      <c r="U178" s="30" t="s">
        <v>1172</v>
      </c>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row>
    <row r="179" spans="1:45" x14ac:dyDescent="0.3">
      <c r="A179" s="22"/>
      <c r="B179" s="26" t="s">
        <v>1986</v>
      </c>
      <c r="C179" s="27">
        <v>45312</v>
      </c>
      <c r="D179" s="28" t="s">
        <v>1186</v>
      </c>
      <c r="E179" s="28" t="s">
        <v>1159</v>
      </c>
      <c r="F179" s="28" t="s">
        <v>1198</v>
      </c>
      <c r="G179" s="28" t="s">
        <v>1987</v>
      </c>
      <c r="H179" s="28" t="s">
        <v>610</v>
      </c>
      <c r="I179" s="28" t="s">
        <v>1152</v>
      </c>
      <c r="J179" s="28" t="s">
        <v>1557</v>
      </c>
      <c r="K179" s="28" t="s">
        <v>1988</v>
      </c>
      <c r="L179" s="28" t="s">
        <v>1989</v>
      </c>
      <c r="M179" s="28" t="s">
        <v>1177</v>
      </c>
      <c r="N179" s="28" t="s">
        <v>1184</v>
      </c>
      <c r="O179" s="29">
        <v>1</v>
      </c>
      <c r="P179" s="29">
        <v>3200</v>
      </c>
      <c r="Q179" s="29">
        <v>0</v>
      </c>
      <c r="R179" s="29">
        <v>3200</v>
      </c>
      <c r="S179" s="29">
        <v>2300</v>
      </c>
      <c r="T179" s="29">
        <v>900</v>
      </c>
      <c r="U179" s="30" t="s">
        <v>1173</v>
      </c>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row>
    <row r="180" spans="1:45" x14ac:dyDescent="0.3">
      <c r="A180" s="22"/>
      <c r="B180" s="26" t="s">
        <v>1990</v>
      </c>
      <c r="C180" s="27">
        <v>45312</v>
      </c>
      <c r="D180" s="28" t="s">
        <v>1187</v>
      </c>
      <c r="E180" s="28" t="s">
        <v>1158</v>
      </c>
      <c r="F180" s="28" t="s">
        <v>1196</v>
      </c>
      <c r="G180" s="28" t="s">
        <v>1991</v>
      </c>
      <c r="H180" s="28" t="s">
        <v>709</v>
      </c>
      <c r="I180" s="28" t="s">
        <v>1151</v>
      </c>
      <c r="J180" s="28" t="s">
        <v>1647</v>
      </c>
      <c r="K180" s="28" t="s">
        <v>1992</v>
      </c>
      <c r="L180" s="28" t="s">
        <v>1993</v>
      </c>
      <c r="M180" s="28" t="s">
        <v>1177</v>
      </c>
      <c r="N180" s="28" t="s">
        <v>1182</v>
      </c>
      <c r="O180" s="29">
        <v>2</v>
      </c>
      <c r="P180" s="29">
        <v>1500</v>
      </c>
      <c r="Q180" s="29">
        <v>0</v>
      </c>
      <c r="R180" s="29">
        <v>3000</v>
      </c>
      <c r="S180" s="29">
        <v>2000</v>
      </c>
      <c r="T180" s="29">
        <v>1000</v>
      </c>
      <c r="U180" s="30" t="s">
        <v>1173</v>
      </c>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row>
    <row r="181" spans="1:45" x14ac:dyDescent="0.3">
      <c r="A181" s="22"/>
      <c r="B181" s="26" t="s">
        <v>1994</v>
      </c>
      <c r="C181" s="27">
        <v>45312</v>
      </c>
      <c r="D181" s="28" t="s">
        <v>1187</v>
      </c>
      <c r="E181" s="28" t="s">
        <v>1158</v>
      </c>
      <c r="F181" s="28" t="s">
        <v>1196</v>
      </c>
      <c r="G181" s="28" t="s">
        <v>1995</v>
      </c>
      <c r="H181" s="28" t="s">
        <v>219</v>
      </c>
      <c r="I181" s="28" t="s">
        <v>1151</v>
      </c>
      <c r="J181" s="28" t="s">
        <v>1647</v>
      </c>
      <c r="K181" s="28" t="s">
        <v>1996</v>
      </c>
      <c r="L181" s="28" t="s">
        <v>1997</v>
      </c>
      <c r="M181" s="28" t="s">
        <v>1177</v>
      </c>
      <c r="N181" s="28" t="s">
        <v>1182</v>
      </c>
      <c r="O181" s="29">
        <v>3</v>
      </c>
      <c r="P181" s="29">
        <v>500</v>
      </c>
      <c r="Q181" s="29">
        <v>5</v>
      </c>
      <c r="R181" s="29">
        <v>1425</v>
      </c>
      <c r="S181" s="29">
        <v>1000</v>
      </c>
      <c r="T181" s="29">
        <v>425</v>
      </c>
      <c r="U181" s="30" t="s">
        <v>1172</v>
      </c>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row>
    <row r="182" spans="1:45" x14ac:dyDescent="0.3">
      <c r="A182" s="22"/>
      <c r="B182" s="26" t="s">
        <v>1998</v>
      </c>
      <c r="C182" s="27">
        <v>45312</v>
      </c>
      <c r="D182" s="28" t="s">
        <v>1188</v>
      </c>
      <c r="E182" s="28" t="s">
        <v>1156</v>
      </c>
      <c r="F182" s="28" t="s">
        <v>1197</v>
      </c>
      <c r="G182" s="28" t="s">
        <v>1999</v>
      </c>
      <c r="H182" s="28" t="s">
        <v>247</v>
      </c>
      <c r="I182" s="28" t="s">
        <v>1152</v>
      </c>
      <c r="J182" s="28" t="s">
        <v>1401</v>
      </c>
      <c r="K182" s="28" t="s">
        <v>2000</v>
      </c>
      <c r="L182" s="28" t="s">
        <v>2001</v>
      </c>
      <c r="M182" s="28" t="s">
        <v>1179</v>
      </c>
      <c r="N182" s="28" t="s">
        <v>1185</v>
      </c>
      <c r="O182" s="29">
        <v>2</v>
      </c>
      <c r="P182" s="29">
        <v>3200</v>
      </c>
      <c r="Q182" s="29">
        <v>0</v>
      </c>
      <c r="R182" s="29">
        <v>6400</v>
      </c>
      <c r="S182" s="29">
        <v>4500</v>
      </c>
      <c r="T182" s="29">
        <v>1900</v>
      </c>
      <c r="U182" s="30" t="s">
        <v>1172</v>
      </c>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row>
    <row r="183" spans="1:45" x14ac:dyDescent="0.3">
      <c r="A183" s="22"/>
      <c r="B183" s="26" t="s">
        <v>2002</v>
      </c>
      <c r="C183" s="27">
        <v>45312</v>
      </c>
      <c r="D183" s="28" t="s">
        <v>1188</v>
      </c>
      <c r="E183" s="28" t="s">
        <v>1156</v>
      </c>
      <c r="F183" s="28" t="s">
        <v>1197</v>
      </c>
      <c r="G183" s="28" t="s">
        <v>2003</v>
      </c>
      <c r="H183" s="28" t="s">
        <v>1021</v>
      </c>
      <c r="I183" s="28" t="s">
        <v>1152</v>
      </c>
      <c r="J183" s="28" t="s">
        <v>1401</v>
      </c>
      <c r="K183" s="28" t="s">
        <v>2004</v>
      </c>
      <c r="L183" s="28" t="s">
        <v>2005</v>
      </c>
      <c r="M183" s="28" t="s">
        <v>1179</v>
      </c>
      <c r="N183" s="28" t="s">
        <v>1185</v>
      </c>
      <c r="O183" s="29">
        <v>1</v>
      </c>
      <c r="P183" s="29">
        <v>2200</v>
      </c>
      <c r="Q183" s="29">
        <v>0</v>
      </c>
      <c r="R183" s="29">
        <v>2200</v>
      </c>
      <c r="S183" s="29">
        <v>1500</v>
      </c>
      <c r="T183" s="29">
        <v>700</v>
      </c>
      <c r="U183" s="30" t="s">
        <v>1174</v>
      </c>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row>
    <row r="184" spans="1:45" x14ac:dyDescent="0.3">
      <c r="A184" s="22"/>
      <c r="B184" s="26" t="s">
        <v>2006</v>
      </c>
      <c r="C184" s="27">
        <v>45312</v>
      </c>
      <c r="D184" s="28" t="s">
        <v>1189</v>
      </c>
      <c r="E184" s="28" t="s">
        <v>1157</v>
      </c>
      <c r="F184" s="28" t="s">
        <v>1195</v>
      </c>
      <c r="G184" s="28" t="s">
        <v>2007</v>
      </c>
      <c r="H184" s="28" t="s">
        <v>336</v>
      </c>
      <c r="I184" s="28" t="s">
        <v>1153</v>
      </c>
      <c r="J184" s="28" t="s">
        <v>1270</v>
      </c>
      <c r="K184" s="28" t="s">
        <v>2008</v>
      </c>
      <c r="L184" s="28" t="s">
        <v>2009</v>
      </c>
      <c r="M184" s="28" t="s">
        <v>1177</v>
      </c>
      <c r="N184" s="28" t="s">
        <v>1183</v>
      </c>
      <c r="O184" s="29">
        <v>4</v>
      </c>
      <c r="P184" s="29">
        <v>2800</v>
      </c>
      <c r="Q184" s="29">
        <v>0</v>
      </c>
      <c r="R184" s="29">
        <v>11200</v>
      </c>
      <c r="S184" s="29">
        <v>8000</v>
      </c>
      <c r="T184" s="29">
        <v>3200</v>
      </c>
      <c r="U184" s="30" t="s">
        <v>1172</v>
      </c>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row>
    <row r="185" spans="1:45" x14ac:dyDescent="0.3">
      <c r="A185" s="22"/>
      <c r="B185" s="26" t="s">
        <v>2010</v>
      </c>
      <c r="C185" s="27">
        <v>45312</v>
      </c>
      <c r="D185" s="28" t="s">
        <v>1189</v>
      </c>
      <c r="E185" s="28" t="s">
        <v>1157</v>
      </c>
      <c r="F185" s="28" t="s">
        <v>1195</v>
      </c>
      <c r="G185" s="28" t="s">
        <v>2011</v>
      </c>
      <c r="H185" s="28" t="s">
        <v>734</v>
      </c>
      <c r="I185" s="28" t="s">
        <v>1153</v>
      </c>
      <c r="J185" s="28" t="s">
        <v>1275</v>
      </c>
      <c r="K185" s="28" t="s">
        <v>2012</v>
      </c>
      <c r="L185" s="28" t="s">
        <v>2013</v>
      </c>
      <c r="M185" s="28" t="s">
        <v>1177</v>
      </c>
      <c r="N185" s="28" t="s">
        <v>1183</v>
      </c>
      <c r="O185" s="29">
        <v>6</v>
      </c>
      <c r="P185" s="29">
        <v>1200</v>
      </c>
      <c r="Q185" s="29">
        <v>5</v>
      </c>
      <c r="R185" s="29">
        <v>6840</v>
      </c>
      <c r="S185" s="29">
        <v>4800</v>
      </c>
      <c r="T185" s="29">
        <v>2040</v>
      </c>
      <c r="U185" s="30" t="s">
        <v>1173</v>
      </c>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row>
    <row r="186" spans="1:45" x14ac:dyDescent="0.3">
      <c r="A186" s="22"/>
      <c r="B186" s="26" t="s">
        <v>2014</v>
      </c>
      <c r="C186" s="27">
        <v>45312</v>
      </c>
      <c r="D186" s="28" t="s">
        <v>1190</v>
      </c>
      <c r="E186" s="28" t="s">
        <v>1157</v>
      </c>
      <c r="F186" s="28" t="s">
        <v>1197</v>
      </c>
      <c r="G186" s="28" t="s">
        <v>2015</v>
      </c>
      <c r="H186" s="28" t="s">
        <v>95</v>
      </c>
      <c r="I186" s="28" t="s">
        <v>1153</v>
      </c>
      <c r="J186" s="28" t="s">
        <v>2016</v>
      </c>
      <c r="K186" s="28" t="s">
        <v>2017</v>
      </c>
      <c r="L186" s="28" t="s">
        <v>2018</v>
      </c>
      <c r="M186" s="28" t="s">
        <v>1177</v>
      </c>
      <c r="N186" s="28" t="s">
        <v>1181</v>
      </c>
      <c r="O186" s="29">
        <v>5</v>
      </c>
      <c r="P186" s="29">
        <v>45</v>
      </c>
      <c r="Q186" s="29">
        <v>0</v>
      </c>
      <c r="R186" s="29">
        <v>225</v>
      </c>
      <c r="S186" s="29">
        <v>150</v>
      </c>
      <c r="T186" s="29">
        <v>75</v>
      </c>
      <c r="U186" s="30" t="s">
        <v>1173</v>
      </c>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row>
    <row r="187" spans="1:45" x14ac:dyDescent="0.3">
      <c r="A187" s="22"/>
      <c r="B187" s="26" t="s">
        <v>2019</v>
      </c>
      <c r="C187" s="27">
        <v>45312</v>
      </c>
      <c r="D187" s="28" t="s">
        <v>1190</v>
      </c>
      <c r="E187" s="28" t="s">
        <v>1157</v>
      </c>
      <c r="F187" s="28" t="s">
        <v>1197</v>
      </c>
      <c r="G187" s="28" t="s">
        <v>2020</v>
      </c>
      <c r="H187" s="28" t="s">
        <v>106</v>
      </c>
      <c r="I187" s="28" t="s">
        <v>1153</v>
      </c>
      <c r="J187" s="28" t="s">
        <v>2016</v>
      </c>
      <c r="K187" s="28" t="s">
        <v>2021</v>
      </c>
      <c r="L187" s="28" t="s">
        <v>2022</v>
      </c>
      <c r="M187" s="28" t="s">
        <v>1177</v>
      </c>
      <c r="N187" s="28" t="s">
        <v>1181</v>
      </c>
      <c r="O187" s="29">
        <v>2</v>
      </c>
      <c r="P187" s="29">
        <v>350</v>
      </c>
      <c r="Q187" s="29">
        <v>0</v>
      </c>
      <c r="R187" s="29">
        <v>700</v>
      </c>
      <c r="S187" s="29">
        <v>500</v>
      </c>
      <c r="T187" s="29">
        <v>200</v>
      </c>
      <c r="U187" s="30" t="s">
        <v>1172</v>
      </c>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row>
    <row r="188" spans="1:45" x14ac:dyDescent="0.3">
      <c r="A188" s="22"/>
      <c r="B188" s="26" t="s">
        <v>2023</v>
      </c>
      <c r="C188" s="27">
        <v>45312</v>
      </c>
      <c r="D188" s="28" t="s">
        <v>1191</v>
      </c>
      <c r="E188" s="28" t="s">
        <v>1157</v>
      </c>
      <c r="F188" s="28" t="s">
        <v>1198</v>
      </c>
      <c r="G188" s="28" t="s">
        <v>2024</v>
      </c>
      <c r="H188" s="28" t="s">
        <v>888</v>
      </c>
      <c r="I188" s="28" t="s">
        <v>1155</v>
      </c>
      <c r="J188" s="28" t="s">
        <v>1823</v>
      </c>
      <c r="K188" s="28" t="s">
        <v>2025</v>
      </c>
      <c r="L188" s="28" t="s">
        <v>2026</v>
      </c>
      <c r="M188" s="28" t="s">
        <v>1177</v>
      </c>
      <c r="N188" s="28" t="s">
        <v>1180</v>
      </c>
      <c r="O188" s="29">
        <v>2</v>
      </c>
      <c r="P188" s="29">
        <v>600</v>
      </c>
      <c r="Q188" s="29">
        <v>0</v>
      </c>
      <c r="R188" s="29">
        <v>1200</v>
      </c>
      <c r="S188" s="29">
        <v>800</v>
      </c>
      <c r="T188" s="29">
        <v>400</v>
      </c>
      <c r="U188" s="30" t="s">
        <v>1172</v>
      </c>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row>
    <row r="189" spans="1:45" x14ac:dyDescent="0.3">
      <c r="A189" s="22"/>
      <c r="B189" s="26" t="s">
        <v>2027</v>
      </c>
      <c r="C189" s="27">
        <v>45312</v>
      </c>
      <c r="D189" s="28" t="s">
        <v>1191</v>
      </c>
      <c r="E189" s="28" t="s">
        <v>1157</v>
      </c>
      <c r="F189" s="28" t="s">
        <v>1198</v>
      </c>
      <c r="G189" s="28" t="s">
        <v>2028</v>
      </c>
      <c r="H189" s="28" t="s">
        <v>869</v>
      </c>
      <c r="I189" s="28" t="s">
        <v>1155</v>
      </c>
      <c r="J189" s="28" t="s">
        <v>1927</v>
      </c>
      <c r="K189" s="28" t="s">
        <v>2029</v>
      </c>
      <c r="L189" s="28" t="s">
        <v>2030</v>
      </c>
      <c r="M189" s="28" t="s">
        <v>1177</v>
      </c>
      <c r="N189" s="28" t="s">
        <v>1180</v>
      </c>
      <c r="O189" s="29">
        <v>3</v>
      </c>
      <c r="P189" s="29">
        <v>300</v>
      </c>
      <c r="Q189" s="29">
        <v>0</v>
      </c>
      <c r="R189" s="29">
        <v>900</v>
      </c>
      <c r="S189" s="29">
        <v>600</v>
      </c>
      <c r="T189" s="29">
        <v>300</v>
      </c>
      <c r="U189" s="30" t="s">
        <v>1174</v>
      </c>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row>
    <row r="190" spans="1:45" x14ac:dyDescent="0.3">
      <c r="A190" s="22"/>
      <c r="B190" s="26" t="s">
        <v>2031</v>
      </c>
      <c r="C190" s="27">
        <v>45313</v>
      </c>
      <c r="D190" s="28" t="s">
        <v>1186</v>
      </c>
      <c r="E190" s="28" t="s">
        <v>1159</v>
      </c>
      <c r="F190" s="28" t="s">
        <v>1198</v>
      </c>
      <c r="G190" s="28" t="s">
        <v>2032</v>
      </c>
      <c r="H190" s="28" t="s">
        <v>42</v>
      </c>
      <c r="I190" s="28" t="s">
        <v>1152</v>
      </c>
      <c r="J190" s="28" t="s">
        <v>1514</v>
      </c>
      <c r="K190" s="28" t="s">
        <v>2033</v>
      </c>
      <c r="L190" s="28" t="s">
        <v>2034</v>
      </c>
      <c r="M190" s="28" t="s">
        <v>1178</v>
      </c>
      <c r="N190" s="28" t="s">
        <v>1184</v>
      </c>
      <c r="O190" s="29">
        <v>2</v>
      </c>
      <c r="P190" s="29">
        <v>42000</v>
      </c>
      <c r="Q190" s="29">
        <v>8</v>
      </c>
      <c r="R190" s="29">
        <v>77280</v>
      </c>
      <c r="S190" s="29">
        <v>63000</v>
      </c>
      <c r="T190" s="29">
        <v>14280</v>
      </c>
      <c r="U190" s="30" t="s">
        <v>1172</v>
      </c>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row>
    <row r="191" spans="1:45" x14ac:dyDescent="0.3">
      <c r="A191" s="22"/>
      <c r="B191" s="26" t="s">
        <v>2035</v>
      </c>
      <c r="C191" s="27">
        <v>45313</v>
      </c>
      <c r="D191" s="28" t="s">
        <v>1186</v>
      </c>
      <c r="E191" s="28" t="s">
        <v>1159</v>
      </c>
      <c r="F191" s="28" t="s">
        <v>1198</v>
      </c>
      <c r="G191" s="28" t="s">
        <v>2036</v>
      </c>
      <c r="H191" s="28" t="s">
        <v>851</v>
      </c>
      <c r="I191" s="28" t="s">
        <v>1152</v>
      </c>
      <c r="J191" s="28" t="s">
        <v>1514</v>
      </c>
      <c r="K191" s="28" t="s">
        <v>2037</v>
      </c>
      <c r="L191" s="28" t="s">
        <v>2038</v>
      </c>
      <c r="M191" s="28" t="s">
        <v>1177</v>
      </c>
      <c r="N191" s="28" t="s">
        <v>1184</v>
      </c>
      <c r="O191" s="29">
        <v>1</v>
      </c>
      <c r="P191" s="29">
        <v>28000</v>
      </c>
      <c r="Q191" s="29">
        <v>5</v>
      </c>
      <c r="R191" s="29">
        <v>26600</v>
      </c>
      <c r="S191" s="29">
        <v>21000</v>
      </c>
      <c r="T191" s="29">
        <v>5600</v>
      </c>
      <c r="U191" s="30" t="s">
        <v>1174</v>
      </c>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row>
    <row r="192" spans="1:45" x14ac:dyDescent="0.3">
      <c r="A192" s="22"/>
      <c r="B192" s="26" t="s">
        <v>2039</v>
      </c>
      <c r="C192" s="27">
        <v>45313</v>
      </c>
      <c r="D192" s="28" t="s">
        <v>1187</v>
      </c>
      <c r="E192" s="28" t="s">
        <v>1158</v>
      </c>
      <c r="F192" s="28" t="s">
        <v>1196</v>
      </c>
      <c r="G192" s="28" t="s">
        <v>2040</v>
      </c>
      <c r="H192" s="28" t="s">
        <v>65</v>
      </c>
      <c r="I192" s="28" t="s">
        <v>1151</v>
      </c>
      <c r="J192" s="28" t="s">
        <v>1255</v>
      </c>
      <c r="K192" s="28" t="s">
        <v>2041</v>
      </c>
      <c r="L192" s="28" t="s">
        <v>2042</v>
      </c>
      <c r="M192" s="28" t="s">
        <v>1177</v>
      </c>
      <c r="N192" s="28" t="s">
        <v>1182</v>
      </c>
      <c r="O192" s="29">
        <v>2</v>
      </c>
      <c r="P192" s="29">
        <v>800</v>
      </c>
      <c r="Q192" s="29">
        <v>0</v>
      </c>
      <c r="R192" s="29">
        <v>1600</v>
      </c>
      <c r="S192" s="29">
        <v>1000</v>
      </c>
      <c r="T192" s="29">
        <v>600</v>
      </c>
      <c r="U192" s="30" t="s">
        <v>1173</v>
      </c>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row>
    <row r="193" spans="1:45" x14ac:dyDescent="0.3">
      <c r="A193" s="22"/>
      <c r="B193" s="26" t="s">
        <v>2043</v>
      </c>
      <c r="C193" s="27">
        <v>45313</v>
      </c>
      <c r="D193" s="28" t="s">
        <v>1187</v>
      </c>
      <c r="E193" s="28" t="s">
        <v>1158</v>
      </c>
      <c r="F193" s="28" t="s">
        <v>1196</v>
      </c>
      <c r="G193" s="28" t="s">
        <v>2044</v>
      </c>
      <c r="H193" s="28" t="s">
        <v>519</v>
      </c>
      <c r="I193" s="28" t="s">
        <v>1151</v>
      </c>
      <c r="J193" s="28" t="s">
        <v>1255</v>
      </c>
      <c r="K193" s="28" t="s">
        <v>2045</v>
      </c>
      <c r="L193" s="28" t="s">
        <v>2046</v>
      </c>
      <c r="M193" s="28" t="s">
        <v>1177</v>
      </c>
      <c r="N193" s="28" t="s">
        <v>1182</v>
      </c>
      <c r="O193" s="29">
        <v>1</v>
      </c>
      <c r="P193" s="29">
        <v>1200</v>
      </c>
      <c r="Q193" s="29">
        <v>0</v>
      </c>
      <c r="R193" s="29">
        <v>1200</v>
      </c>
      <c r="S193" s="29">
        <v>800</v>
      </c>
      <c r="T193" s="29">
        <v>400</v>
      </c>
      <c r="U193" s="30" t="s">
        <v>1172</v>
      </c>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row>
    <row r="194" spans="1:45" x14ac:dyDescent="0.3">
      <c r="A194" s="22"/>
      <c r="B194" s="26" t="s">
        <v>2047</v>
      </c>
      <c r="C194" s="27">
        <v>45313</v>
      </c>
      <c r="D194" s="28" t="s">
        <v>1188</v>
      </c>
      <c r="E194" s="28" t="s">
        <v>1156</v>
      </c>
      <c r="F194" s="28" t="s">
        <v>1197</v>
      </c>
      <c r="G194" s="28" t="s">
        <v>2048</v>
      </c>
      <c r="H194" s="28" t="s">
        <v>727</v>
      </c>
      <c r="I194" s="28" t="s">
        <v>1152</v>
      </c>
      <c r="J194" s="28" t="s">
        <v>1428</v>
      </c>
      <c r="K194" s="28" t="s">
        <v>2049</v>
      </c>
      <c r="L194" s="28" t="s">
        <v>2050</v>
      </c>
      <c r="M194" s="28" t="s">
        <v>1177</v>
      </c>
      <c r="N194" s="28" t="s">
        <v>1185</v>
      </c>
      <c r="O194" s="29">
        <v>2</v>
      </c>
      <c r="P194" s="29">
        <v>2800</v>
      </c>
      <c r="Q194" s="29">
        <v>0</v>
      </c>
      <c r="R194" s="29">
        <v>5600</v>
      </c>
      <c r="S194" s="29">
        <v>4000</v>
      </c>
      <c r="T194" s="29">
        <v>1600</v>
      </c>
      <c r="U194" s="30" t="s">
        <v>1172</v>
      </c>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row>
    <row r="195" spans="1:45" x14ac:dyDescent="0.3">
      <c r="A195" s="22"/>
      <c r="B195" s="26" t="s">
        <v>2051</v>
      </c>
      <c r="C195" s="27">
        <v>45313</v>
      </c>
      <c r="D195" s="28" t="s">
        <v>1188</v>
      </c>
      <c r="E195" s="28" t="s">
        <v>1156</v>
      </c>
      <c r="F195" s="28" t="s">
        <v>1197</v>
      </c>
      <c r="G195" s="28" t="s">
        <v>2052</v>
      </c>
      <c r="H195" s="28" t="s">
        <v>660</v>
      </c>
      <c r="I195" s="28" t="s">
        <v>1152</v>
      </c>
      <c r="J195" s="28" t="s">
        <v>1428</v>
      </c>
      <c r="K195" s="28" t="s">
        <v>2053</v>
      </c>
      <c r="L195" s="28" t="s">
        <v>2054</v>
      </c>
      <c r="M195" s="28" t="s">
        <v>1177</v>
      </c>
      <c r="N195" s="28" t="s">
        <v>1185</v>
      </c>
      <c r="O195" s="29">
        <v>1</v>
      </c>
      <c r="P195" s="29">
        <v>2200</v>
      </c>
      <c r="Q195" s="29">
        <v>5</v>
      </c>
      <c r="R195" s="29">
        <v>2090</v>
      </c>
      <c r="S195" s="29">
        <v>1500</v>
      </c>
      <c r="T195" s="29">
        <v>590</v>
      </c>
      <c r="U195" s="30" t="s">
        <v>1174</v>
      </c>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row>
    <row r="196" spans="1:45" x14ac:dyDescent="0.3">
      <c r="A196" s="22"/>
      <c r="B196" s="26" t="s">
        <v>2055</v>
      </c>
      <c r="C196" s="27">
        <v>45313</v>
      </c>
      <c r="D196" s="28" t="s">
        <v>1189</v>
      </c>
      <c r="E196" s="28" t="s">
        <v>1157</v>
      </c>
      <c r="F196" s="28" t="s">
        <v>1195</v>
      </c>
      <c r="G196" s="28" t="s">
        <v>2056</v>
      </c>
      <c r="H196" s="28" t="s">
        <v>169</v>
      </c>
      <c r="I196" s="28" t="s">
        <v>1153</v>
      </c>
      <c r="J196" s="28" t="s">
        <v>1449</v>
      </c>
      <c r="K196" s="28" t="s">
        <v>2057</v>
      </c>
      <c r="L196" s="28" t="s">
        <v>2058</v>
      </c>
      <c r="M196" s="28" t="s">
        <v>1179</v>
      </c>
      <c r="N196" s="28" t="s">
        <v>1183</v>
      </c>
      <c r="O196" s="29">
        <v>1</v>
      </c>
      <c r="P196" s="29">
        <v>9500</v>
      </c>
      <c r="Q196" s="29">
        <v>0</v>
      </c>
      <c r="R196" s="29">
        <v>9500</v>
      </c>
      <c r="S196" s="29">
        <v>7000</v>
      </c>
      <c r="T196" s="29">
        <v>2500</v>
      </c>
      <c r="U196" s="30" t="s">
        <v>1172</v>
      </c>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row>
    <row r="197" spans="1:45" x14ac:dyDescent="0.3">
      <c r="A197" s="22"/>
      <c r="B197" s="26" t="s">
        <v>2059</v>
      </c>
      <c r="C197" s="27">
        <v>45313</v>
      </c>
      <c r="D197" s="28" t="s">
        <v>1189</v>
      </c>
      <c r="E197" s="28" t="s">
        <v>1157</v>
      </c>
      <c r="F197" s="28" t="s">
        <v>1195</v>
      </c>
      <c r="G197" s="28" t="s">
        <v>2060</v>
      </c>
      <c r="H197" s="28" t="s">
        <v>249</v>
      </c>
      <c r="I197" s="28" t="s">
        <v>1153</v>
      </c>
      <c r="J197" s="28" t="s">
        <v>1316</v>
      </c>
      <c r="K197" s="28" t="s">
        <v>2061</v>
      </c>
      <c r="L197" s="28" t="s">
        <v>2062</v>
      </c>
      <c r="M197" s="28" t="s">
        <v>1179</v>
      </c>
      <c r="N197" s="28" t="s">
        <v>1183</v>
      </c>
      <c r="O197" s="29">
        <v>1</v>
      </c>
      <c r="P197" s="29">
        <v>6500</v>
      </c>
      <c r="Q197" s="29">
        <v>5</v>
      </c>
      <c r="R197" s="29">
        <v>6175</v>
      </c>
      <c r="S197" s="29">
        <v>4600</v>
      </c>
      <c r="T197" s="29">
        <v>1575</v>
      </c>
      <c r="U197" s="30" t="s">
        <v>1173</v>
      </c>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row>
    <row r="198" spans="1:45" x14ac:dyDescent="0.3">
      <c r="A198" s="22"/>
      <c r="B198" s="26" t="s">
        <v>2063</v>
      </c>
      <c r="C198" s="27">
        <v>45313</v>
      </c>
      <c r="D198" s="28" t="s">
        <v>1190</v>
      </c>
      <c r="E198" s="28" t="s">
        <v>1157</v>
      </c>
      <c r="F198" s="28" t="s">
        <v>1197</v>
      </c>
      <c r="G198" s="28" t="s">
        <v>2064</v>
      </c>
      <c r="H198" s="28" t="s">
        <v>163</v>
      </c>
      <c r="I198" s="28" t="s">
        <v>1153</v>
      </c>
      <c r="J198" s="28" t="s">
        <v>1374</v>
      </c>
      <c r="K198" s="28" t="s">
        <v>2065</v>
      </c>
      <c r="L198" s="28" t="s">
        <v>2066</v>
      </c>
      <c r="M198" s="28" t="s">
        <v>1177</v>
      </c>
      <c r="N198" s="28" t="s">
        <v>1181</v>
      </c>
      <c r="O198" s="29">
        <v>6</v>
      </c>
      <c r="P198" s="29">
        <v>60</v>
      </c>
      <c r="Q198" s="29">
        <v>0</v>
      </c>
      <c r="R198" s="29">
        <v>360</v>
      </c>
      <c r="S198" s="29">
        <v>240</v>
      </c>
      <c r="T198" s="29">
        <v>120</v>
      </c>
      <c r="U198" s="30" t="s">
        <v>1173</v>
      </c>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row>
    <row r="199" spans="1:45" x14ac:dyDescent="0.3">
      <c r="A199" s="22"/>
      <c r="B199" s="26" t="s">
        <v>2067</v>
      </c>
      <c r="C199" s="27">
        <v>45313</v>
      </c>
      <c r="D199" s="28" t="s">
        <v>1190</v>
      </c>
      <c r="E199" s="28" t="s">
        <v>1157</v>
      </c>
      <c r="F199" s="28" t="s">
        <v>1197</v>
      </c>
      <c r="G199" s="28" t="s">
        <v>2068</v>
      </c>
      <c r="H199" s="28" t="s">
        <v>465</v>
      </c>
      <c r="I199" s="28" t="s">
        <v>1153</v>
      </c>
      <c r="J199" s="28" t="s">
        <v>1374</v>
      </c>
      <c r="K199" s="28" t="s">
        <v>2069</v>
      </c>
      <c r="L199" s="28" t="s">
        <v>2070</v>
      </c>
      <c r="M199" s="28" t="s">
        <v>1177</v>
      </c>
      <c r="N199" s="28" t="s">
        <v>1181</v>
      </c>
      <c r="O199" s="29">
        <v>4</v>
      </c>
      <c r="P199" s="29">
        <v>120</v>
      </c>
      <c r="Q199" s="29">
        <v>0</v>
      </c>
      <c r="R199" s="29">
        <v>480</v>
      </c>
      <c r="S199" s="29">
        <v>330</v>
      </c>
      <c r="T199" s="29">
        <v>150</v>
      </c>
      <c r="U199" s="30" t="s">
        <v>1172</v>
      </c>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row>
    <row r="200" spans="1:45" x14ac:dyDescent="0.3">
      <c r="A200" s="22"/>
      <c r="B200" s="26" t="s">
        <v>2071</v>
      </c>
      <c r="C200" s="27">
        <v>45313</v>
      </c>
      <c r="D200" s="28" t="s">
        <v>1191</v>
      </c>
      <c r="E200" s="28" t="s">
        <v>1157</v>
      </c>
      <c r="F200" s="28" t="s">
        <v>1198</v>
      </c>
      <c r="G200" s="28" t="s">
        <v>2072</v>
      </c>
      <c r="H200" s="28" t="s">
        <v>1134</v>
      </c>
      <c r="I200" s="28" t="s">
        <v>1155</v>
      </c>
      <c r="J200" s="28" t="s">
        <v>1927</v>
      </c>
      <c r="K200" s="28" t="s">
        <v>2073</v>
      </c>
      <c r="L200" s="28" t="s">
        <v>2074</v>
      </c>
      <c r="M200" s="28" t="s">
        <v>1177</v>
      </c>
      <c r="N200" s="28" t="s">
        <v>1180</v>
      </c>
      <c r="O200" s="29">
        <v>2</v>
      </c>
      <c r="P200" s="29">
        <v>1500</v>
      </c>
      <c r="Q200" s="29">
        <v>0</v>
      </c>
      <c r="R200" s="29">
        <v>3000</v>
      </c>
      <c r="S200" s="29">
        <v>2100</v>
      </c>
      <c r="T200" s="29">
        <v>900</v>
      </c>
      <c r="U200" s="30" t="s">
        <v>1172</v>
      </c>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row>
    <row r="201" spans="1:45" x14ac:dyDescent="0.3">
      <c r="A201" s="22"/>
      <c r="B201" s="26" t="s">
        <v>2075</v>
      </c>
      <c r="C201" s="27">
        <v>45313</v>
      </c>
      <c r="D201" s="28" t="s">
        <v>1191</v>
      </c>
      <c r="E201" s="28" t="s">
        <v>1157</v>
      </c>
      <c r="F201" s="28" t="s">
        <v>1198</v>
      </c>
      <c r="G201" s="28" t="s">
        <v>2076</v>
      </c>
      <c r="H201" s="28" t="s">
        <v>391</v>
      </c>
      <c r="I201" s="28" t="s">
        <v>1155</v>
      </c>
      <c r="J201" s="28" t="s">
        <v>1927</v>
      </c>
      <c r="K201" s="28" t="s">
        <v>2077</v>
      </c>
      <c r="L201" s="28" t="s">
        <v>2078</v>
      </c>
      <c r="M201" s="28" t="s">
        <v>1177</v>
      </c>
      <c r="N201" s="28" t="s">
        <v>1180</v>
      </c>
      <c r="O201" s="29">
        <v>2</v>
      </c>
      <c r="P201" s="29">
        <v>700</v>
      </c>
      <c r="Q201" s="29">
        <v>0</v>
      </c>
      <c r="R201" s="29">
        <v>1400</v>
      </c>
      <c r="S201" s="29">
        <v>950</v>
      </c>
      <c r="T201" s="29">
        <v>450</v>
      </c>
      <c r="U201" s="30" t="s">
        <v>1174</v>
      </c>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row>
    <row r="202" spans="1:45" x14ac:dyDescent="0.3">
      <c r="A202" s="22"/>
      <c r="B202" s="26" t="s">
        <v>2079</v>
      </c>
      <c r="C202" s="27">
        <v>45314</v>
      </c>
      <c r="D202" s="28" t="s">
        <v>1186</v>
      </c>
      <c r="E202" s="28" t="s">
        <v>1159</v>
      </c>
      <c r="F202" s="28" t="s">
        <v>1198</v>
      </c>
      <c r="G202" s="28" t="s">
        <v>2080</v>
      </c>
      <c r="H202" s="28" t="s">
        <v>728</v>
      </c>
      <c r="I202" s="28" t="s">
        <v>1152</v>
      </c>
      <c r="J202" s="28" t="s">
        <v>1557</v>
      </c>
      <c r="K202" s="28" t="s">
        <v>2081</v>
      </c>
      <c r="L202" s="28" t="s">
        <v>2082</v>
      </c>
      <c r="M202" s="28" t="s">
        <v>1177</v>
      </c>
      <c r="N202" s="28" t="s">
        <v>1184</v>
      </c>
      <c r="O202" s="29">
        <v>1</v>
      </c>
      <c r="P202" s="29">
        <v>12500</v>
      </c>
      <c r="Q202" s="29">
        <v>8</v>
      </c>
      <c r="R202" s="29">
        <v>11500</v>
      </c>
      <c r="S202" s="29">
        <v>9000</v>
      </c>
      <c r="T202" s="29">
        <v>2500</v>
      </c>
      <c r="U202" s="30" t="s">
        <v>1172</v>
      </c>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row>
    <row r="203" spans="1:45" x14ac:dyDescent="0.3">
      <c r="A203" s="22"/>
      <c r="B203" s="26" t="s">
        <v>2083</v>
      </c>
      <c r="C203" s="27">
        <v>45314</v>
      </c>
      <c r="D203" s="28" t="s">
        <v>1186</v>
      </c>
      <c r="E203" s="28" t="s">
        <v>1159</v>
      </c>
      <c r="F203" s="28" t="s">
        <v>1198</v>
      </c>
      <c r="G203" s="28" t="s">
        <v>2084</v>
      </c>
      <c r="H203" s="28" t="s">
        <v>472</v>
      </c>
      <c r="I203" s="28" t="s">
        <v>1152</v>
      </c>
      <c r="J203" s="28" t="s">
        <v>1557</v>
      </c>
      <c r="K203" s="28" t="s">
        <v>2085</v>
      </c>
      <c r="L203" s="28" t="s">
        <v>2086</v>
      </c>
      <c r="M203" s="28" t="s">
        <v>1177</v>
      </c>
      <c r="N203" s="28" t="s">
        <v>1184</v>
      </c>
      <c r="O203" s="29">
        <v>1</v>
      </c>
      <c r="P203" s="29">
        <v>18500</v>
      </c>
      <c r="Q203" s="29">
        <v>5</v>
      </c>
      <c r="R203" s="29">
        <v>17575</v>
      </c>
      <c r="S203" s="29">
        <v>14000</v>
      </c>
      <c r="T203" s="29">
        <v>3575</v>
      </c>
      <c r="U203" s="30" t="s">
        <v>1174</v>
      </c>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row>
    <row r="204" spans="1:45" x14ac:dyDescent="0.3">
      <c r="A204" s="22"/>
      <c r="B204" s="26" t="s">
        <v>2087</v>
      </c>
      <c r="C204" s="27">
        <v>45314</v>
      </c>
      <c r="D204" s="28" t="s">
        <v>1187</v>
      </c>
      <c r="E204" s="28" t="s">
        <v>1158</v>
      </c>
      <c r="F204" s="28" t="s">
        <v>1196</v>
      </c>
      <c r="G204" s="28" t="s">
        <v>2088</v>
      </c>
      <c r="H204" s="28" t="s">
        <v>811</v>
      </c>
      <c r="I204" s="28" t="s">
        <v>1151</v>
      </c>
      <c r="J204" s="28" t="s">
        <v>1245</v>
      </c>
      <c r="K204" s="28" t="s">
        <v>2089</v>
      </c>
      <c r="L204" s="28" t="s">
        <v>2090</v>
      </c>
      <c r="M204" s="28" t="s">
        <v>1178</v>
      </c>
      <c r="N204" s="28" t="s">
        <v>1182</v>
      </c>
      <c r="O204" s="29">
        <v>1</v>
      </c>
      <c r="P204" s="29">
        <v>9500</v>
      </c>
      <c r="Q204" s="29">
        <v>10</v>
      </c>
      <c r="R204" s="29">
        <v>8550</v>
      </c>
      <c r="S204" s="29">
        <v>6500</v>
      </c>
      <c r="T204" s="29">
        <v>2050</v>
      </c>
      <c r="U204" s="30" t="s">
        <v>1172</v>
      </c>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row>
    <row r="205" spans="1:45" x14ac:dyDescent="0.3">
      <c r="A205" s="22"/>
      <c r="B205" s="26" t="s">
        <v>2091</v>
      </c>
      <c r="C205" s="27">
        <v>45314</v>
      </c>
      <c r="D205" s="28" t="s">
        <v>1187</v>
      </c>
      <c r="E205" s="28" t="s">
        <v>1158</v>
      </c>
      <c r="F205" s="28" t="s">
        <v>1196</v>
      </c>
      <c r="G205" s="28" t="s">
        <v>2092</v>
      </c>
      <c r="H205" s="28" t="s">
        <v>294</v>
      </c>
      <c r="I205" s="28" t="s">
        <v>1151</v>
      </c>
      <c r="J205" s="28" t="s">
        <v>1245</v>
      </c>
      <c r="K205" s="28" t="s">
        <v>2093</v>
      </c>
      <c r="L205" s="28" t="s">
        <v>2094</v>
      </c>
      <c r="M205" s="28" t="s">
        <v>1177</v>
      </c>
      <c r="N205" s="28" t="s">
        <v>1182</v>
      </c>
      <c r="O205" s="29">
        <v>2</v>
      </c>
      <c r="P205" s="29">
        <v>2200</v>
      </c>
      <c r="Q205" s="29">
        <v>0</v>
      </c>
      <c r="R205" s="29">
        <v>4400</v>
      </c>
      <c r="S205" s="29">
        <v>3000</v>
      </c>
      <c r="T205" s="29">
        <v>1400</v>
      </c>
      <c r="U205" s="30" t="s">
        <v>1173</v>
      </c>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row>
    <row r="206" spans="1:45" x14ac:dyDescent="0.3">
      <c r="A206" s="22"/>
      <c r="B206" s="26" t="s">
        <v>2095</v>
      </c>
      <c r="C206" s="27">
        <v>45316</v>
      </c>
      <c r="D206" s="28" t="s">
        <v>1186</v>
      </c>
      <c r="E206" s="28" t="s">
        <v>1159</v>
      </c>
      <c r="F206" s="28" t="s">
        <v>1198</v>
      </c>
      <c r="G206" s="28" t="s">
        <v>2096</v>
      </c>
      <c r="H206" s="28" t="s">
        <v>843</v>
      </c>
      <c r="I206" s="28" t="s">
        <v>1152</v>
      </c>
      <c r="J206" s="28" t="s">
        <v>1339</v>
      </c>
      <c r="K206" s="28" t="s">
        <v>2097</v>
      </c>
      <c r="L206" s="28" t="s">
        <v>2098</v>
      </c>
      <c r="M206" s="28" t="s">
        <v>1177</v>
      </c>
      <c r="N206" s="28" t="s">
        <v>1184</v>
      </c>
      <c r="O206" s="29">
        <v>2</v>
      </c>
      <c r="P206" s="29">
        <v>12000</v>
      </c>
      <c r="Q206" s="29">
        <v>5</v>
      </c>
      <c r="R206" s="29">
        <v>22800</v>
      </c>
      <c r="S206" s="29">
        <v>17000</v>
      </c>
      <c r="T206" s="29">
        <v>5800</v>
      </c>
      <c r="U206" s="30" t="s">
        <v>1172</v>
      </c>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row>
    <row r="207" spans="1:45" x14ac:dyDescent="0.3">
      <c r="A207" s="22"/>
      <c r="B207" s="26" t="s">
        <v>2099</v>
      </c>
      <c r="C207" s="27">
        <v>45316</v>
      </c>
      <c r="D207" s="28" t="s">
        <v>1186</v>
      </c>
      <c r="E207" s="28" t="s">
        <v>1159</v>
      </c>
      <c r="F207" s="28" t="s">
        <v>1198</v>
      </c>
      <c r="G207" s="28" t="s">
        <v>2100</v>
      </c>
      <c r="H207" s="28" t="s">
        <v>566</v>
      </c>
      <c r="I207" s="28" t="s">
        <v>1152</v>
      </c>
      <c r="J207" s="28" t="s">
        <v>1514</v>
      </c>
      <c r="K207" s="28" t="s">
        <v>2101</v>
      </c>
      <c r="L207" s="28" t="s">
        <v>2102</v>
      </c>
      <c r="M207" s="28" t="s">
        <v>1177</v>
      </c>
      <c r="N207" s="28" t="s">
        <v>1184</v>
      </c>
      <c r="O207" s="29">
        <v>3</v>
      </c>
      <c r="P207" s="29">
        <v>3500</v>
      </c>
      <c r="Q207" s="29">
        <v>0</v>
      </c>
      <c r="R207" s="29">
        <v>10500</v>
      </c>
      <c r="S207" s="29">
        <v>7500</v>
      </c>
      <c r="T207" s="29">
        <v>3000</v>
      </c>
      <c r="U207" s="30" t="s">
        <v>1174</v>
      </c>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row>
    <row r="208" spans="1:45" x14ac:dyDescent="0.3">
      <c r="A208" s="22"/>
      <c r="B208" s="26" t="s">
        <v>2103</v>
      </c>
      <c r="C208" s="27">
        <v>45317</v>
      </c>
      <c r="D208" s="28" t="s">
        <v>1187</v>
      </c>
      <c r="E208" s="28" t="s">
        <v>1158</v>
      </c>
      <c r="F208" s="28" t="s">
        <v>1196</v>
      </c>
      <c r="G208" s="28" t="s">
        <v>2104</v>
      </c>
      <c r="H208" s="28" t="s">
        <v>512</v>
      </c>
      <c r="I208" s="28" t="s">
        <v>1151</v>
      </c>
      <c r="J208" s="28" t="s">
        <v>1245</v>
      </c>
      <c r="K208" s="28" t="s">
        <v>2105</v>
      </c>
      <c r="L208" s="28" t="s">
        <v>2106</v>
      </c>
      <c r="M208" s="28" t="s">
        <v>1177</v>
      </c>
      <c r="N208" s="28" t="s">
        <v>1182</v>
      </c>
      <c r="O208" s="29">
        <v>3</v>
      </c>
      <c r="P208" s="29">
        <v>1200</v>
      </c>
      <c r="Q208" s="29">
        <v>0</v>
      </c>
      <c r="R208" s="29">
        <v>3600</v>
      </c>
      <c r="S208" s="29">
        <v>2400</v>
      </c>
      <c r="T208" s="29">
        <v>1200</v>
      </c>
      <c r="U208" s="30" t="s">
        <v>1173</v>
      </c>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row>
    <row r="209" spans="1:45" x14ac:dyDescent="0.3">
      <c r="A209" s="22"/>
      <c r="B209" s="26" t="s">
        <v>2107</v>
      </c>
      <c r="C209" s="27">
        <v>45317</v>
      </c>
      <c r="D209" s="28" t="s">
        <v>1187</v>
      </c>
      <c r="E209" s="28" t="s">
        <v>1158</v>
      </c>
      <c r="F209" s="28" t="s">
        <v>1196</v>
      </c>
      <c r="G209" s="28" t="s">
        <v>2108</v>
      </c>
      <c r="H209" s="28" t="s">
        <v>1035</v>
      </c>
      <c r="I209" s="28" t="s">
        <v>1151</v>
      </c>
      <c r="J209" s="28" t="s">
        <v>1245</v>
      </c>
      <c r="K209" s="28" t="s">
        <v>2109</v>
      </c>
      <c r="L209" s="28" t="s">
        <v>2110</v>
      </c>
      <c r="M209" s="28" t="s">
        <v>1177</v>
      </c>
      <c r="N209" s="28" t="s">
        <v>1182</v>
      </c>
      <c r="O209" s="29">
        <v>2</v>
      </c>
      <c r="P209" s="29">
        <v>1800</v>
      </c>
      <c r="Q209" s="29">
        <v>5</v>
      </c>
      <c r="R209" s="29">
        <v>3420</v>
      </c>
      <c r="S209" s="29">
        <v>2400</v>
      </c>
      <c r="T209" s="29">
        <v>1020</v>
      </c>
      <c r="U209" s="30" t="s">
        <v>1172</v>
      </c>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row>
    <row r="210" spans="1:45" x14ac:dyDescent="0.3">
      <c r="A210" s="22"/>
      <c r="B210" s="26" t="s">
        <v>2111</v>
      </c>
      <c r="C210" s="27">
        <v>45318</v>
      </c>
      <c r="D210" s="28" t="s">
        <v>1188</v>
      </c>
      <c r="E210" s="28" t="s">
        <v>1156</v>
      </c>
      <c r="F210" s="28" t="s">
        <v>1197</v>
      </c>
      <c r="G210" s="28" t="s">
        <v>2112</v>
      </c>
      <c r="H210" s="28" t="s">
        <v>517</v>
      </c>
      <c r="I210" s="28" t="s">
        <v>1152</v>
      </c>
      <c r="J210" s="28" t="s">
        <v>1339</v>
      </c>
      <c r="K210" s="28" t="s">
        <v>2113</v>
      </c>
      <c r="L210" s="28" t="s">
        <v>2114</v>
      </c>
      <c r="M210" s="28" t="s">
        <v>1177</v>
      </c>
      <c r="N210" s="28" t="s">
        <v>1185</v>
      </c>
      <c r="O210" s="29">
        <v>1</v>
      </c>
      <c r="P210" s="29">
        <v>18000</v>
      </c>
      <c r="Q210" s="29">
        <v>8</v>
      </c>
      <c r="R210" s="29">
        <v>16560</v>
      </c>
      <c r="S210" s="29">
        <v>13000</v>
      </c>
      <c r="T210" s="29">
        <v>3560</v>
      </c>
      <c r="U210" s="30" t="s">
        <v>1172</v>
      </c>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row>
    <row r="211" spans="1:45" x14ac:dyDescent="0.3">
      <c r="A211" s="22"/>
      <c r="B211" s="26" t="s">
        <v>2115</v>
      </c>
      <c r="C211" s="27">
        <v>45318</v>
      </c>
      <c r="D211" s="28" t="s">
        <v>1188</v>
      </c>
      <c r="E211" s="28" t="s">
        <v>1156</v>
      </c>
      <c r="F211" s="28" t="s">
        <v>1197</v>
      </c>
      <c r="G211" s="28" t="s">
        <v>2116</v>
      </c>
      <c r="H211" s="28" t="s">
        <v>884</v>
      </c>
      <c r="I211" s="28" t="s">
        <v>1152</v>
      </c>
      <c r="J211" s="28" t="s">
        <v>1339</v>
      </c>
      <c r="K211" s="28" t="s">
        <v>2117</v>
      </c>
      <c r="L211" s="28" t="s">
        <v>2118</v>
      </c>
      <c r="M211" s="28" t="s">
        <v>1178</v>
      </c>
      <c r="N211" s="28" t="s">
        <v>1185</v>
      </c>
      <c r="O211" s="29">
        <v>1</v>
      </c>
      <c r="P211" s="29">
        <v>45000</v>
      </c>
      <c r="Q211" s="29">
        <v>10</v>
      </c>
      <c r="R211" s="29">
        <v>40500</v>
      </c>
      <c r="S211" s="29">
        <v>33000</v>
      </c>
      <c r="T211" s="29">
        <v>7500</v>
      </c>
      <c r="U211" s="30" t="s">
        <v>1174</v>
      </c>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row>
    <row r="212" spans="1:45" x14ac:dyDescent="0.3">
      <c r="A212" s="22"/>
      <c r="B212" s="26" t="s">
        <v>2119</v>
      </c>
      <c r="C212" s="27">
        <v>45319</v>
      </c>
      <c r="D212" s="28" t="s">
        <v>1189</v>
      </c>
      <c r="E212" s="28" t="s">
        <v>1157</v>
      </c>
      <c r="F212" s="28" t="s">
        <v>1195</v>
      </c>
      <c r="G212" s="28" t="s">
        <v>2120</v>
      </c>
      <c r="H212" s="28" t="s">
        <v>1066</v>
      </c>
      <c r="I212" s="28" t="s">
        <v>1153</v>
      </c>
      <c r="J212" s="28" t="s">
        <v>1316</v>
      </c>
      <c r="K212" s="28" t="s">
        <v>2121</v>
      </c>
      <c r="L212" s="28" t="s">
        <v>2122</v>
      </c>
      <c r="M212" s="28" t="s">
        <v>1177</v>
      </c>
      <c r="N212" s="28" t="s">
        <v>1183</v>
      </c>
      <c r="O212" s="29">
        <v>2</v>
      </c>
      <c r="P212" s="29">
        <v>8500</v>
      </c>
      <c r="Q212" s="29">
        <v>5</v>
      </c>
      <c r="R212" s="29">
        <v>16150</v>
      </c>
      <c r="S212" s="29">
        <v>12000</v>
      </c>
      <c r="T212" s="29">
        <v>4150</v>
      </c>
      <c r="U212" s="30" t="s">
        <v>1172</v>
      </c>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row>
    <row r="213" spans="1:45" x14ac:dyDescent="0.3">
      <c r="A213" s="22"/>
      <c r="B213" s="26" t="s">
        <v>2123</v>
      </c>
      <c r="C213" s="27">
        <v>45319</v>
      </c>
      <c r="D213" s="28" t="s">
        <v>1189</v>
      </c>
      <c r="E213" s="28" t="s">
        <v>1157</v>
      </c>
      <c r="F213" s="28" t="s">
        <v>1195</v>
      </c>
      <c r="G213" s="28" t="s">
        <v>2124</v>
      </c>
      <c r="H213" s="28" t="s">
        <v>177</v>
      </c>
      <c r="I213" s="28" t="s">
        <v>1153</v>
      </c>
      <c r="J213" s="28" t="s">
        <v>1316</v>
      </c>
      <c r="K213" s="28" t="s">
        <v>2125</v>
      </c>
      <c r="L213" s="28" t="s">
        <v>2126</v>
      </c>
      <c r="M213" s="28" t="s">
        <v>1179</v>
      </c>
      <c r="N213" s="28" t="s">
        <v>1183</v>
      </c>
      <c r="O213" s="29">
        <v>1</v>
      </c>
      <c r="P213" s="29">
        <v>4200</v>
      </c>
      <c r="Q213" s="29">
        <v>0</v>
      </c>
      <c r="R213" s="29">
        <v>4200</v>
      </c>
      <c r="S213" s="29">
        <v>3000</v>
      </c>
      <c r="T213" s="29">
        <v>1200</v>
      </c>
      <c r="U213" s="30" t="s">
        <v>1173</v>
      </c>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row>
    <row r="214" spans="1:45" x14ac:dyDescent="0.3">
      <c r="A214" s="22"/>
      <c r="B214" s="26" t="s">
        <v>2127</v>
      </c>
      <c r="C214" s="27">
        <v>45320</v>
      </c>
      <c r="D214" s="28" t="s">
        <v>1190</v>
      </c>
      <c r="E214" s="28" t="s">
        <v>1157</v>
      </c>
      <c r="F214" s="28" t="s">
        <v>1197</v>
      </c>
      <c r="G214" s="28" t="s">
        <v>2128</v>
      </c>
      <c r="H214" s="28" t="s">
        <v>98</v>
      </c>
      <c r="I214" s="28" t="s">
        <v>1153</v>
      </c>
      <c r="J214" s="28" t="s">
        <v>1285</v>
      </c>
      <c r="K214" s="28" t="s">
        <v>2129</v>
      </c>
      <c r="L214" s="28" t="s">
        <v>2130</v>
      </c>
      <c r="M214" s="28" t="s">
        <v>1177</v>
      </c>
      <c r="N214" s="28" t="s">
        <v>1181</v>
      </c>
      <c r="O214" s="29">
        <v>5</v>
      </c>
      <c r="P214" s="29">
        <v>95</v>
      </c>
      <c r="Q214" s="29">
        <v>0</v>
      </c>
      <c r="R214" s="29">
        <v>475</v>
      </c>
      <c r="S214" s="29">
        <v>320</v>
      </c>
      <c r="T214" s="29">
        <v>155</v>
      </c>
      <c r="U214" s="30" t="s">
        <v>1173</v>
      </c>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row>
    <row r="215" spans="1:45" x14ac:dyDescent="0.3">
      <c r="A215" s="22"/>
      <c r="B215" s="26" t="s">
        <v>2131</v>
      </c>
      <c r="C215" s="27">
        <v>45320</v>
      </c>
      <c r="D215" s="28" t="s">
        <v>1190</v>
      </c>
      <c r="E215" s="28" t="s">
        <v>1157</v>
      </c>
      <c r="F215" s="28" t="s">
        <v>1197</v>
      </c>
      <c r="G215" s="28" t="s">
        <v>2132</v>
      </c>
      <c r="H215" s="28" t="s">
        <v>798</v>
      </c>
      <c r="I215" s="28" t="s">
        <v>1153</v>
      </c>
      <c r="J215" s="28" t="s">
        <v>1592</v>
      </c>
      <c r="K215" s="28" t="s">
        <v>2133</v>
      </c>
      <c r="L215" s="28" t="s">
        <v>2134</v>
      </c>
      <c r="M215" s="28" t="s">
        <v>1177</v>
      </c>
      <c r="N215" s="28" t="s">
        <v>1181</v>
      </c>
      <c r="O215" s="29">
        <v>3</v>
      </c>
      <c r="P215" s="29">
        <v>350</v>
      </c>
      <c r="Q215" s="29">
        <v>0</v>
      </c>
      <c r="R215" s="29">
        <v>1050</v>
      </c>
      <c r="S215" s="29">
        <v>750</v>
      </c>
      <c r="T215" s="29">
        <v>300</v>
      </c>
      <c r="U215" s="30" t="s">
        <v>1172</v>
      </c>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row>
    <row r="216" spans="1:45" x14ac:dyDescent="0.3">
      <c r="A216" s="22"/>
      <c r="B216" s="26" t="s">
        <v>2135</v>
      </c>
      <c r="C216" s="27">
        <v>45321</v>
      </c>
      <c r="D216" s="28" t="s">
        <v>1191</v>
      </c>
      <c r="E216" s="28" t="s">
        <v>1157</v>
      </c>
      <c r="F216" s="28" t="s">
        <v>1198</v>
      </c>
      <c r="G216" s="28" t="s">
        <v>2136</v>
      </c>
      <c r="H216" s="28" t="s">
        <v>520</v>
      </c>
      <c r="I216" s="28" t="s">
        <v>1155</v>
      </c>
      <c r="J216" s="28" t="s">
        <v>1823</v>
      </c>
      <c r="K216" s="28" t="s">
        <v>2137</v>
      </c>
      <c r="L216" s="28" t="s">
        <v>2138</v>
      </c>
      <c r="M216" s="28" t="s">
        <v>1178</v>
      </c>
      <c r="N216" s="28" t="s">
        <v>1180</v>
      </c>
      <c r="O216" s="29">
        <v>1</v>
      </c>
      <c r="P216" s="29">
        <v>45000</v>
      </c>
      <c r="Q216" s="29">
        <v>8</v>
      </c>
      <c r="R216" s="29">
        <v>41400</v>
      </c>
      <c r="S216" s="29">
        <v>33000</v>
      </c>
      <c r="T216" s="29">
        <v>8400</v>
      </c>
      <c r="U216" s="30" t="s">
        <v>1172</v>
      </c>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row>
    <row r="217" spans="1:45" x14ac:dyDescent="0.3">
      <c r="A217" s="22"/>
      <c r="B217" s="26" t="s">
        <v>2139</v>
      </c>
      <c r="C217" s="27">
        <v>45321</v>
      </c>
      <c r="D217" s="28" t="s">
        <v>1191</v>
      </c>
      <c r="E217" s="28" t="s">
        <v>1157</v>
      </c>
      <c r="F217" s="28" t="s">
        <v>1198</v>
      </c>
      <c r="G217" s="28" t="s">
        <v>2140</v>
      </c>
      <c r="H217" s="28" t="s">
        <v>259</v>
      </c>
      <c r="I217" s="28" t="s">
        <v>1155</v>
      </c>
      <c r="J217" s="28" t="s">
        <v>1927</v>
      </c>
      <c r="K217" s="28" t="s">
        <v>2141</v>
      </c>
      <c r="L217" s="28" t="s">
        <v>2142</v>
      </c>
      <c r="M217" s="28" t="s">
        <v>1177</v>
      </c>
      <c r="N217" s="28" t="s">
        <v>1180</v>
      </c>
      <c r="O217" s="29">
        <v>2</v>
      </c>
      <c r="P217" s="29">
        <v>3500</v>
      </c>
      <c r="Q217" s="29">
        <v>0</v>
      </c>
      <c r="R217" s="29">
        <v>7000</v>
      </c>
      <c r="S217" s="29">
        <v>5000</v>
      </c>
      <c r="T217" s="29">
        <v>2000</v>
      </c>
      <c r="U217" s="30" t="s">
        <v>1174</v>
      </c>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row>
    <row r="218" spans="1:45" x14ac:dyDescent="0.3">
      <c r="A218" s="22"/>
      <c r="B218" s="26" t="s">
        <v>2143</v>
      </c>
      <c r="C218" s="27">
        <v>45322</v>
      </c>
      <c r="D218" s="28" t="s">
        <v>1186</v>
      </c>
      <c r="E218" s="28" t="s">
        <v>1159</v>
      </c>
      <c r="F218" s="28" t="s">
        <v>1198</v>
      </c>
      <c r="G218" s="28" t="s">
        <v>2144</v>
      </c>
      <c r="H218" s="28" t="s">
        <v>828</v>
      </c>
      <c r="I218" s="28" t="s">
        <v>1152</v>
      </c>
      <c r="J218" s="28" t="s">
        <v>1294</v>
      </c>
      <c r="K218" s="28" t="s">
        <v>2145</v>
      </c>
      <c r="L218" s="28" t="s">
        <v>2146</v>
      </c>
      <c r="M218" s="28" t="s">
        <v>1177</v>
      </c>
      <c r="N218" s="28" t="s">
        <v>1184</v>
      </c>
      <c r="O218" s="29">
        <v>2</v>
      </c>
      <c r="P218" s="29">
        <v>32000</v>
      </c>
      <c r="Q218" s="29">
        <v>15</v>
      </c>
      <c r="R218" s="29">
        <v>54400</v>
      </c>
      <c r="S218" s="29">
        <v>42000</v>
      </c>
      <c r="T218" s="29">
        <v>12400</v>
      </c>
      <c r="U218" s="30" t="s">
        <v>1172</v>
      </c>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row>
    <row r="219" spans="1:45" x14ac:dyDescent="0.3">
      <c r="A219" s="22"/>
      <c r="B219" s="26" t="s">
        <v>2147</v>
      </c>
      <c r="C219" s="27">
        <v>45322</v>
      </c>
      <c r="D219" s="28" t="s">
        <v>1186</v>
      </c>
      <c r="E219" s="28" t="s">
        <v>1159</v>
      </c>
      <c r="F219" s="28" t="s">
        <v>1198</v>
      </c>
      <c r="G219" s="28" t="s">
        <v>2148</v>
      </c>
      <c r="H219" s="28" t="s">
        <v>565</v>
      </c>
      <c r="I219" s="28" t="s">
        <v>1152</v>
      </c>
      <c r="J219" s="28" t="s">
        <v>1953</v>
      </c>
      <c r="K219" s="28" t="s">
        <v>2149</v>
      </c>
      <c r="L219" s="28" t="s">
        <v>2150</v>
      </c>
      <c r="M219" s="28" t="s">
        <v>1177</v>
      </c>
      <c r="N219" s="28" t="s">
        <v>1184</v>
      </c>
      <c r="O219" s="29">
        <v>4</v>
      </c>
      <c r="P219" s="29">
        <v>3500</v>
      </c>
      <c r="Q219" s="29">
        <v>10</v>
      </c>
      <c r="R219" s="29">
        <v>12600</v>
      </c>
      <c r="S219" s="29">
        <v>9000</v>
      </c>
      <c r="T219" s="29">
        <v>3600</v>
      </c>
      <c r="U219" s="30" t="s">
        <v>1174</v>
      </c>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row>
    <row r="220" spans="1:45" x14ac:dyDescent="0.3">
      <c r="A220" s="22"/>
      <c r="B220" s="26" t="s">
        <v>2151</v>
      </c>
      <c r="C220" s="27">
        <v>45323</v>
      </c>
      <c r="D220" s="28" t="s">
        <v>1187</v>
      </c>
      <c r="E220" s="28" t="s">
        <v>1158</v>
      </c>
      <c r="F220" s="28" t="s">
        <v>1196</v>
      </c>
      <c r="G220" s="28" t="s">
        <v>2152</v>
      </c>
      <c r="H220" s="28" t="s">
        <v>1045</v>
      </c>
      <c r="I220" s="28" t="s">
        <v>1151</v>
      </c>
      <c r="J220" s="28" t="s">
        <v>1519</v>
      </c>
      <c r="K220" s="28" t="s">
        <v>2153</v>
      </c>
      <c r="L220" s="28" t="s">
        <v>2154</v>
      </c>
      <c r="M220" s="28" t="s">
        <v>1177</v>
      </c>
      <c r="N220" s="28" t="s">
        <v>1182</v>
      </c>
      <c r="O220" s="29">
        <v>2</v>
      </c>
      <c r="P220" s="29">
        <v>4500</v>
      </c>
      <c r="Q220" s="29">
        <v>12</v>
      </c>
      <c r="R220" s="29">
        <v>7920</v>
      </c>
      <c r="S220" s="29">
        <v>5800</v>
      </c>
      <c r="T220" s="29">
        <v>2120</v>
      </c>
      <c r="U220" s="30" t="s">
        <v>1172</v>
      </c>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row>
    <row r="221" spans="1:45" x14ac:dyDescent="0.3">
      <c r="A221" s="22"/>
      <c r="B221" s="26" t="s">
        <v>2155</v>
      </c>
      <c r="C221" s="27">
        <v>45323</v>
      </c>
      <c r="D221" s="28" t="s">
        <v>1187</v>
      </c>
      <c r="E221" s="28" t="s">
        <v>1158</v>
      </c>
      <c r="F221" s="28" t="s">
        <v>1196</v>
      </c>
      <c r="G221" s="28" t="s">
        <v>2156</v>
      </c>
      <c r="H221" s="28" t="s">
        <v>720</v>
      </c>
      <c r="I221" s="28" t="s">
        <v>1151</v>
      </c>
      <c r="J221" s="28" t="s">
        <v>1647</v>
      </c>
      <c r="K221" s="28" t="s">
        <v>2157</v>
      </c>
      <c r="L221" s="28" t="s">
        <v>2158</v>
      </c>
      <c r="M221" s="28" t="s">
        <v>1178</v>
      </c>
      <c r="N221" s="28" t="s">
        <v>1182</v>
      </c>
      <c r="O221" s="29">
        <v>3</v>
      </c>
      <c r="P221" s="29">
        <v>2800</v>
      </c>
      <c r="Q221" s="29">
        <v>8</v>
      </c>
      <c r="R221" s="29">
        <v>7728</v>
      </c>
      <c r="S221" s="29">
        <v>5500</v>
      </c>
      <c r="T221" s="29">
        <v>2228</v>
      </c>
      <c r="U221" s="30" t="s">
        <v>1172</v>
      </c>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row>
    <row r="222" spans="1:45" x14ac:dyDescent="0.3">
      <c r="A222" s="22"/>
      <c r="B222" s="26" t="s">
        <v>2159</v>
      </c>
      <c r="C222" s="27">
        <v>45324</v>
      </c>
      <c r="D222" s="28" t="s">
        <v>1188</v>
      </c>
      <c r="E222" s="28" t="s">
        <v>1156</v>
      </c>
      <c r="F222" s="28" t="s">
        <v>1197</v>
      </c>
      <c r="G222" s="28" t="s">
        <v>2160</v>
      </c>
      <c r="H222" s="28" t="s">
        <v>618</v>
      </c>
      <c r="I222" s="28" t="s">
        <v>1152</v>
      </c>
      <c r="J222" s="28" t="s">
        <v>2161</v>
      </c>
      <c r="K222" s="28" t="s">
        <v>2162</v>
      </c>
      <c r="L222" s="28" t="s">
        <v>2163</v>
      </c>
      <c r="M222" s="28" t="s">
        <v>1177</v>
      </c>
      <c r="N222" s="28" t="s">
        <v>1185</v>
      </c>
      <c r="O222" s="29">
        <v>1</v>
      </c>
      <c r="P222" s="29">
        <v>18500</v>
      </c>
      <c r="Q222" s="29">
        <v>0</v>
      </c>
      <c r="R222" s="29">
        <v>18500</v>
      </c>
      <c r="S222" s="29">
        <v>14000</v>
      </c>
      <c r="T222" s="29">
        <v>4500</v>
      </c>
      <c r="U222" s="30" t="s">
        <v>1172</v>
      </c>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row>
    <row r="223" spans="1:45" x14ac:dyDescent="0.3">
      <c r="A223" s="22"/>
      <c r="B223" s="26" t="s">
        <v>2164</v>
      </c>
      <c r="C223" s="27">
        <v>45324</v>
      </c>
      <c r="D223" s="28" t="s">
        <v>1188</v>
      </c>
      <c r="E223" s="28" t="s">
        <v>1156</v>
      </c>
      <c r="F223" s="28" t="s">
        <v>1197</v>
      </c>
      <c r="G223" s="28" t="s">
        <v>2165</v>
      </c>
      <c r="H223" s="28" t="s">
        <v>183</v>
      </c>
      <c r="I223" s="28" t="s">
        <v>1152</v>
      </c>
      <c r="J223" s="28" t="s">
        <v>2161</v>
      </c>
      <c r="K223" s="28" t="s">
        <v>2166</v>
      </c>
      <c r="L223" s="28" t="s">
        <v>2167</v>
      </c>
      <c r="M223" s="28" t="s">
        <v>1177</v>
      </c>
      <c r="N223" s="28" t="s">
        <v>1185</v>
      </c>
      <c r="O223" s="29">
        <v>1</v>
      </c>
      <c r="P223" s="29">
        <v>7500</v>
      </c>
      <c r="Q223" s="29">
        <v>5</v>
      </c>
      <c r="R223" s="29">
        <v>7125</v>
      </c>
      <c r="S223" s="29">
        <v>5300</v>
      </c>
      <c r="T223" s="29">
        <v>1825</v>
      </c>
      <c r="U223" s="30" t="s">
        <v>1174</v>
      </c>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row>
    <row r="224" spans="1:45" x14ac:dyDescent="0.3">
      <c r="A224" s="22"/>
      <c r="B224" s="26" t="s">
        <v>2168</v>
      </c>
      <c r="C224" s="27">
        <v>45325</v>
      </c>
      <c r="D224" s="28" t="s">
        <v>1189</v>
      </c>
      <c r="E224" s="28" t="s">
        <v>1157</v>
      </c>
      <c r="F224" s="28" t="s">
        <v>1195</v>
      </c>
      <c r="G224" s="28" t="s">
        <v>2169</v>
      </c>
      <c r="H224" s="28" t="s">
        <v>1047</v>
      </c>
      <c r="I224" s="28" t="s">
        <v>1153</v>
      </c>
      <c r="J224" s="28" t="s">
        <v>1275</v>
      </c>
      <c r="K224" s="28" t="s">
        <v>2170</v>
      </c>
      <c r="L224" s="28" t="s">
        <v>2171</v>
      </c>
      <c r="M224" s="28" t="s">
        <v>1177</v>
      </c>
      <c r="N224" s="28" t="s">
        <v>1183</v>
      </c>
      <c r="O224" s="29">
        <v>2</v>
      </c>
      <c r="P224" s="29">
        <v>9500</v>
      </c>
      <c r="Q224" s="29">
        <v>10</v>
      </c>
      <c r="R224" s="29">
        <v>17100</v>
      </c>
      <c r="S224" s="29">
        <v>13000</v>
      </c>
      <c r="T224" s="29">
        <v>4100</v>
      </c>
      <c r="U224" s="30" t="s">
        <v>1172</v>
      </c>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row>
    <row r="225" spans="1:45" x14ac:dyDescent="0.3">
      <c r="A225" s="22"/>
      <c r="B225" s="26" t="s">
        <v>2172</v>
      </c>
      <c r="C225" s="27">
        <v>45325</v>
      </c>
      <c r="D225" s="28" t="s">
        <v>1189</v>
      </c>
      <c r="E225" s="28" t="s">
        <v>1157</v>
      </c>
      <c r="F225" s="28" t="s">
        <v>1195</v>
      </c>
      <c r="G225" s="28" t="s">
        <v>2173</v>
      </c>
      <c r="H225" s="28" t="s">
        <v>531</v>
      </c>
      <c r="I225" s="28" t="s">
        <v>1153</v>
      </c>
      <c r="J225" s="28" t="s">
        <v>1753</v>
      </c>
      <c r="K225" s="28" t="s">
        <v>2174</v>
      </c>
      <c r="L225" s="28" t="s">
        <v>2175</v>
      </c>
      <c r="M225" s="28" t="s">
        <v>1177</v>
      </c>
      <c r="N225" s="28" t="s">
        <v>1183</v>
      </c>
      <c r="O225" s="29">
        <v>1</v>
      </c>
      <c r="P225" s="29">
        <v>22000</v>
      </c>
      <c r="Q225" s="29">
        <v>12</v>
      </c>
      <c r="R225" s="29">
        <v>19360</v>
      </c>
      <c r="S225" s="29">
        <v>15500</v>
      </c>
      <c r="T225" s="29">
        <v>3860</v>
      </c>
      <c r="U225" s="30" t="s">
        <v>1173</v>
      </c>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row>
    <row r="226" spans="1:45" x14ac:dyDescent="0.3">
      <c r="A226" s="22"/>
      <c r="B226" s="26" t="s">
        <v>2176</v>
      </c>
      <c r="C226" s="27">
        <v>45326</v>
      </c>
      <c r="D226" s="28" t="s">
        <v>1190</v>
      </c>
      <c r="E226" s="28" t="s">
        <v>1157</v>
      </c>
      <c r="F226" s="28" t="s">
        <v>1197</v>
      </c>
      <c r="G226" s="28" t="s">
        <v>2177</v>
      </c>
      <c r="H226" s="28" t="s">
        <v>551</v>
      </c>
      <c r="I226" s="28" t="s">
        <v>1153</v>
      </c>
      <c r="J226" s="28" t="s">
        <v>1763</v>
      </c>
      <c r="K226" s="28" t="s">
        <v>2178</v>
      </c>
      <c r="L226" s="28" t="s">
        <v>2179</v>
      </c>
      <c r="M226" s="28" t="s">
        <v>1177</v>
      </c>
      <c r="N226" s="28" t="s">
        <v>1181</v>
      </c>
      <c r="O226" s="29">
        <v>3</v>
      </c>
      <c r="P226" s="29">
        <v>150</v>
      </c>
      <c r="Q226" s="29">
        <v>0</v>
      </c>
      <c r="R226" s="29">
        <v>450</v>
      </c>
      <c r="S226" s="29">
        <v>300</v>
      </c>
      <c r="T226" s="29">
        <v>150</v>
      </c>
      <c r="U226" s="30" t="s">
        <v>1173</v>
      </c>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row>
    <row r="227" spans="1:45" x14ac:dyDescent="0.3">
      <c r="A227" s="22"/>
      <c r="B227" s="26" t="s">
        <v>2180</v>
      </c>
      <c r="C227" s="27">
        <v>45326</v>
      </c>
      <c r="D227" s="28" t="s">
        <v>1190</v>
      </c>
      <c r="E227" s="28" t="s">
        <v>1157</v>
      </c>
      <c r="F227" s="28" t="s">
        <v>1197</v>
      </c>
      <c r="G227" s="28" t="s">
        <v>2181</v>
      </c>
      <c r="H227" s="28" t="s">
        <v>382</v>
      </c>
      <c r="I227" s="28" t="s">
        <v>1153</v>
      </c>
      <c r="J227" s="28" t="s">
        <v>1763</v>
      </c>
      <c r="K227" s="28" t="s">
        <v>2182</v>
      </c>
      <c r="L227" s="28" t="s">
        <v>2183</v>
      </c>
      <c r="M227" s="28" t="s">
        <v>1177</v>
      </c>
      <c r="N227" s="28" t="s">
        <v>1181</v>
      </c>
      <c r="O227" s="29">
        <v>2</v>
      </c>
      <c r="P227" s="29">
        <v>120</v>
      </c>
      <c r="Q227" s="29">
        <v>0</v>
      </c>
      <c r="R227" s="29">
        <v>240</v>
      </c>
      <c r="S227" s="29">
        <v>160</v>
      </c>
      <c r="T227" s="29">
        <v>80</v>
      </c>
      <c r="U227" s="30" t="s">
        <v>1172</v>
      </c>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row>
    <row r="228" spans="1:45" x14ac:dyDescent="0.3">
      <c r="A228" s="22"/>
      <c r="B228" s="26" t="s">
        <v>2184</v>
      </c>
      <c r="C228" s="27">
        <v>45327</v>
      </c>
      <c r="D228" s="28" t="s">
        <v>1191</v>
      </c>
      <c r="E228" s="28" t="s">
        <v>1157</v>
      </c>
      <c r="F228" s="28" t="s">
        <v>1198</v>
      </c>
      <c r="G228" s="28" t="s">
        <v>2185</v>
      </c>
      <c r="H228" s="28" t="s">
        <v>199</v>
      </c>
      <c r="I228" s="28" t="s">
        <v>1155</v>
      </c>
      <c r="J228" s="28" t="s">
        <v>1823</v>
      </c>
      <c r="K228" s="28" t="s">
        <v>2186</v>
      </c>
      <c r="L228" s="28" t="s">
        <v>2187</v>
      </c>
      <c r="M228" s="28" t="s">
        <v>1177</v>
      </c>
      <c r="N228" s="28" t="s">
        <v>1180</v>
      </c>
      <c r="O228" s="29">
        <v>1</v>
      </c>
      <c r="P228" s="29">
        <v>8500</v>
      </c>
      <c r="Q228" s="29">
        <v>5</v>
      </c>
      <c r="R228" s="29">
        <v>8075</v>
      </c>
      <c r="S228" s="29">
        <v>6200</v>
      </c>
      <c r="T228" s="29">
        <v>1875</v>
      </c>
      <c r="U228" s="30" t="s">
        <v>1172</v>
      </c>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row>
    <row r="229" spans="1:45" x14ac:dyDescent="0.3">
      <c r="A229" s="22"/>
      <c r="B229" s="26" t="s">
        <v>2188</v>
      </c>
      <c r="C229" s="27">
        <v>45327</v>
      </c>
      <c r="D229" s="28" t="s">
        <v>1191</v>
      </c>
      <c r="E229" s="28" t="s">
        <v>1157</v>
      </c>
      <c r="F229" s="28" t="s">
        <v>1198</v>
      </c>
      <c r="G229" s="28" t="s">
        <v>2189</v>
      </c>
      <c r="H229" s="28" t="s">
        <v>1012</v>
      </c>
      <c r="I229" s="28" t="s">
        <v>1155</v>
      </c>
      <c r="J229" s="28" t="s">
        <v>1823</v>
      </c>
      <c r="K229" s="28" t="s">
        <v>2190</v>
      </c>
      <c r="L229" s="28" t="s">
        <v>2191</v>
      </c>
      <c r="M229" s="28" t="s">
        <v>1177</v>
      </c>
      <c r="N229" s="28" t="s">
        <v>1180</v>
      </c>
      <c r="O229" s="29">
        <v>3</v>
      </c>
      <c r="P229" s="29">
        <v>800</v>
      </c>
      <c r="Q229" s="29">
        <v>0</v>
      </c>
      <c r="R229" s="29">
        <v>2400</v>
      </c>
      <c r="S229" s="29">
        <v>1600</v>
      </c>
      <c r="T229" s="29">
        <v>800</v>
      </c>
      <c r="U229" s="30" t="s">
        <v>1174</v>
      </c>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row>
    <row r="230" spans="1:45" x14ac:dyDescent="0.3">
      <c r="A230" s="22"/>
      <c r="B230" s="26" t="s">
        <v>2192</v>
      </c>
      <c r="C230" s="27">
        <v>45328</v>
      </c>
      <c r="D230" s="28" t="s">
        <v>1186</v>
      </c>
      <c r="E230" s="28" t="s">
        <v>1159</v>
      </c>
      <c r="F230" s="28" t="s">
        <v>1198</v>
      </c>
      <c r="G230" s="28" t="s">
        <v>2193</v>
      </c>
      <c r="H230" s="28" t="s">
        <v>726</v>
      </c>
      <c r="I230" s="28" t="s">
        <v>1152</v>
      </c>
      <c r="J230" s="28" t="s">
        <v>1557</v>
      </c>
      <c r="K230" s="28" t="s">
        <v>2194</v>
      </c>
      <c r="L230" s="28" t="s">
        <v>2195</v>
      </c>
      <c r="M230" s="28" t="s">
        <v>1177</v>
      </c>
      <c r="N230" s="28" t="s">
        <v>1184</v>
      </c>
      <c r="O230" s="29">
        <v>1</v>
      </c>
      <c r="P230" s="29">
        <v>5500</v>
      </c>
      <c r="Q230" s="29">
        <v>5</v>
      </c>
      <c r="R230" s="29">
        <v>5225</v>
      </c>
      <c r="S230" s="29">
        <v>4000</v>
      </c>
      <c r="T230" s="29">
        <v>1225</v>
      </c>
      <c r="U230" s="30" t="s">
        <v>1172</v>
      </c>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row>
    <row r="231" spans="1:45" x14ac:dyDescent="0.3">
      <c r="A231" s="22"/>
      <c r="B231" s="26" t="s">
        <v>2196</v>
      </c>
      <c r="C231" s="27">
        <v>45328</v>
      </c>
      <c r="D231" s="28" t="s">
        <v>1186</v>
      </c>
      <c r="E231" s="28" t="s">
        <v>1159</v>
      </c>
      <c r="F231" s="28" t="s">
        <v>1198</v>
      </c>
      <c r="G231" s="28" t="s">
        <v>2197</v>
      </c>
      <c r="H231" s="28" t="s">
        <v>767</v>
      </c>
      <c r="I231" s="28" t="s">
        <v>1152</v>
      </c>
      <c r="J231" s="28" t="s">
        <v>1557</v>
      </c>
      <c r="K231" s="28" t="s">
        <v>2198</v>
      </c>
      <c r="L231" s="28" t="s">
        <v>2199</v>
      </c>
      <c r="M231" s="28" t="s">
        <v>1177</v>
      </c>
      <c r="N231" s="28" t="s">
        <v>1184</v>
      </c>
      <c r="O231" s="29">
        <v>2</v>
      </c>
      <c r="P231" s="29">
        <v>3500</v>
      </c>
      <c r="Q231" s="29">
        <v>0</v>
      </c>
      <c r="R231" s="29">
        <v>7000</v>
      </c>
      <c r="S231" s="29">
        <v>5000</v>
      </c>
      <c r="T231" s="29">
        <v>2000</v>
      </c>
      <c r="U231" s="30" t="s">
        <v>1173</v>
      </c>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row>
    <row r="232" spans="1:45" x14ac:dyDescent="0.3">
      <c r="A232" s="22"/>
      <c r="B232" s="26" t="s">
        <v>2200</v>
      </c>
      <c r="C232" s="27">
        <v>45329</v>
      </c>
      <c r="D232" s="28" t="s">
        <v>1187</v>
      </c>
      <c r="E232" s="28" t="s">
        <v>1158</v>
      </c>
      <c r="F232" s="28" t="s">
        <v>1196</v>
      </c>
      <c r="G232" s="28" t="s">
        <v>2201</v>
      </c>
      <c r="H232" s="28" t="s">
        <v>64</v>
      </c>
      <c r="I232" s="28" t="s">
        <v>1153</v>
      </c>
      <c r="J232" s="28" t="s">
        <v>1285</v>
      </c>
      <c r="K232" s="28" t="s">
        <v>2202</v>
      </c>
      <c r="L232" s="28" t="s">
        <v>2203</v>
      </c>
      <c r="M232" s="28" t="s">
        <v>1177</v>
      </c>
      <c r="N232" s="28" t="s">
        <v>1182</v>
      </c>
      <c r="O232" s="29">
        <v>4</v>
      </c>
      <c r="P232" s="29">
        <v>550</v>
      </c>
      <c r="Q232" s="29">
        <v>0</v>
      </c>
      <c r="R232" s="29">
        <v>2200</v>
      </c>
      <c r="S232" s="29">
        <v>1600</v>
      </c>
      <c r="T232" s="29">
        <v>600</v>
      </c>
      <c r="U232" s="30" t="s">
        <v>1173</v>
      </c>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row>
    <row r="233" spans="1:45" x14ac:dyDescent="0.3">
      <c r="A233" s="22"/>
      <c r="B233" s="26" t="s">
        <v>2204</v>
      </c>
      <c r="C233" s="27">
        <v>45329</v>
      </c>
      <c r="D233" s="28" t="s">
        <v>1187</v>
      </c>
      <c r="E233" s="28" t="s">
        <v>1158</v>
      </c>
      <c r="F233" s="28" t="s">
        <v>1196</v>
      </c>
      <c r="G233" s="28" t="s">
        <v>2205</v>
      </c>
      <c r="H233" s="28" t="s">
        <v>620</v>
      </c>
      <c r="I233" s="28" t="s">
        <v>1153</v>
      </c>
      <c r="J233" s="28" t="s">
        <v>1325</v>
      </c>
      <c r="K233" s="28" t="s">
        <v>2206</v>
      </c>
      <c r="L233" s="28" t="s">
        <v>2207</v>
      </c>
      <c r="M233" s="28" t="s">
        <v>1177</v>
      </c>
      <c r="N233" s="28" t="s">
        <v>1182</v>
      </c>
      <c r="O233" s="29">
        <v>3</v>
      </c>
      <c r="P233" s="29">
        <v>180</v>
      </c>
      <c r="Q233" s="29">
        <v>0</v>
      </c>
      <c r="R233" s="29">
        <v>540</v>
      </c>
      <c r="S233" s="29">
        <v>380</v>
      </c>
      <c r="T233" s="29">
        <v>160</v>
      </c>
      <c r="U233" s="30" t="s">
        <v>1172</v>
      </c>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row>
    <row r="234" spans="1:45" x14ac:dyDescent="0.3">
      <c r="A234" s="22"/>
      <c r="B234" s="26" t="s">
        <v>2208</v>
      </c>
      <c r="C234" s="27">
        <v>45330</v>
      </c>
      <c r="D234" s="28" t="s">
        <v>1188</v>
      </c>
      <c r="E234" s="28" t="s">
        <v>1156</v>
      </c>
      <c r="F234" s="28" t="s">
        <v>1197</v>
      </c>
      <c r="G234" s="28" t="s">
        <v>2209</v>
      </c>
      <c r="H234" s="28" t="s">
        <v>841</v>
      </c>
      <c r="I234" s="28" t="s">
        <v>1152</v>
      </c>
      <c r="J234" s="28" t="s">
        <v>1316</v>
      </c>
      <c r="K234" s="28" t="s">
        <v>2210</v>
      </c>
      <c r="L234" s="28" t="s">
        <v>2211</v>
      </c>
      <c r="M234" s="28" t="s">
        <v>1178</v>
      </c>
      <c r="N234" s="28" t="s">
        <v>1185</v>
      </c>
      <c r="O234" s="29">
        <v>5</v>
      </c>
      <c r="P234" s="29">
        <v>8500</v>
      </c>
      <c r="Q234" s="29">
        <v>8</v>
      </c>
      <c r="R234" s="29">
        <v>39100</v>
      </c>
      <c r="S234" s="29">
        <v>30000</v>
      </c>
      <c r="T234" s="29">
        <v>9100</v>
      </c>
      <c r="U234" s="30" t="s">
        <v>1172</v>
      </c>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row>
    <row r="235" spans="1:45" x14ac:dyDescent="0.3">
      <c r="A235" s="22"/>
      <c r="B235" s="26" t="s">
        <v>2212</v>
      </c>
      <c r="C235" s="27">
        <v>45330</v>
      </c>
      <c r="D235" s="28" t="s">
        <v>1188</v>
      </c>
      <c r="E235" s="28" t="s">
        <v>1156</v>
      </c>
      <c r="F235" s="28" t="s">
        <v>1197</v>
      </c>
      <c r="G235" s="28" t="s">
        <v>2213</v>
      </c>
      <c r="H235" s="28" t="s">
        <v>1081</v>
      </c>
      <c r="I235" s="28" t="s">
        <v>1152</v>
      </c>
      <c r="J235" s="28" t="s">
        <v>1316</v>
      </c>
      <c r="K235" s="28" t="s">
        <v>2214</v>
      </c>
      <c r="L235" s="28" t="s">
        <v>2215</v>
      </c>
      <c r="M235" s="28" t="s">
        <v>1179</v>
      </c>
      <c r="N235" s="28" t="s">
        <v>1185</v>
      </c>
      <c r="O235" s="29">
        <v>3</v>
      </c>
      <c r="P235" s="29">
        <v>5500</v>
      </c>
      <c r="Q235" s="29">
        <v>5</v>
      </c>
      <c r="R235" s="29">
        <v>15675</v>
      </c>
      <c r="S235" s="29">
        <v>11500</v>
      </c>
      <c r="T235" s="29">
        <v>4175</v>
      </c>
      <c r="U235" s="30" t="s">
        <v>1174</v>
      </c>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row>
    <row r="236" spans="1:45" x14ac:dyDescent="0.3">
      <c r="A236" s="22"/>
      <c r="B236" s="26" t="s">
        <v>2216</v>
      </c>
      <c r="C236" s="27">
        <v>45331</v>
      </c>
      <c r="D236" s="28" t="s">
        <v>1189</v>
      </c>
      <c r="E236" s="28" t="s">
        <v>1157</v>
      </c>
      <c r="F236" s="28" t="s">
        <v>1195</v>
      </c>
      <c r="G236" s="28" t="s">
        <v>2217</v>
      </c>
      <c r="H236" s="28" t="s">
        <v>854</v>
      </c>
      <c r="I236" s="28" t="s">
        <v>1153</v>
      </c>
      <c r="J236" s="28" t="s">
        <v>2218</v>
      </c>
      <c r="K236" s="28" t="s">
        <v>2219</v>
      </c>
      <c r="L236" s="28" t="s">
        <v>2220</v>
      </c>
      <c r="M236" s="28" t="s">
        <v>1177</v>
      </c>
      <c r="N236" s="28" t="s">
        <v>1183</v>
      </c>
      <c r="O236" s="29">
        <v>5</v>
      </c>
      <c r="P236" s="29">
        <v>25000</v>
      </c>
      <c r="Q236" s="29">
        <v>20</v>
      </c>
      <c r="R236" s="29">
        <v>100000</v>
      </c>
      <c r="S236" s="29">
        <v>75000</v>
      </c>
      <c r="T236" s="29">
        <v>25000</v>
      </c>
      <c r="U236" s="30" t="s">
        <v>1172</v>
      </c>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row>
    <row r="237" spans="1:45" x14ac:dyDescent="0.3">
      <c r="A237" s="22"/>
      <c r="B237" s="26" t="s">
        <v>2221</v>
      </c>
      <c r="C237" s="27">
        <v>45331</v>
      </c>
      <c r="D237" s="28" t="s">
        <v>1192</v>
      </c>
      <c r="E237" s="28" t="s">
        <v>1157</v>
      </c>
      <c r="F237" s="28" t="s">
        <v>1195</v>
      </c>
      <c r="G237" s="28" t="s">
        <v>2222</v>
      </c>
      <c r="H237" s="28" t="s">
        <v>1114</v>
      </c>
      <c r="I237" s="28" t="s">
        <v>1153</v>
      </c>
      <c r="J237" s="28" t="s">
        <v>1753</v>
      </c>
      <c r="K237" s="28" t="s">
        <v>2223</v>
      </c>
      <c r="L237" s="28" t="s">
        <v>2224</v>
      </c>
      <c r="M237" s="28" t="s">
        <v>1177</v>
      </c>
      <c r="N237" s="28" t="s">
        <v>1183</v>
      </c>
      <c r="O237" s="29">
        <v>1</v>
      </c>
      <c r="P237" s="29">
        <v>38000</v>
      </c>
      <c r="Q237" s="29">
        <v>10</v>
      </c>
      <c r="R237" s="29">
        <v>34200</v>
      </c>
      <c r="S237" s="29">
        <v>27000</v>
      </c>
      <c r="T237" s="29">
        <v>7200</v>
      </c>
      <c r="U237" s="30" t="s">
        <v>1172</v>
      </c>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row>
    <row r="238" spans="1:45" x14ac:dyDescent="0.3">
      <c r="A238" s="22"/>
      <c r="B238" s="26" t="s">
        <v>2225</v>
      </c>
      <c r="C238" s="27">
        <v>45332</v>
      </c>
      <c r="D238" s="28" t="s">
        <v>1190</v>
      </c>
      <c r="E238" s="28" t="s">
        <v>1157</v>
      </c>
      <c r="F238" s="28" t="s">
        <v>1197</v>
      </c>
      <c r="G238" s="28" t="s">
        <v>2226</v>
      </c>
      <c r="H238" s="28" t="s">
        <v>743</v>
      </c>
      <c r="I238" s="28" t="s">
        <v>1153</v>
      </c>
      <c r="J238" s="28" t="s">
        <v>2227</v>
      </c>
      <c r="K238" s="28" t="s">
        <v>2228</v>
      </c>
      <c r="L238" s="28" t="s">
        <v>2229</v>
      </c>
      <c r="M238" s="28" t="s">
        <v>1177</v>
      </c>
      <c r="N238" s="28" t="s">
        <v>1181</v>
      </c>
      <c r="O238" s="29">
        <v>5</v>
      </c>
      <c r="P238" s="29">
        <v>450</v>
      </c>
      <c r="Q238" s="29">
        <v>0</v>
      </c>
      <c r="R238" s="29">
        <v>2250</v>
      </c>
      <c r="S238" s="29">
        <v>1600</v>
      </c>
      <c r="T238" s="29">
        <v>650</v>
      </c>
      <c r="U238" s="30" t="s">
        <v>1173</v>
      </c>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row>
    <row r="239" spans="1:45" x14ac:dyDescent="0.3">
      <c r="A239" s="22"/>
      <c r="B239" s="26" t="s">
        <v>2230</v>
      </c>
      <c r="C239" s="27">
        <v>45332</v>
      </c>
      <c r="D239" s="28" t="s">
        <v>1190</v>
      </c>
      <c r="E239" s="28" t="s">
        <v>1157</v>
      </c>
      <c r="F239" s="28" t="s">
        <v>1197</v>
      </c>
      <c r="G239" s="28" t="s">
        <v>2231</v>
      </c>
      <c r="H239" s="28" t="s">
        <v>619</v>
      </c>
      <c r="I239" s="28" t="s">
        <v>1153</v>
      </c>
      <c r="J239" s="28" t="s">
        <v>1419</v>
      </c>
      <c r="K239" s="28" t="s">
        <v>2232</v>
      </c>
      <c r="L239" s="28" t="s">
        <v>2233</v>
      </c>
      <c r="M239" s="28" t="s">
        <v>1177</v>
      </c>
      <c r="N239" s="28" t="s">
        <v>1181</v>
      </c>
      <c r="O239" s="29">
        <v>4</v>
      </c>
      <c r="P239" s="29">
        <v>180</v>
      </c>
      <c r="Q239" s="29">
        <v>0</v>
      </c>
      <c r="R239" s="29">
        <v>720</v>
      </c>
      <c r="S239" s="29">
        <v>500</v>
      </c>
      <c r="T239" s="29">
        <v>220</v>
      </c>
      <c r="U239" s="30" t="s">
        <v>1172</v>
      </c>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row>
    <row r="240" spans="1:45" x14ac:dyDescent="0.3">
      <c r="A240" s="22"/>
      <c r="B240" s="26" t="s">
        <v>2234</v>
      </c>
      <c r="C240" s="27">
        <v>45333</v>
      </c>
      <c r="D240" s="28" t="s">
        <v>1191</v>
      </c>
      <c r="E240" s="28" t="s">
        <v>1157</v>
      </c>
      <c r="F240" s="28" t="s">
        <v>1198</v>
      </c>
      <c r="G240" s="28" t="s">
        <v>2235</v>
      </c>
      <c r="H240" s="28" t="s">
        <v>769</v>
      </c>
      <c r="I240" s="28" t="s">
        <v>1155</v>
      </c>
      <c r="J240" s="28" t="s">
        <v>1823</v>
      </c>
      <c r="K240" s="28" t="s">
        <v>2236</v>
      </c>
      <c r="L240" s="28" t="s">
        <v>2237</v>
      </c>
      <c r="M240" s="28" t="s">
        <v>1177</v>
      </c>
      <c r="N240" s="28" t="s">
        <v>1180</v>
      </c>
      <c r="O240" s="29">
        <v>2</v>
      </c>
      <c r="P240" s="29">
        <v>2800</v>
      </c>
      <c r="Q240" s="29">
        <v>5</v>
      </c>
      <c r="R240" s="29">
        <v>5320</v>
      </c>
      <c r="S240" s="29">
        <v>4000</v>
      </c>
      <c r="T240" s="29">
        <v>1320</v>
      </c>
      <c r="U240" s="30" t="s">
        <v>1172</v>
      </c>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row>
    <row r="241" spans="1:45" x14ac:dyDescent="0.3">
      <c r="A241" s="22"/>
      <c r="B241" s="26" t="s">
        <v>2238</v>
      </c>
      <c r="C241" s="27">
        <v>45333</v>
      </c>
      <c r="D241" s="28" t="s">
        <v>1191</v>
      </c>
      <c r="E241" s="28" t="s">
        <v>1157</v>
      </c>
      <c r="F241" s="28" t="s">
        <v>1198</v>
      </c>
      <c r="G241" s="28" t="s">
        <v>2239</v>
      </c>
      <c r="H241" s="28" t="s">
        <v>794</v>
      </c>
      <c r="I241" s="28" t="s">
        <v>1155</v>
      </c>
      <c r="J241" s="28" t="s">
        <v>1823</v>
      </c>
      <c r="K241" s="28" t="s">
        <v>2240</v>
      </c>
      <c r="L241" s="28" t="s">
        <v>2241</v>
      </c>
      <c r="M241" s="28" t="s">
        <v>1177</v>
      </c>
      <c r="N241" s="28" t="s">
        <v>1180</v>
      </c>
      <c r="O241" s="29">
        <v>1</v>
      </c>
      <c r="P241" s="29">
        <v>6500</v>
      </c>
      <c r="Q241" s="29">
        <v>8</v>
      </c>
      <c r="R241" s="29">
        <v>5980</v>
      </c>
      <c r="S241" s="29">
        <v>4600</v>
      </c>
      <c r="T241" s="29">
        <v>1380</v>
      </c>
      <c r="U241" s="30" t="s">
        <v>1174</v>
      </c>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row>
    <row r="242" spans="1:45" x14ac:dyDescent="0.3">
      <c r="A242" s="22"/>
      <c r="B242" s="26" t="s">
        <v>2242</v>
      </c>
      <c r="C242" s="27">
        <v>45334</v>
      </c>
      <c r="D242" s="28" t="s">
        <v>1186</v>
      </c>
      <c r="E242" s="28" t="s">
        <v>1159</v>
      </c>
      <c r="F242" s="28" t="s">
        <v>1198</v>
      </c>
      <c r="G242" s="28" t="s">
        <v>2243</v>
      </c>
      <c r="H242" s="28" t="s">
        <v>681</v>
      </c>
      <c r="I242" s="28" t="s">
        <v>1152</v>
      </c>
      <c r="J242" s="28" t="s">
        <v>1240</v>
      </c>
      <c r="K242" s="28" t="s">
        <v>2244</v>
      </c>
      <c r="L242" s="28" t="s">
        <v>2245</v>
      </c>
      <c r="M242" s="28" t="s">
        <v>1177</v>
      </c>
      <c r="N242" s="28" t="s">
        <v>1184</v>
      </c>
      <c r="O242" s="29">
        <v>1</v>
      </c>
      <c r="P242" s="29">
        <v>65000</v>
      </c>
      <c r="Q242" s="29">
        <v>0</v>
      </c>
      <c r="R242" s="29">
        <v>65000</v>
      </c>
      <c r="S242" s="29">
        <v>52000</v>
      </c>
      <c r="T242" s="29">
        <v>13000</v>
      </c>
      <c r="U242" s="30" t="s">
        <v>1172</v>
      </c>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row>
    <row r="243" spans="1:45" x14ac:dyDescent="0.3">
      <c r="A243" s="22"/>
      <c r="B243" s="26" t="s">
        <v>2246</v>
      </c>
      <c r="C243" s="27">
        <v>45334</v>
      </c>
      <c r="D243" s="28" t="s">
        <v>1186</v>
      </c>
      <c r="E243" s="28" t="s">
        <v>1159</v>
      </c>
      <c r="F243" s="28" t="s">
        <v>1198</v>
      </c>
      <c r="G243" s="28" t="s">
        <v>2247</v>
      </c>
      <c r="H243" s="28" t="s">
        <v>659</v>
      </c>
      <c r="I243" s="28" t="s">
        <v>1152</v>
      </c>
      <c r="J243" s="28" t="s">
        <v>1240</v>
      </c>
      <c r="K243" s="28" t="s">
        <v>2248</v>
      </c>
      <c r="L243" s="28" t="s">
        <v>2249</v>
      </c>
      <c r="M243" s="28" t="s">
        <v>1177</v>
      </c>
      <c r="N243" s="28" t="s">
        <v>1184</v>
      </c>
      <c r="O243" s="29">
        <v>1</v>
      </c>
      <c r="P243" s="29">
        <v>45000</v>
      </c>
      <c r="Q243" s="29">
        <v>5</v>
      </c>
      <c r="R243" s="29">
        <v>42750</v>
      </c>
      <c r="S243" s="29">
        <v>34000</v>
      </c>
      <c r="T243" s="29">
        <v>8750</v>
      </c>
      <c r="U243" s="30" t="s">
        <v>1174</v>
      </c>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row>
    <row r="244" spans="1:45" x14ac:dyDescent="0.3">
      <c r="A244" s="22"/>
      <c r="B244" s="26" t="s">
        <v>2250</v>
      </c>
      <c r="C244" s="27">
        <v>45335</v>
      </c>
      <c r="D244" s="28" t="s">
        <v>1187</v>
      </c>
      <c r="E244" s="28" t="s">
        <v>1158</v>
      </c>
      <c r="F244" s="28" t="s">
        <v>1196</v>
      </c>
      <c r="G244" s="28" t="s">
        <v>2251</v>
      </c>
      <c r="H244" s="28" t="s">
        <v>543</v>
      </c>
      <c r="I244" s="28" t="s">
        <v>1153</v>
      </c>
      <c r="J244" s="28" t="s">
        <v>2252</v>
      </c>
      <c r="K244" s="28" t="s">
        <v>2253</v>
      </c>
      <c r="L244" s="28" t="s">
        <v>2254</v>
      </c>
      <c r="M244" s="28" t="s">
        <v>1177</v>
      </c>
      <c r="N244" s="28" t="s">
        <v>1182</v>
      </c>
      <c r="O244" s="29">
        <v>8</v>
      </c>
      <c r="P244" s="29">
        <v>250</v>
      </c>
      <c r="Q244" s="29">
        <v>0</v>
      </c>
      <c r="R244" s="29">
        <v>2000</v>
      </c>
      <c r="S244" s="29">
        <v>1400</v>
      </c>
      <c r="T244" s="29">
        <v>600</v>
      </c>
      <c r="U244" s="30" t="s">
        <v>1173</v>
      </c>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row>
    <row r="245" spans="1:45" x14ac:dyDescent="0.3">
      <c r="A245" s="22"/>
      <c r="B245" s="26" t="s">
        <v>2255</v>
      </c>
      <c r="C245" s="27">
        <v>45335</v>
      </c>
      <c r="D245" s="28" t="s">
        <v>1187</v>
      </c>
      <c r="E245" s="28" t="s">
        <v>1158</v>
      </c>
      <c r="F245" s="28" t="s">
        <v>1196</v>
      </c>
      <c r="G245" s="28" t="s">
        <v>2256</v>
      </c>
      <c r="H245" s="28" t="s">
        <v>351</v>
      </c>
      <c r="I245" s="28" t="s">
        <v>1153</v>
      </c>
      <c r="J245" s="28" t="s">
        <v>1763</v>
      </c>
      <c r="K245" s="28" t="s">
        <v>2257</v>
      </c>
      <c r="L245" s="28" t="s">
        <v>2258</v>
      </c>
      <c r="M245" s="28" t="s">
        <v>1177</v>
      </c>
      <c r="N245" s="28" t="s">
        <v>1182</v>
      </c>
      <c r="O245" s="29">
        <v>3</v>
      </c>
      <c r="P245" s="29">
        <v>600</v>
      </c>
      <c r="Q245" s="29">
        <v>0</v>
      </c>
      <c r="R245" s="29">
        <v>1800</v>
      </c>
      <c r="S245" s="29">
        <v>1300</v>
      </c>
      <c r="T245" s="29">
        <v>500</v>
      </c>
      <c r="U245" s="30" t="s">
        <v>1172</v>
      </c>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row>
    <row r="246" spans="1:45" x14ac:dyDescent="0.3">
      <c r="A246" s="22"/>
      <c r="B246" s="26" t="s">
        <v>2259</v>
      </c>
      <c r="C246" s="27">
        <v>45336</v>
      </c>
      <c r="D246" s="28" t="s">
        <v>1188</v>
      </c>
      <c r="E246" s="28" t="s">
        <v>1156</v>
      </c>
      <c r="F246" s="28" t="s">
        <v>1197</v>
      </c>
      <c r="G246" s="28" t="s">
        <v>2260</v>
      </c>
      <c r="H246" s="28" t="s">
        <v>1049</v>
      </c>
      <c r="I246" s="28" t="s">
        <v>1154</v>
      </c>
      <c r="J246" s="28" t="s">
        <v>2261</v>
      </c>
      <c r="K246" s="28" t="s">
        <v>2262</v>
      </c>
      <c r="L246" s="28" t="s">
        <v>2263</v>
      </c>
      <c r="M246" s="28" t="s">
        <v>1177</v>
      </c>
      <c r="N246" s="28" t="s">
        <v>1185</v>
      </c>
      <c r="O246" s="29">
        <v>10</v>
      </c>
      <c r="P246" s="29">
        <v>1500</v>
      </c>
      <c r="Q246" s="29">
        <v>0</v>
      </c>
      <c r="R246" s="29">
        <v>15000</v>
      </c>
      <c r="S246" s="29">
        <v>6000</v>
      </c>
      <c r="T246" s="29">
        <v>9000</v>
      </c>
      <c r="U246" s="30" t="s">
        <v>1172</v>
      </c>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row>
    <row r="247" spans="1:45" x14ac:dyDescent="0.3">
      <c r="A247" s="22"/>
      <c r="B247" s="26" t="s">
        <v>2264</v>
      </c>
      <c r="C247" s="27">
        <v>45336</v>
      </c>
      <c r="D247" s="28" t="s">
        <v>1188</v>
      </c>
      <c r="E247" s="28" t="s">
        <v>1156</v>
      </c>
      <c r="F247" s="28" t="s">
        <v>1197</v>
      </c>
      <c r="G247" s="28" t="s">
        <v>2265</v>
      </c>
      <c r="H247" s="28" t="s">
        <v>135</v>
      </c>
      <c r="I247" s="28" t="s">
        <v>1154</v>
      </c>
      <c r="J247" s="28" t="s">
        <v>2261</v>
      </c>
      <c r="K247" s="28" t="s">
        <v>2266</v>
      </c>
      <c r="L247" s="28" t="s">
        <v>2267</v>
      </c>
      <c r="M247" s="28" t="s">
        <v>1177</v>
      </c>
      <c r="N247" s="28" t="s">
        <v>1185</v>
      </c>
      <c r="O247" s="29">
        <v>5</v>
      </c>
      <c r="P247" s="29">
        <v>2000</v>
      </c>
      <c r="Q247" s="29">
        <v>0</v>
      </c>
      <c r="R247" s="29">
        <v>10000</v>
      </c>
      <c r="S247" s="29">
        <v>5000</v>
      </c>
      <c r="T247" s="29">
        <v>5000</v>
      </c>
      <c r="U247" s="30" t="s">
        <v>1174</v>
      </c>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row>
    <row r="248" spans="1:45" x14ac:dyDescent="0.3">
      <c r="A248" s="22"/>
      <c r="B248" s="26" t="s">
        <v>2268</v>
      </c>
      <c r="C248" s="27">
        <v>45337</v>
      </c>
      <c r="D248" s="28" t="s">
        <v>1189</v>
      </c>
      <c r="E248" s="28" t="s">
        <v>1157</v>
      </c>
      <c r="F248" s="28" t="s">
        <v>1195</v>
      </c>
      <c r="G248" s="28" t="s">
        <v>2269</v>
      </c>
      <c r="H248" s="28" t="s">
        <v>70</v>
      </c>
      <c r="I248" s="28" t="s">
        <v>1153</v>
      </c>
      <c r="J248" s="28" t="s">
        <v>2270</v>
      </c>
      <c r="K248" s="28" t="s">
        <v>2271</v>
      </c>
      <c r="L248" s="28" t="s">
        <v>2272</v>
      </c>
      <c r="M248" s="28" t="s">
        <v>1177</v>
      </c>
      <c r="N248" s="28" t="s">
        <v>1183</v>
      </c>
      <c r="O248" s="29">
        <v>1</v>
      </c>
      <c r="P248" s="29">
        <v>22000</v>
      </c>
      <c r="Q248" s="29">
        <v>5</v>
      </c>
      <c r="R248" s="29">
        <v>20900</v>
      </c>
      <c r="S248" s="29">
        <v>16000</v>
      </c>
      <c r="T248" s="29">
        <v>4900</v>
      </c>
      <c r="U248" s="30" t="s">
        <v>1172</v>
      </c>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row>
    <row r="249" spans="1:45" x14ac:dyDescent="0.3">
      <c r="A249" s="22"/>
      <c r="B249" s="26" t="s">
        <v>2273</v>
      </c>
      <c r="C249" s="27">
        <v>45337</v>
      </c>
      <c r="D249" s="28" t="s">
        <v>1189</v>
      </c>
      <c r="E249" s="28" t="s">
        <v>1157</v>
      </c>
      <c r="F249" s="28" t="s">
        <v>1195</v>
      </c>
      <c r="G249" s="28" t="s">
        <v>2274</v>
      </c>
      <c r="H249" s="28" t="s">
        <v>557</v>
      </c>
      <c r="I249" s="28" t="s">
        <v>1153</v>
      </c>
      <c r="J249" s="28" t="s">
        <v>2270</v>
      </c>
      <c r="K249" s="28" t="s">
        <v>2275</v>
      </c>
      <c r="L249" s="28" t="s">
        <v>2276</v>
      </c>
      <c r="M249" s="28" t="s">
        <v>1177</v>
      </c>
      <c r="N249" s="28" t="s">
        <v>1183</v>
      </c>
      <c r="O249" s="29">
        <v>2</v>
      </c>
      <c r="P249" s="29">
        <v>15000</v>
      </c>
      <c r="Q249" s="29">
        <v>8</v>
      </c>
      <c r="R249" s="29">
        <v>27600</v>
      </c>
      <c r="S249" s="29">
        <v>21000</v>
      </c>
      <c r="T249" s="29">
        <v>6600</v>
      </c>
      <c r="U249" s="30" t="s">
        <v>1173</v>
      </c>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row>
    <row r="250" spans="1:45" x14ac:dyDescent="0.3">
      <c r="A250" s="22"/>
      <c r="B250" s="26" t="s">
        <v>2277</v>
      </c>
      <c r="C250" s="27">
        <v>45338</v>
      </c>
      <c r="D250" s="28" t="s">
        <v>1190</v>
      </c>
      <c r="E250" s="28" t="s">
        <v>1157</v>
      </c>
      <c r="F250" s="28" t="s">
        <v>1197</v>
      </c>
      <c r="G250" s="28" t="s">
        <v>2278</v>
      </c>
      <c r="H250" s="28" t="s">
        <v>161</v>
      </c>
      <c r="I250" s="28" t="s">
        <v>1153</v>
      </c>
      <c r="J250" s="28" t="s">
        <v>1325</v>
      </c>
      <c r="K250" s="28" t="s">
        <v>2279</v>
      </c>
      <c r="L250" s="28" t="s">
        <v>2280</v>
      </c>
      <c r="M250" s="28" t="s">
        <v>1177</v>
      </c>
      <c r="N250" s="28" t="s">
        <v>1181</v>
      </c>
      <c r="O250" s="29">
        <v>3</v>
      </c>
      <c r="P250" s="29">
        <v>350</v>
      </c>
      <c r="Q250" s="29">
        <v>0</v>
      </c>
      <c r="R250" s="29">
        <v>1050</v>
      </c>
      <c r="S250" s="29">
        <v>750</v>
      </c>
      <c r="T250" s="29">
        <v>300</v>
      </c>
      <c r="U250" s="30" t="s">
        <v>1173</v>
      </c>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row>
    <row r="251" spans="1:45" x14ac:dyDescent="0.3">
      <c r="A251" s="22"/>
      <c r="B251" s="26" t="s">
        <v>2281</v>
      </c>
      <c r="C251" s="27">
        <v>45338</v>
      </c>
      <c r="D251" s="28" t="s">
        <v>1190</v>
      </c>
      <c r="E251" s="28" t="s">
        <v>1157</v>
      </c>
      <c r="F251" s="28" t="s">
        <v>1197</v>
      </c>
      <c r="G251" s="28" t="s">
        <v>2282</v>
      </c>
      <c r="H251" s="28" t="s">
        <v>383</v>
      </c>
      <c r="I251" s="28" t="s">
        <v>1153</v>
      </c>
      <c r="J251" s="28" t="s">
        <v>1325</v>
      </c>
      <c r="K251" s="28" t="s">
        <v>2283</v>
      </c>
      <c r="L251" s="28" t="s">
        <v>2284</v>
      </c>
      <c r="M251" s="28" t="s">
        <v>1177</v>
      </c>
      <c r="N251" s="28" t="s">
        <v>1181</v>
      </c>
      <c r="O251" s="29">
        <v>2</v>
      </c>
      <c r="P251" s="29">
        <v>380</v>
      </c>
      <c r="Q251" s="29">
        <v>0</v>
      </c>
      <c r="R251" s="29">
        <v>760</v>
      </c>
      <c r="S251" s="29">
        <v>550</v>
      </c>
      <c r="T251" s="29">
        <v>210</v>
      </c>
      <c r="U251" s="30" t="s">
        <v>1172</v>
      </c>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row>
    <row r="252" spans="1:45" x14ac:dyDescent="0.3">
      <c r="A252" s="22"/>
      <c r="B252" s="26" t="s">
        <v>2285</v>
      </c>
      <c r="C252" s="27">
        <v>45339</v>
      </c>
      <c r="D252" s="28" t="s">
        <v>1191</v>
      </c>
      <c r="E252" s="28" t="s">
        <v>1157</v>
      </c>
      <c r="F252" s="28" t="s">
        <v>1198</v>
      </c>
      <c r="G252" s="28" t="s">
        <v>2286</v>
      </c>
      <c r="H252" s="28" t="s">
        <v>198</v>
      </c>
      <c r="I252" s="28" t="s">
        <v>1155</v>
      </c>
      <c r="J252" s="28" t="s">
        <v>1823</v>
      </c>
      <c r="K252" s="28" t="s">
        <v>2287</v>
      </c>
      <c r="L252" s="28" t="s">
        <v>2288</v>
      </c>
      <c r="M252" s="28" t="s">
        <v>1177</v>
      </c>
      <c r="N252" s="28" t="s">
        <v>1180</v>
      </c>
      <c r="O252" s="29">
        <v>2</v>
      </c>
      <c r="P252" s="29">
        <v>2200</v>
      </c>
      <c r="Q252" s="29">
        <v>0</v>
      </c>
      <c r="R252" s="29">
        <v>4400</v>
      </c>
      <c r="S252" s="29">
        <v>3200</v>
      </c>
      <c r="T252" s="29">
        <v>1200</v>
      </c>
      <c r="U252" s="30" t="s">
        <v>1172</v>
      </c>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row>
    <row r="253" spans="1:45" x14ac:dyDescent="0.3">
      <c r="A253" s="22"/>
      <c r="B253" s="26" t="s">
        <v>2289</v>
      </c>
      <c r="C253" s="27">
        <v>45339</v>
      </c>
      <c r="D253" s="28" t="s">
        <v>1191</v>
      </c>
      <c r="E253" s="28" t="s">
        <v>1157</v>
      </c>
      <c r="F253" s="28" t="s">
        <v>1198</v>
      </c>
      <c r="G253" s="28" t="s">
        <v>2290</v>
      </c>
      <c r="H253" s="28" t="s">
        <v>67</v>
      </c>
      <c r="I253" s="28" t="s">
        <v>1155</v>
      </c>
      <c r="J253" s="28" t="s">
        <v>1823</v>
      </c>
      <c r="K253" s="28" t="s">
        <v>2291</v>
      </c>
      <c r="L253" s="28" t="s">
        <v>2292</v>
      </c>
      <c r="M253" s="28" t="s">
        <v>1177</v>
      </c>
      <c r="N253" s="28" t="s">
        <v>1180</v>
      </c>
      <c r="O253" s="29">
        <v>1</v>
      </c>
      <c r="P253" s="29">
        <v>3500</v>
      </c>
      <c r="Q253" s="29">
        <v>5</v>
      </c>
      <c r="R253" s="29">
        <v>3325</v>
      </c>
      <c r="S253" s="29">
        <v>2500</v>
      </c>
      <c r="T253" s="29">
        <v>825</v>
      </c>
      <c r="U253" s="30" t="s">
        <v>1174</v>
      </c>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row>
    <row r="254" spans="1:45" x14ac:dyDescent="0.3">
      <c r="A254" s="22"/>
      <c r="B254" s="26" t="s">
        <v>2293</v>
      </c>
      <c r="C254" s="27">
        <v>45340</v>
      </c>
      <c r="D254" s="28" t="s">
        <v>1186</v>
      </c>
      <c r="E254" s="28" t="s">
        <v>1159</v>
      </c>
      <c r="F254" s="28" t="s">
        <v>1198</v>
      </c>
      <c r="G254" s="28" t="s">
        <v>2294</v>
      </c>
      <c r="H254" s="28" t="s">
        <v>516</v>
      </c>
      <c r="I254" s="28" t="s">
        <v>1152</v>
      </c>
      <c r="J254" s="28" t="s">
        <v>1557</v>
      </c>
      <c r="K254" s="28" t="s">
        <v>2295</v>
      </c>
      <c r="L254" s="28" t="s">
        <v>1380</v>
      </c>
      <c r="M254" s="28" t="s">
        <v>1177</v>
      </c>
      <c r="N254" s="28" t="s">
        <v>1184</v>
      </c>
      <c r="O254" s="29">
        <v>1</v>
      </c>
      <c r="P254" s="29">
        <v>55000</v>
      </c>
      <c r="Q254" s="29">
        <v>8</v>
      </c>
      <c r="R254" s="29">
        <v>50600</v>
      </c>
      <c r="S254" s="29">
        <v>42000</v>
      </c>
      <c r="T254" s="29">
        <v>8600</v>
      </c>
      <c r="U254" s="30" t="s">
        <v>1172</v>
      </c>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row>
    <row r="255" spans="1:45" x14ac:dyDescent="0.3">
      <c r="A255" s="22"/>
      <c r="B255" s="26" t="s">
        <v>2296</v>
      </c>
      <c r="C255" s="27">
        <v>45340</v>
      </c>
      <c r="D255" s="28" t="s">
        <v>1186</v>
      </c>
      <c r="E255" s="28" t="s">
        <v>1159</v>
      </c>
      <c r="F255" s="28" t="s">
        <v>1198</v>
      </c>
      <c r="G255" s="28" t="s">
        <v>2297</v>
      </c>
      <c r="H255" s="28" t="s">
        <v>848</v>
      </c>
      <c r="I255" s="28" t="s">
        <v>1152</v>
      </c>
      <c r="J255" s="28" t="s">
        <v>1557</v>
      </c>
      <c r="K255" s="28" t="s">
        <v>2298</v>
      </c>
      <c r="L255" s="28" t="s">
        <v>2299</v>
      </c>
      <c r="M255" s="28" t="s">
        <v>1177</v>
      </c>
      <c r="N255" s="28" t="s">
        <v>1184</v>
      </c>
      <c r="O255" s="29">
        <v>1</v>
      </c>
      <c r="P255" s="29">
        <v>28000</v>
      </c>
      <c r="Q255" s="29">
        <v>5</v>
      </c>
      <c r="R255" s="29">
        <v>26600</v>
      </c>
      <c r="S255" s="29">
        <v>21000</v>
      </c>
      <c r="T255" s="29">
        <v>5600</v>
      </c>
      <c r="U255" s="30" t="s">
        <v>1174</v>
      </c>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row>
    <row r="256" spans="1:45" x14ac:dyDescent="0.3">
      <c r="A256" s="22"/>
      <c r="B256" s="26" t="s">
        <v>2300</v>
      </c>
      <c r="C256" s="27">
        <v>45341</v>
      </c>
      <c r="D256" s="28" t="s">
        <v>1187</v>
      </c>
      <c r="E256" s="28" t="s">
        <v>1158</v>
      </c>
      <c r="F256" s="28" t="s">
        <v>1196</v>
      </c>
      <c r="G256" s="28" t="s">
        <v>2301</v>
      </c>
      <c r="H256" s="28" t="s">
        <v>376</v>
      </c>
      <c r="I256" s="28" t="s">
        <v>1153</v>
      </c>
      <c r="J256" s="28" t="s">
        <v>1316</v>
      </c>
      <c r="K256" s="28" t="s">
        <v>2302</v>
      </c>
      <c r="L256" s="28" t="s">
        <v>2303</v>
      </c>
      <c r="M256" s="28" t="s">
        <v>1177</v>
      </c>
      <c r="N256" s="28" t="s">
        <v>1182</v>
      </c>
      <c r="O256" s="29">
        <v>1</v>
      </c>
      <c r="P256" s="29">
        <v>32000</v>
      </c>
      <c r="Q256" s="29">
        <v>10</v>
      </c>
      <c r="R256" s="29">
        <v>28800</v>
      </c>
      <c r="S256" s="29">
        <v>23000</v>
      </c>
      <c r="T256" s="29">
        <v>5800</v>
      </c>
      <c r="U256" s="30" t="s">
        <v>1172</v>
      </c>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row>
    <row r="257" spans="1:45" x14ac:dyDescent="0.3">
      <c r="A257" s="22"/>
      <c r="B257" s="26" t="s">
        <v>2304</v>
      </c>
      <c r="C257" s="27">
        <v>45341</v>
      </c>
      <c r="D257" s="28" t="s">
        <v>1187</v>
      </c>
      <c r="E257" s="28" t="s">
        <v>1158</v>
      </c>
      <c r="F257" s="28" t="s">
        <v>1196</v>
      </c>
      <c r="G257" s="28" t="s">
        <v>2305</v>
      </c>
      <c r="H257" s="28" t="s">
        <v>906</v>
      </c>
      <c r="I257" s="28" t="s">
        <v>1153</v>
      </c>
      <c r="J257" s="28" t="s">
        <v>1270</v>
      </c>
      <c r="K257" s="28" t="s">
        <v>2306</v>
      </c>
      <c r="L257" s="28" t="s">
        <v>2307</v>
      </c>
      <c r="M257" s="28" t="s">
        <v>1179</v>
      </c>
      <c r="N257" s="28" t="s">
        <v>1182</v>
      </c>
      <c r="O257" s="29">
        <v>1</v>
      </c>
      <c r="P257" s="29">
        <v>8500</v>
      </c>
      <c r="Q257" s="29">
        <v>0</v>
      </c>
      <c r="R257" s="29">
        <v>8500</v>
      </c>
      <c r="S257" s="29">
        <v>6200</v>
      </c>
      <c r="T257" s="29">
        <v>2300</v>
      </c>
      <c r="U257" s="30" t="s">
        <v>1173</v>
      </c>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row>
    <row r="258" spans="1:45" x14ac:dyDescent="0.3">
      <c r="A258" s="22"/>
      <c r="B258" s="26" t="s">
        <v>2308</v>
      </c>
      <c r="C258" s="27">
        <v>45342</v>
      </c>
      <c r="D258" s="28" t="s">
        <v>1188</v>
      </c>
      <c r="E258" s="28" t="s">
        <v>1156</v>
      </c>
      <c r="F258" s="28" t="s">
        <v>1197</v>
      </c>
      <c r="G258" s="28" t="s">
        <v>2309</v>
      </c>
      <c r="H258" s="28" t="s">
        <v>379</v>
      </c>
      <c r="I258" s="28" t="s">
        <v>1152</v>
      </c>
      <c r="J258" s="28" t="s">
        <v>1240</v>
      </c>
      <c r="K258" s="28" t="s">
        <v>2310</v>
      </c>
      <c r="L258" s="28" t="s">
        <v>2311</v>
      </c>
      <c r="M258" s="28" t="s">
        <v>1177</v>
      </c>
      <c r="N258" s="28" t="s">
        <v>1185</v>
      </c>
      <c r="O258" s="29">
        <v>1</v>
      </c>
      <c r="P258" s="29">
        <v>75000</v>
      </c>
      <c r="Q258" s="29">
        <v>5</v>
      </c>
      <c r="R258" s="29">
        <v>71250</v>
      </c>
      <c r="S258" s="29">
        <v>58000</v>
      </c>
      <c r="T258" s="29">
        <v>13250</v>
      </c>
      <c r="U258" s="30" t="s">
        <v>1172</v>
      </c>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row>
    <row r="259" spans="1:45" x14ac:dyDescent="0.3">
      <c r="A259" s="22"/>
      <c r="B259" s="26" t="s">
        <v>2312</v>
      </c>
      <c r="C259" s="27">
        <v>45342</v>
      </c>
      <c r="D259" s="28" t="s">
        <v>1188</v>
      </c>
      <c r="E259" s="28" t="s">
        <v>1156</v>
      </c>
      <c r="F259" s="28" t="s">
        <v>1197</v>
      </c>
      <c r="G259" s="28" t="s">
        <v>2313</v>
      </c>
      <c r="H259" s="28" t="s">
        <v>616</v>
      </c>
      <c r="I259" s="28" t="s">
        <v>1152</v>
      </c>
      <c r="J259" s="28" t="s">
        <v>1240</v>
      </c>
      <c r="K259" s="28" t="s">
        <v>2314</v>
      </c>
      <c r="L259" s="28" t="s">
        <v>2315</v>
      </c>
      <c r="M259" s="28" t="s">
        <v>1177</v>
      </c>
      <c r="N259" s="28" t="s">
        <v>1185</v>
      </c>
      <c r="O259" s="29">
        <v>2</v>
      </c>
      <c r="P259" s="29">
        <v>28000</v>
      </c>
      <c r="Q259" s="29">
        <v>0</v>
      </c>
      <c r="R259" s="29">
        <v>56000</v>
      </c>
      <c r="S259" s="29">
        <v>43000</v>
      </c>
      <c r="T259" s="29">
        <v>13000</v>
      </c>
      <c r="U259" s="30" t="s">
        <v>1174</v>
      </c>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row>
    <row r="260" spans="1:45" x14ac:dyDescent="0.3">
      <c r="A260" s="22"/>
      <c r="B260" s="26" t="s">
        <v>2316</v>
      </c>
      <c r="C260" s="27">
        <v>45343</v>
      </c>
      <c r="D260" s="28" t="s">
        <v>1189</v>
      </c>
      <c r="E260" s="28" t="s">
        <v>1157</v>
      </c>
      <c r="F260" s="28" t="s">
        <v>1195</v>
      </c>
      <c r="G260" s="28" t="s">
        <v>2317</v>
      </c>
      <c r="H260" s="28" t="s">
        <v>221</v>
      </c>
      <c r="I260" s="28" t="s">
        <v>1153</v>
      </c>
      <c r="J260" s="28" t="s">
        <v>1275</v>
      </c>
      <c r="K260" s="28" t="s">
        <v>2318</v>
      </c>
      <c r="L260" s="28" t="s">
        <v>2319</v>
      </c>
      <c r="M260" s="28" t="s">
        <v>1177</v>
      </c>
      <c r="N260" s="28" t="s">
        <v>1183</v>
      </c>
      <c r="O260" s="29">
        <v>1</v>
      </c>
      <c r="P260" s="29">
        <v>18000</v>
      </c>
      <c r="Q260" s="29">
        <v>5</v>
      </c>
      <c r="R260" s="29">
        <v>17100</v>
      </c>
      <c r="S260" s="29">
        <v>13000</v>
      </c>
      <c r="T260" s="29">
        <v>4100</v>
      </c>
      <c r="U260" s="30" t="s">
        <v>1172</v>
      </c>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row>
    <row r="261" spans="1:45" x14ac:dyDescent="0.3">
      <c r="A261" s="22"/>
      <c r="B261" s="26" t="s">
        <v>2320</v>
      </c>
      <c r="C261" s="27">
        <v>45343</v>
      </c>
      <c r="D261" s="28" t="s">
        <v>1189</v>
      </c>
      <c r="E261" s="28" t="s">
        <v>1157</v>
      </c>
      <c r="F261" s="28" t="s">
        <v>1195</v>
      </c>
      <c r="G261" s="28" t="s">
        <v>2321</v>
      </c>
      <c r="H261" s="28" t="s">
        <v>60</v>
      </c>
      <c r="I261" s="28" t="s">
        <v>1153</v>
      </c>
      <c r="J261" s="28" t="s">
        <v>1316</v>
      </c>
      <c r="K261" s="28" t="s">
        <v>2322</v>
      </c>
      <c r="L261" s="28" t="s">
        <v>2323</v>
      </c>
      <c r="M261" s="28" t="s">
        <v>1178</v>
      </c>
      <c r="N261" s="28" t="s">
        <v>1183</v>
      </c>
      <c r="O261" s="29">
        <v>1</v>
      </c>
      <c r="P261" s="29">
        <v>35000</v>
      </c>
      <c r="Q261" s="29">
        <v>8</v>
      </c>
      <c r="R261" s="29">
        <v>32200</v>
      </c>
      <c r="S261" s="29">
        <v>26000</v>
      </c>
      <c r="T261" s="29">
        <v>6200</v>
      </c>
      <c r="U261" s="30" t="s">
        <v>1173</v>
      </c>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row>
    <row r="262" spans="1:45" x14ac:dyDescent="0.3">
      <c r="A262" s="22"/>
      <c r="B262" s="26" t="s">
        <v>2324</v>
      </c>
      <c r="C262" s="27">
        <v>45344</v>
      </c>
      <c r="D262" s="28" t="s">
        <v>1190</v>
      </c>
      <c r="E262" s="28" t="s">
        <v>1157</v>
      </c>
      <c r="F262" s="28" t="s">
        <v>1197</v>
      </c>
      <c r="G262" s="28" t="s">
        <v>2325</v>
      </c>
      <c r="H262" s="28" t="s">
        <v>705</v>
      </c>
      <c r="I262" s="28" t="s">
        <v>1153</v>
      </c>
      <c r="J262" s="28" t="s">
        <v>1914</v>
      </c>
      <c r="K262" s="28" t="s">
        <v>2326</v>
      </c>
      <c r="L262" s="28" t="s">
        <v>2327</v>
      </c>
      <c r="M262" s="28" t="s">
        <v>1177</v>
      </c>
      <c r="N262" s="28" t="s">
        <v>1181</v>
      </c>
      <c r="O262" s="29">
        <v>2</v>
      </c>
      <c r="P262" s="29">
        <v>280</v>
      </c>
      <c r="Q262" s="29">
        <v>0</v>
      </c>
      <c r="R262" s="29">
        <v>560</v>
      </c>
      <c r="S262" s="29">
        <v>400</v>
      </c>
      <c r="T262" s="29">
        <v>160</v>
      </c>
      <c r="U262" s="30" t="s">
        <v>1173</v>
      </c>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row>
    <row r="263" spans="1:45" x14ac:dyDescent="0.3">
      <c r="A263" s="22"/>
      <c r="B263" s="26" t="s">
        <v>2328</v>
      </c>
      <c r="C263" s="27">
        <v>45344</v>
      </c>
      <c r="D263" s="28" t="s">
        <v>1190</v>
      </c>
      <c r="E263" s="28" t="s">
        <v>1157</v>
      </c>
      <c r="F263" s="28" t="s">
        <v>1197</v>
      </c>
      <c r="G263" s="28" t="s">
        <v>2329</v>
      </c>
      <c r="H263" s="28" t="s">
        <v>371</v>
      </c>
      <c r="I263" s="28" t="s">
        <v>1153</v>
      </c>
      <c r="J263" s="28" t="s">
        <v>1914</v>
      </c>
      <c r="K263" s="28" t="s">
        <v>2330</v>
      </c>
      <c r="L263" s="28" t="s">
        <v>2331</v>
      </c>
      <c r="M263" s="28" t="s">
        <v>1177</v>
      </c>
      <c r="N263" s="28" t="s">
        <v>1181</v>
      </c>
      <c r="O263" s="29">
        <v>1</v>
      </c>
      <c r="P263" s="29">
        <v>550</v>
      </c>
      <c r="Q263" s="29">
        <v>0</v>
      </c>
      <c r="R263" s="29">
        <v>550</v>
      </c>
      <c r="S263" s="29">
        <v>400</v>
      </c>
      <c r="T263" s="29">
        <v>150</v>
      </c>
      <c r="U263" s="30" t="s">
        <v>1172</v>
      </c>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row>
    <row r="264" spans="1:45" x14ac:dyDescent="0.3">
      <c r="A264" s="22"/>
      <c r="B264" s="26" t="s">
        <v>2332</v>
      </c>
      <c r="C264" s="27">
        <v>45345</v>
      </c>
      <c r="D264" s="28" t="s">
        <v>1191</v>
      </c>
      <c r="E264" s="28" t="s">
        <v>1157</v>
      </c>
      <c r="F264" s="28" t="s">
        <v>1198</v>
      </c>
      <c r="G264" s="28" t="s">
        <v>2333</v>
      </c>
      <c r="H264" s="28" t="s">
        <v>338</v>
      </c>
      <c r="I264" s="28" t="s">
        <v>1155</v>
      </c>
      <c r="J264" s="28" t="s">
        <v>1255</v>
      </c>
      <c r="K264" s="28" t="s">
        <v>2334</v>
      </c>
      <c r="L264" s="28" t="s">
        <v>2335</v>
      </c>
      <c r="M264" s="28" t="s">
        <v>1177</v>
      </c>
      <c r="N264" s="28" t="s">
        <v>1180</v>
      </c>
      <c r="O264" s="29">
        <v>2</v>
      </c>
      <c r="P264" s="29">
        <v>2800</v>
      </c>
      <c r="Q264" s="29">
        <v>0</v>
      </c>
      <c r="R264" s="29">
        <v>5600</v>
      </c>
      <c r="S264" s="29">
        <v>4000</v>
      </c>
      <c r="T264" s="29">
        <v>1600</v>
      </c>
      <c r="U264" s="30" t="s">
        <v>1172</v>
      </c>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row>
    <row r="265" spans="1:45" x14ac:dyDescent="0.3">
      <c r="A265" s="22"/>
      <c r="B265" s="26" t="s">
        <v>2336</v>
      </c>
      <c r="C265" s="27">
        <v>45345</v>
      </c>
      <c r="D265" s="28" t="s">
        <v>1191</v>
      </c>
      <c r="E265" s="28" t="s">
        <v>1157</v>
      </c>
      <c r="F265" s="28" t="s">
        <v>1198</v>
      </c>
      <c r="G265" s="28" t="s">
        <v>2337</v>
      </c>
      <c r="H265" s="28" t="s">
        <v>374</v>
      </c>
      <c r="I265" s="28" t="s">
        <v>1155</v>
      </c>
      <c r="J265" s="28" t="s">
        <v>1823</v>
      </c>
      <c r="K265" s="28" t="s">
        <v>2338</v>
      </c>
      <c r="L265" s="28" t="s">
        <v>2339</v>
      </c>
      <c r="M265" s="28" t="s">
        <v>1177</v>
      </c>
      <c r="N265" s="28" t="s">
        <v>1180</v>
      </c>
      <c r="O265" s="29">
        <v>1</v>
      </c>
      <c r="P265" s="29">
        <v>1500</v>
      </c>
      <c r="Q265" s="29">
        <v>5</v>
      </c>
      <c r="R265" s="29">
        <v>1425</v>
      </c>
      <c r="S265" s="29">
        <v>1000</v>
      </c>
      <c r="T265" s="29">
        <v>425</v>
      </c>
      <c r="U265" s="30" t="s">
        <v>1174</v>
      </c>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row>
    <row r="266" spans="1:45" x14ac:dyDescent="0.3">
      <c r="A266" s="22"/>
      <c r="B266" s="26" t="s">
        <v>2340</v>
      </c>
      <c r="C266" s="27">
        <v>45346</v>
      </c>
      <c r="D266" s="28" t="s">
        <v>1186</v>
      </c>
      <c r="E266" s="28" t="s">
        <v>1159</v>
      </c>
      <c r="F266" s="28" t="s">
        <v>1198</v>
      </c>
      <c r="G266" s="28" t="s">
        <v>2341</v>
      </c>
      <c r="H266" s="28" t="s">
        <v>52</v>
      </c>
      <c r="I266" s="28" t="s">
        <v>1152</v>
      </c>
      <c r="J266" s="28" t="s">
        <v>1557</v>
      </c>
      <c r="K266" s="28" t="s">
        <v>2342</v>
      </c>
      <c r="L266" s="28" t="s">
        <v>2343</v>
      </c>
      <c r="M266" s="28" t="s">
        <v>1177</v>
      </c>
      <c r="N266" s="28" t="s">
        <v>1184</v>
      </c>
      <c r="O266" s="29">
        <v>2</v>
      </c>
      <c r="P266" s="29">
        <v>800</v>
      </c>
      <c r="Q266" s="29">
        <v>0</v>
      </c>
      <c r="R266" s="29">
        <v>1600</v>
      </c>
      <c r="S266" s="29">
        <v>1100</v>
      </c>
      <c r="T266" s="29">
        <v>500</v>
      </c>
      <c r="U266" s="30" t="s">
        <v>1173</v>
      </c>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row>
    <row r="267" spans="1:45" x14ac:dyDescent="0.3">
      <c r="A267" s="22"/>
      <c r="B267" s="26" t="s">
        <v>2344</v>
      </c>
      <c r="C267" s="27">
        <v>45346</v>
      </c>
      <c r="D267" s="28" t="s">
        <v>1186</v>
      </c>
      <c r="E267" s="28" t="s">
        <v>1159</v>
      </c>
      <c r="F267" s="28" t="s">
        <v>1198</v>
      </c>
      <c r="G267" s="28" t="s">
        <v>2345</v>
      </c>
      <c r="H267" s="28" t="s">
        <v>399</v>
      </c>
      <c r="I267" s="28" t="s">
        <v>1152</v>
      </c>
      <c r="J267" s="28" t="s">
        <v>1557</v>
      </c>
      <c r="K267" s="28" t="s">
        <v>2346</v>
      </c>
      <c r="L267" s="28" t="s">
        <v>2347</v>
      </c>
      <c r="M267" s="28" t="s">
        <v>1177</v>
      </c>
      <c r="N267" s="28" t="s">
        <v>1184</v>
      </c>
      <c r="O267" s="29">
        <v>1</v>
      </c>
      <c r="P267" s="29">
        <v>5500</v>
      </c>
      <c r="Q267" s="29">
        <v>5</v>
      </c>
      <c r="R267" s="29">
        <v>5225</v>
      </c>
      <c r="S267" s="29">
        <v>4000</v>
      </c>
      <c r="T267" s="29">
        <v>1225</v>
      </c>
      <c r="U267" s="30" t="s">
        <v>1172</v>
      </c>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row>
    <row r="268" spans="1:45" x14ac:dyDescent="0.3">
      <c r="A268" s="22"/>
      <c r="B268" s="26" t="s">
        <v>2348</v>
      </c>
      <c r="C268" s="27">
        <v>45347</v>
      </c>
      <c r="D268" s="28" t="s">
        <v>1187</v>
      </c>
      <c r="E268" s="28" t="s">
        <v>1158</v>
      </c>
      <c r="F268" s="28" t="s">
        <v>1196</v>
      </c>
      <c r="G268" s="28" t="s">
        <v>2349</v>
      </c>
      <c r="H268" s="28" t="s">
        <v>417</v>
      </c>
      <c r="I268" s="28" t="s">
        <v>1153</v>
      </c>
      <c r="J268" s="28" t="s">
        <v>2350</v>
      </c>
      <c r="K268" s="28" t="s">
        <v>2351</v>
      </c>
      <c r="L268" s="28" t="s">
        <v>2352</v>
      </c>
      <c r="M268" s="28" t="s">
        <v>1177</v>
      </c>
      <c r="N268" s="28" t="s">
        <v>1182</v>
      </c>
      <c r="O268" s="29">
        <v>20</v>
      </c>
      <c r="P268" s="29">
        <v>80</v>
      </c>
      <c r="Q268" s="29">
        <v>0</v>
      </c>
      <c r="R268" s="29">
        <v>1600</v>
      </c>
      <c r="S268" s="29">
        <v>1000</v>
      </c>
      <c r="T268" s="29">
        <v>600</v>
      </c>
      <c r="U268" s="30" t="s">
        <v>1173</v>
      </c>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row>
    <row r="269" spans="1:45" x14ac:dyDescent="0.3">
      <c r="A269" s="22"/>
      <c r="B269" s="26" t="s">
        <v>2353</v>
      </c>
      <c r="C269" s="27">
        <v>45347</v>
      </c>
      <c r="D269" s="28" t="s">
        <v>1187</v>
      </c>
      <c r="E269" s="28" t="s">
        <v>1158</v>
      </c>
      <c r="F269" s="28" t="s">
        <v>1196</v>
      </c>
      <c r="G269" s="28" t="s">
        <v>2354</v>
      </c>
      <c r="H269" s="28" t="s">
        <v>730</v>
      </c>
      <c r="I269" s="28" t="s">
        <v>1153</v>
      </c>
      <c r="J269" s="28" t="s">
        <v>2350</v>
      </c>
      <c r="K269" s="28" t="s">
        <v>2355</v>
      </c>
      <c r="L269" s="28" t="s">
        <v>2356</v>
      </c>
      <c r="M269" s="28" t="s">
        <v>1177</v>
      </c>
      <c r="N269" s="28" t="s">
        <v>1182</v>
      </c>
      <c r="O269" s="29">
        <v>5</v>
      </c>
      <c r="P269" s="29">
        <v>350</v>
      </c>
      <c r="Q269" s="29">
        <v>0</v>
      </c>
      <c r="R269" s="29">
        <v>1750</v>
      </c>
      <c r="S269" s="29">
        <v>1200</v>
      </c>
      <c r="T269" s="29">
        <v>550</v>
      </c>
      <c r="U269" s="30" t="s">
        <v>1172</v>
      </c>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row>
    <row r="270" spans="1:45" x14ac:dyDescent="0.3">
      <c r="A270" s="22"/>
      <c r="B270" s="26" t="s">
        <v>2357</v>
      </c>
      <c r="C270" s="27">
        <v>45348</v>
      </c>
      <c r="D270" s="28" t="s">
        <v>1188</v>
      </c>
      <c r="E270" s="28" t="s">
        <v>1156</v>
      </c>
      <c r="F270" s="28" t="s">
        <v>1197</v>
      </c>
      <c r="G270" s="28" t="s">
        <v>2358</v>
      </c>
      <c r="H270" s="28" t="s">
        <v>849</v>
      </c>
      <c r="I270" s="28" t="s">
        <v>1152</v>
      </c>
      <c r="J270" s="28" t="s">
        <v>1396</v>
      </c>
      <c r="K270" s="28" t="s">
        <v>2359</v>
      </c>
      <c r="L270" s="28" t="s">
        <v>2360</v>
      </c>
      <c r="M270" s="28" t="s">
        <v>1178</v>
      </c>
      <c r="N270" s="28" t="s">
        <v>1185</v>
      </c>
      <c r="O270" s="29">
        <v>2</v>
      </c>
      <c r="P270" s="29">
        <v>72000</v>
      </c>
      <c r="Q270" s="29">
        <v>8</v>
      </c>
      <c r="R270" s="29">
        <v>132480</v>
      </c>
      <c r="S270" s="29">
        <v>108000</v>
      </c>
      <c r="T270" s="29">
        <v>24480</v>
      </c>
      <c r="U270" s="30" t="s">
        <v>1172</v>
      </c>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row>
    <row r="271" spans="1:45" x14ac:dyDescent="0.3">
      <c r="A271" s="22"/>
      <c r="B271" s="26" t="s">
        <v>2361</v>
      </c>
      <c r="C271" s="27">
        <v>45348</v>
      </c>
      <c r="D271" s="28" t="s">
        <v>1188</v>
      </c>
      <c r="E271" s="28" t="s">
        <v>1156</v>
      </c>
      <c r="F271" s="28" t="s">
        <v>1197</v>
      </c>
      <c r="G271" s="28" t="s">
        <v>2362</v>
      </c>
      <c r="H271" s="28" t="s">
        <v>510</v>
      </c>
      <c r="I271" s="28" t="s">
        <v>1152</v>
      </c>
      <c r="J271" s="28" t="s">
        <v>1396</v>
      </c>
      <c r="K271" s="28" t="s">
        <v>2363</v>
      </c>
      <c r="L271" s="28" t="s">
        <v>2364</v>
      </c>
      <c r="M271" s="28" t="s">
        <v>1179</v>
      </c>
      <c r="N271" s="28" t="s">
        <v>1185</v>
      </c>
      <c r="O271" s="29">
        <v>1</v>
      </c>
      <c r="P271" s="29">
        <v>35000</v>
      </c>
      <c r="Q271" s="29">
        <v>5</v>
      </c>
      <c r="R271" s="29">
        <v>33250</v>
      </c>
      <c r="S271" s="29">
        <v>27000</v>
      </c>
      <c r="T271" s="29">
        <v>6250</v>
      </c>
      <c r="U271" s="30" t="s">
        <v>1174</v>
      </c>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row>
    <row r="272" spans="1:45" x14ac:dyDescent="0.3">
      <c r="A272" s="22"/>
      <c r="B272" s="26" t="s">
        <v>2365</v>
      </c>
      <c r="C272" s="27">
        <v>45349</v>
      </c>
      <c r="D272" s="28" t="s">
        <v>1189</v>
      </c>
      <c r="E272" s="28" t="s">
        <v>1157</v>
      </c>
      <c r="F272" s="28" t="s">
        <v>1195</v>
      </c>
      <c r="G272" s="28" t="s">
        <v>2366</v>
      </c>
      <c r="H272" s="28" t="s">
        <v>675</v>
      </c>
      <c r="I272" s="28" t="s">
        <v>1153</v>
      </c>
      <c r="J272" s="28" t="s">
        <v>1958</v>
      </c>
      <c r="K272" s="28" t="s">
        <v>2367</v>
      </c>
      <c r="L272" s="28" t="s">
        <v>2368</v>
      </c>
      <c r="M272" s="28" t="s">
        <v>1178</v>
      </c>
      <c r="N272" s="28" t="s">
        <v>1183</v>
      </c>
      <c r="O272" s="29">
        <v>4</v>
      </c>
      <c r="P272" s="29">
        <v>25000</v>
      </c>
      <c r="Q272" s="29">
        <v>10</v>
      </c>
      <c r="R272" s="29">
        <v>90000</v>
      </c>
      <c r="S272" s="29">
        <v>70000</v>
      </c>
      <c r="T272" s="29">
        <v>20000</v>
      </c>
      <c r="U272" s="30" t="s">
        <v>1172</v>
      </c>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row>
    <row r="273" spans="1:45" x14ac:dyDescent="0.3">
      <c r="A273" s="22"/>
      <c r="B273" s="26" t="s">
        <v>2369</v>
      </c>
      <c r="C273" s="27">
        <v>45349</v>
      </c>
      <c r="D273" s="28" t="s">
        <v>1189</v>
      </c>
      <c r="E273" s="28" t="s">
        <v>1157</v>
      </c>
      <c r="F273" s="28" t="s">
        <v>1195</v>
      </c>
      <c r="G273" s="28" t="s">
        <v>2370</v>
      </c>
      <c r="H273" s="28" t="s">
        <v>170</v>
      </c>
      <c r="I273" s="28" t="s">
        <v>1153</v>
      </c>
      <c r="J273" s="28" t="s">
        <v>1958</v>
      </c>
      <c r="K273" s="28" t="s">
        <v>2371</v>
      </c>
      <c r="L273" s="28" t="s">
        <v>2372</v>
      </c>
      <c r="M273" s="28" t="s">
        <v>1178</v>
      </c>
      <c r="N273" s="28" t="s">
        <v>1183</v>
      </c>
      <c r="O273" s="29">
        <v>1</v>
      </c>
      <c r="P273" s="29">
        <v>45000</v>
      </c>
      <c r="Q273" s="29">
        <v>8</v>
      </c>
      <c r="R273" s="29">
        <v>41400</v>
      </c>
      <c r="S273" s="29">
        <v>33000</v>
      </c>
      <c r="T273" s="29">
        <v>8400</v>
      </c>
      <c r="U273" s="30" t="s">
        <v>1173</v>
      </c>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row>
    <row r="274" spans="1:45" x14ac:dyDescent="0.3">
      <c r="A274" s="22"/>
      <c r="B274" s="26" t="s">
        <v>2373</v>
      </c>
      <c r="C274" s="27">
        <v>45350</v>
      </c>
      <c r="D274" s="28" t="s">
        <v>1190</v>
      </c>
      <c r="E274" s="28" t="s">
        <v>1157</v>
      </c>
      <c r="F274" s="28" t="s">
        <v>1197</v>
      </c>
      <c r="G274" s="28" t="s">
        <v>2374</v>
      </c>
      <c r="H274" s="28" t="s">
        <v>809</v>
      </c>
      <c r="I274" s="28" t="s">
        <v>1153</v>
      </c>
      <c r="J274" s="28" t="s">
        <v>1285</v>
      </c>
      <c r="K274" s="28" t="s">
        <v>2375</v>
      </c>
      <c r="L274" s="28" t="s">
        <v>2376</v>
      </c>
      <c r="M274" s="28" t="s">
        <v>1177</v>
      </c>
      <c r="N274" s="28" t="s">
        <v>1181</v>
      </c>
      <c r="O274" s="29">
        <v>4</v>
      </c>
      <c r="P274" s="29">
        <v>70</v>
      </c>
      <c r="Q274" s="29">
        <v>0</v>
      </c>
      <c r="R274" s="29">
        <v>280</v>
      </c>
      <c r="S274" s="29">
        <v>190</v>
      </c>
      <c r="T274" s="29">
        <v>90</v>
      </c>
      <c r="U274" s="30" t="s">
        <v>1173</v>
      </c>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row>
    <row r="275" spans="1:45" x14ac:dyDescent="0.3">
      <c r="A275" s="22"/>
      <c r="B275" s="26" t="s">
        <v>2377</v>
      </c>
      <c r="C275" s="27">
        <v>45350</v>
      </c>
      <c r="D275" s="28" t="s">
        <v>1190</v>
      </c>
      <c r="E275" s="28" t="s">
        <v>1157</v>
      </c>
      <c r="F275" s="28" t="s">
        <v>1197</v>
      </c>
      <c r="G275" s="28" t="s">
        <v>2378</v>
      </c>
      <c r="H275" s="28" t="s">
        <v>545</v>
      </c>
      <c r="I275" s="28" t="s">
        <v>1153</v>
      </c>
      <c r="J275" s="28" t="s">
        <v>1285</v>
      </c>
      <c r="K275" s="28" t="s">
        <v>2379</v>
      </c>
      <c r="L275" s="28" t="s">
        <v>2380</v>
      </c>
      <c r="M275" s="28" t="s">
        <v>1177</v>
      </c>
      <c r="N275" s="28" t="s">
        <v>1181</v>
      </c>
      <c r="O275" s="29">
        <v>3</v>
      </c>
      <c r="P275" s="29">
        <v>60</v>
      </c>
      <c r="Q275" s="29">
        <v>0</v>
      </c>
      <c r="R275" s="29">
        <v>180</v>
      </c>
      <c r="S275" s="29">
        <v>120</v>
      </c>
      <c r="T275" s="29">
        <v>60</v>
      </c>
      <c r="U275" s="30" t="s">
        <v>1172</v>
      </c>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row>
    <row r="276" spans="1:45" x14ac:dyDescent="0.3">
      <c r="A276" s="22"/>
      <c r="B276" s="26" t="s">
        <v>2381</v>
      </c>
      <c r="C276" s="27">
        <v>45351</v>
      </c>
      <c r="D276" s="28" t="s">
        <v>1191</v>
      </c>
      <c r="E276" s="28" t="s">
        <v>1157</v>
      </c>
      <c r="F276" s="28" t="s">
        <v>1198</v>
      </c>
      <c r="G276" s="28" t="s">
        <v>2382</v>
      </c>
      <c r="H276" s="28" t="s">
        <v>992</v>
      </c>
      <c r="I276" s="28" t="s">
        <v>1155</v>
      </c>
      <c r="J276" s="28" t="s">
        <v>1823</v>
      </c>
      <c r="K276" s="28" t="s">
        <v>2383</v>
      </c>
      <c r="L276" s="28" t="s">
        <v>2384</v>
      </c>
      <c r="M276" s="28" t="s">
        <v>1177</v>
      </c>
      <c r="N276" s="28" t="s">
        <v>1180</v>
      </c>
      <c r="O276" s="29">
        <v>3</v>
      </c>
      <c r="P276" s="29">
        <v>900</v>
      </c>
      <c r="Q276" s="29">
        <v>0</v>
      </c>
      <c r="R276" s="29">
        <v>2700</v>
      </c>
      <c r="S276" s="29">
        <v>1900</v>
      </c>
      <c r="T276" s="29">
        <v>800</v>
      </c>
      <c r="U276" s="30" t="s">
        <v>1172</v>
      </c>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row>
    <row r="277" spans="1:45" x14ac:dyDescent="0.3">
      <c r="A277" s="22"/>
      <c r="B277" s="26" t="s">
        <v>2385</v>
      </c>
      <c r="C277" s="27">
        <v>45351</v>
      </c>
      <c r="D277" s="28" t="s">
        <v>1191</v>
      </c>
      <c r="E277" s="28" t="s">
        <v>1157</v>
      </c>
      <c r="F277" s="28" t="s">
        <v>1198</v>
      </c>
      <c r="G277" s="28" t="s">
        <v>2386</v>
      </c>
      <c r="H277" s="28" t="s">
        <v>987</v>
      </c>
      <c r="I277" s="28" t="s">
        <v>1155</v>
      </c>
      <c r="J277" s="28" t="s">
        <v>1823</v>
      </c>
      <c r="K277" s="28" t="s">
        <v>2387</v>
      </c>
      <c r="L277" s="28" t="s">
        <v>2388</v>
      </c>
      <c r="M277" s="28" t="s">
        <v>1177</v>
      </c>
      <c r="N277" s="28" t="s">
        <v>1180</v>
      </c>
      <c r="O277" s="29">
        <v>2</v>
      </c>
      <c r="P277" s="29">
        <v>1500</v>
      </c>
      <c r="Q277" s="29">
        <v>5</v>
      </c>
      <c r="R277" s="29">
        <v>2850</v>
      </c>
      <c r="S277" s="29">
        <v>2000</v>
      </c>
      <c r="T277" s="29">
        <v>850</v>
      </c>
      <c r="U277" s="30" t="s">
        <v>1174</v>
      </c>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row>
    <row r="278" spans="1:45" x14ac:dyDescent="0.3">
      <c r="A278" s="22"/>
      <c r="B278" s="26" t="s">
        <v>2389</v>
      </c>
      <c r="C278" s="27">
        <v>45352</v>
      </c>
      <c r="D278" s="28" t="s">
        <v>1186</v>
      </c>
      <c r="E278" s="28" t="s">
        <v>1159</v>
      </c>
      <c r="F278" s="28" t="s">
        <v>1198</v>
      </c>
      <c r="G278" s="28" t="s">
        <v>2390</v>
      </c>
      <c r="H278" s="28" t="s">
        <v>375</v>
      </c>
      <c r="I278" s="28" t="s">
        <v>1152</v>
      </c>
      <c r="J278" s="28" t="s">
        <v>1557</v>
      </c>
      <c r="K278" s="28" t="s">
        <v>2391</v>
      </c>
      <c r="L278" s="28" t="s">
        <v>2392</v>
      </c>
      <c r="M278" s="28" t="s">
        <v>1177</v>
      </c>
      <c r="N278" s="28" t="s">
        <v>1184</v>
      </c>
      <c r="O278" s="29">
        <v>1</v>
      </c>
      <c r="P278" s="29">
        <v>32000</v>
      </c>
      <c r="Q278" s="29">
        <v>8</v>
      </c>
      <c r="R278" s="29">
        <v>29440</v>
      </c>
      <c r="S278" s="29">
        <v>24000</v>
      </c>
      <c r="T278" s="29">
        <v>5440</v>
      </c>
      <c r="U278" s="30" t="s">
        <v>1172</v>
      </c>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row>
    <row r="279" spans="1:45" x14ac:dyDescent="0.3">
      <c r="A279" s="22"/>
      <c r="B279" s="26" t="s">
        <v>2393</v>
      </c>
      <c r="C279" s="27">
        <v>45352</v>
      </c>
      <c r="D279" s="28" t="s">
        <v>1186</v>
      </c>
      <c r="E279" s="28" t="s">
        <v>1159</v>
      </c>
      <c r="F279" s="28" t="s">
        <v>1198</v>
      </c>
      <c r="G279" s="28" t="s">
        <v>2394</v>
      </c>
      <c r="H279" s="28" t="s">
        <v>1089</v>
      </c>
      <c r="I279" s="28" t="s">
        <v>1152</v>
      </c>
      <c r="J279" s="28" t="s">
        <v>1557</v>
      </c>
      <c r="K279" s="28" t="s">
        <v>2395</v>
      </c>
      <c r="L279" s="28" t="s">
        <v>2396</v>
      </c>
      <c r="M279" s="28" t="s">
        <v>1177</v>
      </c>
      <c r="N279" s="28" t="s">
        <v>1184</v>
      </c>
      <c r="O279" s="29">
        <v>1</v>
      </c>
      <c r="P279" s="29">
        <v>38000</v>
      </c>
      <c r="Q279" s="29">
        <v>5</v>
      </c>
      <c r="R279" s="29">
        <v>36100</v>
      </c>
      <c r="S279" s="29">
        <v>30000</v>
      </c>
      <c r="T279" s="29">
        <v>6100</v>
      </c>
      <c r="U279" s="30" t="s">
        <v>1174</v>
      </c>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row>
    <row r="280" spans="1:45" x14ac:dyDescent="0.3">
      <c r="A280" s="22"/>
      <c r="B280" s="26" t="s">
        <v>2397</v>
      </c>
      <c r="C280" s="27">
        <v>45353</v>
      </c>
      <c r="D280" s="28" t="s">
        <v>1187</v>
      </c>
      <c r="E280" s="28" t="s">
        <v>1158</v>
      </c>
      <c r="F280" s="28" t="s">
        <v>1196</v>
      </c>
      <c r="G280" s="28" t="s">
        <v>2398</v>
      </c>
      <c r="H280" s="28" t="s">
        <v>420</v>
      </c>
      <c r="I280" s="28" t="s">
        <v>1153</v>
      </c>
      <c r="J280" s="28" t="s">
        <v>1374</v>
      </c>
      <c r="K280" s="28" t="s">
        <v>2399</v>
      </c>
      <c r="L280" s="28" t="s">
        <v>2400</v>
      </c>
      <c r="M280" s="28" t="s">
        <v>1177</v>
      </c>
      <c r="N280" s="28" t="s">
        <v>1182</v>
      </c>
      <c r="O280" s="29">
        <v>6</v>
      </c>
      <c r="P280" s="29">
        <v>180</v>
      </c>
      <c r="Q280" s="29">
        <v>0</v>
      </c>
      <c r="R280" s="29">
        <v>1080</v>
      </c>
      <c r="S280" s="29">
        <v>750</v>
      </c>
      <c r="T280" s="29">
        <v>330</v>
      </c>
      <c r="U280" s="30" t="s">
        <v>1173</v>
      </c>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row>
    <row r="281" spans="1:45" x14ac:dyDescent="0.3">
      <c r="A281" s="22"/>
      <c r="B281" s="26" t="s">
        <v>2401</v>
      </c>
      <c r="C281" s="27">
        <v>45353</v>
      </c>
      <c r="D281" s="28" t="s">
        <v>1187</v>
      </c>
      <c r="E281" s="28" t="s">
        <v>1158</v>
      </c>
      <c r="F281" s="28" t="s">
        <v>1196</v>
      </c>
      <c r="G281" s="28" t="s">
        <v>2402</v>
      </c>
      <c r="H281" s="28" t="s">
        <v>388</v>
      </c>
      <c r="I281" s="28" t="s">
        <v>1153</v>
      </c>
      <c r="J281" s="28" t="s">
        <v>2227</v>
      </c>
      <c r="K281" s="28" t="s">
        <v>2403</v>
      </c>
      <c r="L281" s="28" t="s">
        <v>2404</v>
      </c>
      <c r="M281" s="28" t="s">
        <v>1177</v>
      </c>
      <c r="N281" s="28" t="s">
        <v>1182</v>
      </c>
      <c r="O281" s="29">
        <v>4</v>
      </c>
      <c r="P281" s="29">
        <v>350</v>
      </c>
      <c r="Q281" s="29">
        <v>0</v>
      </c>
      <c r="R281" s="29">
        <v>1400</v>
      </c>
      <c r="S281" s="29">
        <v>1000</v>
      </c>
      <c r="T281" s="29">
        <v>400</v>
      </c>
      <c r="U281" s="30" t="s">
        <v>1172</v>
      </c>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row>
    <row r="282" spans="1:45" x14ac:dyDescent="0.3">
      <c r="A282" s="22"/>
      <c r="B282" s="26" t="s">
        <v>2405</v>
      </c>
      <c r="C282" s="27">
        <v>45354</v>
      </c>
      <c r="D282" s="28" t="s">
        <v>1188</v>
      </c>
      <c r="E282" s="28" t="s">
        <v>1156</v>
      </c>
      <c r="F282" s="28" t="s">
        <v>1197</v>
      </c>
      <c r="G282" s="28" t="s">
        <v>2406</v>
      </c>
      <c r="H282" s="28" t="s">
        <v>723</v>
      </c>
      <c r="I282" s="28" t="s">
        <v>1152</v>
      </c>
      <c r="J282" s="28" t="s">
        <v>1557</v>
      </c>
      <c r="K282" s="28" t="s">
        <v>2407</v>
      </c>
      <c r="L282" s="28" t="s">
        <v>2408</v>
      </c>
      <c r="M282" s="28" t="s">
        <v>1177</v>
      </c>
      <c r="N282" s="28" t="s">
        <v>1185</v>
      </c>
      <c r="O282" s="29">
        <v>1</v>
      </c>
      <c r="P282" s="29">
        <v>6500</v>
      </c>
      <c r="Q282" s="29">
        <v>0</v>
      </c>
      <c r="R282" s="29">
        <v>6500</v>
      </c>
      <c r="S282" s="29">
        <v>4800</v>
      </c>
      <c r="T282" s="29">
        <v>1700</v>
      </c>
      <c r="U282" s="30" t="s">
        <v>1172</v>
      </c>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row>
    <row r="283" spans="1:45" x14ac:dyDescent="0.3">
      <c r="A283" s="22"/>
      <c r="B283" s="26" t="s">
        <v>2409</v>
      </c>
      <c r="C283" s="27">
        <v>45354</v>
      </c>
      <c r="D283" s="28" t="s">
        <v>1188</v>
      </c>
      <c r="E283" s="28" t="s">
        <v>1156</v>
      </c>
      <c r="F283" s="28" t="s">
        <v>1197</v>
      </c>
      <c r="G283" s="28" t="s">
        <v>2410</v>
      </c>
      <c r="H283" s="28" t="s">
        <v>635</v>
      </c>
      <c r="I283" s="28" t="s">
        <v>1152</v>
      </c>
      <c r="J283" s="28" t="s">
        <v>1557</v>
      </c>
      <c r="K283" s="28" t="s">
        <v>2411</v>
      </c>
      <c r="L283" s="28" t="s">
        <v>2412</v>
      </c>
      <c r="M283" s="28" t="s">
        <v>1178</v>
      </c>
      <c r="N283" s="28" t="s">
        <v>1185</v>
      </c>
      <c r="O283" s="29">
        <v>1</v>
      </c>
      <c r="P283" s="29">
        <v>22000</v>
      </c>
      <c r="Q283" s="29">
        <v>5</v>
      </c>
      <c r="R283" s="29">
        <v>20900</v>
      </c>
      <c r="S283" s="29">
        <v>17000</v>
      </c>
      <c r="T283" s="29">
        <v>3900</v>
      </c>
      <c r="U283" s="30" t="s">
        <v>1174</v>
      </c>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row>
    <row r="284" spans="1:45" x14ac:dyDescent="0.3">
      <c r="A284" s="22"/>
      <c r="B284" s="26" t="s">
        <v>2413</v>
      </c>
      <c r="C284" s="27">
        <v>45355</v>
      </c>
      <c r="D284" s="28" t="s">
        <v>1189</v>
      </c>
      <c r="E284" s="28" t="s">
        <v>1157</v>
      </c>
      <c r="F284" s="28" t="s">
        <v>1195</v>
      </c>
      <c r="G284" s="28" t="s">
        <v>2414</v>
      </c>
      <c r="H284" s="28" t="s">
        <v>748</v>
      </c>
      <c r="I284" s="28" t="s">
        <v>1153</v>
      </c>
      <c r="J284" s="28" t="s">
        <v>2252</v>
      </c>
      <c r="K284" s="28" t="s">
        <v>2415</v>
      </c>
      <c r="L284" s="28" t="s">
        <v>2416</v>
      </c>
      <c r="M284" s="28" t="s">
        <v>1177</v>
      </c>
      <c r="N284" s="28" t="s">
        <v>1183</v>
      </c>
      <c r="O284" s="29">
        <v>1</v>
      </c>
      <c r="P284" s="29">
        <v>15000</v>
      </c>
      <c r="Q284" s="29">
        <v>0</v>
      </c>
      <c r="R284" s="29">
        <v>15000</v>
      </c>
      <c r="S284" s="29">
        <v>11000</v>
      </c>
      <c r="T284" s="29">
        <v>4000</v>
      </c>
      <c r="U284" s="30" t="s">
        <v>1172</v>
      </c>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row>
    <row r="285" spans="1:45" x14ac:dyDescent="0.3">
      <c r="A285" s="22"/>
      <c r="B285" s="26" t="s">
        <v>2417</v>
      </c>
      <c r="C285" s="27">
        <v>45355</v>
      </c>
      <c r="D285" s="28" t="s">
        <v>1189</v>
      </c>
      <c r="E285" s="28" t="s">
        <v>1157</v>
      </c>
      <c r="F285" s="28" t="s">
        <v>1195</v>
      </c>
      <c r="G285" s="28" t="s">
        <v>2418</v>
      </c>
      <c r="H285" s="28" t="s">
        <v>94</v>
      </c>
      <c r="I285" s="28" t="s">
        <v>1153</v>
      </c>
      <c r="J285" s="28" t="s">
        <v>2419</v>
      </c>
      <c r="K285" s="28" t="s">
        <v>2420</v>
      </c>
      <c r="L285" s="28" t="s">
        <v>2421</v>
      </c>
      <c r="M285" s="28" t="s">
        <v>1177</v>
      </c>
      <c r="N285" s="28" t="s">
        <v>1183</v>
      </c>
      <c r="O285" s="29">
        <v>3</v>
      </c>
      <c r="P285" s="29">
        <v>3500</v>
      </c>
      <c r="Q285" s="29">
        <v>5</v>
      </c>
      <c r="R285" s="29">
        <v>9975</v>
      </c>
      <c r="S285" s="29">
        <v>7500</v>
      </c>
      <c r="T285" s="29">
        <v>2475</v>
      </c>
      <c r="U285" s="30" t="s">
        <v>1173</v>
      </c>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row>
    <row r="286" spans="1:45" x14ac:dyDescent="0.3">
      <c r="A286" s="22"/>
      <c r="B286" s="26" t="s">
        <v>2422</v>
      </c>
      <c r="C286" s="27">
        <v>45356</v>
      </c>
      <c r="D286" s="28" t="s">
        <v>1190</v>
      </c>
      <c r="E286" s="28" t="s">
        <v>1157</v>
      </c>
      <c r="F286" s="28" t="s">
        <v>1197</v>
      </c>
      <c r="G286" s="28" t="s">
        <v>2423</v>
      </c>
      <c r="H286" s="28" t="s">
        <v>454</v>
      </c>
      <c r="I286" s="28" t="s">
        <v>1153</v>
      </c>
      <c r="J286" s="28" t="s">
        <v>1414</v>
      </c>
      <c r="K286" s="28" t="s">
        <v>2424</v>
      </c>
      <c r="L286" s="28" t="s">
        <v>2425</v>
      </c>
      <c r="M286" s="28" t="s">
        <v>1177</v>
      </c>
      <c r="N286" s="28" t="s">
        <v>1181</v>
      </c>
      <c r="O286" s="29">
        <v>2</v>
      </c>
      <c r="P286" s="29">
        <v>90</v>
      </c>
      <c r="Q286" s="29">
        <v>0</v>
      </c>
      <c r="R286" s="29">
        <v>180</v>
      </c>
      <c r="S286" s="29">
        <v>120</v>
      </c>
      <c r="T286" s="29">
        <v>60</v>
      </c>
      <c r="U286" s="30" t="s">
        <v>1173</v>
      </c>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row>
    <row r="287" spans="1:45" x14ac:dyDescent="0.3">
      <c r="A287" s="22"/>
      <c r="B287" s="26" t="s">
        <v>2426</v>
      </c>
      <c r="C287" s="27">
        <v>45356</v>
      </c>
      <c r="D287" s="28" t="s">
        <v>1190</v>
      </c>
      <c r="E287" s="28" t="s">
        <v>1157</v>
      </c>
      <c r="F287" s="28" t="s">
        <v>1197</v>
      </c>
      <c r="G287" s="28" t="s">
        <v>2427</v>
      </c>
      <c r="H287" s="28" t="s">
        <v>997</v>
      </c>
      <c r="I287" s="28" t="s">
        <v>1153</v>
      </c>
      <c r="J287" s="28" t="s">
        <v>1414</v>
      </c>
      <c r="K287" s="28" t="s">
        <v>2428</v>
      </c>
      <c r="L287" s="28" t="s">
        <v>2429</v>
      </c>
      <c r="M287" s="28" t="s">
        <v>1177</v>
      </c>
      <c r="N287" s="28" t="s">
        <v>1181</v>
      </c>
      <c r="O287" s="29">
        <v>1</v>
      </c>
      <c r="P287" s="29">
        <v>150</v>
      </c>
      <c r="Q287" s="29">
        <v>0</v>
      </c>
      <c r="R287" s="29">
        <v>150</v>
      </c>
      <c r="S287" s="29">
        <v>100</v>
      </c>
      <c r="T287" s="29">
        <v>50</v>
      </c>
      <c r="U287" s="30" t="s">
        <v>1172</v>
      </c>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row>
    <row r="288" spans="1:45" x14ac:dyDescent="0.3">
      <c r="A288" s="22"/>
      <c r="B288" s="26" t="s">
        <v>2430</v>
      </c>
      <c r="C288" s="27">
        <v>45357</v>
      </c>
      <c r="D288" s="28" t="s">
        <v>1191</v>
      </c>
      <c r="E288" s="28" t="s">
        <v>1157</v>
      </c>
      <c r="F288" s="28" t="s">
        <v>1198</v>
      </c>
      <c r="G288" s="28" t="s">
        <v>2431</v>
      </c>
      <c r="H288" s="28" t="s">
        <v>1028</v>
      </c>
      <c r="I288" s="28" t="s">
        <v>1155</v>
      </c>
      <c r="J288" s="28" t="s">
        <v>1255</v>
      </c>
      <c r="K288" s="28" t="s">
        <v>2432</v>
      </c>
      <c r="L288" s="28" t="s">
        <v>2433</v>
      </c>
      <c r="M288" s="28" t="s">
        <v>1177</v>
      </c>
      <c r="N288" s="28" t="s">
        <v>1180</v>
      </c>
      <c r="O288" s="29">
        <v>2</v>
      </c>
      <c r="P288" s="29">
        <v>4500</v>
      </c>
      <c r="Q288" s="29">
        <v>8</v>
      </c>
      <c r="R288" s="29">
        <v>8280</v>
      </c>
      <c r="S288" s="29">
        <v>6400</v>
      </c>
      <c r="T288" s="29">
        <v>1880</v>
      </c>
      <c r="U288" s="30" t="s">
        <v>1172</v>
      </c>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row>
    <row r="289" spans="1:45" x14ac:dyDescent="0.3">
      <c r="A289" s="22"/>
      <c r="B289" s="26" t="s">
        <v>2434</v>
      </c>
      <c r="C289" s="27">
        <v>45357</v>
      </c>
      <c r="D289" s="28" t="s">
        <v>1191</v>
      </c>
      <c r="E289" s="28" t="s">
        <v>1157</v>
      </c>
      <c r="F289" s="28" t="s">
        <v>1198</v>
      </c>
      <c r="G289" s="28" t="s">
        <v>2435</v>
      </c>
      <c r="H289" s="28" t="s">
        <v>49</v>
      </c>
      <c r="I289" s="28" t="s">
        <v>1155</v>
      </c>
      <c r="J289" s="28" t="s">
        <v>1792</v>
      </c>
      <c r="K289" s="28" t="s">
        <v>2436</v>
      </c>
      <c r="L289" s="28" t="s">
        <v>2437</v>
      </c>
      <c r="M289" s="28" t="s">
        <v>1177</v>
      </c>
      <c r="N289" s="28" t="s">
        <v>1180</v>
      </c>
      <c r="O289" s="29">
        <v>1</v>
      </c>
      <c r="P289" s="29">
        <v>3500</v>
      </c>
      <c r="Q289" s="29">
        <v>0</v>
      </c>
      <c r="R289" s="29">
        <v>3500</v>
      </c>
      <c r="S289" s="29">
        <v>2500</v>
      </c>
      <c r="T289" s="29">
        <v>1000</v>
      </c>
      <c r="U289" s="30" t="s">
        <v>1174</v>
      </c>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row>
    <row r="290" spans="1:45" x14ac:dyDescent="0.3">
      <c r="A290" s="22"/>
      <c r="B290" s="26" t="s">
        <v>2438</v>
      </c>
      <c r="C290" s="27">
        <v>45358</v>
      </c>
      <c r="D290" s="28" t="s">
        <v>1186</v>
      </c>
      <c r="E290" s="28" t="s">
        <v>1159</v>
      </c>
      <c r="F290" s="28" t="s">
        <v>1198</v>
      </c>
      <c r="G290" s="28" t="s">
        <v>2439</v>
      </c>
      <c r="H290" s="28" t="s">
        <v>1110</v>
      </c>
      <c r="I290" s="28" t="s">
        <v>1151</v>
      </c>
      <c r="J290" s="28" t="s">
        <v>1519</v>
      </c>
      <c r="K290" s="28" t="s">
        <v>2440</v>
      </c>
      <c r="L290" s="28" t="s">
        <v>2441</v>
      </c>
      <c r="M290" s="28" t="s">
        <v>1177</v>
      </c>
      <c r="N290" s="28" t="s">
        <v>1184</v>
      </c>
      <c r="O290" s="29">
        <v>2</v>
      </c>
      <c r="P290" s="29">
        <v>5500</v>
      </c>
      <c r="Q290" s="29">
        <v>15</v>
      </c>
      <c r="R290" s="29">
        <v>9350</v>
      </c>
      <c r="S290" s="29">
        <v>7000</v>
      </c>
      <c r="T290" s="29">
        <v>2350</v>
      </c>
      <c r="U290" s="30" t="s">
        <v>1172</v>
      </c>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row>
    <row r="291" spans="1:45" x14ac:dyDescent="0.3">
      <c r="A291" s="22"/>
      <c r="B291" s="26" t="s">
        <v>2442</v>
      </c>
      <c r="C291" s="27">
        <v>45358</v>
      </c>
      <c r="D291" s="28" t="s">
        <v>1186</v>
      </c>
      <c r="E291" s="28" t="s">
        <v>1159</v>
      </c>
      <c r="F291" s="28" t="s">
        <v>1198</v>
      </c>
      <c r="G291" s="28" t="s">
        <v>2443</v>
      </c>
      <c r="H291" s="28" t="s">
        <v>377</v>
      </c>
      <c r="I291" s="28" t="s">
        <v>1166</v>
      </c>
      <c r="J291" s="28" t="s">
        <v>2444</v>
      </c>
      <c r="K291" s="28" t="s">
        <v>2445</v>
      </c>
      <c r="L291" s="28" t="s">
        <v>2446</v>
      </c>
      <c r="M291" s="28" t="s">
        <v>1177</v>
      </c>
      <c r="N291" s="28" t="s">
        <v>1184</v>
      </c>
      <c r="O291" s="29">
        <v>1</v>
      </c>
      <c r="P291" s="29">
        <v>3500</v>
      </c>
      <c r="Q291" s="29">
        <v>5</v>
      </c>
      <c r="R291" s="29">
        <v>3325</v>
      </c>
      <c r="S291" s="29">
        <v>2000</v>
      </c>
      <c r="T291" s="29">
        <v>1325</v>
      </c>
      <c r="U291" s="30" t="s">
        <v>1174</v>
      </c>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row>
    <row r="292" spans="1:45" x14ac:dyDescent="0.3">
      <c r="A292" s="22"/>
      <c r="B292" s="26" t="s">
        <v>2447</v>
      </c>
      <c r="C292" s="27">
        <v>45359</v>
      </c>
      <c r="D292" s="28" t="s">
        <v>1187</v>
      </c>
      <c r="E292" s="28" t="s">
        <v>1158</v>
      </c>
      <c r="F292" s="28" t="s">
        <v>1196</v>
      </c>
      <c r="G292" s="28" t="s">
        <v>2448</v>
      </c>
      <c r="H292" s="28" t="s">
        <v>1106</v>
      </c>
      <c r="I292" s="28" t="s">
        <v>1154</v>
      </c>
      <c r="J292" s="28" t="s">
        <v>2261</v>
      </c>
      <c r="K292" s="28" t="s">
        <v>2449</v>
      </c>
      <c r="L292" s="28" t="s">
        <v>2450</v>
      </c>
      <c r="M292" s="28" t="s">
        <v>1177</v>
      </c>
      <c r="N292" s="28" t="s">
        <v>1182</v>
      </c>
      <c r="O292" s="29">
        <v>5</v>
      </c>
      <c r="P292" s="29">
        <v>1000</v>
      </c>
      <c r="Q292" s="29">
        <v>0</v>
      </c>
      <c r="R292" s="29">
        <v>5000</v>
      </c>
      <c r="S292" s="29">
        <v>2500</v>
      </c>
      <c r="T292" s="29">
        <v>2500</v>
      </c>
      <c r="U292" s="30" t="s">
        <v>1172</v>
      </c>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row>
    <row r="293" spans="1:45" x14ac:dyDescent="0.3">
      <c r="A293" s="22"/>
      <c r="B293" s="26" t="s">
        <v>2451</v>
      </c>
      <c r="C293" s="27">
        <v>45359</v>
      </c>
      <c r="D293" s="28" t="s">
        <v>1187</v>
      </c>
      <c r="E293" s="28" t="s">
        <v>1158</v>
      </c>
      <c r="F293" s="28" t="s">
        <v>1196</v>
      </c>
      <c r="G293" s="28" t="s">
        <v>2452</v>
      </c>
      <c r="H293" s="28" t="s">
        <v>134</v>
      </c>
      <c r="I293" s="28" t="s">
        <v>1154</v>
      </c>
      <c r="J293" s="28" t="s">
        <v>2261</v>
      </c>
      <c r="K293" s="28" t="s">
        <v>2453</v>
      </c>
      <c r="L293" s="28" t="s">
        <v>2454</v>
      </c>
      <c r="M293" s="28" t="s">
        <v>1177</v>
      </c>
      <c r="N293" s="28" t="s">
        <v>1182</v>
      </c>
      <c r="O293" s="29">
        <v>10</v>
      </c>
      <c r="P293" s="29">
        <v>500</v>
      </c>
      <c r="Q293" s="29">
        <v>0</v>
      </c>
      <c r="R293" s="29">
        <v>5000</v>
      </c>
      <c r="S293" s="29">
        <v>3000</v>
      </c>
      <c r="T293" s="29">
        <v>2000</v>
      </c>
      <c r="U293" s="30" t="s">
        <v>1173</v>
      </c>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row>
    <row r="294" spans="1:45" x14ac:dyDescent="0.3">
      <c r="A294" s="22"/>
      <c r="B294" s="26" t="s">
        <v>2455</v>
      </c>
      <c r="C294" s="27">
        <v>45360</v>
      </c>
      <c r="D294" s="28" t="s">
        <v>1188</v>
      </c>
      <c r="E294" s="28" t="s">
        <v>1156</v>
      </c>
      <c r="F294" s="28" t="s">
        <v>1197</v>
      </c>
      <c r="G294" s="28" t="s">
        <v>2456</v>
      </c>
      <c r="H294" s="28" t="s">
        <v>1113</v>
      </c>
      <c r="I294" s="28" t="s">
        <v>1151</v>
      </c>
      <c r="J294" s="28" t="s">
        <v>1245</v>
      </c>
      <c r="K294" s="28" t="s">
        <v>2457</v>
      </c>
      <c r="L294" s="28" t="s">
        <v>2458</v>
      </c>
      <c r="M294" s="28" t="s">
        <v>1177</v>
      </c>
      <c r="N294" s="28" t="s">
        <v>1185</v>
      </c>
      <c r="O294" s="29">
        <v>2</v>
      </c>
      <c r="P294" s="29">
        <v>3200</v>
      </c>
      <c r="Q294" s="29">
        <v>10</v>
      </c>
      <c r="R294" s="29">
        <v>5760</v>
      </c>
      <c r="S294" s="29">
        <v>4200</v>
      </c>
      <c r="T294" s="29">
        <v>1560</v>
      </c>
      <c r="U294" s="30" t="s">
        <v>1172</v>
      </c>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row>
    <row r="295" spans="1:45" x14ac:dyDescent="0.3">
      <c r="A295" s="22"/>
      <c r="B295" s="26" t="s">
        <v>2459</v>
      </c>
      <c r="C295" s="27">
        <v>45360</v>
      </c>
      <c r="D295" s="28" t="s">
        <v>1188</v>
      </c>
      <c r="E295" s="28" t="s">
        <v>1156</v>
      </c>
      <c r="F295" s="28" t="s">
        <v>1197</v>
      </c>
      <c r="G295" s="28" t="s">
        <v>2460</v>
      </c>
      <c r="H295" s="28" t="s">
        <v>396</v>
      </c>
      <c r="I295" s="28" t="s">
        <v>1151</v>
      </c>
      <c r="J295" s="28" t="s">
        <v>1792</v>
      </c>
      <c r="K295" s="28" t="s">
        <v>2461</v>
      </c>
      <c r="L295" s="28" t="s">
        <v>2462</v>
      </c>
      <c r="M295" s="28" t="s">
        <v>1177</v>
      </c>
      <c r="N295" s="28" t="s">
        <v>1185</v>
      </c>
      <c r="O295" s="29">
        <v>1</v>
      </c>
      <c r="P295" s="29">
        <v>4500</v>
      </c>
      <c r="Q295" s="29">
        <v>5</v>
      </c>
      <c r="R295" s="29">
        <v>4275</v>
      </c>
      <c r="S295" s="29">
        <v>3200</v>
      </c>
      <c r="T295" s="29">
        <v>1075</v>
      </c>
      <c r="U295" s="30" t="s">
        <v>1174</v>
      </c>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row>
    <row r="296" spans="1:45" x14ac:dyDescent="0.3">
      <c r="A296" s="22"/>
      <c r="B296" s="26" t="s">
        <v>2463</v>
      </c>
      <c r="C296" s="27">
        <v>45361</v>
      </c>
      <c r="D296" s="28" t="s">
        <v>1189</v>
      </c>
      <c r="E296" s="28" t="s">
        <v>1157</v>
      </c>
      <c r="F296" s="28" t="s">
        <v>1195</v>
      </c>
      <c r="G296" s="28" t="s">
        <v>2464</v>
      </c>
      <c r="H296" s="28" t="s">
        <v>90</v>
      </c>
      <c r="I296" s="28" t="s">
        <v>1153</v>
      </c>
      <c r="J296" s="28" t="s">
        <v>1316</v>
      </c>
      <c r="K296" s="28" t="s">
        <v>2465</v>
      </c>
      <c r="L296" s="28" t="s">
        <v>2466</v>
      </c>
      <c r="M296" s="28" t="s">
        <v>1179</v>
      </c>
      <c r="N296" s="28" t="s">
        <v>1183</v>
      </c>
      <c r="O296" s="29">
        <v>1</v>
      </c>
      <c r="P296" s="29">
        <v>12500</v>
      </c>
      <c r="Q296" s="29">
        <v>0</v>
      </c>
      <c r="R296" s="29">
        <v>12500</v>
      </c>
      <c r="S296" s="29">
        <v>9500</v>
      </c>
      <c r="T296" s="29">
        <v>3000</v>
      </c>
      <c r="U296" s="30" t="s">
        <v>1172</v>
      </c>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row>
    <row r="297" spans="1:45" x14ac:dyDescent="0.3">
      <c r="A297" s="22"/>
      <c r="B297" s="26" t="s">
        <v>2467</v>
      </c>
      <c r="C297" s="27">
        <v>45361</v>
      </c>
      <c r="D297" s="28" t="s">
        <v>1189</v>
      </c>
      <c r="E297" s="28" t="s">
        <v>1157</v>
      </c>
      <c r="F297" s="28" t="s">
        <v>1195</v>
      </c>
      <c r="G297" s="28" t="s">
        <v>2468</v>
      </c>
      <c r="H297" s="28" t="s">
        <v>334</v>
      </c>
      <c r="I297" s="28" t="s">
        <v>1153</v>
      </c>
      <c r="J297" s="28" t="s">
        <v>1758</v>
      </c>
      <c r="K297" s="28" t="s">
        <v>2469</v>
      </c>
      <c r="L297" s="28" t="s">
        <v>2470</v>
      </c>
      <c r="M297" s="28" t="s">
        <v>1177</v>
      </c>
      <c r="N297" s="28" t="s">
        <v>1183</v>
      </c>
      <c r="O297" s="29">
        <v>2</v>
      </c>
      <c r="P297" s="29">
        <v>3200</v>
      </c>
      <c r="Q297" s="29">
        <v>5</v>
      </c>
      <c r="R297" s="29">
        <v>6080</v>
      </c>
      <c r="S297" s="29">
        <v>4500</v>
      </c>
      <c r="T297" s="29">
        <v>1580</v>
      </c>
      <c r="U297" s="30" t="s">
        <v>1173</v>
      </c>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row>
    <row r="298" spans="1:45" x14ac:dyDescent="0.3">
      <c r="A298" s="22"/>
      <c r="B298" s="26" t="s">
        <v>2471</v>
      </c>
      <c r="C298" s="27">
        <v>45362</v>
      </c>
      <c r="D298" s="28" t="s">
        <v>1190</v>
      </c>
      <c r="E298" s="28" t="s">
        <v>1157</v>
      </c>
      <c r="F298" s="28" t="s">
        <v>1197</v>
      </c>
      <c r="G298" s="28" t="s">
        <v>2472</v>
      </c>
      <c r="H298" s="28" t="s">
        <v>833</v>
      </c>
      <c r="I298" s="28" t="s">
        <v>1153</v>
      </c>
      <c r="J298" s="28" t="s">
        <v>1763</v>
      </c>
      <c r="K298" s="28" t="s">
        <v>2473</v>
      </c>
      <c r="L298" s="28" t="s">
        <v>2474</v>
      </c>
      <c r="M298" s="28" t="s">
        <v>1177</v>
      </c>
      <c r="N298" s="28" t="s">
        <v>1181</v>
      </c>
      <c r="O298" s="29">
        <v>2</v>
      </c>
      <c r="P298" s="29">
        <v>60</v>
      </c>
      <c r="Q298" s="29">
        <v>0</v>
      </c>
      <c r="R298" s="29">
        <v>120</v>
      </c>
      <c r="S298" s="29">
        <v>80</v>
      </c>
      <c r="T298" s="29">
        <v>40</v>
      </c>
      <c r="U298" s="30" t="s">
        <v>1173</v>
      </c>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row>
    <row r="299" spans="1:45" x14ac:dyDescent="0.3">
      <c r="A299" s="22"/>
      <c r="B299" s="26" t="s">
        <v>2475</v>
      </c>
      <c r="C299" s="27">
        <v>45362</v>
      </c>
      <c r="D299" s="28" t="s">
        <v>1190</v>
      </c>
      <c r="E299" s="28" t="s">
        <v>1157</v>
      </c>
      <c r="F299" s="28" t="s">
        <v>1197</v>
      </c>
      <c r="G299" s="28" t="s">
        <v>2476</v>
      </c>
      <c r="H299" s="28" t="s">
        <v>706</v>
      </c>
      <c r="I299" s="28" t="s">
        <v>1153</v>
      </c>
      <c r="J299" s="28" t="s">
        <v>1763</v>
      </c>
      <c r="K299" s="28" t="s">
        <v>2477</v>
      </c>
      <c r="L299" s="28" t="s">
        <v>2478</v>
      </c>
      <c r="M299" s="28" t="s">
        <v>1177</v>
      </c>
      <c r="N299" s="28" t="s">
        <v>1181</v>
      </c>
      <c r="O299" s="29">
        <v>3</v>
      </c>
      <c r="P299" s="29">
        <v>50</v>
      </c>
      <c r="Q299" s="29">
        <v>0</v>
      </c>
      <c r="R299" s="29">
        <v>150</v>
      </c>
      <c r="S299" s="29">
        <v>100</v>
      </c>
      <c r="T299" s="29">
        <v>50</v>
      </c>
      <c r="U299" s="30" t="s">
        <v>1172</v>
      </c>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row>
    <row r="300" spans="1:45" x14ac:dyDescent="0.3">
      <c r="A300" s="22"/>
      <c r="B300" s="26" t="s">
        <v>2479</v>
      </c>
      <c r="C300" s="27">
        <v>45363</v>
      </c>
      <c r="D300" s="28" t="s">
        <v>1191</v>
      </c>
      <c r="E300" s="28" t="s">
        <v>1157</v>
      </c>
      <c r="F300" s="28" t="s">
        <v>1198</v>
      </c>
      <c r="G300" s="28" t="s">
        <v>2480</v>
      </c>
      <c r="H300" s="28" t="s">
        <v>772</v>
      </c>
      <c r="I300" s="28" t="s">
        <v>1155</v>
      </c>
      <c r="J300" s="28" t="s">
        <v>2481</v>
      </c>
      <c r="K300" s="28" t="s">
        <v>2482</v>
      </c>
      <c r="L300" s="28" t="s">
        <v>2483</v>
      </c>
      <c r="M300" s="28" t="s">
        <v>1178</v>
      </c>
      <c r="N300" s="28" t="s">
        <v>1180</v>
      </c>
      <c r="O300" s="29">
        <v>3</v>
      </c>
      <c r="P300" s="29">
        <v>3500</v>
      </c>
      <c r="Q300" s="29">
        <v>5</v>
      </c>
      <c r="R300" s="29">
        <v>9975</v>
      </c>
      <c r="S300" s="29">
        <v>7500</v>
      </c>
      <c r="T300" s="29">
        <v>2475</v>
      </c>
      <c r="U300" s="30" t="s">
        <v>1172</v>
      </c>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row>
    <row r="301" spans="1:45" x14ac:dyDescent="0.3">
      <c r="A301" s="22"/>
      <c r="B301" s="26" t="s">
        <v>2484</v>
      </c>
      <c r="C301" s="27">
        <v>45363</v>
      </c>
      <c r="D301" s="28" t="s">
        <v>1191</v>
      </c>
      <c r="E301" s="28" t="s">
        <v>1157</v>
      </c>
      <c r="F301" s="28" t="s">
        <v>1198</v>
      </c>
      <c r="G301" s="28" t="s">
        <v>2485</v>
      </c>
      <c r="H301" s="28" t="s">
        <v>68</v>
      </c>
      <c r="I301" s="28" t="s">
        <v>1155</v>
      </c>
      <c r="J301" s="28" t="s">
        <v>2481</v>
      </c>
      <c r="K301" s="28" t="s">
        <v>2486</v>
      </c>
      <c r="L301" s="28" t="s">
        <v>2487</v>
      </c>
      <c r="M301" s="28" t="s">
        <v>1177</v>
      </c>
      <c r="N301" s="28" t="s">
        <v>1180</v>
      </c>
      <c r="O301" s="29">
        <v>2</v>
      </c>
      <c r="P301" s="29">
        <v>2200</v>
      </c>
      <c r="Q301" s="29">
        <v>0</v>
      </c>
      <c r="R301" s="29">
        <v>4400</v>
      </c>
      <c r="S301" s="29">
        <v>3200</v>
      </c>
      <c r="T301" s="29">
        <v>1200</v>
      </c>
      <c r="U301" s="30" t="s">
        <v>1174</v>
      </c>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row>
    <row r="302" spans="1:45" x14ac:dyDescent="0.3">
      <c r="A302" s="22"/>
      <c r="B302" s="26" t="s">
        <v>2488</v>
      </c>
      <c r="C302" s="27">
        <v>45364</v>
      </c>
      <c r="D302" s="28" t="s">
        <v>1186</v>
      </c>
      <c r="E302" s="28" t="s">
        <v>1159</v>
      </c>
      <c r="F302" s="28" t="s">
        <v>1198</v>
      </c>
      <c r="G302" s="28" t="s">
        <v>2489</v>
      </c>
      <c r="H302" s="28" t="s">
        <v>544</v>
      </c>
      <c r="I302" s="28" t="s">
        <v>1152</v>
      </c>
      <c r="J302" s="28" t="s">
        <v>2218</v>
      </c>
      <c r="K302" s="28" t="s">
        <v>2490</v>
      </c>
      <c r="L302" s="28" t="s">
        <v>2491</v>
      </c>
      <c r="M302" s="28" t="s">
        <v>1177</v>
      </c>
      <c r="N302" s="28" t="s">
        <v>1184</v>
      </c>
      <c r="O302" s="29">
        <v>3</v>
      </c>
      <c r="P302" s="29">
        <v>15000</v>
      </c>
      <c r="Q302" s="29">
        <v>18</v>
      </c>
      <c r="R302" s="29">
        <v>36900</v>
      </c>
      <c r="S302" s="29">
        <v>28000</v>
      </c>
      <c r="T302" s="29">
        <v>8900</v>
      </c>
      <c r="U302" s="30" t="s">
        <v>1172</v>
      </c>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row>
    <row r="303" spans="1:45" x14ac:dyDescent="0.3">
      <c r="A303" s="22"/>
      <c r="B303" s="26" t="s">
        <v>2492</v>
      </c>
      <c r="C303" s="27">
        <v>45364</v>
      </c>
      <c r="D303" s="28" t="s">
        <v>1186</v>
      </c>
      <c r="E303" s="28" t="s">
        <v>1159</v>
      </c>
      <c r="F303" s="28" t="s">
        <v>1198</v>
      </c>
      <c r="G303" s="28" t="s">
        <v>2493</v>
      </c>
      <c r="H303" s="28" t="s">
        <v>305</v>
      </c>
      <c r="I303" s="28" t="s">
        <v>1152</v>
      </c>
      <c r="J303" s="28" t="s">
        <v>1294</v>
      </c>
      <c r="K303" s="28" t="s">
        <v>2494</v>
      </c>
      <c r="L303" s="28" t="s">
        <v>2495</v>
      </c>
      <c r="M303" s="28" t="s">
        <v>1177</v>
      </c>
      <c r="N303" s="28" t="s">
        <v>1184</v>
      </c>
      <c r="O303" s="29">
        <v>1</v>
      </c>
      <c r="P303" s="29">
        <v>28000</v>
      </c>
      <c r="Q303" s="29">
        <v>12</v>
      </c>
      <c r="R303" s="29">
        <v>24640</v>
      </c>
      <c r="S303" s="29">
        <v>20000</v>
      </c>
      <c r="T303" s="29">
        <v>4640</v>
      </c>
      <c r="U303" s="30" t="s">
        <v>1174</v>
      </c>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row>
    <row r="304" spans="1:45" x14ac:dyDescent="0.3">
      <c r="A304" s="22"/>
      <c r="B304" s="26" t="s">
        <v>2496</v>
      </c>
      <c r="C304" s="27">
        <v>45365</v>
      </c>
      <c r="D304" s="28" t="s">
        <v>1187</v>
      </c>
      <c r="E304" s="28" t="s">
        <v>1158</v>
      </c>
      <c r="F304" s="28" t="s">
        <v>1196</v>
      </c>
      <c r="G304" s="28" t="s">
        <v>2497</v>
      </c>
      <c r="H304" s="28" t="s">
        <v>413</v>
      </c>
      <c r="I304" s="28" t="s">
        <v>1153</v>
      </c>
      <c r="J304" s="28" t="s">
        <v>2350</v>
      </c>
      <c r="K304" s="28" t="s">
        <v>2498</v>
      </c>
      <c r="L304" s="28" t="s">
        <v>2499</v>
      </c>
      <c r="M304" s="28" t="s">
        <v>1177</v>
      </c>
      <c r="N304" s="28" t="s">
        <v>1182</v>
      </c>
      <c r="O304" s="29">
        <v>5</v>
      </c>
      <c r="P304" s="29">
        <v>1200</v>
      </c>
      <c r="Q304" s="29">
        <v>8</v>
      </c>
      <c r="R304" s="29">
        <v>5520</v>
      </c>
      <c r="S304" s="29">
        <v>4000</v>
      </c>
      <c r="T304" s="29">
        <v>1520</v>
      </c>
      <c r="U304" s="30" t="s">
        <v>1172</v>
      </c>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row>
    <row r="305" spans="1:45" x14ac:dyDescent="0.3">
      <c r="A305" s="22"/>
      <c r="B305" s="26" t="s">
        <v>2500</v>
      </c>
      <c r="C305" s="27">
        <v>45365</v>
      </c>
      <c r="D305" s="28" t="s">
        <v>1187</v>
      </c>
      <c r="E305" s="28" t="s">
        <v>1158</v>
      </c>
      <c r="F305" s="28" t="s">
        <v>1196</v>
      </c>
      <c r="G305" s="28" t="s">
        <v>2501</v>
      </c>
      <c r="H305" s="28" t="s">
        <v>315</v>
      </c>
      <c r="I305" s="28" t="s">
        <v>1153</v>
      </c>
      <c r="J305" s="28" t="s">
        <v>2227</v>
      </c>
      <c r="K305" s="28" t="s">
        <v>2502</v>
      </c>
      <c r="L305" s="28" t="s">
        <v>2503</v>
      </c>
      <c r="M305" s="28" t="s">
        <v>1177</v>
      </c>
      <c r="N305" s="28" t="s">
        <v>1182</v>
      </c>
      <c r="O305" s="29">
        <v>4</v>
      </c>
      <c r="P305" s="29">
        <v>800</v>
      </c>
      <c r="Q305" s="29">
        <v>5</v>
      </c>
      <c r="R305" s="29">
        <v>3040</v>
      </c>
      <c r="S305" s="29">
        <v>2200</v>
      </c>
      <c r="T305" s="29">
        <v>840</v>
      </c>
      <c r="U305" s="30" t="s">
        <v>1173</v>
      </c>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row>
    <row r="306" spans="1:45" x14ac:dyDescent="0.3">
      <c r="A306" s="22"/>
      <c r="B306" s="26" t="s">
        <v>2504</v>
      </c>
      <c r="C306" s="27">
        <v>45366</v>
      </c>
      <c r="D306" s="28" t="s">
        <v>1186</v>
      </c>
      <c r="E306" s="28" t="s">
        <v>1159</v>
      </c>
      <c r="F306" s="28" t="s">
        <v>1198</v>
      </c>
      <c r="G306" s="28" t="s">
        <v>2505</v>
      </c>
      <c r="H306" s="28" t="s">
        <v>515</v>
      </c>
      <c r="I306" s="28" t="s">
        <v>1152</v>
      </c>
      <c r="J306" s="28" t="s">
        <v>1557</v>
      </c>
      <c r="K306" s="28" t="s">
        <v>2506</v>
      </c>
      <c r="L306" s="28" t="s">
        <v>2507</v>
      </c>
      <c r="M306" s="28" t="s">
        <v>1177</v>
      </c>
      <c r="N306" s="28" t="s">
        <v>1184</v>
      </c>
      <c r="O306" s="29">
        <v>1</v>
      </c>
      <c r="P306" s="29">
        <v>42000</v>
      </c>
      <c r="Q306" s="29">
        <v>8</v>
      </c>
      <c r="R306" s="29">
        <v>38640</v>
      </c>
      <c r="S306" s="29">
        <v>32000</v>
      </c>
      <c r="T306" s="29">
        <v>6640</v>
      </c>
      <c r="U306" s="30" t="s">
        <v>1172</v>
      </c>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row>
    <row r="307" spans="1:45" x14ac:dyDescent="0.3">
      <c r="A307" s="22"/>
      <c r="B307" s="26" t="s">
        <v>2508</v>
      </c>
      <c r="C307" s="27">
        <v>45366</v>
      </c>
      <c r="D307" s="28" t="s">
        <v>1186</v>
      </c>
      <c r="E307" s="28" t="s">
        <v>1159</v>
      </c>
      <c r="F307" s="28" t="s">
        <v>1198</v>
      </c>
      <c r="G307" s="28" t="s">
        <v>2509</v>
      </c>
      <c r="H307" s="28" t="s">
        <v>1063</v>
      </c>
      <c r="I307" s="28" t="s">
        <v>1152</v>
      </c>
      <c r="J307" s="28" t="s">
        <v>1557</v>
      </c>
      <c r="K307" s="28" t="s">
        <v>2510</v>
      </c>
      <c r="L307" s="28" t="s">
        <v>2511</v>
      </c>
      <c r="M307" s="28" t="s">
        <v>1177</v>
      </c>
      <c r="N307" s="28" t="s">
        <v>1184</v>
      </c>
      <c r="O307" s="29">
        <v>1</v>
      </c>
      <c r="P307" s="29">
        <v>38000</v>
      </c>
      <c r="Q307" s="29">
        <v>5</v>
      </c>
      <c r="R307" s="29">
        <v>36100</v>
      </c>
      <c r="S307" s="29">
        <v>30000</v>
      </c>
      <c r="T307" s="29">
        <v>6100</v>
      </c>
      <c r="U307" s="30" t="s">
        <v>1174</v>
      </c>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row>
    <row r="308" spans="1:45" x14ac:dyDescent="0.3">
      <c r="A308" s="22"/>
      <c r="B308" s="26" t="s">
        <v>2512</v>
      </c>
      <c r="C308" s="27">
        <v>45367</v>
      </c>
      <c r="D308" s="28" t="s">
        <v>1187</v>
      </c>
      <c r="E308" s="28" t="s">
        <v>1158</v>
      </c>
      <c r="F308" s="28" t="s">
        <v>1196</v>
      </c>
      <c r="G308" s="28" t="s">
        <v>2513</v>
      </c>
      <c r="H308" s="28" t="s">
        <v>927</v>
      </c>
      <c r="I308" s="28" t="s">
        <v>1151</v>
      </c>
      <c r="J308" s="28" t="s">
        <v>1387</v>
      </c>
      <c r="K308" s="28" t="s">
        <v>2514</v>
      </c>
      <c r="L308" s="28" t="s">
        <v>2515</v>
      </c>
      <c r="M308" s="28" t="s">
        <v>1177</v>
      </c>
      <c r="N308" s="28" t="s">
        <v>1182</v>
      </c>
      <c r="O308" s="29">
        <v>3</v>
      </c>
      <c r="P308" s="29">
        <v>2200</v>
      </c>
      <c r="Q308" s="29">
        <v>0</v>
      </c>
      <c r="R308" s="29">
        <v>6600</v>
      </c>
      <c r="S308" s="29">
        <v>4600</v>
      </c>
      <c r="T308" s="29">
        <v>2000</v>
      </c>
      <c r="U308" s="30" t="s">
        <v>1173</v>
      </c>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row>
    <row r="309" spans="1:45" x14ac:dyDescent="0.3">
      <c r="A309" s="22"/>
      <c r="B309" s="26" t="s">
        <v>2516</v>
      </c>
      <c r="C309" s="27">
        <v>45367</v>
      </c>
      <c r="D309" s="28" t="s">
        <v>1187</v>
      </c>
      <c r="E309" s="28" t="s">
        <v>1158</v>
      </c>
      <c r="F309" s="28" t="s">
        <v>1196</v>
      </c>
      <c r="G309" s="28" t="s">
        <v>2517</v>
      </c>
      <c r="H309" s="28" t="s">
        <v>187</v>
      </c>
      <c r="I309" s="28" t="s">
        <v>1151</v>
      </c>
      <c r="J309" s="28" t="s">
        <v>1519</v>
      </c>
      <c r="K309" s="28" t="s">
        <v>2518</v>
      </c>
      <c r="L309" s="28" t="s">
        <v>2519</v>
      </c>
      <c r="M309" s="28" t="s">
        <v>1177</v>
      </c>
      <c r="N309" s="28" t="s">
        <v>1182</v>
      </c>
      <c r="O309" s="29">
        <v>2</v>
      </c>
      <c r="P309" s="29">
        <v>3500</v>
      </c>
      <c r="Q309" s="29">
        <v>5</v>
      </c>
      <c r="R309" s="29">
        <v>6650</v>
      </c>
      <c r="S309" s="29">
        <v>4800</v>
      </c>
      <c r="T309" s="29">
        <v>1850</v>
      </c>
      <c r="U309" s="30" t="s">
        <v>1172</v>
      </c>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row>
    <row r="310" spans="1:45" x14ac:dyDescent="0.3">
      <c r="A310" s="22"/>
      <c r="B310" s="26" t="s">
        <v>2520</v>
      </c>
      <c r="C310" s="27">
        <v>45368</v>
      </c>
      <c r="D310" s="28" t="s">
        <v>1188</v>
      </c>
      <c r="E310" s="28" t="s">
        <v>1156</v>
      </c>
      <c r="F310" s="28" t="s">
        <v>1197</v>
      </c>
      <c r="G310" s="28" t="s">
        <v>2521</v>
      </c>
      <c r="H310" s="28" t="s">
        <v>173</v>
      </c>
      <c r="I310" s="28" t="s">
        <v>1152</v>
      </c>
      <c r="J310" s="28" t="s">
        <v>1557</v>
      </c>
      <c r="K310" s="28" t="s">
        <v>2522</v>
      </c>
      <c r="L310" s="28" t="s">
        <v>2523</v>
      </c>
      <c r="M310" s="28" t="s">
        <v>1177</v>
      </c>
      <c r="N310" s="28" t="s">
        <v>1185</v>
      </c>
      <c r="O310" s="29">
        <v>1</v>
      </c>
      <c r="P310" s="29">
        <v>8500</v>
      </c>
      <c r="Q310" s="29">
        <v>0</v>
      </c>
      <c r="R310" s="29">
        <v>8500</v>
      </c>
      <c r="S310" s="29">
        <v>6200</v>
      </c>
      <c r="T310" s="29">
        <v>2300</v>
      </c>
      <c r="U310" s="30" t="s">
        <v>1172</v>
      </c>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row>
    <row r="311" spans="1:45" x14ac:dyDescent="0.3">
      <c r="A311" s="22"/>
      <c r="B311" s="26" t="s">
        <v>2524</v>
      </c>
      <c r="C311" s="27">
        <v>45368</v>
      </c>
      <c r="D311" s="28" t="s">
        <v>1188</v>
      </c>
      <c r="E311" s="28" t="s">
        <v>1156</v>
      </c>
      <c r="F311" s="28" t="s">
        <v>1197</v>
      </c>
      <c r="G311" s="28" t="s">
        <v>2525</v>
      </c>
      <c r="H311" s="28" t="s">
        <v>32</v>
      </c>
      <c r="I311" s="28" t="s">
        <v>1152</v>
      </c>
      <c r="J311" s="28" t="s">
        <v>1557</v>
      </c>
      <c r="K311" s="28" t="s">
        <v>2526</v>
      </c>
      <c r="L311" s="28" t="s">
        <v>2527</v>
      </c>
      <c r="M311" s="28" t="s">
        <v>1177</v>
      </c>
      <c r="N311" s="28" t="s">
        <v>1185</v>
      </c>
      <c r="O311" s="29">
        <v>1</v>
      </c>
      <c r="P311" s="29">
        <v>6500</v>
      </c>
      <c r="Q311" s="29">
        <v>5</v>
      </c>
      <c r="R311" s="29">
        <v>6175</v>
      </c>
      <c r="S311" s="29">
        <v>4700</v>
      </c>
      <c r="T311" s="29">
        <v>1475</v>
      </c>
      <c r="U311" s="30" t="s">
        <v>1174</v>
      </c>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row>
    <row r="312" spans="1:45" x14ac:dyDescent="0.3">
      <c r="A312" s="22"/>
      <c r="B312" s="26" t="s">
        <v>2528</v>
      </c>
      <c r="C312" s="27">
        <v>45369</v>
      </c>
      <c r="D312" s="28" t="s">
        <v>1189</v>
      </c>
      <c r="E312" s="28" t="s">
        <v>1157</v>
      </c>
      <c r="F312" s="28" t="s">
        <v>1195</v>
      </c>
      <c r="G312" s="28" t="s">
        <v>2529</v>
      </c>
      <c r="H312" s="28" t="s">
        <v>924</v>
      </c>
      <c r="I312" s="28" t="s">
        <v>1153</v>
      </c>
      <c r="J312" s="28" t="s">
        <v>2530</v>
      </c>
      <c r="K312" s="28" t="s">
        <v>2531</v>
      </c>
      <c r="L312" s="28" t="s">
        <v>2532</v>
      </c>
      <c r="M312" s="28" t="s">
        <v>1177</v>
      </c>
      <c r="N312" s="28" t="s">
        <v>1183</v>
      </c>
      <c r="O312" s="29">
        <v>4</v>
      </c>
      <c r="P312" s="29">
        <v>1800</v>
      </c>
      <c r="Q312" s="29">
        <v>0</v>
      </c>
      <c r="R312" s="29">
        <v>7200</v>
      </c>
      <c r="S312" s="29">
        <v>5000</v>
      </c>
      <c r="T312" s="29">
        <v>2200</v>
      </c>
      <c r="U312" s="30" t="s">
        <v>1173</v>
      </c>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row>
    <row r="313" spans="1:45" x14ac:dyDescent="0.3">
      <c r="A313" s="22"/>
      <c r="B313" s="26" t="s">
        <v>2533</v>
      </c>
      <c r="C313" s="27">
        <v>45369</v>
      </c>
      <c r="D313" s="28" t="s">
        <v>1189</v>
      </c>
      <c r="E313" s="28" t="s">
        <v>1157</v>
      </c>
      <c r="F313" s="28" t="s">
        <v>1195</v>
      </c>
      <c r="G313" s="28" t="s">
        <v>2534</v>
      </c>
      <c r="H313" s="28" t="s">
        <v>368</v>
      </c>
      <c r="I313" s="28" t="s">
        <v>1153</v>
      </c>
      <c r="J313" s="28" t="s">
        <v>2530</v>
      </c>
      <c r="K313" s="28" t="s">
        <v>2535</v>
      </c>
      <c r="L313" s="28" t="s">
        <v>2536</v>
      </c>
      <c r="M313" s="28" t="s">
        <v>1177</v>
      </c>
      <c r="N313" s="28" t="s">
        <v>1183</v>
      </c>
      <c r="O313" s="29">
        <v>2</v>
      </c>
      <c r="P313" s="29">
        <v>3500</v>
      </c>
      <c r="Q313" s="29">
        <v>5</v>
      </c>
      <c r="R313" s="29">
        <v>6650</v>
      </c>
      <c r="S313" s="29">
        <v>4800</v>
      </c>
      <c r="T313" s="29">
        <v>1850</v>
      </c>
      <c r="U313" s="30" t="s">
        <v>1172</v>
      </c>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row>
    <row r="314" spans="1:45" x14ac:dyDescent="0.3">
      <c r="A314" s="22"/>
      <c r="B314" s="26" t="s">
        <v>2537</v>
      </c>
      <c r="C314" s="27">
        <v>45370</v>
      </c>
      <c r="D314" s="28" t="s">
        <v>1190</v>
      </c>
      <c r="E314" s="28" t="s">
        <v>1157</v>
      </c>
      <c r="F314" s="28" t="s">
        <v>1197</v>
      </c>
      <c r="G314" s="28" t="s">
        <v>2538</v>
      </c>
      <c r="H314" s="28" t="s">
        <v>549</v>
      </c>
      <c r="I314" s="28" t="s">
        <v>1153</v>
      </c>
      <c r="J314" s="28" t="s">
        <v>1763</v>
      </c>
      <c r="K314" s="28" t="s">
        <v>2539</v>
      </c>
      <c r="L314" s="28" t="s">
        <v>2540</v>
      </c>
      <c r="M314" s="28" t="s">
        <v>1177</v>
      </c>
      <c r="N314" s="28" t="s">
        <v>1181</v>
      </c>
      <c r="O314" s="29">
        <v>5</v>
      </c>
      <c r="P314" s="29">
        <v>120</v>
      </c>
      <c r="Q314" s="29">
        <v>0</v>
      </c>
      <c r="R314" s="29">
        <v>600</v>
      </c>
      <c r="S314" s="29">
        <v>400</v>
      </c>
      <c r="T314" s="29">
        <v>200</v>
      </c>
      <c r="U314" s="30" t="s">
        <v>1173</v>
      </c>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row>
    <row r="315" spans="1:45" x14ac:dyDescent="0.3">
      <c r="A315" s="22"/>
      <c r="B315" s="26" t="s">
        <v>2541</v>
      </c>
      <c r="C315" s="27">
        <v>45370</v>
      </c>
      <c r="D315" s="28" t="s">
        <v>1190</v>
      </c>
      <c r="E315" s="28" t="s">
        <v>1157</v>
      </c>
      <c r="F315" s="28" t="s">
        <v>1197</v>
      </c>
      <c r="G315" s="28" t="s">
        <v>2542</v>
      </c>
      <c r="H315" s="28" t="s">
        <v>1071</v>
      </c>
      <c r="I315" s="28" t="s">
        <v>1153</v>
      </c>
      <c r="J315" s="28" t="s">
        <v>1763</v>
      </c>
      <c r="K315" s="28" t="s">
        <v>2543</v>
      </c>
      <c r="L315" s="28" t="s">
        <v>2544</v>
      </c>
      <c r="M315" s="28" t="s">
        <v>1177</v>
      </c>
      <c r="N315" s="28" t="s">
        <v>1181</v>
      </c>
      <c r="O315" s="29">
        <v>3</v>
      </c>
      <c r="P315" s="29">
        <v>80</v>
      </c>
      <c r="Q315" s="29">
        <v>0</v>
      </c>
      <c r="R315" s="29">
        <v>240</v>
      </c>
      <c r="S315" s="29">
        <v>160</v>
      </c>
      <c r="T315" s="29">
        <v>80</v>
      </c>
      <c r="U315" s="30" t="s">
        <v>1172</v>
      </c>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row>
    <row r="316" spans="1:45" x14ac:dyDescent="0.3">
      <c r="A316" s="22"/>
      <c r="B316" s="26" t="s">
        <v>2545</v>
      </c>
      <c r="C316" s="27">
        <v>45371</v>
      </c>
      <c r="D316" s="28" t="s">
        <v>1191</v>
      </c>
      <c r="E316" s="28" t="s">
        <v>1157</v>
      </c>
      <c r="F316" s="28" t="s">
        <v>1198</v>
      </c>
      <c r="G316" s="28" t="s">
        <v>2546</v>
      </c>
      <c r="H316" s="28" t="s">
        <v>959</v>
      </c>
      <c r="I316" s="28" t="s">
        <v>1155</v>
      </c>
      <c r="J316" s="28" t="s">
        <v>1255</v>
      </c>
      <c r="K316" s="28" t="s">
        <v>2547</v>
      </c>
      <c r="L316" s="28" t="s">
        <v>2548</v>
      </c>
      <c r="M316" s="28" t="s">
        <v>1177</v>
      </c>
      <c r="N316" s="28" t="s">
        <v>1180</v>
      </c>
      <c r="O316" s="29">
        <v>2</v>
      </c>
      <c r="P316" s="29">
        <v>3500</v>
      </c>
      <c r="Q316" s="29">
        <v>8</v>
      </c>
      <c r="R316" s="29">
        <v>6440</v>
      </c>
      <c r="S316" s="29">
        <v>5000</v>
      </c>
      <c r="T316" s="29">
        <v>1440</v>
      </c>
      <c r="U316" s="30" t="s">
        <v>1172</v>
      </c>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row>
    <row r="317" spans="1:45" x14ac:dyDescent="0.3">
      <c r="A317" s="22"/>
      <c r="B317" s="26" t="s">
        <v>2549</v>
      </c>
      <c r="C317" s="27">
        <v>45371</v>
      </c>
      <c r="D317" s="28" t="s">
        <v>1191</v>
      </c>
      <c r="E317" s="28" t="s">
        <v>1157</v>
      </c>
      <c r="F317" s="28" t="s">
        <v>1198</v>
      </c>
      <c r="G317" s="28" t="s">
        <v>2550</v>
      </c>
      <c r="H317" s="28" t="s">
        <v>894</v>
      </c>
      <c r="I317" s="28" t="s">
        <v>1155</v>
      </c>
      <c r="J317" s="28" t="s">
        <v>1979</v>
      </c>
      <c r="K317" s="28" t="s">
        <v>2551</v>
      </c>
      <c r="L317" s="28" t="s">
        <v>2552</v>
      </c>
      <c r="M317" s="28" t="s">
        <v>1177</v>
      </c>
      <c r="N317" s="28" t="s">
        <v>1180</v>
      </c>
      <c r="O317" s="29">
        <v>3</v>
      </c>
      <c r="P317" s="29">
        <v>1200</v>
      </c>
      <c r="Q317" s="29">
        <v>0</v>
      </c>
      <c r="R317" s="29">
        <v>3600</v>
      </c>
      <c r="S317" s="29">
        <v>2500</v>
      </c>
      <c r="T317" s="29">
        <v>1100</v>
      </c>
      <c r="U317" s="30" t="s">
        <v>1174</v>
      </c>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row>
    <row r="318" spans="1:45" x14ac:dyDescent="0.3">
      <c r="A318" s="22"/>
      <c r="B318" s="26" t="s">
        <v>2553</v>
      </c>
      <c r="C318" s="27">
        <v>45372</v>
      </c>
      <c r="D318" s="28" t="s">
        <v>1192</v>
      </c>
      <c r="E318" s="28" t="s">
        <v>1157</v>
      </c>
      <c r="F318" s="28" t="s">
        <v>1195</v>
      </c>
      <c r="G318" s="28" t="s">
        <v>2554</v>
      </c>
      <c r="H318" s="28" t="s">
        <v>370</v>
      </c>
      <c r="I318" s="28" t="s">
        <v>1153</v>
      </c>
      <c r="J318" s="28" t="s">
        <v>2218</v>
      </c>
      <c r="K318" s="28" t="s">
        <v>2555</v>
      </c>
      <c r="L318" s="28" t="s">
        <v>2556</v>
      </c>
      <c r="M318" s="28" t="s">
        <v>1177</v>
      </c>
      <c r="N318" s="28" t="s">
        <v>1183</v>
      </c>
      <c r="O318" s="29">
        <v>5</v>
      </c>
      <c r="P318" s="29">
        <v>20000</v>
      </c>
      <c r="Q318" s="29">
        <v>20</v>
      </c>
      <c r="R318" s="29">
        <v>80000</v>
      </c>
      <c r="S318" s="29">
        <v>60000</v>
      </c>
      <c r="T318" s="29">
        <v>20000</v>
      </c>
      <c r="U318" s="30" t="s">
        <v>1172</v>
      </c>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row>
    <row r="319" spans="1:45" x14ac:dyDescent="0.3">
      <c r="A319" s="22"/>
      <c r="B319" s="26" t="s">
        <v>2557</v>
      </c>
      <c r="C319" s="27">
        <v>45372</v>
      </c>
      <c r="D319" s="28" t="s">
        <v>1193</v>
      </c>
      <c r="E319" s="28" t="s">
        <v>1157</v>
      </c>
      <c r="F319" s="28" t="s">
        <v>1195</v>
      </c>
      <c r="G319" s="28" t="s">
        <v>2558</v>
      </c>
      <c r="H319" s="28" t="s">
        <v>1115</v>
      </c>
      <c r="I319" s="28" t="s">
        <v>1153</v>
      </c>
      <c r="J319" s="28" t="s">
        <v>2530</v>
      </c>
      <c r="K319" s="28" t="s">
        <v>2559</v>
      </c>
      <c r="L319" s="28" t="s">
        <v>2560</v>
      </c>
      <c r="M319" s="28" t="s">
        <v>1177</v>
      </c>
      <c r="N319" s="28" t="s">
        <v>1183</v>
      </c>
      <c r="O319" s="29">
        <v>1</v>
      </c>
      <c r="P319" s="29">
        <v>15000</v>
      </c>
      <c r="Q319" s="29">
        <v>10</v>
      </c>
      <c r="R319" s="29">
        <v>13500</v>
      </c>
      <c r="S319" s="29">
        <v>10500</v>
      </c>
      <c r="T319" s="29">
        <v>3000</v>
      </c>
      <c r="U319" s="30" t="s">
        <v>1172</v>
      </c>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row>
    <row r="320" spans="1:45" x14ac:dyDescent="0.3">
      <c r="A320" s="22"/>
      <c r="B320" s="26" t="s">
        <v>2561</v>
      </c>
      <c r="C320" s="27">
        <v>45373</v>
      </c>
      <c r="D320" s="28" t="s">
        <v>1186</v>
      </c>
      <c r="E320" s="28" t="s">
        <v>1159</v>
      </c>
      <c r="F320" s="28" t="s">
        <v>1198</v>
      </c>
      <c r="G320" s="28" t="s">
        <v>2562</v>
      </c>
      <c r="H320" s="28" t="s">
        <v>974</v>
      </c>
      <c r="I320" s="28" t="s">
        <v>1151</v>
      </c>
      <c r="J320" s="28" t="s">
        <v>1840</v>
      </c>
      <c r="K320" s="28" t="s">
        <v>2563</v>
      </c>
      <c r="L320" s="28" t="s">
        <v>2564</v>
      </c>
      <c r="M320" s="28" t="s">
        <v>1177</v>
      </c>
      <c r="N320" s="28" t="s">
        <v>1184</v>
      </c>
      <c r="O320" s="29">
        <v>4</v>
      </c>
      <c r="P320" s="29">
        <v>1400</v>
      </c>
      <c r="Q320" s="29">
        <v>0</v>
      </c>
      <c r="R320" s="29">
        <v>5600</v>
      </c>
      <c r="S320" s="29">
        <v>3800</v>
      </c>
      <c r="T320" s="29">
        <v>1800</v>
      </c>
      <c r="U320" s="30" t="s">
        <v>1173</v>
      </c>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row>
    <row r="321" spans="1:45" x14ac:dyDescent="0.3">
      <c r="A321" s="22"/>
      <c r="B321" s="26" t="s">
        <v>2565</v>
      </c>
      <c r="C321" s="27">
        <v>45373</v>
      </c>
      <c r="D321" s="28" t="s">
        <v>1186</v>
      </c>
      <c r="E321" s="28" t="s">
        <v>1159</v>
      </c>
      <c r="F321" s="28" t="s">
        <v>1198</v>
      </c>
      <c r="G321" s="28" t="s">
        <v>2566</v>
      </c>
      <c r="H321" s="28" t="s">
        <v>526</v>
      </c>
      <c r="I321" s="28" t="s">
        <v>1151</v>
      </c>
      <c r="J321" s="28" t="s">
        <v>1344</v>
      </c>
      <c r="K321" s="28" t="s">
        <v>2567</v>
      </c>
      <c r="L321" s="28" t="s">
        <v>2568</v>
      </c>
      <c r="M321" s="28" t="s">
        <v>1177</v>
      </c>
      <c r="N321" s="28" t="s">
        <v>1184</v>
      </c>
      <c r="O321" s="29">
        <v>2</v>
      </c>
      <c r="P321" s="29">
        <v>2500</v>
      </c>
      <c r="Q321" s="29">
        <v>5</v>
      </c>
      <c r="R321" s="29">
        <v>4750</v>
      </c>
      <c r="S321" s="29">
        <v>3400</v>
      </c>
      <c r="T321" s="29">
        <v>1350</v>
      </c>
      <c r="U321" s="30" t="s">
        <v>1172</v>
      </c>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row>
    <row r="322" spans="1:45" x14ac:dyDescent="0.3">
      <c r="A322" s="22"/>
      <c r="B322" s="26" t="s">
        <v>2569</v>
      </c>
      <c r="C322" s="27">
        <v>45374</v>
      </c>
      <c r="D322" s="28" t="s">
        <v>1187</v>
      </c>
      <c r="E322" s="28" t="s">
        <v>1158</v>
      </c>
      <c r="F322" s="28" t="s">
        <v>1196</v>
      </c>
      <c r="G322" s="28" t="s">
        <v>2570</v>
      </c>
      <c r="H322" s="28" t="s">
        <v>946</v>
      </c>
      <c r="I322" s="28" t="s">
        <v>1151</v>
      </c>
      <c r="J322" s="28" t="s">
        <v>2571</v>
      </c>
      <c r="K322" s="28" t="s">
        <v>2572</v>
      </c>
      <c r="L322" s="28" t="s">
        <v>2573</v>
      </c>
      <c r="M322" s="28" t="s">
        <v>1177</v>
      </c>
      <c r="N322" s="28" t="s">
        <v>1182</v>
      </c>
      <c r="O322" s="29">
        <v>1</v>
      </c>
      <c r="P322" s="29">
        <v>2800</v>
      </c>
      <c r="Q322" s="29">
        <v>0</v>
      </c>
      <c r="R322" s="29">
        <v>2800</v>
      </c>
      <c r="S322" s="29">
        <v>2000</v>
      </c>
      <c r="T322" s="29">
        <v>800</v>
      </c>
      <c r="U322" s="30" t="s">
        <v>1172</v>
      </c>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row>
    <row r="323" spans="1:45" x14ac:dyDescent="0.3">
      <c r="A323" s="22"/>
      <c r="B323" s="26" t="s">
        <v>2574</v>
      </c>
      <c r="C323" s="27">
        <v>45374</v>
      </c>
      <c r="D323" s="28" t="s">
        <v>1187</v>
      </c>
      <c r="E323" s="28" t="s">
        <v>1158</v>
      </c>
      <c r="F323" s="28" t="s">
        <v>1196</v>
      </c>
      <c r="G323" s="28" t="s">
        <v>2575</v>
      </c>
      <c r="H323" s="28" t="s">
        <v>190</v>
      </c>
      <c r="I323" s="28" t="s">
        <v>1151</v>
      </c>
      <c r="J323" s="28" t="s">
        <v>1344</v>
      </c>
      <c r="K323" s="28" t="s">
        <v>2576</v>
      </c>
      <c r="L323" s="28" t="s">
        <v>2577</v>
      </c>
      <c r="M323" s="28" t="s">
        <v>1177</v>
      </c>
      <c r="N323" s="28" t="s">
        <v>1182</v>
      </c>
      <c r="O323" s="29">
        <v>2</v>
      </c>
      <c r="P323" s="29">
        <v>2200</v>
      </c>
      <c r="Q323" s="29">
        <v>5</v>
      </c>
      <c r="R323" s="29">
        <v>4180</v>
      </c>
      <c r="S323" s="29">
        <v>3000</v>
      </c>
      <c r="T323" s="29">
        <v>1180</v>
      </c>
      <c r="U323" s="30" t="s">
        <v>1174</v>
      </c>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row>
    <row r="324" spans="1:45" x14ac:dyDescent="0.3">
      <c r="A324" s="22"/>
      <c r="B324" s="26" t="s">
        <v>2578</v>
      </c>
      <c r="C324" s="27">
        <v>45375</v>
      </c>
      <c r="D324" s="28" t="s">
        <v>1188</v>
      </c>
      <c r="E324" s="28" t="s">
        <v>1156</v>
      </c>
      <c r="F324" s="28" t="s">
        <v>1197</v>
      </c>
      <c r="G324" s="28" t="s">
        <v>2579</v>
      </c>
      <c r="H324" s="28" t="s">
        <v>963</v>
      </c>
      <c r="I324" s="28" t="s">
        <v>1152</v>
      </c>
      <c r="J324" s="28" t="s">
        <v>2218</v>
      </c>
      <c r="K324" s="28" t="s">
        <v>2580</v>
      </c>
      <c r="L324" s="28" t="s">
        <v>2581</v>
      </c>
      <c r="M324" s="28" t="s">
        <v>1177</v>
      </c>
      <c r="N324" s="28" t="s">
        <v>1185</v>
      </c>
      <c r="O324" s="29">
        <v>3</v>
      </c>
      <c r="P324" s="29">
        <v>12000</v>
      </c>
      <c r="Q324" s="29">
        <v>15</v>
      </c>
      <c r="R324" s="29">
        <v>30600</v>
      </c>
      <c r="S324" s="29">
        <v>23000</v>
      </c>
      <c r="T324" s="29">
        <v>7600</v>
      </c>
      <c r="U324" s="30" t="s">
        <v>1172</v>
      </c>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row>
    <row r="325" spans="1:45" x14ac:dyDescent="0.3">
      <c r="A325" s="22"/>
      <c r="B325" s="26" t="s">
        <v>2582</v>
      </c>
      <c r="C325" s="27">
        <v>45375</v>
      </c>
      <c r="D325" s="28" t="s">
        <v>1188</v>
      </c>
      <c r="E325" s="28" t="s">
        <v>1156</v>
      </c>
      <c r="F325" s="28" t="s">
        <v>1197</v>
      </c>
      <c r="G325" s="28" t="s">
        <v>2583</v>
      </c>
      <c r="H325" s="28" t="s">
        <v>994</v>
      </c>
      <c r="I325" s="28" t="s">
        <v>1152</v>
      </c>
      <c r="J325" s="28" t="s">
        <v>1557</v>
      </c>
      <c r="K325" s="28" t="s">
        <v>2584</v>
      </c>
      <c r="L325" s="28" t="s">
        <v>2585</v>
      </c>
      <c r="M325" s="28" t="s">
        <v>1177</v>
      </c>
      <c r="N325" s="28" t="s">
        <v>1185</v>
      </c>
      <c r="O325" s="29">
        <v>2</v>
      </c>
      <c r="P325" s="29">
        <v>2500</v>
      </c>
      <c r="Q325" s="29">
        <v>0</v>
      </c>
      <c r="R325" s="29">
        <v>5000</v>
      </c>
      <c r="S325" s="29">
        <v>3600</v>
      </c>
      <c r="T325" s="29">
        <v>1400</v>
      </c>
      <c r="U325" s="30" t="s">
        <v>1173</v>
      </c>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row>
    <row r="326" spans="1:45" x14ac:dyDescent="0.3">
      <c r="A326" s="22"/>
      <c r="B326" s="26" t="s">
        <v>2586</v>
      </c>
      <c r="C326" s="27">
        <v>45376</v>
      </c>
      <c r="D326" s="28" t="s">
        <v>1189</v>
      </c>
      <c r="E326" s="28" t="s">
        <v>1157</v>
      </c>
      <c r="F326" s="28" t="s">
        <v>1195</v>
      </c>
      <c r="G326" s="28" t="s">
        <v>2587</v>
      </c>
      <c r="H326" s="28" t="s">
        <v>113</v>
      </c>
      <c r="I326" s="28" t="s">
        <v>1153</v>
      </c>
      <c r="J326" s="28" t="s">
        <v>2530</v>
      </c>
      <c r="K326" s="28" t="s">
        <v>2588</v>
      </c>
      <c r="L326" s="28" t="s">
        <v>2589</v>
      </c>
      <c r="M326" s="28" t="s">
        <v>1177</v>
      </c>
      <c r="N326" s="28" t="s">
        <v>1183</v>
      </c>
      <c r="O326" s="29">
        <v>1</v>
      </c>
      <c r="P326" s="29">
        <v>22000</v>
      </c>
      <c r="Q326" s="29">
        <v>8</v>
      </c>
      <c r="R326" s="29">
        <v>20240</v>
      </c>
      <c r="S326" s="29">
        <v>16000</v>
      </c>
      <c r="T326" s="29">
        <v>4240</v>
      </c>
      <c r="U326" s="30" t="s">
        <v>1172</v>
      </c>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row>
    <row r="327" spans="1:45" x14ac:dyDescent="0.3">
      <c r="A327" s="22"/>
      <c r="B327" s="26" t="s">
        <v>2590</v>
      </c>
      <c r="C327" s="27">
        <v>45376</v>
      </c>
      <c r="D327" s="28" t="s">
        <v>1189</v>
      </c>
      <c r="E327" s="28" t="s">
        <v>1157</v>
      </c>
      <c r="F327" s="28" t="s">
        <v>1195</v>
      </c>
      <c r="G327" s="28" t="s">
        <v>2591</v>
      </c>
      <c r="H327" s="28" t="s">
        <v>54</v>
      </c>
      <c r="I327" s="28" t="s">
        <v>1153</v>
      </c>
      <c r="J327" s="28" t="s">
        <v>2530</v>
      </c>
      <c r="K327" s="28" t="s">
        <v>2592</v>
      </c>
      <c r="L327" s="28" t="s">
        <v>2593</v>
      </c>
      <c r="M327" s="28" t="s">
        <v>1177</v>
      </c>
      <c r="N327" s="28" t="s">
        <v>1183</v>
      </c>
      <c r="O327" s="29">
        <v>4</v>
      </c>
      <c r="P327" s="29">
        <v>1500</v>
      </c>
      <c r="Q327" s="29">
        <v>0</v>
      </c>
      <c r="R327" s="29">
        <v>6000</v>
      </c>
      <c r="S327" s="29">
        <v>4200</v>
      </c>
      <c r="T327" s="29">
        <v>1800</v>
      </c>
      <c r="U327" s="30" t="s">
        <v>1174</v>
      </c>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row>
    <row r="328" spans="1:45" x14ac:dyDescent="0.3">
      <c r="A328" s="22"/>
      <c r="B328" s="26" t="s">
        <v>2594</v>
      </c>
      <c r="C328" s="27">
        <v>45377</v>
      </c>
      <c r="D328" s="28" t="s">
        <v>1190</v>
      </c>
      <c r="E328" s="28" t="s">
        <v>1157</v>
      </c>
      <c r="F328" s="28" t="s">
        <v>1197</v>
      </c>
      <c r="G328" s="28" t="s">
        <v>2595</v>
      </c>
      <c r="H328" s="28" t="s">
        <v>1011</v>
      </c>
      <c r="I328" s="28" t="s">
        <v>1153</v>
      </c>
      <c r="J328" s="28" t="s">
        <v>1374</v>
      </c>
      <c r="K328" s="28" t="s">
        <v>2596</v>
      </c>
      <c r="L328" s="28" t="s">
        <v>2597</v>
      </c>
      <c r="M328" s="28" t="s">
        <v>1177</v>
      </c>
      <c r="N328" s="28" t="s">
        <v>1181</v>
      </c>
      <c r="O328" s="29">
        <v>10</v>
      </c>
      <c r="P328" s="29">
        <v>50</v>
      </c>
      <c r="Q328" s="29">
        <v>0</v>
      </c>
      <c r="R328" s="29">
        <v>500</v>
      </c>
      <c r="S328" s="29">
        <v>300</v>
      </c>
      <c r="T328" s="29">
        <v>200</v>
      </c>
      <c r="U328" s="30" t="s">
        <v>1173</v>
      </c>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row>
    <row r="329" spans="1:45" x14ac:dyDescent="0.3">
      <c r="A329" s="22"/>
      <c r="B329" s="26" t="s">
        <v>2598</v>
      </c>
      <c r="C329" s="27">
        <v>45377</v>
      </c>
      <c r="D329" s="28" t="s">
        <v>1190</v>
      </c>
      <c r="E329" s="28" t="s">
        <v>1157</v>
      </c>
      <c r="F329" s="28" t="s">
        <v>1197</v>
      </c>
      <c r="G329" s="28" t="s">
        <v>2599</v>
      </c>
      <c r="H329" s="28" t="s">
        <v>911</v>
      </c>
      <c r="I329" s="28" t="s">
        <v>1153</v>
      </c>
      <c r="J329" s="28" t="s">
        <v>1374</v>
      </c>
      <c r="K329" s="28" t="s">
        <v>2600</v>
      </c>
      <c r="L329" s="28" t="s">
        <v>2601</v>
      </c>
      <c r="M329" s="28" t="s">
        <v>1177</v>
      </c>
      <c r="N329" s="28" t="s">
        <v>1181</v>
      </c>
      <c r="O329" s="29">
        <v>5</v>
      </c>
      <c r="P329" s="29">
        <v>60</v>
      </c>
      <c r="Q329" s="29">
        <v>0</v>
      </c>
      <c r="R329" s="29">
        <v>300</v>
      </c>
      <c r="S329" s="29">
        <v>200</v>
      </c>
      <c r="T329" s="29">
        <v>100</v>
      </c>
      <c r="U329" s="30" t="s">
        <v>1172</v>
      </c>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row>
    <row r="330" spans="1:45" x14ac:dyDescent="0.3">
      <c r="A330" s="22"/>
      <c r="B330" s="26" t="s">
        <v>2602</v>
      </c>
      <c r="C330" s="27">
        <v>45378</v>
      </c>
      <c r="D330" s="28" t="s">
        <v>1191</v>
      </c>
      <c r="E330" s="28" t="s">
        <v>1157</v>
      </c>
      <c r="F330" s="28" t="s">
        <v>1198</v>
      </c>
      <c r="G330" s="28" t="s">
        <v>2603</v>
      </c>
      <c r="H330" s="28" t="s">
        <v>993</v>
      </c>
      <c r="I330" s="28" t="s">
        <v>1155</v>
      </c>
      <c r="J330" s="28" t="s">
        <v>1979</v>
      </c>
      <c r="K330" s="28" t="s">
        <v>2604</v>
      </c>
      <c r="L330" s="28" t="s">
        <v>2605</v>
      </c>
      <c r="M330" s="28" t="s">
        <v>1177</v>
      </c>
      <c r="N330" s="28" t="s">
        <v>1180</v>
      </c>
      <c r="O330" s="29">
        <v>2</v>
      </c>
      <c r="P330" s="29">
        <v>1800</v>
      </c>
      <c r="Q330" s="29">
        <v>5</v>
      </c>
      <c r="R330" s="29">
        <v>3420</v>
      </c>
      <c r="S330" s="29">
        <v>2400</v>
      </c>
      <c r="T330" s="29">
        <v>1020</v>
      </c>
      <c r="U330" s="30" t="s">
        <v>1172</v>
      </c>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row>
    <row r="331" spans="1:45" x14ac:dyDescent="0.3">
      <c r="A331" s="22"/>
      <c r="B331" s="26" t="s">
        <v>2606</v>
      </c>
      <c r="C331" s="27">
        <v>45378</v>
      </c>
      <c r="D331" s="28" t="s">
        <v>1191</v>
      </c>
      <c r="E331" s="28" t="s">
        <v>1157</v>
      </c>
      <c r="F331" s="28" t="s">
        <v>1198</v>
      </c>
      <c r="G331" s="28" t="s">
        <v>2607</v>
      </c>
      <c r="H331" s="28" t="s">
        <v>988</v>
      </c>
      <c r="I331" s="28" t="s">
        <v>1155</v>
      </c>
      <c r="J331" s="28" t="s">
        <v>1823</v>
      </c>
      <c r="K331" s="28" t="s">
        <v>2608</v>
      </c>
      <c r="L331" s="28" t="s">
        <v>2609</v>
      </c>
      <c r="M331" s="28" t="s">
        <v>1177</v>
      </c>
      <c r="N331" s="28" t="s">
        <v>1180</v>
      </c>
      <c r="O331" s="29">
        <v>3</v>
      </c>
      <c r="P331" s="29">
        <v>400</v>
      </c>
      <c r="Q331" s="29">
        <v>0</v>
      </c>
      <c r="R331" s="29">
        <v>1200</v>
      </c>
      <c r="S331" s="29">
        <v>800</v>
      </c>
      <c r="T331" s="29">
        <v>400</v>
      </c>
      <c r="U331" s="30" t="s">
        <v>1174</v>
      </c>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row>
    <row r="332" spans="1:45" x14ac:dyDescent="0.3">
      <c r="A332" s="22"/>
      <c r="B332" s="26" t="s">
        <v>2610</v>
      </c>
      <c r="C332" s="27">
        <v>45379</v>
      </c>
      <c r="D332" s="28" t="s">
        <v>1192</v>
      </c>
      <c r="E332" s="28" t="s">
        <v>1157</v>
      </c>
      <c r="F332" s="28" t="s">
        <v>1195</v>
      </c>
      <c r="G332" s="28" t="s">
        <v>2611</v>
      </c>
      <c r="H332" s="28" t="s">
        <v>699</v>
      </c>
      <c r="I332" s="28" t="s">
        <v>1153</v>
      </c>
      <c r="J332" s="28" t="s">
        <v>2530</v>
      </c>
      <c r="K332" s="28" t="s">
        <v>2612</v>
      </c>
      <c r="L332" s="28" t="s">
        <v>2613</v>
      </c>
      <c r="M332" s="28" t="s">
        <v>1177</v>
      </c>
      <c r="N332" s="28" t="s">
        <v>1183</v>
      </c>
      <c r="O332" s="29">
        <v>1</v>
      </c>
      <c r="P332" s="29">
        <v>28000</v>
      </c>
      <c r="Q332" s="29">
        <v>5</v>
      </c>
      <c r="R332" s="29">
        <v>26600</v>
      </c>
      <c r="S332" s="29">
        <v>21000</v>
      </c>
      <c r="T332" s="29">
        <v>5600</v>
      </c>
      <c r="U332" s="30" t="s">
        <v>1172</v>
      </c>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row>
    <row r="333" spans="1:45" x14ac:dyDescent="0.3">
      <c r="A333" s="22"/>
      <c r="B333" s="26" t="s">
        <v>2614</v>
      </c>
      <c r="C333" s="27">
        <v>45379</v>
      </c>
      <c r="D333" s="28" t="s">
        <v>1192</v>
      </c>
      <c r="E333" s="28" t="s">
        <v>1157</v>
      </c>
      <c r="F333" s="28" t="s">
        <v>1195</v>
      </c>
      <c r="G333" s="28" t="s">
        <v>2615</v>
      </c>
      <c r="H333" s="28" t="s">
        <v>716</v>
      </c>
      <c r="I333" s="28" t="s">
        <v>1153</v>
      </c>
      <c r="J333" s="28" t="s">
        <v>2530</v>
      </c>
      <c r="K333" s="28" t="s">
        <v>2616</v>
      </c>
      <c r="L333" s="28" t="s">
        <v>2617</v>
      </c>
      <c r="M333" s="28" t="s">
        <v>1177</v>
      </c>
      <c r="N333" s="28" t="s">
        <v>1183</v>
      </c>
      <c r="O333" s="29">
        <v>2</v>
      </c>
      <c r="P333" s="29">
        <v>4500</v>
      </c>
      <c r="Q333" s="29">
        <v>0</v>
      </c>
      <c r="R333" s="29">
        <v>9000</v>
      </c>
      <c r="S333" s="29">
        <v>6500</v>
      </c>
      <c r="T333" s="29">
        <v>2500</v>
      </c>
      <c r="U333" s="30" t="s">
        <v>1173</v>
      </c>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row>
    <row r="334" spans="1:45" x14ac:dyDescent="0.3">
      <c r="A334" s="22"/>
      <c r="B334" s="26" t="s">
        <v>2618</v>
      </c>
      <c r="C334" s="27">
        <v>45380</v>
      </c>
      <c r="D334" s="28" t="s">
        <v>1186</v>
      </c>
      <c r="E334" s="28" t="s">
        <v>1159</v>
      </c>
      <c r="F334" s="28" t="s">
        <v>1198</v>
      </c>
      <c r="G334" s="28" t="s">
        <v>2619</v>
      </c>
      <c r="H334" s="28" t="s">
        <v>386</v>
      </c>
      <c r="I334" s="28" t="s">
        <v>1152</v>
      </c>
      <c r="J334" s="28" t="s">
        <v>2218</v>
      </c>
      <c r="K334" s="28" t="s">
        <v>2620</v>
      </c>
      <c r="L334" s="28" t="s">
        <v>2621</v>
      </c>
      <c r="M334" s="28" t="s">
        <v>1177</v>
      </c>
      <c r="N334" s="28" t="s">
        <v>1184</v>
      </c>
      <c r="O334" s="29">
        <v>4</v>
      </c>
      <c r="P334" s="29">
        <v>8000</v>
      </c>
      <c r="Q334" s="29">
        <v>12</v>
      </c>
      <c r="R334" s="29">
        <v>28160</v>
      </c>
      <c r="S334" s="29">
        <v>21000</v>
      </c>
      <c r="T334" s="29">
        <v>7160</v>
      </c>
      <c r="U334" s="30" t="s">
        <v>1172</v>
      </c>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row>
    <row r="335" spans="1:45" x14ac:dyDescent="0.3">
      <c r="A335" s="22"/>
      <c r="B335" s="26" t="s">
        <v>2622</v>
      </c>
      <c r="C335" s="27">
        <v>45380</v>
      </c>
      <c r="D335" s="28" t="s">
        <v>1186</v>
      </c>
      <c r="E335" s="28" t="s">
        <v>1159</v>
      </c>
      <c r="F335" s="28" t="s">
        <v>1198</v>
      </c>
      <c r="G335" s="28" t="s">
        <v>2623</v>
      </c>
      <c r="H335" s="28" t="s">
        <v>317</v>
      </c>
      <c r="I335" s="28" t="s">
        <v>1166</v>
      </c>
      <c r="J335" s="28" t="s">
        <v>2624</v>
      </c>
      <c r="K335" s="28" t="s">
        <v>2625</v>
      </c>
      <c r="L335" s="28" t="s">
        <v>2626</v>
      </c>
      <c r="M335" s="28" t="s">
        <v>1178</v>
      </c>
      <c r="N335" s="28" t="s">
        <v>1184</v>
      </c>
      <c r="O335" s="29">
        <v>2</v>
      </c>
      <c r="P335" s="29">
        <v>55000</v>
      </c>
      <c r="Q335" s="29">
        <v>5</v>
      </c>
      <c r="R335" s="29">
        <v>104500</v>
      </c>
      <c r="S335" s="29">
        <v>90000</v>
      </c>
      <c r="T335" s="29">
        <v>14500</v>
      </c>
      <c r="U335" s="30" t="s">
        <v>1172</v>
      </c>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row>
    <row r="336" spans="1:45" x14ac:dyDescent="0.3">
      <c r="A336" s="22"/>
      <c r="B336" s="26" t="s">
        <v>2627</v>
      </c>
      <c r="C336" s="27">
        <v>45381</v>
      </c>
      <c r="D336" s="28" t="s">
        <v>1187</v>
      </c>
      <c r="E336" s="28" t="s">
        <v>1158</v>
      </c>
      <c r="F336" s="28" t="s">
        <v>1196</v>
      </c>
      <c r="G336" s="28" t="s">
        <v>2628</v>
      </c>
      <c r="H336" s="28" t="s">
        <v>632</v>
      </c>
      <c r="I336" s="28" t="s">
        <v>1151</v>
      </c>
      <c r="J336" s="28" t="s">
        <v>1387</v>
      </c>
      <c r="K336" s="28" t="s">
        <v>2629</v>
      </c>
      <c r="L336" s="28" t="s">
        <v>2630</v>
      </c>
      <c r="M336" s="28" t="s">
        <v>1177</v>
      </c>
      <c r="N336" s="28" t="s">
        <v>1182</v>
      </c>
      <c r="O336" s="29">
        <v>2</v>
      </c>
      <c r="P336" s="29">
        <v>5500</v>
      </c>
      <c r="Q336" s="29">
        <v>8</v>
      </c>
      <c r="R336" s="29">
        <v>10120</v>
      </c>
      <c r="S336" s="29">
        <v>7500</v>
      </c>
      <c r="T336" s="29">
        <v>2620</v>
      </c>
      <c r="U336" s="30" t="s">
        <v>1172</v>
      </c>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row>
    <row r="337" spans="1:45" x14ac:dyDescent="0.3">
      <c r="A337" s="22"/>
      <c r="B337" s="26" t="s">
        <v>2631</v>
      </c>
      <c r="C337" s="27">
        <v>45381</v>
      </c>
      <c r="D337" s="28" t="s">
        <v>1187</v>
      </c>
      <c r="E337" s="28" t="s">
        <v>1158</v>
      </c>
      <c r="F337" s="28" t="s">
        <v>1196</v>
      </c>
      <c r="G337" s="28" t="s">
        <v>2632</v>
      </c>
      <c r="H337" s="28" t="s">
        <v>208</v>
      </c>
      <c r="I337" s="28" t="s">
        <v>1154</v>
      </c>
      <c r="J337" s="28" t="s">
        <v>2350</v>
      </c>
      <c r="K337" s="28" t="s">
        <v>2633</v>
      </c>
      <c r="L337" s="28" t="s">
        <v>2634</v>
      </c>
      <c r="M337" s="28" t="s">
        <v>1177</v>
      </c>
      <c r="N337" s="28" t="s">
        <v>1182</v>
      </c>
      <c r="O337" s="29">
        <v>5</v>
      </c>
      <c r="P337" s="29">
        <v>500</v>
      </c>
      <c r="Q337" s="29">
        <v>0</v>
      </c>
      <c r="R337" s="29">
        <v>2500</v>
      </c>
      <c r="S337" s="29">
        <v>1500</v>
      </c>
      <c r="T337" s="29">
        <v>1000</v>
      </c>
      <c r="U337" s="30" t="s">
        <v>1173</v>
      </c>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row>
    <row r="338" spans="1:45" x14ac:dyDescent="0.3">
      <c r="A338" s="22"/>
      <c r="B338" s="26" t="s">
        <v>2635</v>
      </c>
      <c r="C338" s="27">
        <v>45382</v>
      </c>
      <c r="D338" s="28" t="s">
        <v>1188</v>
      </c>
      <c r="E338" s="28" t="s">
        <v>1156</v>
      </c>
      <c r="F338" s="28" t="s">
        <v>1197</v>
      </c>
      <c r="G338" s="28" t="s">
        <v>2636</v>
      </c>
      <c r="H338" s="28" t="s">
        <v>1037</v>
      </c>
      <c r="I338" s="28" t="s">
        <v>1152</v>
      </c>
      <c r="J338" s="28" t="s">
        <v>2218</v>
      </c>
      <c r="K338" s="28" t="s">
        <v>2637</v>
      </c>
      <c r="L338" s="28" t="s">
        <v>2638</v>
      </c>
      <c r="M338" s="28" t="s">
        <v>1177</v>
      </c>
      <c r="N338" s="28" t="s">
        <v>1185</v>
      </c>
      <c r="O338" s="29">
        <v>3</v>
      </c>
      <c r="P338" s="29">
        <v>10000</v>
      </c>
      <c r="Q338" s="29">
        <v>10</v>
      </c>
      <c r="R338" s="29">
        <v>27000</v>
      </c>
      <c r="S338" s="29">
        <v>20000</v>
      </c>
      <c r="T338" s="29">
        <v>7000</v>
      </c>
      <c r="U338" s="30" t="s">
        <v>1172</v>
      </c>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row>
    <row r="339" spans="1:45" x14ac:dyDescent="0.3">
      <c r="A339" s="22"/>
      <c r="B339" s="26" t="s">
        <v>2639</v>
      </c>
      <c r="C339" s="27">
        <v>45382</v>
      </c>
      <c r="D339" s="28" t="s">
        <v>1188</v>
      </c>
      <c r="E339" s="28" t="s">
        <v>1156</v>
      </c>
      <c r="F339" s="28" t="s">
        <v>1197</v>
      </c>
      <c r="G339" s="28" t="s">
        <v>2640</v>
      </c>
      <c r="H339" s="28" t="s">
        <v>1027</v>
      </c>
      <c r="I339" s="28" t="s">
        <v>1151</v>
      </c>
      <c r="J339" s="28" t="s">
        <v>1387</v>
      </c>
      <c r="K339" s="28" t="s">
        <v>2641</v>
      </c>
      <c r="L339" s="28" t="s">
        <v>2642</v>
      </c>
      <c r="M339" s="28" t="s">
        <v>1177</v>
      </c>
      <c r="N339" s="28" t="s">
        <v>1185</v>
      </c>
      <c r="O339" s="29">
        <v>2</v>
      </c>
      <c r="P339" s="29">
        <v>4500</v>
      </c>
      <c r="Q339" s="29">
        <v>5</v>
      </c>
      <c r="R339" s="29">
        <v>8550</v>
      </c>
      <c r="S339" s="29">
        <v>6300</v>
      </c>
      <c r="T339" s="29">
        <v>2250</v>
      </c>
      <c r="U339" s="30" t="s">
        <v>1174</v>
      </c>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row>
    <row r="340" spans="1:45" x14ac:dyDescent="0.3">
      <c r="A340" s="22"/>
      <c r="B340" s="26" t="s">
        <v>2643</v>
      </c>
      <c r="C340" s="27">
        <v>45383</v>
      </c>
      <c r="D340" s="28" t="s">
        <v>1189</v>
      </c>
      <c r="E340" s="28" t="s">
        <v>1157</v>
      </c>
      <c r="F340" s="28" t="s">
        <v>1195</v>
      </c>
      <c r="G340" s="28" t="s">
        <v>2644</v>
      </c>
      <c r="H340" s="28" t="s">
        <v>72</v>
      </c>
      <c r="I340" s="28" t="s">
        <v>1151</v>
      </c>
      <c r="J340" s="28" t="s">
        <v>1387</v>
      </c>
      <c r="K340" s="28" t="s">
        <v>2645</v>
      </c>
      <c r="L340" s="28" t="s">
        <v>2646</v>
      </c>
      <c r="M340" s="28" t="s">
        <v>1177</v>
      </c>
      <c r="N340" s="28" t="s">
        <v>1183</v>
      </c>
      <c r="O340" s="29">
        <v>2</v>
      </c>
      <c r="P340" s="29">
        <v>5500</v>
      </c>
      <c r="Q340" s="29">
        <v>8</v>
      </c>
      <c r="R340" s="29">
        <v>10120</v>
      </c>
      <c r="S340" s="29">
        <v>7500</v>
      </c>
      <c r="T340" s="29">
        <v>2620</v>
      </c>
      <c r="U340" s="30" t="s">
        <v>1172</v>
      </c>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row>
    <row r="341" spans="1:45" x14ac:dyDescent="0.3">
      <c r="A341" s="22"/>
      <c r="B341" s="26" t="s">
        <v>2647</v>
      </c>
      <c r="C341" s="27">
        <v>45383</v>
      </c>
      <c r="D341" s="28" t="s">
        <v>1189</v>
      </c>
      <c r="E341" s="28" t="s">
        <v>1157</v>
      </c>
      <c r="F341" s="28" t="s">
        <v>1195</v>
      </c>
      <c r="G341" s="28" t="s">
        <v>2648</v>
      </c>
      <c r="H341" s="28" t="s">
        <v>737</v>
      </c>
      <c r="I341" s="28" t="s">
        <v>1154</v>
      </c>
      <c r="J341" s="28" t="s">
        <v>2350</v>
      </c>
      <c r="K341" s="28" t="s">
        <v>2649</v>
      </c>
      <c r="L341" s="28" t="s">
        <v>2650</v>
      </c>
      <c r="M341" s="28" t="s">
        <v>1177</v>
      </c>
      <c r="N341" s="28" t="s">
        <v>1183</v>
      </c>
      <c r="O341" s="29">
        <v>3</v>
      </c>
      <c r="P341" s="29">
        <v>2500</v>
      </c>
      <c r="Q341" s="29">
        <v>5</v>
      </c>
      <c r="R341" s="29">
        <v>7125</v>
      </c>
      <c r="S341" s="29">
        <v>5000</v>
      </c>
      <c r="T341" s="29">
        <v>2125</v>
      </c>
      <c r="U341" s="30" t="s">
        <v>1173</v>
      </c>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row>
    <row r="342" spans="1:45" x14ac:dyDescent="0.3">
      <c r="A342" s="22"/>
      <c r="B342" s="26" t="s">
        <v>2651</v>
      </c>
      <c r="C342" s="27">
        <v>45384</v>
      </c>
      <c r="D342" s="28" t="s">
        <v>1190</v>
      </c>
      <c r="E342" s="28" t="s">
        <v>1157</v>
      </c>
      <c r="F342" s="28" t="s">
        <v>1197</v>
      </c>
      <c r="G342" s="28" t="s">
        <v>2652</v>
      </c>
      <c r="H342" s="28" t="s">
        <v>999</v>
      </c>
      <c r="I342" s="28" t="s">
        <v>1153</v>
      </c>
      <c r="J342" s="28" t="s">
        <v>2350</v>
      </c>
      <c r="K342" s="28" t="s">
        <v>2653</v>
      </c>
      <c r="L342" s="28" t="s">
        <v>2654</v>
      </c>
      <c r="M342" s="28" t="s">
        <v>1177</v>
      </c>
      <c r="N342" s="28" t="s">
        <v>1181</v>
      </c>
      <c r="O342" s="29">
        <v>5</v>
      </c>
      <c r="P342" s="29">
        <v>1200</v>
      </c>
      <c r="Q342" s="29">
        <v>8</v>
      </c>
      <c r="R342" s="29">
        <v>5520</v>
      </c>
      <c r="S342" s="29">
        <v>4000</v>
      </c>
      <c r="T342" s="29">
        <v>1520</v>
      </c>
      <c r="U342" s="30" t="s">
        <v>1172</v>
      </c>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row>
    <row r="343" spans="1:45" x14ac:dyDescent="0.3">
      <c r="A343" s="22"/>
      <c r="B343" s="26" t="s">
        <v>2655</v>
      </c>
      <c r="C343" s="27">
        <v>45384</v>
      </c>
      <c r="D343" s="28" t="s">
        <v>1190</v>
      </c>
      <c r="E343" s="28" t="s">
        <v>1157</v>
      </c>
      <c r="F343" s="28" t="s">
        <v>1197</v>
      </c>
      <c r="G343" s="28" t="s">
        <v>2656</v>
      </c>
      <c r="H343" s="28" t="s">
        <v>550</v>
      </c>
      <c r="I343" s="28" t="s">
        <v>1153</v>
      </c>
      <c r="J343" s="28" t="s">
        <v>1763</v>
      </c>
      <c r="K343" s="28" t="s">
        <v>2657</v>
      </c>
      <c r="L343" s="28" t="s">
        <v>2658</v>
      </c>
      <c r="M343" s="28" t="s">
        <v>1177</v>
      </c>
      <c r="N343" s="28" t="s">
        <v>1181</v>
      </c>
      <c r="O343" s="29">
        <v>4</v>
      </c>
      <c r="P343" s="29">
        <v>350</v>
      </c>
      <c r="Q343" s="29">
        <v>0</v>
      </c>
      <c r="R343" s="29">
        <v>1400</v>
      </c>
      <c r="S343" s="29">
        <v>1000</v>
      </c>
      <c r="T343" s="29">
        <v>400</v>
      </c>
      <c r="U343" s="30" t="s">
        <v>1174</v>
      </c>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row>
    <row r="344" spans="1:45" x14ac:dyDescent="0.3">
      <c r="A344" s="22"/>
      <c r="B344" s="26" t="s">
        <v>2659</v>
      </c>
      <c r="C344" s="27">
        <v>45385</v>
      </c>
      <c r="D344" s="28" t="s">
        <v>1191</v>
      </c>
      <c r="E344" s="28" t="s">
        <v>1157</v>
      </c>
      <c r="F344" s="28" t="s">
        <v>1198</v>
      </c>
      <c r="G344" s="28" t="s">
        <v>2660</v>
      </c>
      <c r="H344" s="28" t="s">
        <v>385</v>
      </c>
      <c r="I344" s="28" t="s">
        <v>1155</v>
      </c>
      <c r="J344" s="28" t="s">
        <v>2218</v>
      </c>
      <c r="K344" s="28" t="s">
        <v>2661</v>
      </c>
      <c r="L344" s="28" t="s">
        <v>2662</v>
      </c>
      <c r="M344" s="28" t="s">
        <v>1177</v>
      </c>
      <c r="N344" s="28" t="s">
        <v>1180</v>
      </c>
      <c r="O344" s="29">
        <v>3</v>
      </c>
      <c r="P344" s="29">
        <v>4500</v>
      </c>
      <c r="Q344" s="29">
        <v>15</v>
      </c>
      <c r="R344" s="29">
        <v>11475</v>
      </c>
      <c r="S344" s="29">
        <v>8500</v>
      </c>
      <c r="T344" s="29">
        <v>2975</v>
      </c>
      <c r="U344" s="30" t="s">
        <v>1172</v>
      </c>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row>
    <row r="345" spans="1:45" x14ac:dyDescent="0.3">
      <c r="A345" s="22"/>
      <c r="B345" s="26" t="s">
        <v>2663</v>
      </c>
      <c r="C345" s="27">
        <v>45385</v>
      </c>
      <c r="D345" s="28" t="s">
        <v>1191</v>
      </c>
      <c r="E345" s="28" t="s">
        <v>1157</v>
      </c>
      <c r="F345" s="28" t="s">
        <v>1198</v>
      </c>
      <c r="G345" s="28" t="s">
        <v>2664</v>
      </c>
      <c r="H345" s="28" t="s">
        <v>923</v>
      </c>
      <c r="I345" s="28" t="s">
        <v>1155</v>
      </c>
      <c r="J345" s="28" t="s">
        <v>1823</v>
      </c>
      <c r="K345" s="28" t="s">
        <v>2665</v>
      </c>
      <c r="L345" s="28" t="s">
        <v>2666</v>
      </c>
      <c r="M345" s="28" t="s">
        <v>1177</v>
      </c>
      <c r="N345" s="28" t="s">
        <v>1180</v>
      </c>
      <c r="O345" s="29">
        <v>2</v>
      </c>
      <c r="P345" s="29">
        <v>2800</v>
      </c>
      <c r="Q345" s="29">
        <v>0</v>
      </c>
      <c r="R345" s="29">
        <v>5600</v>
      </c>
      <c r="S345" s="29">
        <v>4000</v>
      </c>
      <c r="T345" s="29">
        <v>1600</v>
      </c>
      <c r="U345" s="30" t="s">
        <v>1173</v>
      </c>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row>
    <row r="346" spans="1:45" x14ac:dyDescent="0.3">
      <c r="A346" s="22"/>
      <c r="B346" s="26" t="s">
        <v>2667</v>
      </c>
      <c r="C346" s="27">
        <v>45386</v>
      </c>
      <c r="D346" s="28" t="s">
        <v>1192</v>
      </c>
      <c r="E346" s="28" t="s">
        <v>1157</v>
      </c>
      <c r="F346" s="28" t="s">
        <v>1195</v>
      </c>
      <c r="G346" s="28" t="s">
        <v>2668</v>
      </c>
      <c r="H346" s="28" t="s">
        <v>917</v>
      </c>
      <c r="I346" s="28" t="s">
        <v>1153</v>
      </c>
      <c r="J346" s="28" t="s">
        <v>2669</v>
      </c>
      <c r="K346" s="28" t="s">
        <v>2670</v>
      </c>
      <c r="L346" s="28" t="s">
        <v>2671</v>
      </c>
      <c r="M346" s="28" t="s">
        <v>1177</v>
      </c>
      <c r="N346" s="28" t="s">
        <v>1183</v>
      </c>
      <c r="O346" s="29">
        <v>4</v>
      </c>
      <c r="P346" s="29">
        <v>1800</v>
      </c>
      <c r="Q346" s="29">
        <v>0</v>
      </c>
      <c r="R346" s="29">
        <v>7200</v>
      </c>
      <c r="S346" s="29">
        <v>5000</v>
      </c>
      <c r="T346" s="29">
        <v>2200</v>
      </c>
      <c r="U346" s="30" t="s">
        <v>1172</v>
      </c>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row>
    <row r="347" spans="1:45" x14ac:dyDescent="0.3">
      <c r="A347" s="22"/>
      <c r="B347" s="26" t="s">
        <v>2672</v>
      </c>
      <c r="C347" s="27">
        <v>45386</v>
      </c>
      <c r="D347" s="28" t="s">
        <v>1192</v>
      </c>
      <c r="E347" s="28" t="s">
        <v>1157</v>
      </c>
      <c r="F347" s="28" t="s">
        <v>1195</v>
      </c>
      <c r="G347" s="28" t="s">
        <v>2673</v>
      </c>
      <c r="H347" s="28" t="s">
        <v>186</v>
      </c>
      <c r="I347" s="28" t="s">
        <v>1153</v>
      </c>
      <c r="J347" s="28" t="s">
        <v>2669</v>
      </c>
      <c r="K347" s="28" t="s">
        <v>2674</v>
      </c>
      <c r="L347" s="28" t="s">
        <v>2323</v>
      </c>
      <c r="M347" s="28" t="s">
        <v>1177</v>
      </c>
      <c r="N347" s="28" t="s">
        <v>1183</v>
      </c>
      <c r="O347" s="29">
        <v>1</v>
      </c>
      <c r="P347" s="29">
        <v>8500</v>
      </c>
      <c r="Q347" s="29">
        <v>5</v>
      </c>
      <c r="R347" s="29">
        <v>8075</v>
      </c>
      <c r="S347" s="29">
        <v>6200</v>
      </c>
      <c r="T347" s="29">
        <v>1875</v>
      </c>
      <c r="U347" s="30" t="s">
        <v>1174</v>
      </c>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row>
    <row r="348" spans="1:45" x14ac:dyDescent="0.3">
      <c r="A348" s="22"/>
      <c r="B348" s="26" t="s">
        <v>2675</v>
      </c>
      <c r="C348" s="27">
        <v>45387</v>
      </c>
      <c r="D348" s="28" t="s">
        <v>1186</v>
      </c>
      <c r="E348" s="28" t="s">
        <v>1159</v>
      </c>
      <c r="F348" s="28" t="s">
        <v>1198</v>
      </c>
      <c r="G348" s="28" t="s">
        <v>2676</v>
      </c>
      <c r="H348" s="28" t="s">
        <v>912</v>
      </c>
      <c r="I348" s="28" t="s">
        <v>1152</v>
      </c>
      <c r="J348" s="28" t="s">
        <v>1557</v>
      </c>
      <c r="K348" s="28" t="s">
        <v>2677</v>
      </c>
      <c r="L348" s="28" t="s">
        <v>2678</v>
      </c>
      <c r="M348" s="28" t="s">
        <v>1178</v>
      </c>
      <c r="N348" s="28" t="s">
        <v>1184</v>
      </c>
      <c r="O348" s="29">
        <v>3</v>
      </c>
      <c r="P348" s="29">
        <v>35000</v>
      </c>
      <c r="Q348" s="29">
        <v>12</v>
      </c>
      <c r="R348" s="29">
        <v>92400</v>
      </c>
      <c r="S348" s="29">
        <v>75000</v>
      </c>
      <c r="T348" s="29">
        <v>17400</v>
      </c>
      <c r="U348" s="30" t="s">
        <v>1172</v>
      </c>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row>
    <row r="349" spans="1:45" x14ac:dyDescent="0.3">
      <c r="A349" s="22"/>
      <c r="B349" s="26" t="s">
        <v>2679</v>
      </c>
      <c r="C349" s="27">
        <v>45387</v>
      </c>
      <c r="D349" s="28" t="s">
        <v>1186</v>
      </c>
      <c r="E349" s="28" t="s">
        <v>1159</v>
      </c>
      <c r="F349" s="28" t="s">
        <v>1198</v>
      </c>
      <c r="G349" s="28" t="s">
        <v>2680</v>
      </c>
      <c r="H349" s="28" t="s">
        <v>174</v>
      </c>
      <c r="I349" s="28" t="s">
        <v>1152</v>
      </c>
      <c r="J349" s="28" t="s">
        <v>1557</v>
      </c>
      <c r="K349" s="28" t="s">
        <v>2681</v>
      </c>
      <c r="L349" s="28" t="s">
        <v>2682</v>
      </c>
      <c r="M349" s="28" t="s">
        <v>1177</v>
      </c>
      <c r="N349" s="28" t="s">
        <v>1184</v>
      </c>
      <c r="O349" s="29">
        <v>2</v>
      </c>
      <c r="P349" s="29">
        <v>5500</v>
      </c>
      <c r="Q349" s="29">
        <v>0</v>
      </c>
      <c r="R349" s="29">
        <v>11000</v>
      </c>
      <c r="S349" s="29">
        <v>8000</v>
      </c>
      <c r="T349" s="29">
        <v>3000</v>
      </c>
      <c r="U349" s="30" t="s">
        <v>1173</v>
      </c>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row>
    <row r="350" spans="1:45" x14ac:dyDescent="0.3">
      <c r="A350" s="22"/>
      <c r="B350" s="26" t="s">
        <v>2683</v>
      </c>
      <c r="C350" s="27">
        <v>45388</v>
      </c>
      <c r="D350" s="28" t="s">
        <v>1187</v>
      </c>
      <c r="E350" s="28" t="s">
        <v>1158</v>
      </c>
      <c r="F350" s="28" t="s">
        <v>1196</v>
      </c>
      <c r="G350" s="28" t="s">
        <v>2684</v>
      </c>
      <c r="H350" s="28" t="s">
        <v>50</v>
      </c>
      <c r="I350" s="28" t="s">
        <v>1151</v>
      </c>
      <c r="J350" s="28" t="s">
        <v>1387</v>
      </c>
      <c r="K350" s="28" t="s">
        <v>2685</v>
      </c>
      <c r="L350" s="28" t="s">
        <v>2686</v>
      </c>
      <c r="M350" s="28" t="s">
        <v>1177</v>
      </c>
      <c r="N350" s="28" t="s">
        <v>1182</v>
      </c>
      <c r="O350" s="29">
        <v>2</v>
      </c>
      <c r="P350" s="29">
        <v>6500</v>
      </c>
      <c r="Q350" s="29">
        <v>8</v>
      </c>
      <c r="R350" s="29">
        <v>11960</v>
      </c>
      <c r="S350" s="29">
        <v>9000</v>
      </c>
      <c r="T350" s="29">
        <v>2960</v>
      </c>
      <c r="U350" s="30" t="s">
        <v>1172</v>
      </c>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row>
    <row r="351" spans="1:45" x14ac:dyDescent="0.3">
      <c r="A351" s="22"/>
      <c r="B351" s="26" t="s">
        <v>2687</v>
      </c>
      <c r="C351" s="27">
        <v>45388</v>
      </c>
      <c r="D351" s="28" t="s">
        <v>1187</v>
      </c>
      <c r="E351" s="28" t="s">
        <v>1158</v>
      </c>
      <c r="F351" s="28" t="s">
        <v>1196</v>
      </c>
      <c r="G351" s="28" t="s">
        <v>2688</v>
      </c>
      <c r="H351" s="28" t="s">
        <v>795</v>
      </c>
      <c r="I351" s="28" t="s">
        <v>1151</v>
      </c>
      <c r="J351" s="28" t="s">
        <v>1255</v>
      </c>
      <c r="K351" s="28" t="s">
        <v>2689</v>
      </c>
      <c r="L351" s="28" t="s">
        <v>2690</v>
      </c>
      <c r="M351" s="28" t="s">
        <v>1177</v>
      </c>
      <c r="N351" s="28" t="s">
        <v>1182</v>
      </c>
      <c r="O351" s="29">
        <v>2</v>
      </c>
      <c r="P351" s="29">
        <v>2200</v>
      </c>
      <c r="Q351" s="29">
        <v>0</v>
      </c>
      <c r="R351" s="29">
        <v>4400</v>
      </c>
      <c r="S351" s="29">
        <v>3100</v>
      </c>
      <c r="T351" s="29">
        <v>1300</v>
      </c>
      <c r="U351" s="30" t="s">
        <v>1174</v>
      </c>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row>
    <row r="352" spans="1:45" x14ac:dyDescent="0.3">
      <c r="A352" s="22"/>
      <c r="B352" s="26" t="s">
        <v>2691</v>
      </c>
      <c r="C352" s="27">
        <v>45389</v>
      </c>
      <c r="D352" s="28" t="s">
        <v>1188</v>
      </c>
      <c r="E352" s="28" t="s">
        <v>1156</v>
      </c>
      <c r="F352" s="28" t="s">
        <v>1197</v>
      </c>
      <c r="G352" s="28" t="s">
        <v>2692</v>
      </c>
      <c r="H352" s="28" t="s">
        <v>948</v>
      </c>
      <c r="I352" s="28" t="s">
        <v>1152</v>
      </c>
      <c r="J352" s="28" t="s">
        <v>1260</v>
      </c>
      <c r="K352" s="28" t="s">
        <v>2693</v>
      </c>
      <c r="L352" s="28" t="s">
        <v>2694</v>
      </c>
      <c r="M352" s="28" t="s">
        <v>1178</v>
      </c>
      <c r="N352" s="28" t="s">
        <v>1185</v>
      </c>
      <c r="O352" s="29">
        <v>2</v>
      </c>
      <c r="P352" s="29">
        <v>65000</v>
      </c>
      <c r="Q352" s="29">
        <v>8</v>
      </c>
      <c r="R352" s="29">
        <v>119600</v>
      </c>
      <c r="S352" s="29">
        <v>98000</v>
      </c>
      <c r="T352" s="29">
        <v>21600</v>
      </c>
      <c r="U352" s="30" t="s">
        <v>1172</v>
      </c>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row>
    <row r="353" spans="1:45" x14ac:dyDescent="0.3">
      <c r="A353" s="22"/>
      <c r="B353" s="26" t="s">
        <v>2695</v>
      </c>
      <c r="C353" s="27">
        <v>45389</v>
      </c>
      <c r="D353" s="28" t="s">
        <v>1188</v>
      </c>
      <c r="E353" s="28" t="s">
        <v>1156</v>
      </c>
      <c r="F353" s="28" t="s">
        <v>1197</v>
      </c>
      <c r="G353" s="28" t="s">
        <v>2696</v>
      </c>
      <c r="H353" s="28" t="s">
        <v>995</v>
      </c>
      <c r="I353" s="28" t="s">
        <v>1152</v>
      </c>
      <c r="J353" s="28" t="s">
        <v>1396</v>
      </c>
      <c r="K353" s="28" t="s">
        <v>2697</v>
      </c>
      <c r="L353" s="28" t="s">
        <v>2698</v>
      </c>
      <c r="M353" s="28" t="s">
        <v>1177</v>
      </c>
      <c r="N353" s="28" t="s">
        <v>1185</v>
      </c>
      <c r="O353" s="29">
        <v>2</v>
      </c>
      <c r="P353" s="29">
        <v>28000</v>
      </c>
      <c r="Q353" s="29">
        <v>5</v>
      </c>
      <c r="R353" s="29">
        <v>53200</v>
      </c>
      <c r="S353" s="29">
        <v>42000</v>
      </c>
      <c r="T353" s="29">
        <v>11200</v>
      </c>
      <c r="U353" s="30" t="s">
        <v>1174</v>
      </c>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row>
    <row r="354" spans="1:45" x14ac:dyDescent="0.3">
      <c r="A354" s="22"/>
      <c r="B354" s="26" t="s">
        <v>2699</v>
      </c>
      <c r="C354" s="27">
        <v>45390</v>
      </c>
      <c r="D354" s="28" t="s">
        <v>1189</v>
      </c>
      <c r="E354" s="28" t="s">
        <v>1157</v>
      </c>
      <c r="F354" s="28" t="s">
        <v>1195</v>
      </c>
      <c r="G354" s="28" t="s">
        <v>2700</v>
      </c>
      <c r="H354" s="28" t="s">
        <v>945</v>
      </c>
      <c r="I354" s="28" t="s">
        <v>1153</v>
      </c>
      <c r="J354" s="28" t="s">
        <v>2419</v>
      </c>
      <c r="K354" s="28" t="s">
        <v>2701</v>
      </c>
      <c r="L354" s="28" t="s">
        <v>1911</v>
      </c>
      <c r="M354" s="28" t="s">
        <v>1177</v>
      </c>
      <c r="N354" s="28" t="s">
        <v>1183</v>
      </c>
      <c r="O354" s="29">
        <v>3</v>
      </c>
      <c r="P354" s="29">
        <v>3500</v>
      </c>
      <c r="Q354" s="29">
        <v>0</v>
      </c>
      <c r="R354" s="29">
        <v>10500</v>
      </c>
      <c r="S354" s="29">
        <v>7500</v>
      </c>
      <c r="T354" s="29">
        <v>3000</v>
      </c>
      <c r="U354" s="30" t="s">
        <v>1173</v>
      </c>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row>
    <row r="355" spans="1:45" x14ac:dyDescent="0.3">
      <c r="A355" s="22"/>
      <c r="B355" s="26" t="s">
        <v>2702</v>
      </c>
      <c r="C355" s="27">
        <v>45390</v>
      </c>
      <c r="D355" s="28" t="s">
        <v>1189</v>
      </c>
      <c r="E355" s="28" t="s">
        <v>1157</v>
      </c>
      <c r="F355" s="28" t="s">
        <v>1195</v>
      </c>
      <c r="G355" s="28" t="s">
        <v>2703</v>
      </c>
      <c r="H355" s="28" t="s">
        <v>1065</v>
      </c>
      <c r="I355" s="28" t="s">
        <v>1153</v>
      </c>
      <c r="J355" s="28" t="s">
        <v>2419</v>
      </c>
      <c r="K355" s="28" t="s">
        <v>2704</v>
      </c>
      <c r="L355" s="28" t="s">
        <v>2705</v>
      </c>
      <c r="M355" s="28" t="s">
        <v>1177</v>
      </c>
      <c r="N355" s="28" t="s">
        <v>1183</v>
      </c>
      <c r="O355" s="29">
        <v>4</v>
      </c>
      <c r="P355" s="29">
        <v>2200</v>
      </c>
      <c r="Q355" s="29">
        <v>5</v>
      </c>
      <c r="R355" s="29">
        <v>8360</v>
      </c>
      <c r="S355" s="29">
        <v>6000</v>
      </c>
      <c r="T355" s="29">
        <v>2360</v>
      </c>
      <c r="U355" s="30" t="s">
        <v>1172</v>
      </c>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row>
    <row r="356" spans="1:45" x14ac:dyDescent="0.3">
      <c r="A356" s="22"/>
      <c r="B356" s="26" t="s">
        <v>2706</v>
      </c>
      <c r="C356" s="27">
        <v>45391</v>
      </c>
      <c r="D356" s="28" t="s">
        <v>1190</v>
      </c>
      <c r="E356" s="28" t="s">
        <v>1157</v>
      </c>
      <c r="F356" s="28" t="s">
        <v>1197</v>
      </c>
      <c r="G356" s="28" t="s">
        <v>2707</v>
      </c>
      <c r="H356" s="28" t="s">
        <v>931</v>
      </c>
      <c r="I356" s="28" t="s">
        <v>1153</v>
      </c>
      <c r="J356" s="28" t="s">
        <v>1374</v>
      </c>
      <c r="K356" s="28" t="s">
        <v>2708</v>
      </c>
      <c r="L356" s="28" t="s">
        <v>2709</v>
      </c>
      <c r="M356" s="28" t="s">
        <v>1177</v>
      </c>
      <c r="N356" s="28" t="s">
        <v>1181</v>
      </c>
      <c r="O356" s="29">
        <v>12</v>
      </c>
      <c r="P356" s="29">
        <v>90</v>
      </c>
      <c r="Q356" s="29">
        <v>0</v>
      </c>
      <c r="R356" s="29">
        <v>1080</v>
      </c>
      <c r="S356" s="29">
        <v>750</v>
      </c>
      <c r="T356" s="29">
        <v>330</v>
      </c>
      <c r="U356" s="30" t="s">
        <v>1173</v>
      </c>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row>
    <row r="357" spans="1:45" x14ac:dyDescent="0.3">
      <c r="A357" s="22"/>
      <c r="B357" s="26" t="s">
        <v>2710</v>
      </c>
      <c r="C357" s="27">
        <v>45391</v>
      </c>
      <c r="D357" s="28" t="s">
        <v>1190</v>
      </c>
      <c r="E357" s="28" t="s">
        <v>1157</v>
      </c>
      <c r="F357" s="28" t="s">
        <v>1197</v>
      </c>
      <c r="G357" s="28" t="s">
        <v>2711</v>
      </c>
      <c r="H357" s="28" t="s">
        <v>437</v>
      </c>
      <c r="I357" s="28" t="s">
        <v>1153</v>
      </c>
      <c r="J357" s="28" t="s">
        <v>2712</v>
      </c>
      <c r="K357" s="28" t="s">
        <v>2713</v>
      </c>
      <c r="L357" s="28" t="s">
        <v>2714</v>
      </c>
      <c r="M357" s="28" t="s">
        <v>1177</v>
      </c>
      <c r="N357" s="28" t="s">
        <v>1181</v>
      </c>
      <c r="O357" s="29">
        <v>5</v>
      </c>
      <c r="P357" s="29">
        <v>350</v>
      </c>
      <c r="Q357" s="29">
        <v>0</v>
      </c>
      <c r="R357" s="29">
        <v>1750</v>
      </c>
      <c r="S357" s="29">
        <v>1200</v>
      </c>
      <c r="T357" s="29">
        <v>550</v>
      </c>
      <c r="U357" s="30" t="s">
        <v>1172</v>
      </c>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row>
    <row r="358" spans="1:45" x14ac:dyDescent="0.3">
      <c r="A358" s="22"/>
      <c r="B358" s="26" t="s">
        <v>2715</v>
      </c>
      <c r="C358" s="27">
        <v>45392</v>
      </c>
      <c r="D358" s="28" t="s">
        <v>1191</v>
      </c>
      <c r="E358" s="28" t="s">
        <v>1157</v>
      </c>
      <c r="F358" s="28" t="s">
        <v>1198</v>
      </c>
      <c r="G358" s="28" t="s">
        <v>2716</v>
      </c>
      <c r="H358" s="28" t="s">
        <v>952</v>
      </c>
      <c r="I358" s="28" t="s">
        <v>1155</v>
      </c>
      <c r="J358" s="28" t="s">
        <v>1823</v>
      </c>
      <c r="K358" s="28" t="s">
        <v>2717</v>
      </c>
      <c r="L358" s="28" t="s">
        <v>2718</v>
      </c>
      <c r="M358" s="28" t="s">
        <v>1178</v>
      </c>
      <c r="N358" s="28" t="s">
        <v>1180</v>
      </c>
      <c r="O358" s="29">
        <v>3</v>
      </c>
      <c r="P358" s="29">
        <v>4500</v>
      </c>
      <c r="Q358" s="29">
        <v>8</v>
      </c>
      <c r="R358" s="29">
        <v>12420</v>
      </c>
      <c r="S358" s="29">
        <v>9500</v>
      </c>
      <c r="T358" s="29">
        <v>2920</v>
      </c>
      <c r="U358" s="30" t="s">
        <v>1172</v>
      </c>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row>
    <row r="359" spans="1:45" x14ac:dyDescent="0.3">
      <c r="A359" s="22"/>
      <c r="B359" s="26" t="s">
        <v>2719</v>
      </c>
      <c r="C359" s="27">
        <v>45392</v>
      </c>
      <c r="D359" s="28" t="s">
        <v>1191</v>
      </c>
      <c r="E359" s="28" t="s">
        <v>1157</v>
      </c>
      <c r="F359" s="28" t="s">
        <v>1198</v>
      </c>
      <c r="G359" s="28" t="s">
        <v>2720</v>
      </c>
      <c r="H359" s="28" t="s">
        <v>436</v>
      </c>
      <c r="I359" s="28" t="s">
        <v>1155</v>
      </c>
      <c r="J359" s="28" t="s">
        <v>1245</v>
      </c>
      <c r="K359" s="28" t="s">
        <v>2721</v>
      </c>
      <c r="L359" s="28" t="s">
        <v>2074</v>
      </c>
      <c r="M359" s="28" t="s">
        <v>1177</v>
      </c>
      <c r="N359" s="28" t="s">
        <v>1180</v>
      </c>
      <c r="O359" s="29">
        <v>4</v>
      </c>
      <c r="P359" s="29">
        <v>1200</v>
      </c>
      <c r="Q359" s="29">
        <v>0</v>
      </c>
      <c r="R359" s="29">
        <v>4800</v>
      </c>
      <c r="S359" s="29">
        <v>3400</v>
      </c>
      <c r="T359" s="29">
        <v>1400</v>
      </c>
      <c r="U359" s="30" t="s">
        <v>1174</v>
      </c>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row>
    <row r="360" spans="1:45" x14ac:dyDescent="0.3">
      <c r="A360" s="22"/>
      <c r="B360" s="26" t="s">
        <v>2722</v>
      </c>
      <c r="C360" s="27">
        <v>45393</v>
      </c>
      <c r="D360" s="28" t="s">
        <v>1192</v>
      </c>
      <c r="E360" s="28" t="s">
        <v>1157</v>
      </c>
      <c r="F360" s="28" t="s">
        <v>1195</v>
      </c>
      <c r="G360" s="28" t="s">
        <v>2723</v>
      </c>
      <c r="H360" s="28" t="s">
        <v>936</v>
      </c>
      <c r="I360" s="28" t="s">
        <v>1153</v>
      </c>
      <c r="J360" s="28" t="s">
        <v>2419</v>
      </c>
      <c r="K360" s="28" t="s">
        <v>2724</v>
      </c>
      <c r="L360" s="28" t="s">
        <v>2725</v>
      </c>
      <c r="M360" s="28" t="s">
        <v>1177</v>
      </c>
      <c r="N360" s="28" t="s">
        <v>1183</v>
      </c>
      <c r="O360" s="29">
        <v>6</v>
      </c>
      <c r="P360" s="29">
        <v>1500</v>
      </c>
      <c r="Q360" s="29">
        <v>0</v>
      </c>
      <c r="R360" s="29">
        <v>9000</v>
      </c>
      <c r="S360" s="29">
        <v>6300</v>
      </c>
      <c r="T360" s="29">
        <v>2700</v>
      </c>
      <c r="U360" s="30" t="s">
        <v>1172</v>
      </c>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row>
    <row r="361" spans="1:45" x14ac:dyDescent="0.3">
      <c r="A361" s="22"/>
      <c r="B361" s="26" t="s">
        <v>2726</v>
      </c>
      <c r="C361" s="27">
        <v>45393</v>
      </c>
      <c r="D361" s="28" t="s">
        <v>1192</v>
      </c>
      <c r="E361" s="28" t="s">
        <v>1157</v>
      </c>
      <c r="F361" s="28" t="s">
        <v>1195</v>
      </c>
      <c r="G361" s="28" t="s">
        <v>2727</v>
      </c>
      <c r="H361" s="28" t="s">
        <v>53</v>
      </c>
      <c r="I361" s="28" t="s">
        <v>1153</v>
      </c>
      <c r="J361" s="28" t="s">
        <v>2419</v>
      </c>
      <c r="K361" s="28" t="s">
        <v>2728</v>
      </c>
      <c r="L361" s="28" t="s">
        <v>2729</v>
      </c>
      <c r="M361" s="28" t="s">
        <v>1177</v>
      </c>
      <c r="N361" s="28" t="s">
        <v>1183</v>
      </c>
      <c r="O361" s="29">
        <v>3</v>
      </c>
      <c r="P361" s="29">
        <v>2200</v>
      </c>
      <c r="Q361" s="29">
        <v>5</v>
      </c>
      <c r="R361" s="29">
        <v>6270</v>
      </c>
      <c r="S361" s="29">
        <v>4500</v>
      </c>
      <c r="T361" s="29">
        <v>1770</v>
      </c>
      <c r="U361" s="30" t="s">
        <v>1173</v>
      </c>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row>
    <row r="362" spans="1:45" x14ac:dyDescent="0.3">
      <c r="A362" s="22"/>
      <c r="B362" s="26" t="s">
        <v>2730</v>
      </c>
      <c r="C362" s="27">
        <v>45394</v>
      </c>
      <c r="D362" s="28" t="s">
        <v>1186</v>
      </c>
      <c r="E362" s="28" t="s">
        <v>1159</v>
      </c>
      <c r="F362" s="28" t="s">
        <v>1198</v>
      </c>
      <c r="G362" s="28" t="s">
        <v>2731</v>
      </c>
      <c r="H362" s="28" t="s">
        <v>979</v>
      </c>
      <c r="I362" s="28" t="s">
        <v>1152</v>
      </c>
      <c r="J362" s="28" t="s">
        <v>2218</v>
      </c>
      <c r="K362" s="28" t="s">
        <v>2732</v>
      </c>
      <c r="L362" s="28" t="s">
        <v>2733</v>
      </c>
      <c r="M362" s="28" t="s">
        <v>1178</v>
      </c>
      <c r="N362" s="28" t="s">
        <v>1184</v>
      </c>
      <c r="O362" s="29">
        <v>5</v>
      </c>
      <c r="P362" s="29">
        <v>25000</v>
      </c>
      <c r="Q362" s="29">
        <v>15</v>
      </c>
      <c r="R362" s="29">
        <v>106250</v>
      </c>
      <c r="S362" s="29">
        <v>82000</v>
      </c>
      <c r="T362" s="29">
        <v>24250</v>
      </c>
      <c r="U362" s="30" t="s">
        <v>1172</v>
      </c>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row>
    <row r="363" spans="1:45" x14ac:dyDescent="0.3">
      <c r="A363" s="22"/>
      <c r="B363" s="26" t="s">
        <v>2734</v>
      </c>
      <c r="C363" s="27">
        <v>45394</v>
      </c>
      <c r="D363" s="28" t="s">
        <v>1186</v>
      </c>
      <c r="E363" s="28" t="s">
        <v>1159</v>
      </c>
      <c r="F363" s="28" t="s">
        <v>1198</v>
      </c>
      <c r="G363" s="28" t="s">
        <v>2735</v>
      </c>
      <c r="H363" s="28" t="s">
        <v>431</v>
      </c>
      <c r="I363" s="28" t="s">
        <v>1152</v>
      </c>
      <c r="J363" s="28" t="s">
        <v>1339</v>
      </c>
      <c r="K363" s="28" t="s">
        <v>2736</v>
      </c>
      <c r="L363" s="28" t="s">
        <v>2737</v>
      </c>
      <c r="M363" s="28" t="s">
        <v>1177</v>
      </c>
      <c r="N363" s="28" t="s">
        <v>1184</v>
      </c>
      <c r="O363" s="29">
        <v>1</v>
      </c>
      <c r="P363" s="29">
        <v>45000</v>
      </c>
      <c r="Q363" s="29">
        <v>8</v>
      </c>
      <c r="R363" s="29">
        <v>41400</v>
      </c>
      <c r="S363" s="29">
        <v>34000</v>
      </c>
      <c r="T363" s="29">
        <v>7400</v>
      </c>
      <c r="U363" s="30" t="s">
        <v>1174</v>
      </c>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row>
    <row r="364" spans="1:45" x14ac:dyDescent="0.3">
      <c r="A364" s="22"/>
      <c r="B364" s="26" t="s">
        <v>2738</v>
      </c>
      <c r="C364" s="27">
        <v>45395</v>
      </c>
      <c r="D364" s="28" t="s">
        <v>1187</v>
      </c>
      <c r="E364" s="28" t="s">
        <v>1158</v>
      </c>
      <c r="F364" s="28" t="s">
        <v>1196</v>
      </c>
      <c r="G364" s="28" t="s">
        <v>2739</v>
      </c>
      <c r="H364" s="28" t="s">
        <v>1085</v>
      </c>
      <c r="I364" s="28" t="s">
        <v>1151</v>
      </c>
      <c r="J364" s="28" t="s">
        <v>2218</v>
      </c>
      <c r="K364" s="28" t="s">
        <v>2740</v>
      </c>
      <c r="L364" s="28" t="s">
        <v>1393</v>
      </c>
      <c r="M364" s="28" t="s">
        <v>1178</v>
      </c>
      <c r="N364" s="28" t="s">
        <v>1182</v>
      </c>
      <c r="O364" s="29">
        <v>8</v>
      </c>
      <c r="P364" s="29">
        <v>12000</v>
      </c>
      <c r="Q364" s="29">
        <v>10</v>
      </c>
      <c r="R364" s="29">
        <v>86400</v>
      </c>
      <c r="S364" s="29">
        <v>65000</v>
      </c>
      <c r="T364" s="29">
        <v>21400</v>
      </c>
      <c r="U364" s="30" t="s">
        <v>1172</v>
      </c>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row>
    <row r="365" spans="1:45" x14ac:dyDescent="0.3">
      <c r="A365" s="22"/>
      <c r="B365" s="26" t="s">
        <v>2741</v>
      </c>
      <c r="C365" s="27">
        <v>45395</v>
      </c>
      <c r="D365" s="28" t="s">
        <v>1187</v>
      </c>
      <c r="E365" s="28" t="s">
        <v>1158</v>
      </c>
      <c r="F365" s="28" t="s">
        <v>1196</v>
      </c>
      <c r="G365" s="28" t="s">
        <v>2742</v>
      </c>
      <c r="H365" s="28" t="s">
        <v>96</v>
      </c>
      <c r="I365" s="28" t="s">
        <v>1151</v>
      </c>
      <c r="J365" s="28" t="s">
        <v>1387</v>
      </c>
      <c r="K365" s="28" t="s">
        <v>2743</v>
      </c>
      <c r="L365" s="28" t="s">
        <v>2744</v>
      </c>
      <c r="M365" s="28" t="s">
        <v>1177</v>
      </c>
      <c r="N365" s="28" t="s">
        <v>1182</v>
      </c>
      <c r="O365" s="29">
        <v>1</v>
      </c>
      <c r="P365" s="29">
        <v>45000</v>
      </c>
      <c r="Q365" s="29">
        <v>5</v>
      </c>
      <c r="R365" s="29">
        <v>42750</v>
      </c>
      <c r="S365" s="29">
        <v>34000</v>
      </c>
      <c r="T365" s="29">
        <v>8750</v>
      </c>
      <c r="U365" s="30" t="s">
        <v>1172</v>
      </c>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row>
    <row r="366" spans="1:45" x14ac:dyDescent="0.3">
      <c r="A366" s="22"/>
      <c r="B366" s="26" t="s">
        <v>2745</v>
      </c>
      <c r="C366" s="27">
        <v>45396</v>
      </c>
      <c r="D366" s="28" t="s">
        <v>1188</v>
      </c>
      <c r="E366" s="28" t="s">
        <v>1156</v>
      </c>
      <c r="F366" s="28" t="s">
        <v>1197</v>
      </c>
      <c r="G366" s="28" t="s">
        <v>2746</v>
      </c>
      <c r="H366" s="28" t="s">
        <v>957</v>
      </c>
      <c r="I366" s="28" t="s">
        <v>1152</v>
      </c>
      <c r="J366" s="28" t="s">
        <v>1536</v>
      </c>
      <c r="K366" s="28" t="s">
        <v>2747</v>
      </c>
      <c r="L366" s="28" t="s">
        <v>2748</v>
      </c>
      <c r="M366" s="28" t="s">
        <v>1177</v>
      </c>
      <c r="N366" s="28" t="s">
        <v>1185</v>
      </c>
      <c r="O366" s="29">
        <v>1</v>
      </c>
      <c r="P366" s="29">
        <v>35000</v>
      </c>
      <c r="Q366" s="29">
        <v>0</v>
      </c>
      <c r="R366" s="29">
        <v>35000</v>
      </c>
      <c r="S366" s="29">
        <v>27000</v>
      </c>
      <c r="T366" s="29">
        <v>8000</v>
      </c>
      <c r="U366" s="30" t="s">
        <v>1172</v>
      </c>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row>
    <row r="367" spans="1:45" x14ac:dyDescent="0.3">
      <c r="A367" s="22"/>
      <c r="B367" s="26" t="s">
        <v>2749</v>
      </c>
      <c r="C367" s="27">
        <v>45396</v>
      </c>
      <c r="D367" s="28" t="s">
        <v>1188</v>
      </c>
      <c r="E367" s="28" t="s">
        <v>1156</v>
      </c>
      <c r="F367" s="28" t="s">
        <v>1197</v>
      </c>
      <c r="G367" s="28" t="s">
        <v>2750</v>
      </c>
      <c r="H367" s="28" t="s">
        <v>770</v>
      </c>
      <c r="I367" s="28" t="s">
        <v>1152</v>
      </c>
      <c r="J367" s="28" t="s">
        <v>1245</v>
      </c>
      <c r="K367" s="28" t="s">
        <v>2751</v>
      </c>
      <c r="L367" s="28" t="s">
        <v>2752</v>
      </c>
      <c r="M367" s="28" t="s">
        <v>1179</v>
      </c>
      <c r="N367" s="28" t="s">
        <v>1185</v>
      </c>
      <c r="O367" s="29">
        <v>1</v>
      </c>
      <c r="P367" s="29">
        <v>5500</v>
      </c>
      <c r="Q367" s="29">
        <v>5</v>
      </c>
      <c r="R367" s="29">
        <v>5225</v>
      </c>
      <c r="S367" s="29">
        <v>4000</v>
      </c>
      <c r="T367" s="29">
        <v>1225</v>
      </c>
      <c r="U367" s="30" t="s">
        <v>1174</v>
      </c>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row>
    <row r="368" spans="1:45" x14ac:dyDescent="0.3">
      <c r="A368" s="22"/>
      <c r="B368" s="26" t="s">
        <v>2753</v>
      </c>
      <c r="C368" s="27">
        <v>45397</v>
      </c>
      <c r="D368" s="28" t="s">
        <v>1189</v>
      </c>
      <c r="E368" s="28" t="s">
        <v>1157</v>
      </c>
      <c r="F368" s="28" t="s">
        <v>1195</v>
      </c>
      <c r="G368" s="28" t="s">
        <v>2754</v>
      </c>
      <c r="H368" s="28" t="s">
        <v>674</v>
      </c>
      <c r="I368" s="28" t="s">
        <v>1153</v>
      </c>
      <c r="J368" s="28" t="s">
        <v>1958</v>
      </c>
      <c r="K368" s="28" t="s">
        <v>2755</v>
      </c>
      <c r="L368" s="28" t="s">
        <v>2756</v>
      </c>
      <c r="M368" s="28" t="s">
        <v>1178</v>
      </c>
      <c r="N368" s="28" t="s">
        <v>1183</v>
      </c>
      <c r="O368" s="29">
        <v>4</v>
      </c>
      <c r="P368" s="29">
        <v>15000</v>
      </c>
      <c r="Q368" s="29">
        <v>12</v>
      </c>
      <c r="R368" s="29">
        <v>52800</v>
      </c>
      <c r="S368" s="29">
        <v>41000</v>
      </c>
      <c r="T368" s="29">
        <v>11800</v>
      </c>
      <c r="U368" s="30" t="s">
        <v>1172</v>
      </c>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row>
    <row r="369" spans="1:45" x14ac:dyDescent="0.3">
      <c r="A369" s="22"/>
      <c r="B369" s="26" t="s">
        <v>2757</v>
      </c>
      <c r="C369" s="27">
        <v>45397</v>
      </c>
      <c r="D369" s="28" t="s">
        <v>1189</v>
      </c>
      <c r="E369" s="28" t="s">
        <v>1157</v>
      </c>
      <c r="F369" s="28" t="s">
        <v>1195</v>
      </c>
      <c r="G369" s="28" t="s">
        <v>2758</v>
      </c>
      <c r="H369" s="28" t="s">
        <v>285</v>
      </c>
      <c r="I369" s="28" t="s">
        <v>1153</v>
      </c>
      <c r="J369" s="28" t="s">
        <v>1275</v>
      </c>
      <c r="K369" s="28" t="s">
        <v>2759</v>
      </c>
      <c r="L369" s="28" t="s">
        <v>2760</v>
      </c>
      <c r="M369" s="28" t="s">
        <v>1179</v>
      </c>
      <c r="N369" s="28" t="s">
        <v>1183</v>
      </c>
      <c r="O369" s="29">
        <v>2</v>
      </c>
      <c r="P369" s="29">
        <v>12500</v>
      </c>
      <c r="Q369" s="29">
        <v>5</v>
      </c>
      <c r="R369" s="29">
        <v>23750</v>
      </c>
      <c r="S369" s="29">
        <v>18000</v>
      </c>
      <c r="T369" s="29">
        <v>5750</v>
      </c>
      <c r="U369" s="30" t="s">
        <v>1173</v>
      </c>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row>
    <row r="370" spans="1:45" x14ac:dyDescent="0.3">
      <c r="A370" s="22"/>
      <c r="B370" s="26" t="s">
        <v>2761</v>
      </c>
      <c r="C370" s="27">
        <v>45398</v>
      </c>
      <c r="D370" s="28" t="s">
        <v>1190</v>
      </c>
      <c r="E370" s="28" t="s">
        <v>1157</v>
      </c>
      <c r="F370" s="28" t="s">
        <v>1197</v>
      </c>
      <c r="G370" s="28" t="s">
        <v>2762</v>
      </c>
      <c r="H370" s="28" t="s">
        <v>930</v>
      </c>
      <c r="I370" s="28" t="s">
        <v>1153</v>
      </c>
      <c r="J370" s="28" t="s">
        <v>1865</v>
      </c>
      <c r="K370" s="28" t="s">
        <v>2763</v>
      </c>
      <c r="L370" s="28" t="s">
        <v>2764</v>
      </c>
      <c r="M370" s="28" t="s">
        <v>1177</v>
      </c>
      <c r="N370" s="28" t="s">
        <v>1181</v>
      </c>
      <c r="O370" s="29">
        <v>3</v>
      </c>
      <c r="P370" s="29">
        <v>450</v>
      </c>
      <c r="Q370" s="29">
        <v>0</v>
      </c>
      <c r="R370" s="29">
        <v>1350</v>
      </c>
      <c r="S370" s="29">
        <v>950</v>
      </c>
      <c r="T370" s="29">
        <v>400</v>
      </c>
      <c r="U370" s="30" t="s">
        <v>1173</v>
      </c>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row>
    <row r="371" spans="1:45" x14ac:dyDescent="0.3">
      <c r="A371" s="22"/>
      <c r="B371" s="26" t="s">
        <v>2765</v>
      </c>
      <c r="C371" s="27">
        <v>45398</v>
      </c>
      <c r="D371" s="28" t="s">
        <v>1190</v>
      </c>
      <c r="E371" s="28" t="s">
        <v>1157</v>
      </c>
      <c r="F371" s="28" t="s">
        <v>1197</v>
      </c>
      <c r="G371" s="28" t="s">
        <v>2766</v>
      </c>
      <c r="H371" s="28" t="s">
        <v>346</v>
      </c>
      <c r="I371" s="28" t="s">
        <v>1153</v>
      </c>
      <c r="J371" s="28" t="s">
        <v>1374</v>
      </c>
      <c r="K371" s="28" t="s">
        <v>2767</v>
      </c>
      <c r="L371" s="28" t="s">
        <v>2768</v>
      </c>
      <c r="M371" s="28" t="s">
        <v>1177</v>
      </c>
      <c r="N371" s="28" t="s">
        <v>1181</v>
      </c>
      <c r="O371" s="29">
        <v>6</v>
      </c>
      <c r="P371" s="29">
        <v>120</v>
      </c>
      <c r="Q371" s="29">
        <v>0</v>
      </c>
      <c r="R371" s="29">
        <v>720</v>
      </c>
      <c r="S371" s="29">
        <v>500</v>
      </c>
      <c r="T371" s="29">
        <v>220</v>
      </c>
      <c r="U371" s="30" t="s">
        <v>1172</v>
      </c>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row>
    <row r="372" spans="1:45" x14ac:dyDescent="0.3">
      <c r="A372" s="22"/>
      <c r="B372" s="26" t="s">
        <v>2769</v>
      </c>
      <c r="C372" s="27">
        <v>45399</v>
      </c>
      <c r="D372" s="28" t="s">
        <v>1191</v>
      </c>
      <c r="E372" s="28" t="s">
        <v>1157</v>
      </c>
      <c r="F372" s="28" t="s">
        <v>1198</v>
      </c>
      <c r="G372" s="28" t="s">
        <v>2770</v>
      </c>
      <c r="H372" s="28" t="s">
        <v>394</v>
      </c>
      <c r="I372" s="28" t="s">
        <v>1155</v>
      </c>
      <c r="J372" s="28" t="s">
        <v>1927</v>
      </c>
      <c r="K372" s="28" t="s">
        <v>2771</v>
      </c>
      <c r="L372" s="28" t="s">
        <v>2772</v>
      </c>
      <c r="M372" s="28" t="s">
        <v>1177</v>
      </c>
      <c r="N372" s="28" t="s">
        <v>1180</v>
      </c>
      <c r="O372" s="29">
        <v>2</v>
      </c>
      <c r="P372" s="29">
        <v>5500</v>
      </c>
      <c r="Q372" s="29">
        <v>5</v>
      </c>
      <c r="R372" s="29">
        <v>10450</v>
      </c>
      <c r="S372" s="29">
        <v>8000</v>
      </c>
      <c r="T372" s="29">
        <v>2450</v>
      </c>
      <c r="U372" s="30" t="s">
        <v>1172</v>
      </c>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row>
    <row r="373" spans="1:45" x14ac:dyDescent="0.3">
      <c r="A373" s="22"/>
      <c r="B373" s="26" t="s">
        <v>2773</v>
      </c>
      <c r="C373" s="27">
        <v>45399</v>
      </c>
      <c r="D373" s="28" t="s">
        <v>1191</v>
      </c>
      <c r="E373" s="28" t="s">
        <v>1157</v>
      </c>
      <c r="F373" s="28" t="s">
        <v>1198</v>
      </c>
      <c r="G373" s="28" t="s">
        <v>2774</v>
      </c>
      <c r="H373" s="28" t="s">
        <v>1137</v>
      </c>
      <c r="I373" s="28" t="s">
        <v>1155</v>
      </c>
      <c r="J373" s="28" t="s">
        <v>1927</v>
      </c>
      <c r="K373" s="28" t="s">
        <v>2775</v>
      </c>
      <c r="L373" s="28" t="s">
        <v>2776</v>
      </c>
      <c r="M373" s="28" t="s">
        <v>1177</v>
      </c>
      <c r="N373" s="28" t="s">
        <v>1180</v>
      </c>
      <c r="O373" s="29">
        <v>3</v>
      </c>
      <c r="P373" s="29">
        <v>2500</v>
      </c>
      <c r="Q373" s="29">
        <v>0</v>
      </c>
      <c r="R373" s="29">
        <v>7500</v>
      </c>
      <c r="S373" s="29">
        <v>5500</v>
      </c>
      <c r="T373" s="29">
        <v>2000</v>
      </c>
      <c r="U373" s="30" t="s">
        <v>1174</v>
      </c>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row>
    <row r="374" spans="1:45" x14ac:dyDescent="0.3">
      <c r="A374" s="22"/>
      <c r="B374" s="26" t="s">
        <v>2777</v>
      </c>
      <c r="C374" s="27">
        <v>45400</v>
      </c>
      <c r="D374" s="28" t="s">
        <v>1192</v>
      </c>
      <c r="E374" s="28" t="s">
        <v>1157</v>
      </c>
      <c r="F374" s="28" t="s">
        <v>1195</v>
      </c>
      <c r="G374" s="28" t="s">
        <v>2778</v>
      </c>
      <c r="H374" s="28" t="s">
        <v>969</v>
      </c>
      <c r="I374" s="28" t="s">
        <v>1153</v>
      </c>
      <c r="J374" s="28" t="s">
        <v>1316</v>
      </c>
      <c r="K374" s="28" t="s">
        <v>2779</v>
      </c>
      <c r="L374" s="28" t="s">
        <v>1858</v>
      </c>
      <c r="M374" s="28" t="s">
        <v>1177</v>
      </c>
      <c r="N374" s="28" t="s">
        <v>1183</v>
      </c>
      <c r="O374" s="29">
        <v>2</v>
      </c>
      <c r="P374" s="29">
        <v>8500</v>
      </c>
      <c r="Q374" s="29">
        <v>0</v>
      </c>
      <c r="R374" s="29">
        <v>17000</v>
      </c>
      <c r="S374" s="29">
        <v>12500</v>
      </c>
      <c r="T374" s="29">
        <v>4500</v>
      </c>
      <c r="U374" s="30" t="s">
        <v>1172</v>
      </c>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row>
    <row r="375" spans="1:45" x14ac:dyDescent="0.3">
      <c r="A375" s="22"/>
      <c r="B375" s="26" t="s">
        <v>2780</v>
      </c>
      <c r="C375" s="27">
        <v>45400</v>
      </c>
      <c r="D375" s="28" t="s">
        <v>1192</v>
      </c>
      <c r="E375" s="28" t="s">
        <v>1157</v>
      </c>
      <c r="F375" s="28" t="s">
        <v>1195</v>
      </c>
      <c r="G375" s="28" t="s">
        <v>2781</v>
      </c>
      <c r="H375" s="28" t="s">
        <v>1070</v>
      </c>
      <c r="I375" s="28" t="s">
        <v>1153</v>
      </c>
      <c r="J375" s="28" t="s">
        <v>1316</v>
      </c>
      <c r="K375" s="28" t="s">
        <v>2782</v>
      </c>
      <c r="L375" s="28" t="s">
        <v>1907</v>
      </c>
      <c r="M375" s="28" t="s">
        <v>1177</v>
      </c>
      <c r="N375" s="28" t="s">
        <v>1183</v>
      </c>
      <c r="O375" s="29">
        <v>3</v>
      </c>
      <c r="P375" s="29">
        <v>3200</v>
      </c>
      <c r="Q375" s="29">
        <v>5</v>
      </c>
      <c r="R375" s="29">
        <v>9120</v>
      </c>
      <c r="S375" s="29">
        <v>6800</v>
      </c>
      <c r="T375" s="29">
        <v>2320</v>
      </c>
      <c r="U375" s="30" t="s">
        <v>1173</v>
      </c>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row>
    <row r="376" spans="1:45" x14ac:dyDescent="0.3">
      <c r="A376" s="22"/>
      <c r="B376" s="26" t="s">
        <v>2783</v>
      </c>
      <c r="C376" s="27">
        <v>45401</v>
      </c>
      <c r="D376" s="28" t="s">
        <v>1186</v>
      </c>
      <c r="E376" s="28" t="s">
        <v>1159</v>
      </c>
      <c r="F376" s="28" t="s">
        <v>1198</v>
      </c>
      <c r="G376" s="28" t="s">
        <v>2784</v>
      </c>
      <c r="H376" s="28" t="s">
        <v>916</v>
      </c>
      <c r="I376" s="28" t="s">
        <v>1152</v>
      </c>
      <c r="J376" s="28" t="s">
        <v>2530</v>
      </c>
      <c r="K376" s="28" t="s">
        <v>2785</v>
      </c>
      <c r="L376" s="28" t="s">
        <v>2786</v>
      </c>
      <c r="M376" s="28" t="s">
        <v>1177</v>
      </c>
      <c r="N376" s="28" t="s">
        <v>1184</v>
      </c>
      <c r="O376" s="29">
        <v>1</v>
      </c>
      <c r="P376" s="29">
        <v>7500</v>
      </c>
      <c r="Q376" s="29">
        <v>0</v>
      </c>
      <c r="R376" s="29">
        <v>7500</v>
      </c>
      <c r="S376" s="29">
        <v>5500</v>
      </c>
      <c r="T376" s="29">
        <v>2000</v>
      </c>
      <c r="U376" s="30" t="s">
        <v>1172</v>
      </c>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row>
    <row r="377" spans="1:45" x14ac:dyDescent="0.3">
      <c r="A377" s="22"/>
      <c r="B377" s="26" t="s">
        <v>2787</v>
      </c>
      <c r="C377" s="27">
        <v>45401</v>
      </c>
      <c r="D377" s="28" t="s">
        <v>1186</v>
      </c>
      <c r="E377" s="28" t="s">
        <v>1159</v>
      </c>
      <c r="F377" s="28" t="s">
        <v>1198</v>
      </c>
      <c r="G377" s="28" t="s">
        <v>2788</v>
      </c>
      <c r="H377" s="28" t="s">
        <v>700</v>
      </c>
      <c r="I377" s="28" t="s">
        <v>1152</v>
      </c>
      <c r="J377" s="28" t="s">
        <v>1339</v>
      </c>
      <c r="K377" s="28" t="s">
        <v>2789</v>
      </c>
      <c r="L377" s="28" t="s">
        <v>2790</v>
      </c>
      <c r="M377" s="28" t="s">
        <v>1177</v>
      </c>
      <c r="N377" s="28" t="s">
        <v>1184</v>
      </c>
      <c r="O377" s="29">
        <v>2</v>
      </c>
      <c r="P377" s="29">
        <v>5500</v>
      </c>
      <c r="Q377" s="29">
        <v>5</v>
      </c>
      <c r="R377" s="29">
        <v>10450</v>
      </c>
      <c r="S377" s="29">
        <v>8000</v>
      </c>
      <c r="T377" s="29">
        <v>2450</v>
      </c>
      <c r="U377" s="30" t="s">
        <v>1174</v>
      </c>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row>
    <row r="378" spans="1:45" x14ac:dyDescent="0.3">
      <c r="A378" s="22"/>
      <c r="B378" s="26" t="s">
        <v>2791</v>
      </c>
      <c r="C378" s="27">
        <v>45402</v>
      </c>
      <c r="D378" s="28" t="s">
        <v>1187</v>
      </c>
      <c r="E378" s="28" t="s">
        <v>1158</v>
      </c>
      <c r="F378" s="28" t="s">
        <v>1196</v>
      </c>
      <c r="G378" s="28" t="s">
        <v>2792</v>
      </c>
      <c r="H378" s="28" t="s">
        <v>978</v>
      </c>
      <c r="I378" s="28" t="s">
        <v>1151</v>
      </c>
      <c r="J378" s="28" t="s">
        <v>1387</v>
      </c>
      <c r="K378" s="28" t="s">
        <v>2793</v>
      </c>
      <c r="L378" s="28" t="s">
        <v>2794</v>
      </c>
      <c r="M378" s="28" t="s">
        <v>1177</v>
      </c>
      <c r="N378" s="28" t="s">
        <v>1182</v>
      </c>
      <c r="O378" s="29">
        <v>3</v>
      </c>
      <c r="P378" s="29">
        <v>4500</v>
      </c>
      <c r="Q378" s="29">
        <v>8</v>
      </c>
      <c r="R378" s="29">
        <v>12420</v>
      </c>
      <c r="S378" s="29">
        <v>9500</v>
      </c>
      <c r="T378" s="29">
        <v>2920</v>
      </c>
      <c r="U378" s="30" t="s">
        <v>1172</v>
      </c>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row>
    <row r="379" spans="1:45" x14ac:dyDescent="0.3">
      <c r="A379" s="22"/>
      <c r="B379" s="26" t="s">
        <v>2795</v>
      </c>
      <c r="C379" s="27">
        <v>45402</v>
      </c>
      <c r="D379" s="28" t="s">
        <v>1187</v>
      </c>
      <c r="E379" s="28" t="s">
        <v>1158</v>
      </c>
      <c r="F379" s="28" t="s">
        <v>1196</v>
      </c>
      <c r="G379" s="28" t="s">
        <v>2796</v>
      </c>
      <c r="H379" s="28" t="s">
        <v>562</v>
      </c>
      <c r="I379" s="28" t="s">
        <v>1151</v>
      </c>
      <c r="J379" s="28" t="s">
        <v>1387</v>
      </c>
      <c r="K379" s="28" t="s">
        <v>2797</v>
      </c>
      <c r="L379" s="28" t="s">
        <v>2798</v>
      </c>
      <c r="M379" s="28" t="s">
        <v>1177</v>
      </c>
      <c r="N379" s="28" t="s">
        <v>1182</v>
      </c>
      <c r="O379" s="29">
        <v>2</v>
      </c>
      <c r="P379" s="29">
        <v>3800</v>
      </c>
      <c r="Q379" s="29">
        <v>5</v>
      </c>
      <c r="R379" s="29">
        <v>7220</v>
      </c>
      <c r="S379" s="29">
        <v>5500</v>
      </c>
      <c r="T379" s="29">
        <v>1720</v>
      </c>
      <c r="U379" s="30" t="s">
        <v>1173</v>
      </c>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row>
    <row r="380" spans="1:45" x14ac:dyDescent="0.3">
      <c r="A380" s="22"/>
      <c r="B380" s="26" t="s">
        <v>2799</v>
      </c>
      <c r="C380" s="27">
        <v>45403</v>
      </c>
      <c r="D380" s="28" t="s">
        <v>1188</v>
      </c>
      <c r="E380" s="28" t="s">
        <v>1156</v>
      </c>
      <c r="F380" s="28" t="s">
        <v>1197</v>
      </c>
      <c r="G380" s="28" t="s">
        <v>2800</v>
      </c>
      <c r="H380" s="28" t="s">
        <v>871</v>
      </c>
      <c r="I380" s="28" t="s">
        <v>1152</v>
      </c>
      <c r="J380" s="28" t="s">
        <v>1471</v>
      </c>
      <c r="K380" s="28" t="s">
        <v>2801</v>
      </c>
      <c r="L380" s="28" t="s">
        <v>2802</v>
      </c>
      <c r="M380" s="28" t="s">
        <v>1178</v>
      </c>
      <c r="N380" s="28" t="s">
        <v>1185</v>
      </c>
      <c r="O380" s="29">
        <v>2</v>
      </c>
      <c r="P380" s="29">
        <v>35000</v>
      </c>
      <c r="Q380" s="29">
        <v>8</v>
      </c>
      <c r="R380" s="29">
        <v>64400</v>
      </c>
      <c r="S380" s="29">
        <v>52000</v>
      </c>
      <c r="T380" s="29">
        <v>12400</v>
      </c>
      <c r="U380" s="30" t="s">
        <v>1172</v>
      </c>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row>
    <row r="381" spans="1:45" x14ac:dyDescent="0.3">
      <c r="A381" s="22"/>
      <c r="B381" s="26" t="s">
        <v>2803</v>
      </c>
      <c r="C381" s="27">
        <v>45403</v>
      </c>
      <c r="D381" s="28" t="s">
        <v>1188</v>
      </c>
      <c r="E381" s="28" t="s">
        <v>1156</v>
      </c>
      <c r="F381" s="28" t="s">
        <v>1197</v>
      </c>
      <c r="G381" s="28" t="s">
        <v>2804</v>
      </c>
      <c r="H381" s="28" t="s">
        <v>860</v>
      </c>
      <c r="I381" s="28" t="s">
        <v>1152</v>
      </c>
      <c r="J381" s="28" t="s">
        <v>1601</v>
      </c>
      <c r="K381" s="28" t="s">
        <v>2805</v>
      </c>
      <c r="L381" s="28" t="s">
        <v>2806</v>
      </c>
      <c r="M381" s="28" t="s">
        <v>1179</v>
      </c>
      <c r="N381" s="28" t="s">
        <v>1185</v>
      </c>
      <c r="O381" s="29">
        <v>1</v>
      </c>
      <c r="P381" s="29">
        <v>22000</v>
      </c>
      <c r="Q381" s="29">
        <v>5</v>
      </c>
      <c r="R381" s="29">
        <v>20900</v>
      </c>
      <c r="S381" s="29">
        <v>17000</v>
      </c>
      <c r="T381" s="29">
        <v>3900</v>
      </c>
      <c r="U381" s="30" t="s">
        <v>1174</v>
      </c>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row>
    <row r="382" spans="1:45" x14ac:dyDescent="0.3">
      <c r="A382" s="22"/>
      <c r="B382" s="26" t="s">
        <v>2807</v>
      </c>
      <c r="C382" s="27">
        <v>45404</v>
      </c>
      <c r="D382" s="28" t="s">
        <v>1189</v>
      </c>
      <c r="E382" s="28" t="s">
        <v>1157</v>
      </c>
      <c r="F382" s="28" t="s">
        <v>1195</v>
      </c>
      <c r="G382" s="28" t="s">
        <v>2808</v>
      </c>
      <c r="H382" s="28" t="s">
        <v>695</v>
      </c>
      <c r="I382" s="28" t="s">
        <v>1153</v>
      </c>
      <c r="J382" s="28" t="s">
        <v>2530</v>
      </c>
      <c r="K382" s="28" t="s">
        <v>2809</v>
      </c>
      <c r="L382" s="28" t="s">
        <v>2810</v>
      </c>
      <c r="M382" s="28" t="s">
        <v>1177</v>
      </c>
      <c r="N382" s="28" t="s">
        <v>1183</v>
      </c>
      <c r="O382" s="29">
        <v>1</v>
      </c>
      <c r="P382" s="29">
        <v>28000</v>
      </c>
      <c r="Q382" s="29">
        <v>0</v>
      </c>
      <c r="R382" s="29">
        <v>28000</v>
      </c>
      <c r="S382" s="29">
        <v>21000</v>
      </c>
      <c r="T382" s="29">
        <v>7000</v>
      </c>
      <c r="U382" s="30" t="s">
        <v>1172</v>
      </c>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row>
    <row r="383" spans="1:45" x14ac:dyDescent="0.3">
      <c r="A383" s="22"/>
      <c r="B383" s="26" t="s">
        <v>2811</v>
      </c>
      <c r="C383" s="27">
        <v>45404</v>
      </c>
      <c r="D383" s="28" t="s">
        <v>1189</v>
      </c>
      <c r="E383" s="28" t="s">
        <v>1157</v>
      </c>
      <c r="F383" s="28" t="s">
        <v>1195</v>
      </c>
      <c r="G383" s="28" t="s">
        <v>2812</v>
      </c>
      <c r="H383" s="28" t="s">
        <v>733</v>
      </c>
      <c r="I383" s="28" t="s">
        <v>1153</v>
      </c>
      <c r="J383" s="28" t="s">
        <v>2530</v>
      </c>
      <c r="K383" s="28" t="s">
        <v>2813</v>
      </c>
      <c r="L383" s="28" t="s">
        <v>2814</v>
      </c>
      <c r="M383" s="28" t="s">
        <v>1177</v>
      </c>
      <c r="N383" s="28" t="s">
        <v>1183</v>
      </c>
      <c r="O383" s="29">
        <v>2</v>
      </c>
      <c r="P383" s="29">
        <v>6500</v>
      </c>
      <c r="Q383" s="29">
        <v>5</v>
      </c>
      <c r="R383" s="29">
        <v>12350</v>
      </c>
      <c r="S383" s="29">
        <v>9500</v>
      </c>
      <c r="T383" s="29">
        <v>2850</v>
      </c>
      <c r="U383" s="30" t="s">
        <v>1173</v>
      </c>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row>
    <row r="384" spans="1:45" x14ac:dyDescent="0.3">
      <c r="A384" s="22"/>
      <c r="B384" s="26" t="s">
        <v>2815</v>
      </c>
      <c r="C384" s="27">
        <v>45405</v>
      </c>
      <c r="D384" s="28" t="s">
        <v>1190</v>
      </c>
      <c r="E384" s="28" t="s">
        <v>1157</v>
      </c>
      <c r="F384" s="28" t="s">
        <v>1197</v>
      </c>
      <c r="G384" s="28" t="s">
        <v>2816</v>
      </c>
      <c r="H384" s="28" t="s">
        <v>941</v>
      </c>
      <c r="I384" s="28" t="s">
        <v>1153</v>
      </c>
      <c r="J384" s="28" t="s">
        <v>1763</v>
      </c>
      <c r="K384" s="28" t="s">
        <v>2817</v>
      </c>
      <c r="L384" s="28" t="s">
        <v>2818</v>
      </c>
      <c r="M384" s="28" t="s">
        <v>1177</v>
      </c>
      <c r="N384" s="28" t="s">
        <v>1181</v>
      </c>
      <c r="O384" s="29">
        <v>4</v>
      </c>
      <c r="P384" s="29">
        <v>450</v>
      </c>
      <c r="Q384" s="29">
        <v>0</v>
      </c>
      <c r="R384" s="29">
        <v>1800</v>
      </c>
      <c r="S384" s="29">
        <v>1300</v>
      </c>
      <c r="T384" s="29">
        <v>500</v>
      </c>
      <c r="U384" s="30" t="s">
        <v>1173</v>
      </c>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row>
    <row r="385" spans="1:45" x14ac:dyDescent="0.3">
      <c r="A385" s="22"/>
      <c r="B385" s="26" t="s">
        <v>2819</v>
      </c>
      <c r="C385" s="27">
        <v>45405</v>
      </c>
      <c r="D385" s="28" t="s">
        <v>1190</v>
      </c>
      <c r="E385" s="28" t="s">
        <v>1157</v>
      </c>
      <c r="F385" s="28" t="s">
        <v>1197</v>
      </c>
      <c r="G385" s="28" t="s">
        <v>2820</v>
      </c>
      <c r="H385" s="28" t="s">
        <v>1058</v>
      </c>
      <c r="I385" s="28" t="s">
        <v>1153</v>
      </c>
      <c r="J385" s="28" t="s">
        <v>1814</v>
      </c>
      <c r="K385" s="28" t="s">
        <v>2821</v>
      </c>
      <c r="L385" s="28" t="s">
        <v>2822</v>
      </c>
      <c r="M385" s="28" t="s">
        <v>1177</v>
      </c>
      <c r="N385" s="28" t="s">
        <v>1181</v>
      </c>
      <c r="O385" s="29">
        <v>5</v>
      </c>
      <c r="P385" s="29">
        <v>280</v>
      </c>
      <c r="Q385" s="29">
        <v>0</v>
      </c>
      <c r="R385" s="29">
        <v>1400</v>
      </c>
      <c r="S385" s="29">
        <v>1000</v>
      </c>
      <c r="T385" s="29">
        <v>400</v>
      </c>
      <c r="U385" s="30" t="s">
        <v>1172</v>
      </c>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row>
    <row r="386" spans="1:45" x14ac:dyDescent="0.3">
      <c r="A386" s="22"/>
      <c r="B386" s="26" t="s">
        <v>2823</v>
      </c>
      <c r="C386" s="27">
        <v>45406</v>
      </c>
      <c r="D386" s="28" t="s">
        <v>1191</v>
      </c>
      <c r="E386" s="28" t="s">
        <v>1157</v>
      </c>
      <c r="F386" s="28" t="s">
        <v>1198</v>
      </c>
      <c r="G386" s="28" t="s">
        <v>2824</v>
      </c>
      <c r="H386" s="28" t="s">
        <v>600</v>
      </c>
      <c r="I386" s="28" t="s">
        <v>1155</v>
      </c>
      <c r="J386" s="28" t="s">
        <v>1823</v>
      </c>
      <c r="K386" s="28" t="s">
        <v>2825</v>
      </c>
      <c r="L386" s="28" t="s">
        <v>2826</v>
      </c>
      <c r="M386" s="28" t="s">
        <v>1177</v>
      </c>
      <c r="N386" s="28" t="s">
        <v>1180</v>
      </c>
      <c r="O386" s="29">
        <v>2</v>
      </c>
      <c r="P386" s="29">
        <v>4500</v>
      </c>
      <c r="Q386" s="29">
        <v>0</v>
      </c>
      <c r="R386" s="29">
        <v>9000</v>
      </c>
      <c r="S386" s="29">
        <v>6700</v>
      </c>
      <c r="T386" s="29">
        <v>2300</v>
      </c>
      <c r="U386" s="30" t="s">
        <v>1172</v>
      </c>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row>
    <row r="387" spans="1:45" x14ac:dyDescent="0.3">
      <c r="A387" s="22"/>
      <c r="B387" s="26" t="s">
        <v>2827</v>
      </c>
      <c r="C387" s="27">
        <v>45406</v>
      </c>
      <c r="D387" s="28" t="s">
        <v>1191</v>
      </c>
      <c r="E387" s="28" t="s">
        <v>1157</v>
      </c>
      <c r="F387" s="28" t="s">
        <v>1198</v>
      </c>
      <c r="G387" s="28" t="s">
        <v>2828</v>
      </c>
      <c r="H387" s="28" t="s">
        <v>800</v>
      </c>
      <c r="I387" s="28" t="s">
        <v>1155</v>
      </c>
      <c r="J387" s="28" t="s">
        <v>1979</v>
      </c>
      <c r="K387" s="28" t="s">
        <v>2829</v>
      </c>
      <c r="L387" s="28" t="s">
        <v>2830</v>
      </c>
      <c r="M387" s="28" t="s">
        <v>1177</v>
      </c>
      <c r="N387" s="28" t="s">
        <v>1180</v>
      </c>
      <c r="O387" s="29">
        <v>3</v>
      </c>
      <c r="P387" s="29">
        <v>2200</v>
      </c>
      <c r="Q387" s="29">
        <v>5</v>
      </c>
      <c r="R387" s="29">
        <v>6270</v>
      </c>
      <c r="S387" s="29">
        <v>4700</v>
      </c>
      <c r="T387" s="29">
        <v>1570</v>
      </c>
      <c r="U387" s="30" t="s">
        <v>1174</v>
      </c>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row>
    <row r="388" spans="1:45" x14ac:dyDescent="0.3">
      <c r="A388" s="22"/>
      <c r="B388" s="26" t="s">
        <v>2831</v>
      </c>
      <c r="C388" s="27">
        <v>45407</v>
      </c>
      <c r="D388" s="28" t="s">
        <v>1192</v>
      </c>
      <c r="E388" s="28" t="s">
        <v>1157</v>
      </c>
      <c r="F388" s="28" t="s">
        <v>1195</v>
      </c>
      <c r="G388" s="28" t="s">
        <v>2832</v>
      </c>
      <c r="H388" s="28" t="s">
        <v>585</v>
      </c>
      <c r="I388" s="28" t="s">
        <v>1153</v>
      </c>
      <c r="J388" s="28" t="s">
        <v>2833</v>
      </c>
      <c r="K388" s="28" t="s">
        <v>2834</v>
      </c>
      <c r="L388" s="28" t="s">
        <v>1318</v>
      </c>
      <c r="M388" s="28" t="s">
        <v>1177</v>
      </c>
      <c r="N388" s="28" t="s">
        <v>1183</v>
      </c>
      <c r="O388" s="29">
        <v>5</v>
      </c>
      <c r="P388" s="29">
        <v>800</v>
      </c>
      <c r="Q388" s="29">
        <v>0</v>
      </c>
      <c r="R388" s="29">
        <v>4000</v>
      </c>
      <c r="S388" s="29">
        <v>2800</v>
      </c>
      <c r="T388" s="29">
        <v>1200</v>
      </c>
      <c r="U388" s="30" t="s">
        <v>1172</v>
      </c>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row>
    <row r="389" spans="1:45" x14ac:dyDescent="0.3">
      <c r="A389" s="22"/>
      <c r="B389" s="26" t="s">
        <v>2835</v>
      </c>
      <c r="C389" s="27">
        <v>45407</v>
      </c>
      <c r="D389" s="28" t="s">
        <v>1192</v>
      </c>
      <c r="E389" s="28" t="s">
        <v>1157</v>
      </c>
      <c r="F389" s="28" t="s">
        <v>1195</v>
      </c>
      <c r="G389" s="28" t="s">
        <v>2836</v>
      </c>
      <c r="H389" s="28" t="s">
        <v>1080</v>
      </c>
      <c r="I389" s="28" t="s">
        <v>1153</v>
      </c>
      <c r="J389" s="28" t="s">
        <v>1316</v>
      </c>
      <c r="K389" s="28" t="s">
        <v>2837</v>
      </c>
      <c r="L389" s="28" t="s">
        <v>2838</v>
      </c>
      <c r="M389" s="28" t="s">
        <v>1177</v>
      </c>
      <c r="N389" s="28" t="s">
        <v>1183</v>
      </c>
      <c r="O389" s="29">
        <v>3</v>
      </c>
      <c r="P389" s="29">
        <v>1800</v>
      </c>
      <c r="Q389" s="29">
        <v>5</v>
      </c>
      <c r="R389" s="29">
        <v>5130</v>
      </c>
      <c r="S389" s="29">
        <v>3800</v>
      </c>
      <c r="T389" s="29">
        <v>1330</v>
      </c>
      <c r="U389" s="30" t="s">
        <v>1173</v>
      </c>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row>
    <row r="390" spans="1:45" x14ac:dyDescent="0.3">
      <c r="A390" s="22"/>
      <c r="B390" s="26" t="s">
        <v>2839</v>
      </c>
      <c r="C390" s="27">
        <v>45408</v>
      </c>
      <c r="D390" s="28" t="s">
        <v>1186</v>
      </c>
      <c r="E390" s="28" t="s">
        <v>1159</v>
      </c>
      <c r="F390" s="28" t="s">
        <v>1198</v>
      </c>
      <c r="G390" s="28" t="s">
        <v>2840</v>
      </c>
      <c r="H390" s="28" t="s">
        <v>602</v>
      </c>
      <c r="I390" s="28" t="s">
        <v>1152</v>
      </c>
      <c r="J390" s="28" t="s">
        <v>1294</v>
      </c>
      <c r="K390" s="28" t="s">
        <v>2841</v>
      </c>
      <c r="L390" s="28" t="s">
        <v>2842</v>
      </c>
      <c r="M390" s="28" t="s">
        <v>1177</v>
      </c>
      <c r="N390" s="28" t="s">
        <v>1184</v>
      </c>
      <c r="O390" s="29">
        <v>1</v>
      </c>
      <c r="P390" s="29">
        <v>42000</v>
      </c>
      <c r="Q390" s="29">
        <v>12</v>
      </c>
      <c r="R390" s="29">
        <v>36960</v>
      </c>
      <c r="S390" s="29">
        <v>30000</v>
      </c>
      <c r="T390" s="29">
        <v>6960</v>
      </c>
      <c r="U390" s="30" t="s">
        <v>1172</v>
      </c>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row>
    <row r="391" spans="1:45" x14ac:dyDescent="0.3">
      <c r="A391" s="22"/>
      <c r="B391" s="26" t="s">
        <v>2843</v>
      </c>
      <c r="C391" s="27">
        <v>45408</v>
      </c>
      <c r="D391" s="28" t="s">
        <v>1186</v>
      </c>
      <c r="E391" s="28" t="s">
        <v>1159</v>
      </c>
      <c r="F391" s="28" t="s">
        <v>1198</v>
      </c>
      <c r="G391" s="28" t="s">
        <v>2844</v>
      </c>
      <c r="H391" s="28" t="s">
        <v>1074</v>
      </c>
      <c r="I391" s="28" t="s">
        <v>1152</v>
      </c>
      <c r="J391" s="28" t="s">
        <v>1339</v>
      </c>
      <c r="K391" s="28" t="s">
        <v>2845</v>
      </c>
      <c r="L391" s="28" t="s">
        <v>2846</v>
      </c>
      <c r="M391" s="28" t="s">
        <v>1177</v>
      </c>
      <c r="N391" s="28" t="s">
        <v>1184</v>
      </c>
      <c r="O391" s="29">
        <v>2</v>
      </c>
      <c r="P391" s="29">
        <v>5500</v>
      </c>
      <c r="Q391" s="29">
        <v>0</v>
      </c>
      <c r="R391" s="29">
        <v>11000</v>
      </c>
      <c r="S391" s="29">
        <v>8200</v>
      </c>
      <c r="T391" s="29">
        <v>2800</v>
      </c>
      <c r="U391" s="30" t="s">
        <v>1174</v>
      </c>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row>
    <row r="392" spans="1:45" x14ac:dyDescent="0.3">
      <c r="A392" s="22"/>
      <c r="B392" s="26" t="s">
        <v>2847</v>
      </c>
      <c r="C392" s="27">
        <v>45409</v>
      </c>
      <c r="D392" s="28" t="s">
        <v>1187</v>
      </c>
      <c r="E392" s="28" t="s">
        <v>1158</v>
      </c>
      <c r="F392" s="28" t="s">
        <v>1196</v>
      </c>
      <c r="G392" s="28" t="s">
        <v>2848</v>
      </c>
      <c r="H392" s="28" t="s">
        <v>925</v>
      </c>
      <c r="I392" s="28" t="s">
        <v>1151</v>
      </c>
      <c r="J392" s="28" t="s">
        <v>2218</v>
      </c>
      <c r="K392" s="28" t="s">
        <v>2849</v>
      </c>
      <c r="L392" s="28" t="s">
        <v>2850</v>
      </c>
      <c r="M392" s="28" t="s">
        <v>1177</v>
      </c>
      <c r="N392" s="28" t="s">
        <v>1182</v>
      </c>
      <c r="O392" s="29">
        <v>5</v>
      </c>
      <c r="P392" s="29">
        <v>2800</v>
      </c>
      <c r="Q392" s="29">
        <v>20</v>
      </c>
      <c r="R392" s="29">
        <v>11200</v>
      </c>
      <c r="S392" s="29">
        <v>8000</v>
      </c>
      <c r="T392" s="29">
        <v>3200</v>
      </c>
      <c r="U392" s="30" t="s">
        <v>1172</v>
      </c>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row>
    <row r="393" spans="1:45" x14ac:dyDescent="0.3">
      <c r="A393" s="22"/>
      <c r="B393" s="26" t="s">
        <v>2851</v>
      </c>
      <c r="C393" s="27">
        <v>45409</v>
      </c>
      <c r="D393" s="28" t="s">
        <v>1187</v>
      </c>
      <c r="E393" s="28" t="s">
        <v>1158</v>
      </c>
      <c r="F393" s="28" t="s">
        <v>1196</v>
      </c>
      <c r="G393" s="28" t="s">
        <v>2852</v>
      </c>
      <c r="H393" s="28" t="s">
        <v>185</v>
      </c>
      <c r="I393" s="28" t="s">
        <v>1151</v>
      </c>
      <c r="J393" s="28" t="s">
        <v>1519</v>
      </c>
      <c r="K393" s="28" t="s">
        <v>2853</v>
      </c>
      <c r="L393" s="28" t="s">
        <v>2854</v>
      </c>
      <c r="M393" s="28" t="s">
        <v>1177</v>
      </c>
      <c r="N393" s="28" t="s">
        <v>1182</v>
      </c>
      <c r="O393" s="29">
        <v>4</v>
      </c>
      <c r="P393" s="29">
        <v>1500</v>
      </c>
      <c r="Q393" s="29">
        <v>10</v>
      </c>
      <c r="R393" s="29">
        <v>5400</v>
      </c>
      <c r="S393" s="29">
        <v>4000</v>
      </c>
      <c r="T393" s="29">
        <v>1400</v>
      </c>
      <c r="U393" s="30" t="s">
        <v>1173</v>
      </c>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row>
    <row r="394" spans="1:45" x14ac:dyDescent="0.3">
      <c r="A394" s="22"/>
      <c r="B394" s="26" t="s">
        <v>2855</v>
      </c>
      <c r="C394" s="27">
        <v>45410</v>
      </c>
      <c r="D394" s="28" t="s">
        <v>1188</v>
      </c>
      <c r="E394" s="28" t="s">
        <v>1156</v>
      </c>
      <c r="F394" s="28" t="s">
        <v>1197</v>
      </c>
      <c r="G394" s="28" t="s">
        <v>2856</v>
      </c>
      <c r="H394" s="28" t="s">
        <v>764</v>
      </c>
      <c r="I394" s="28" t="s">
        <v>1152</v>
      </c>
      <c r="J394" s="28" t="s">
        <v>1260</v>
      </c>
      <c r="K394" s="28" t="s">
        <v>2857</v>
      </c>
      <c r="L394" s="28" t="s">
        <v>2858</v>
      </c>
      <c r="M394" s="28" t="s">
        <v>1178</v>
      </c>
      <c r="N394" s="28" t="s">
        <v>1185</v>
      </c>
      <c r="O394" s="29">
        <v>2</v>
      </c>
      <c r="P394" s="29">
        <v>55000</v>
      </c>
      <c r="Q394" s="29">
        <v>8</v>
      </c>
      <c r="R394" s="29">
        <v>101200</v>
      </c>
      <c r="S394" s="29">
        <v>82000</v>
      </c>
      <c r="T394" s="29">
        <v>19200</v>
      </c>
      <c r="U394" s="30" t="s">
        <v>1172</v>
      </c>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row>
    <row r="395" spans="1:45" x14ac:dyDescent="0.3">
      <c r="A395" s="22"/>
      <c r="B395" s="26" t="s">
        <v>2859</v>
      </c>
      <c r="C395" s="27">
        <v>45410</v>
      </c>
      <c r="D395" s="28" t="s">
        <v>1188</v>
      </c>
      <c r="E395" s="28" t="s">
        <v>1156</v>
      </c>
      <c r="F395" s="28" t="s">
        <v>1197</v>
      </c>
      <c r="G395" s="28" t="s">
        <v>2860</v>
      </c>
      <c r="H395" s="28" t="s">
        <v>982</v>
      </c>
      <c r="I395" s="28" t="s">
        <v>1152</v>
      </c>
      <c r="J395" s="28" t="s">
        <v>1245</v>
      </c>
      <c r="K395" s="28" t="s">
        <v>2861</v>
      </c>
      <c r="L395" s="28" t="s">
        <v>2862</v>
      </c>
      <c r="M395" s="28" t="s">
        <v>1177</v>
      </c>
      <c r="N395" s="28" t="s">
        <v>1185</v>
      </c>
      <c r="O395" s="29">
        <v>5</v>
      </c>
      <c r="P395" s="29">
        <v>1500</v>
      </c>
      <c r="Q395" s="29">
        <v>0</v>
      </c>
      <c r="R395" s="29">
        <v>7500</v>
      </c>
      <c r="S395" s="29">
        <v>5500</v>
      </c>
      <c r="T395" s="29">
        <v>2000</v>
      </c>
      <c r="U395" s="30" t="s">
        <v>1174</v>
      </c>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row>
    <row r="396" spans="1:45" x14ac:dyDescent="0.3">
      <c r="A396" s="22"/>
      <c r="B396" s="26" t="s">
        <v>2863</v>
      </c>
      <c r="C396" s="27">
        <v>45411</v>
      </c>
      <c r="D396" s="28" t="s">
        <v>1189</v>
      </c>
      <c r="E396" s="28" t="s">
        <v>1157</v>
      </c>
      <c r="F396" s="28" t="s">
        <v>1195</v>
      </c>
      <c r="G396" s="28" t="s">
        <v>2864</v>
      </c>
      <c r="H396" s="28" t="s">
        <v>595</v>
      </c>
      <c r="I396" s="28" t="s">
        <v>1153</v>
      </c>
      <c r="J396" s="28" t="s">
        <v>2218</v>
      </c>
      <c r="K396" s="28" t="s">
        <v>2865</v>
      </c>
      <c r="L396" s="28" t="s">
        <v>1755</v>
      </c>
      <c r="M396" s="28" t="s">
        <v>1177</v>
      </c>
      <c r="N396" s="28" t="s">
        <v>1183</v>
      </c>
      <c r="O396" s="29">
        <v>3</v>
      </c>
      <c r="P396" s="29">
        <v>12000</v>
      </c>
      <c r="Q396" s="29">
        <v>10</v>
      </c>
      <c r="R396" s="29">
        <v>32400</v>
      </c>
      <c r="S396" s="29">
        <v>25000</v>
      </c>
      <c r="T396" s="29">
        <v>7400</v>
      </c>
      <c r="U396" s="30" t="s">
        <v>1172</v>
      </c>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row>
    <row r="397" spans="1:45" x14ac:dyDescent="0.3">
      <c r="A397" s="22"/>
      <c r="B397" s="26" t="s">
        <v>2866</v>
      </c>
      <c r="C397" s="27">
        <v>45411</v>
      </c>
      <c r="D397" s="28" t="s">
        <v>1189</v>
      </c>
      <c r="E397" s="28" t="s">
        <v>1157</v>
      </c>
      <c r="F397" s="28" t="s">
        <v>1195</v>
      </c>
      <c r="G397" s="28" t="s">
        <v>2867</v>
      </c>
      <c r="H397" s="28" t="s">
        <v>39</v>
      </c>
      <c r="I397" s="28" t="s">
        <v>1153</v>
      </c>
      <c r="J397" s="28" t="s">
        <v>2530</v>
      </c>
      <c r="K397" s="28" t="s">
        <v>2868</v>
      </c>
      <c r="L397" s="28" t="s">
        <v>1494</v>
      </c>
      <c r="M397" s="28" t="s">
        <v>1177</v>
      </c>
      <c r="N397" s="28" t="s">
        <v>1183</v>
      </c>
      <c r="O397" s="29">
        <v>2</v>
      </c>
      <c r="P397" s="29">
        <v>8500</v>
      </c>
      <c r="Q397" s="29">
        <v>5</v>
      </c>
      <c r="R397" s="29">
        <v>16150</v>
      </c>
      <c r="S397" s="29">
        <v>12500</v>
      </c>
      <c r="T397" s="29">
        <v>3650</v>
      </c>
      <c r="U397" s="30" t="s">
        <v>1173</v>
      </c>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row>
    <row r="398" spans="1:45" x14ac:dyDescent="0.3">
      <c r="A398" s="22"/>
      <c r="B398" s="26" t="s">
        <v>2869</v>
      </c>
      <c r="C398" s="27">
        <v>45412</v>
      </c>
      <c r="D398" s="28" t="s">
        <v>1190</v>
      </c>
      <c r="E398" s="28" t="s">
        <v>1157</v>
      </c>
      <c r="F398" s="28" t="s">
        <v>1197</v>
      </c>
      <c r="G398" s="28" t="s">
        <v>2870</v>
      </c>
      <c r="H398" s="28" t="s">
        <v>604</v>
      </c>
      <c r="I398" s="28" t="s">
        <v>1153</v>
      </c>
      <c r="J398" s="28" t="s">
        <v>1814</v>
      </c>
      <c r="K398" s="28" t="s">
        <v>2871</v>
      </c>
      <c r="L398" s="28" t="s">
        <v>2872</v>
      </c>
      <c r="M398" s="28" t="s">
        <v>1177</v>
      </c>
      <c r="N398" s="28" t="s">
        <v>1181</v>
      </c>
      <c r="O398" s="29">
        <v>6</v>
      </c>
      <c r="P398" s="29">
        <v>200</v>
      </c>
      <c r="Q398" s="29">
        <v>0</v>
      </c>
      <c r="R398" s="29">
        <v>1200</v>
      </c>
      <c r="S398" s="29">
        <v>850</v>
      </c>
      <c r="T398" s="29">
        <v>350</v>
      </c>
      <c r="U398" s="30" t="s">
        <v>1173</v>
      </c>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row>
    <row r="399" spans="1:45" x14ac:dyDescent="0.3">
      <c r="A399" s="22"/>
      <c r="B399" s="26" t="s">
        <v>2873</v>
      </c>
      <c r="C399" s="27">
        <v>45412</v>
      </c>
      <c r="D399" s="28" t="s">
        <v>1190</v>
      </c>
      <c r="E399" s="28" t="s">
        <v>1157</v>
      </c>
      <c r="F399" s="28" t="s">
        <v>1197</v>
      </c>
      <c r="G399" s="28" t="s">
        <v>2874</v>
      </c>
      <c r="H399" s="28" t="s">
        <v>253</v>
      </c>
      <c r="I399" s="28" t="s">
        <v>1153</v>
      </c>
      <c r="J399" s="28" t="s">
        <v>1414</v>
      </c>
      <c r="K399" s="28" t="s">
        <v>2875</v>
      </c>
      <c r="L399" s="28" t="s">
        <v>2876</v>
      </c>
      <c r="M399" s="28" t="s">
        <v>1177</v>
      </c>
      <c r="N399" s="28" t="s">
        <v>1181</v>
      </c>
      <c r="O399" s="29">
        <v>4</v>
      </c>
      <c r="P399" s="29">
        <v>550</v>
      </c>
      <c r="Q399" s="29">
        <v>0</v>
      </c>
      <c r="R399" s="29">
        <v>2200</v>
      </c>
      <c r="S399" s="29">
        <v>1600</v>
      </c>
      <c r="T399" s="29">
        <v>600</v>
      </c>
      <c r="U399" s="30" t="s">
        <v>1172</v>
      </c>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row>
    <row r="400" spans="1:45" x14ac:dyDescent="0.3">
      <c r="A400" s="22"/>
      <c r="B400" s="26" t="s">
        <v>2877</v>
      </c>
      <c r="C400" s="27">
        <v>45413</v>
      </c>
      <c r="D400" s="28" t="s">
        <v>1191</v>
      </c>
      <c r="E400" s="28" t="s">
        <v>1157</v>
      </c>
      <c r="F400" s="28" t="s">
        <v>1198</v>
      </c>
      <c r="G400" s="28" t="s">
        <v>2878</v>
      </c>
      <c r="H400" s="28" t="s">
        <v>542</v>
      </c>
      <c r="I400" s="28" t="s">
        <v>1155</v>
      </c>
      <c r="J400" s="28" t="s">
        <v>2218</v>
      </c>
      <c r="K400" s="28" t="s">
        <v>2879</v>
      </c>
      <c r="L400" s="28" t="s">
        <v>2098</v>
      </c>
      <c r="M400" s="28" t="s">
        <v>1177</v>
      </c>
      <c r="N400" s="28" t="s">
        <v>1180</v>
      </c>
      <c r="O400" s="29">
        <v>3</v>
      </c>
      <c r="P400" s="29">
        <v>5000</v>
      </c>
      <c r="Q400" s="29">
        <v>15</v>
      </c>
      <c r="R400" s="29">
        <v>12750</v>
      </c>
      <c r="S400" s="29">
        <v>9500</v>
      </c>
      <c r="T400" s="29">
        <v>3250</v>
      </c>
      <c r="U400" s="30" t="s">
        <v>1172</v>
      </c>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row>
    <row r="401" spans="1:45" x14ac:dyDescent="0.3">
      <c r="A401" s="22"/>
      <c r="B401" s="26" t="s">
        <v>2880</v>
      </c>
      <c r="C401" s="27">
        <v>45413</v>
      </c>
      <c r="D401" s="28" t="s">
        <v>1191</v>
      </c>
      <c r="E401" s="28" t="s">
        <v>1157</v>
      </c>
      <c r="F401" s="28" t="s">
        <v>1198</v>
      </c>
      <c r="G401" s="28" t="s">
        <v>2881</v>
      </c>
      <c r="H401" s="28" t="s">
        <v>325</v>
      </c>
      <c r="I401" s="28" t="s">
        <v>1155</v>
      </c>
      <c r="J401" s="28" t="s">
        <v>1927</v>
      </c>
      <c r="K401" s="28" t="s">
        <v>2882</v>
      </c>
      <c r="L401" s="28" t="s">
        <v>2883</v>
      </c>
      <c r="M401" s="28" t="s">
        <v>1177</v>
      </c>
      <c r="N401" s="28" t="s">
        <v>1180</v>
      </c>
      <c r="O401" s="29">
        <v>2</v>
      </c>
      <c r="P401" s="29">
        <v>3500</v>
      </c>
      <c r="Q401" s="29">
        <v>5</v>
      </c>
      <c r="R401" s="29">
        <v>6650</v>
      </c>
      <c r="S401" s="29">
        <v>5000</v>
      </c>
      <c r="T401" s="29">
        <v>1650</v>
      </c>
      <c r="U401" s="30" t="s">
        <v>1174</v>
      </c>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row>
    <row r="402" spans="1:45" x14ac:dyDescent="0.3">
      <c r="A402" s="22"/>
      <c r="B402" s="26" t="s">
        <v>2884</v>
      </c>
      <c r="C402" s="27">
        <v>45414</v>
      </c>
      <c r="D402" s="28" t="s">
        <v>1192</v>
      </c>
      <c r="E402" s="28" t="s">
        <v>1157</v>
      </c>
      <c r="F402" s="28" t="s">
        <v>1195</v>
      </c>
      <c r="G402" s="28" t="s">
        <v>2885</v>
      </c>
      <c r="H402" s="28" t="s">
        <v>558</v>
      </c>
      <c r="I402" s="28" t="s">
        <v>1153</v>
      </c>
      <c r="J402" s="28" t="s">
        <v>2218</v>
      </c>
      <c r="K402" s="28" t="s">
        <v>2886</v>
      </c>
      <c r="L402" s="28" t="s">
        <v>1407</v>
      </c>
      <c r="M402" s="28" t="s">
        <v>1177</v>
      </c>
      <c r="N402" s="28" t="s">
        <v>1183</v>
      </c>
      <c r="O402" s="29">
        <v>4</v>
      </c>
      <c r="P402" s="29">
        <v>7500</v>
      </c>
      <c r="Q402" s="29">
        <v>12</v>
      </c>
      <c r="R402" s="29">
        <v>26400</v>
      </c>
      <c r="S402" s="29">
        <v>20000</v>
      </c>
      <c r="T402" s="29">
        <v>6400</v>
      </c>
      <c r="U402" s="30" t="s">
        <v>1172</v>
      </c>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row>
    <row r="403" spans="1:45" x14ac:dyDescent="0.3">
      <c r="A403" s="22"/>
      <c r="B403" s="26" t="s">
        <v>2887</v>
      </c>
      <c r="C403" s="27">
        <v>45414</v>
      </c>
      <c r="D403" s="28" t="s">
        <v>1192</v>
      </c>
      <c r="E403" s="28" t="s">
        <v>1157</v>
      </c>
      <c r="F403" s="28" t="s">
        <v>1195</v>
      </c>
      <c r="G403" s="28" t="s">
        <v>2888</v>
      </c>
      <c r="H403" s="28" t="s">
        <v>932</v>
      </c>
      <c r="I403" s="28" t="s">
        <v>1153</v>
      </c>
      <c r="J403" s="28" t="s">
        <v>2669</v>
      </c>
      <c r="K403" s="28" t="s">
        <v>2889</v>
      </c>
      <c r="L403" s="28" t="s">
        <v>2890</v>
      </c>
      <c r="M403" s="28" t="s">
        <v>1177</v>
      </c>
      <c r="N403" s="28" t="s">
        <v>1183</v>
      </c>
      <c r="O403" s="29">
        <v>5</v>
      </c>
      <c r="P403" s="29">
        <v>1200</v>
      </c>
      <c r="Q403" s="29">
        <v>0</v>
      </c>
      <c r="R403" s="29">
        <v>6000</v>
      </c>
      <c r="S403" s="29">
        <v>4300</v>
      </c>
      <c r="T403" s="29">
        <v>1700</v>
      </c>
      <c r="U403" s="30" t="s">
        <v>1173</v>
      </c>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row>
    <row r="404" spans="1:45" x14ac:dyDescent="0.3">
      <c r="A404" s="22"/>
      <c r="B404" s="26" t="s">
        <v>2891</v>
      </c>
      <c r="C404" s="27">
        <v>45415</v>
      </c>
      <c r="D404" s="28" t="s">
        <v>1186</v>
      </c>
      <c r="E404" s="28" t="s">
        <v>1159</v>
      </c>
      <c r="F404" s="28" t="s">
        <v>1198</v>
      </c>
      <c r="G404" s="28" t="s">
        <v>2892</v>
      </c>
      <c r="H404" s="28" t="s">
        <v>956</v>
      </c>
      <c r="I404" s="28" t="s">
        <v>1152</v>
      </c>
      <c r="J404" s="28" t="s">
        <v>1245</v>
      </c>
      <c r="K404" s="28" t="s">
        <v>2893</v>
      </c>
      <c r="L404" s="28" t="s">
        <v>2894</v>
      </c>
      <c r="M404" s="28" t="s">
        <v>1177</v>
      </c>
      <c r="N404" s="28" t="s">
        <v>1184</v>
      </c>
      <c r="O404" s="29">
        <v>4</v>
      </c>
      <c r="P404" s="29">
        <v>2500</v>
      </c>
      <c r="Q404" s="29">
        <v>0</v>
      </c>
      <c r="R404" s="29">
        <v>10000</v>
      </c>
      <c r="S404" s="29">
        <v>7200</v>
      </c>
      <c r="T404" s="29">
        <v>2800</v>
      </c>
      <c r="U404" s="30" t="s">
        <v>1172</v>
      </c>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row>
    <row r="405" spans="1:45" x14ac:dyDescent="0.3">
      <c r="A405" s="22"/>
      <c r="B405" s="26" t="s">
        <v>2895</v>
      </c>
      <c r="C405" s="27">
        <v>45415</v>
      </c>
      <c r="D405" s="28" t="s">
        <v>1186</v>
      </c>
      <c r="E405" s="28" t="s">
        <v>1159</v>
      </c>
      <c r="F405" s="28" t="s">
        <v>1198</v>
      </c>
      <c r="G405" s="28" t="s">
        <v>2896</v>
      </c>
      <c r="H405" s="28" t="s">
        <v>880</v>
      </c>
      <c r="I405" s="28" t="s">
        <v>1152</v>
      </c>
      <c r="J405" s="28" t="s">
        <v>1245</v>
      </c>
      <c r="K405" s="28" t="s">
        <v>2897</v>
      </c>
      <c r="L405" s="28" t="s">
        <v>2898</v>
      </c>
      <c r="M405" s="28" t="s">
        <v>1177</v>
      </c>
      <c r="N405" s="28" t="s">
        <v>1184</v>
      </c>
      <c r="O405" s="29">
        <v>2</v>
      </c>
      <c r="P405" s="29">
        <v>3500</v>
      </c>
      <c r="Q405" s="29">
        <v>5</v>
      </c>
      <c r="R405" s="29">
        <v>6650</v>
      </c>
      <c r="S405" s="29">
        <v>5000</v>
      </c>
      <c r="T405" s="29">
        <v>1650</v>
      </c>
      <c r="U405" s="30" t="s">
        <v>1174</v>
      </c>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row>
    <row r="406" spans="1:45" x14ac:dyDescent="0.3">
      <c r="A406" s="22"/>
      <c r="B406" s="26" t="s">
        <v>2899</v>
      </c>
      <c r="C406" s="27">
        <v>45417</v>
      </c>
      <c r="D406" s="28" t="s">
        <v>1186</v>
      </c>
      <c r="E406" s="28" t="s">
        <v>1159</v>
      </c>
      <c r="F406" s="28" t="s">
        <v>1198</v>
      </c>
      <c r="G406" s="28" t="s">
        <v>2900</v>
      </c>
      <c r="H406" s="28" t="s">
        <v>614</v>
      </c>
      <c r="I406" s="28" t="s">
        <v>1152</v>
      </c>
      <c r="J406" s="28" t="s">
        <v>2261</v>
      </c>
      <c r="K406" s="28" t="s">
        <v>2901</v>
      </c>
      <c r="L406" s="28" t="s">
        <v>2902</v>
      </c>
      <c r="M406" s="28" t="s">
        <v>1177</v>
      </c>
      <c r="N406" s="28" t="s">
        <v>1184</v>
      </c>
      <c r="O406" s="29">
        <v>2</v>
      </c>
      <c r="P406" s="29">
        <v>15000</v>
      </c>
      <c r="Q406" s="29">
        <v>8</v>
      </c>
      <c r="R406" s="29">
        <v>27600</v>
      </c>
      <c r="S406" s="29">
        <v>21000</v>
      </c>
      <c r="T406" s="29">
        <v>6600</v>
      </c>
      <c r="U406" s="30" t="s">
        <v>1172</v>
      </c>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row>
    <row r="407" spans="1:45" x14ac:dyDescent="0.3">
      <c r="A407" s="22"/>
      <c r="B407" s="26" t="s">
        <v>2903</v>
      </c>
      <c r="C407" s="27">
        <v>45417</v>
      </c>
      <c r="D407" s="28" t="s">
        <v>1186</v>
      </c>
      <c r="E407" s="28" t="s">
        <v>1159</v>
      </c>
      <c r="F407" s="28" t="s">
        <v>1198</v>
      </c>
      <c r="G407" s="28" t="s">
        <v>2904</v>
      </c>
      <c r="H407" s="28" t="s">
        <v>724</v>
      </c>
      <c r="I407" s="28" t="s">
        <v>1152</v>
      </c>
      <c r="J407" s="28" t="s">
        <v>1428</v>
      </c>
      <c r="K407" s="28" t="s">
        <v>2905</v>
      </c>
      <c r="L407" s="28" t="s">
        <v>2906</v>
      </c>
      <c r="M407" s="28" t="s">
        <v>1177</v>
      </c>
      <c r="N407" s="28" t="s">
        <v>1184</v>
      </c>
      <c r="O407" s="29">
        <v>1</v>
      </c>
      <c r="P407" s="29">
        <v>3500</v>
      </c>
      <c r="Q407" s="29">
        <v>0</v>
      </c>
      <c r="R407" s="29">
        <v>3500</v>
      </c>
      <c r="S407" s="29">
        <v>2500</v>
      </c>
      <c r="T407" s="29">
        <v>1000</v>
      </c>
      <c r="U407" s="30" t="s">
        <v>1174</v>
      </c>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row>
    <row r="408" spans="1:45" x14ac:dyDescent="0.3">
      <c r="A408" s="22"/>
      <c r="B408" s="26" t="s">
        <v>2907</v>
      </c>
      <c r="C408" s="27">
        <v>45418</v>
      </c>
      <c r="D408" s="28" t="s">
        <v>1187</v>
      </c>
      <c r="E408" s="28" t="s">
        <v>1158</v>
      </c>
      <c r="F408" s="28" t="s">
        <v>1196</v>
      </c>
      <c r="G408" s="28" t="s">
        <v>2908</v>
      </c>
      <c r="H408" s="28" t="s">
        <v>613</v>
      </c>
      <c r="I408" s="28" t="s">
        <v>1151</v>
      </c>
      <c r="J408" s="28" t="s">
        <v>1519</v>
      </c>
      <c r="K408" s="28" t="s">
        <v>2909</v>
      </c>
      <c r="L408" s="28" t="s">
        <v>2910</v>
      </c>
      <c r="M408" s="28" t="s">
        <v>1177</v>
      </c>
      <c r="N408" s="28" t="s">
        <v>1182</v>
      </c>
      <c r="O408" s="29">
        <v>1</v>
      </c>
      <c r="P408" s="29">
        <v>5500</v>
      </c>
      <c r="Q408" s="29">
        <v>5</v>
      </c>
      <c r="R408" s="29">
        <v>5225</v>
      </c>
      <c r="S408" s="29">
        <v>4000</v>
      </c>
      <c r="T408" s="29">
        <v>1225</v>
      </c>
      <c r="U408" s="30" t="s">
        <v>1172</v>
      </c>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row>
    <row r="409" spans="1:45" x14ac:dyDescent="0.3">
      <c r="A409" s="22"/>
      <c r="B409" s="26" t="s">
        <v>2911</v>
      </c>
      <c r="C409" s="27">
        <v>45418</v>
      </c>
      <c r="D409" s="28" t="s">
        <v>1187</v>
      </c>
      <c r="E409" s="28" t="s">
        <v>1158</v>
      </c>
      <c r="F409" s="28" t="s">
        <v>1196</v>
      </c>
      <c r="G409" s="28" t="s">
        <v>2912</v>
      </c>
      <c r="H409" s="28" t="s">
        <v>397</v>
      </c>
      <c r="I409" s="28" t="s">
        <v>1151</v>
      </c>
      <c r="J409" s="28" t="s">
        <v>1792</v>
      </c>
      <c r="K409" s="28" t="s">
        <v>2913</v>
      </c>
      <c r="L409" s="28" t="s">
        <v>2914</v>
      </c>
      <c r="M409" s="28" t="s">
        <v>1177</v>
      </c>
      <c r="N409" s="28" t="s">
        <v>1182</v>
      </c>
      <c r="O409" s="29">
        <v>1</v>
      </c>
      <c r="P409" s="29">
        <v>3500</v>
      </c>
      <c r="Q409" s="29">
        <v>0</v>
      </c>
      <c r="R409" s="29">
        <v>3500</v>
      </c>
      <c r="S409" s="29">
        <v>2500</v>
      </c>
      <c r="T409" s="29">
        <v>1000</v>
      </c>
      <c r="U409" s="30" t="s">
        <v>1173</v>
      </c>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row>
    <row r="410" spans="1:45" x14ac:dyDescent="0.3">
      <c r="A410" s="22"/>
      <c r="B410" s="26" t="s">
        <v>2915</v>
      </c>
      <c r="C410" s="27">
        <v>45419</v>
      </c>
      <c r="D410" s="28" t="s">
        <v>1188</v>
      </c>
      <c r="E410" s="28" t="s">
        <v>1156</v>
      </c>
      <c r="F410" s="28" t="s">
        <v>1197</v>
      </c>
      <c r="G410" s="28" t="s">
        <v>2916</v>
      </c>
      <c r="H410" s="28" t="s">
        <v>935</v>
      </c>
      <c r="I410" s="28" t="s">
        <v>1152</v>
      </c>
      <c r="J410" s="28" t="s">
        <v>1557</v>
      </c>
      <c r="K410" s="28" t="s">
        <v>2917</v>
      </c>
      <c r="L410" s="28" t="s">
        <v>2918</v>
      </c>
      <c r="M410" s="28" t="s">
        <v>1177</v>
      </c>
      <c r="N410" s="28" t="s">
        <v>1185</v>
      </c>
      <c r="O410" s="29">
        <v>2</v>
      </c>
      <c r="P410" s="29">
        <v>8500</v>
      </c>
      <c r="Q410" s="29">
        <v>5</v>
      </c>
      <c r="R410" s="29">
        <v>16150</v>
      </c>
      <c r="S410" s="29">
        <v>12000</v>
      </c>
      <c r="T410" s="29">
        <v>4150</v>
      </c>
      <c r="U410" s="30" t="s">
        <v>1172</v>
      </c>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row>
    <row r="411" spans="1:45" x14ac:dyDescent="0.3">
      <c r="A411" s="22"/>
      <c r="B411" s="26" t="s">
        <v>2919</v>
      </c>
      <c r="C411" s="27">
        <v>45419</v>
      </c>
      <c r="D411" s="28" t="s">
        <v>1188</v>
      </c>
      <c r="E411" s="28" t="s">
        <v>1156</v>
      </c>
      <c r="F411" s="28" t="s">
        <v>1197</v>
      </c>
      <c r="G411" s="28" t="s">
        <v>2920</v>
      </c>
      <c r="H411" s="28" t="s">
        <v>1019</v>
      </c>
      <c r="I411" s="28" t="s">
        <v>1152</v>
      </c>
      <c r="J411" s="28" t="s">
        <v>1557</v>
      </c>
      <c r="K411" s="28" t="s">
        <v>2921</v>
      </c>
      <c r="L411" s="28" t="s">
        <v>2922</v>
      </c>
      <c r="M411" s="28" t="s">
        <v>1177</v>
      </c>
      <c r="N411" s="28" t="s">
        <v>1185</v>
      </c>
      <c r="O411" s="29">
        <v>2</v>
      </c>
      <c r="P411" s="29">
        <v>5500</v>
      </c>
      <c r="Q411" s="29">
        <v>0</v>
      </c>
      <c r="R411" s="29">
        <v>11000</v>
      </c>
      <c r="S411" s="29">
        <v>8000</v>
      </c>
      <c r="T411" s="29">
        <v>3000</v>
      </c>
      <c r="U411" s="30" t="s">
        <v>1174</v>
      </c>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row>
    <row r="412" spans="1:45" x14ac:dyDescent="0.3">
      <c r="A412" s="22"/>
      <c r="B412" s="26" t="s">
        <v>2923</v>
      </c>
      <c r="C412" s="27">
        <v>45420</v>
      </c>
      <c r="D412" s="28" t="s">
        <v>1189</v>
      </c>
      <c r="E412" s="28" t="s">
        <v>1157</v>
      </c>
      <c r="F412" s="28" t="s">
        <v>1195</v>
      </c>
      <c r="G412" s="28" t="s">
        <v>2924</v>
      </c>
      <c r="H412" s="28" t="s">
        <v>919</v>
      </c>
      <c r="I412" s="28" t="s">
        <v>1153</v>
      </c>
      <c r="J412" s="28" t="s">
        <v>2669</v>
      </c>
      <c r="K412" s="28" t="s">
        <v>2925</v>
      </c>
      <c r="L412" s="28" t="s">
        <v>2926</v>
      </c>
      <c r="M412" s="28" t="s">
        <v>1177</v>
      </c>
      <c r="N412" s="28" t="s">
        <v>1183</v>
      </c>
      <c r="O412" s="29">
        <v>3</v>
      </c>
      <c r="P412" s="29">
        <v>2800</v>
      </c>
      <c r="Q412" s="29">
        <v>0</v>
      </c>
      <c r="R412" s="29">
        <v>8400</v>
      </c>
      <c r="S412" s="29">
        <v>6000</v>
      </c>
      <c r="T412" s="29">
        <v>2400</v>
      </c>
      <c r="U412" s="30" t="s">
        <v>1173</v>
      </c>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row>
    <row r="413" spans="1:45" x14ac:dyDescent="0.3">
      <c r="A413" s="22"/>
      <c r="B413" s="26" t="s">
        <v>2927</v>
      </c>
      <c r="C413" s="27">
        <v>45420</v>
      </c>
      <c r="D413" s="28" t="s">
        <v>1189</v>
      </c>
      <c r="E413" s="28" t="s">
        <v>1157</v>
      </c>
      <c r="F413" s="28" t="s">
        <v>1195</v>
      </c>
      <c r="G413" s="28" t="s">
        <v>2928</v>
      </c>
      <c r="H413" s="28" t="s">
        <v>188</v>
      </c>
      <c r="I413" s="28" t="s">
        <v>1153</v>
      </c>
      <c r="J413" s="28" t="s">
        <v>2833</v>
      </c>
      <c r="K413" s="28" t="s">
        <v>2929</v>
      </c>
      <c r="L413" s="28" t="s">
        <v>2930</v>
      </c>
      <c r="M413" s="28" t="s">
        <v>1177</v>
      </c>
      <c r="N413" s="28" t="s">
        <v>1183</v>
      </c>
      <c r="O413" s="29">
        <v>4</v>
      </c>
      <c r="P413" s="29">
        <v>1500</v>
      </c>
      <c r="Q413" s="29">
        <v>5</v>
      </c>
      <c r="R413" s="29">
        <v>5700</v>
      </c>
      <c r="S413" s="29">
        <v>4200</v>
      </c>
      <c r="T413" s="29">
        <v>1500</v>
      </c>
      <c r="U413" s="30" t="s">
        <v>1172</v>
      </c>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row>
    <row r="414" spans="1:45" x14ac:dyDescent="0.3">
      <c r="A414" s="22"/>
      <c r="B414" s="26" t="s">
        <v>2931</v>
      </c>
      <c r="C414" s="27">
        <v>45421</v>
      </c>
      <c r="D414" s="28" t="s">
        <v>1190</v>
      </c>
      <c r="E414" s="28" t="s">
        <v>1157</v>
      </c>
      <c r="F414" s="28" t="s">
        <v>1197</v>
      </c>
      <c r="G414" s="28" t="s">
        <v>2932</v>
      </c>
      <c r="H414" s="28" t="s">
        <v>973</v>
      </c>
      <c r="I414" s="28" t="s">
        <v>1153</v>
      </c>
      <c r="J414" s="28" t="s">
        <v>1374</v>
      </c>
      <c r="K414" s="28" t="s">
        <v>2933</v>
      </c>
      <c r="L414" s="28" t="s">
        <v>2934</v>
      </c>
      <c r="M414" s="28" t="s">
        <v>1177</v>
      </c>
      <c r="N414" s="28" t="s">
        <v>1181</v>
      </c>
      <c r="O414" s="29">
        <v>12</v>
      </c>
      <c r="P414" s="29">
        <v>80</v>
      </c>
      <c r="Q414" s="29">
        <v>0</v>
      </c>
      <c r="R414" s="29">
        <v>960</v>
      </c>
      <c r="S414" s="29">
        <v>650</v>
      </c>
      <c r="T414" s="29">
        <v>310</v>
      </c>
      <c r="U414" s="30" t="s">
        <v>1173</v>
      </c>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row>
    <row r="415" spans="1:45" x14ac:dyDescent="0.3">
      <c r="A415" s="22"/>
      <c r="B415" s="26" t="s">
        <v>2935</v>
      </c>
      <c r="C415" s="27">
        <v>45421</v>
      </c>
      <c r="D415" s="28" t="s">
        <v>1190</v>
      </c>
      <c r="E415" s="28" t="s">
        <v>1157</v>
      </c>
      <c r="F415" s="28" t="s">
        <v>1197</v>
      </c>
      <c r="G415" s="28" t="s">
        <v>2936</v>
      </c>
      <c r="H415" s="28" t="s">
        <v>278</v>
      </c>
      <c r="I415" s="28" t="s">
        <v>1153</v>
      </c>
      <c r="J415" s="28" t="s">
        <v>2937</v>
      </c>
      <c r="K415" s="28" t="s">
        <v>2938</v>
      </c>
      <c r="L415" s="28" t="s">
        <v>2939</v>
      </c>
      <c r="M415" s="28" t="s">
        <v>1177</v>
      </c>
      <c r="N415" s="28" t="s">
        <v>1181</v>
      </c>
      <c r="O415" s="29">
        <v>6</v>
      </c>
      <c r="P415" s="29">
        <v>120</v>
      </c>
      <c r="Q415" s="29">
        <v>0</v>
      </c>
      <c r="R415" s="29">
        <v>720</v>
      </c>
      <c r="S415" s="29">
        <v>500</v>
      </c>
      <c r="T415" s="29">
        <v>220</v>
      </c>
      <c r="U415" s="30" t="s">
        <v>1172</v>
      </c>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row>
    <row r="416" spans="1:45" x14ac:dyDescent="0.3">
      <c r="A416" s="22"/>
      <c r="B416" s="26" t="s">
        <v>2940</v>
      </c>
      <c r="C416" s="27">
        <v>45422</v>
      </c>
      <c r="D416" s="28" t="s">
        <v>1191</v>
      </c>
      <c r="E416" s="28" t="s">
        <v>1157</v>
      </c>
      <c r="F416" s="28" t="s">
        <v>1198</v>
      </c>
      <c r="G416" s="28" t="s">
        <v>2941</v>
      </c>
      <c r="H416" s="28" t="s">
        <v>964</v>
      </c>
      <c r="I416" s="28" t="s">
        <v>1155</v>
      </c>
      <c r="J416" s="28" t="s">
        <v>1823</v>
      </c>
      <c r="K416" s="28" t="s">
        <v>2942</v>
      </c>
      <c r="L416" s="28" t="s">
        <v>2943</v>
      </c>
      <c r="M416" s="28" t="s">
        <v>1177</v>
      </c>
      <c r="N416" s="28" t="s">
        <v>1180</v>
      </c>
      <c r="O416" s="29">
        <v>3</v>
      </c>
      <c r="P416" s="29">
        <v>3500</v>
      </c>
      <c r="Q416" s="29">
        <v>8</v>
      </c>
      <c r="R416" s="29">
        <v>9660</v>
      </c>
      <c r="S416" s="29">
        <v>7300</v>
      </c>
      <c r="T416" s="29">
        <v>2360</v>
      </c>
      <c r="U416" s="30" t="s">
        <v>1172</v>
      </c>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row>
    <row r="417" spans="1:45" x14ac:dyDescent="0.3">
      <c r="A417" s="22"/>
      <c r="B417" s="26" t="s">
        <v>2944</v>
      </c>
      <c r="C417" s="27">
        <v>45422</v>
      </c>
      <c r="D417" s="28" t="s">
        <v>1191</v>
      </c>
      <c r="E417" s="28" t="s">
        <v>1157</v>
      </c>
      <c r="F417" s="28" t="s">
        <v>1198</v>
      </c>
      <c r="G417" s="28" t="s">
        <v>2945</v>
      </c>
      <c r="H417" s="28" t="s">
        <v>492</v>
      </c>
      <c r="I417" s="28" t="s">
        <v>1155</v>
      </c>
      <c r="J417" s="28" t="s">
        <v>2946</v>
      </c>
      <c r="K417" s="28" t="s">
        <v>2947</v>
      </c>
      <c r="L417" s="28" t="s">
        <v>2948</v>
      </c>
      <c r="M417" s="28" t="s">
        <v>1177</v>
      </c>
      <c r="N417" s="28" t="s">
        <v>1180</v>
      </c>
      <c r="O417" s="29">
        <v>4</v>
      </c>
      <c r="P417" s="29">
        <v>2500</v>
      </c>
      <c r="Q417" s="29">
        <v>5</v>
      </c>
      <c r="R417" s="29">
        <v>9500</v>
      </c>
      <c r="S417" s="29">
        <v>7000</v>
      </c>
      <c r="T417" s="29">
        <v>2500</v>
      </c>
      <c r="U417" s="30" t="s">
        <v>1174</v>
      </c>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row>
    <row r="418" spans="1:45" x14ac:dyDescent="0.3">
      <c r="A418" s="22"/>
      <c r="B418" s="26" t="s">
        <v>2949</v>
      </c>
      <c r="C418" s="27">
        <v>45423</v>
      </c>
      <c r="D418" s="28" t="s">
        <v>1192</v>
      </c>
      <c r="E418" s="28" t="s">
        <v>1157</v>
      </c>
      <c r="F418" s="28" t="s">
        <v>1195</v>
      </c>
      <c r="G418" s="28" t="s">
        <v>2950</v>
      </c>
      <c r="H418" s="28" t="s">
        <v>929</v>
      </c>
      <c r="I418" s="28" t="s">
        <v>1153</v>
      </c>
      <c r="J418" s="28" t="s">
        <v>2530</v>
      </c>
      <c r="K418" s="28" t="s">
        <v>2951</v>
      </c>
      <c r="L418" s="28" t="s">
        <v>2952</v>
      </c>
      <c r="M418" s="28" t="s">
        <v>1177</v>
      </c>
      <c r="N418" s="28" t="s">
        <v>1183</v>
      </c>
      <c r="O418" s="29">
        <v>4</v>
      </c>
      <c r="P418" s="29">
        <v>1800</v>
      </c>
      <c r="Q418" s="29">
        <v>0</v>
      </c>
      <c r="R418" s="29">
        <v>7200</v>
      </c>
      <c r="S418" s="29">
        <v>5200</v>
      </c>
      <c r="T418" s="29">
        <v>2000</v>
      </c>
      <c r="U418" s="30" t="s">
        <v>1172</v>
      </c>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row>
    <row r="419" spans="1:45" x14ac:dyDescent="0.3">
      <c r="A419" s="22"/>
      <c r="B419" s="26" t="s">
        <v>2953</v>
      </c>
      <c r="C419" s="27">
        <v>45423</v>
      </c>
      <c r="D419" s="28" t="s">
        <v>1192</v>
      </c>
      <c r="E419" s="28" t="s">
        <v>1157</v>
      </c>
      <c r="F419" s="28" t="s">
        <v>1195</v>
      </c>
      <c r="G419" s="28" t="s">
        <v>2954</v>
      </c>
      <c r="H419" s="28" t="s">
        <v>369</v>
      </c>
      <c r="I419" s="28" t="s">
        <v>1153</v>
      </c>
      <c r="J419" s="28" t="s">
        <v>2530</v>
      </c>
      <c r="K419" s="28" t="s">
        <v>2955</v>
      </c>
      <c r="L419" s="28" t="s">
        <v>2956</v>
      </c>
      <c r="M419" s="28" t="s">
        <v>1177</v>
      </c>
      <c r="N419" s="28" t="s">
        <v>1183</v>
      </c>
      <c r="O419" s="29">
        <v>2</v>
      </c>
      <c r="P419" s="29">
        <v>3200</v>
      </c>
      <c r="Q419" s="29">
        <v>5</v>
      </c>
      <c r="R419" s="29">
        <v>6080</v>
      </c>
      <c r="S419" s="29">
        <v>4500</v>
      </c>
      <c r="T419" s="29">
        <v>1580</v>
      </c>
      <c r="U419" s="30" t="s">
        <v>1173</v>
      </c>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row>
    <row r="420" spans="1:45" x14ac:dyDescent="0.3">
      <c r="A420" s="22"/>
      <c r="B420" s="26" t="s">
        <v>2957</v>
      </c>
      <c r="C420" s="27">
        <v>45424</v>
      </c>
      <c r="D420" s="28" t="s">
        <v>1193</v>
      </c>
      <c r="E420" s="28" t="s">
        <v>1157</v>
      </c>
      <c r="F420" s="28" t="s">
        <v>1195</v>
      </c>
      <c r="G420" s="28" t="s">
        <v>2958</v>
      </c>
      <c r="H420" s="28" t="s">
        <v>638</v>
      </c>
      <c r="I420" s="28" t="s">
        <v>1153</v>
      </c>
      <c r="J420" s="28" t="s">
        <v>2218</v>
      </c>
      <c r="K420" s="28" t="s">
        <v>2959</v>
      </c>
      <c r="L420" s="28" t="s">
        <v>2960</v>
      </c>
      <c r="M420" s="28" t="s">
        <v>1177</v>
      </c>
      <c r="N420" s="28" t="s">
        <v>1183</v>
      </c>
      <c r="O420" s="29">
        <v>5</v>
      </c>
      <c r="P420" s="29">
        <v>18000</v>
      </c>
      <c r="Q420" s="29">
        <v>15</v>
      </c>
      <c r="R420" s="29">
        <v>76500</v>
      </c>
      <c r="S420" s="29">
        <v>58000</v>
      </c>
      <c r="T420" s="29">
        <v>18500</v>
      </c>
      <c r="U420" s="30" t="s">
        <v>1172</v>
      </c>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row>
    <row r="421" spans="1:45" x14ac:dyDescent="0.3">
      <c r="A421" s="22"/>
      <c r="B421" s="26" t="s">
        <v>2961</v>
      </c>
      <c r="C421" s="27">
        <v>45424</v>
      </c>
      <c r="D421" s="28" t="s">
        <v>1194</v>
      </c>
      <c r="E421" s="28" t="s">
        <v>1157</v>
      </c>
      <c r="F421" s="28" t="s">
        <v>1195</v>
      </c>
      <c r="G421" s="28" t="s">
        <v>2962</v>
      </c>
      <c r="H421" s="28" t="s">
        <v>840</v>
      </c>
      <c r="I421" s="28" t="s">
        <v>1153</v>
      </c>
      <c r="J421" s="28" t="s">
        <v>2218</v>
      </c>
      <c r="K421" s="28" t="s">
        <v>2963</v>
      </c>
      <c r="L421" s="28" t="s">
        <v>2964</v>
      </c>
      <c r="M421" s="28" t="s">
        <v>1178</v>
      </c>
      <c r="N421" s="28" t="s">
        <v>1183</v>
      </c>
      <c r="O421" s="29">
        <v>8</v>
      </c>
      <c r="P421" s="29">
        <v>22000</v>
      </c>
      <c r="Q421" s="29">
        <v>12</v>
      </c>
      <c r="R421" s="29">
        <v>154880</v>
      </c>
      <c r="S421" s="29">
        <v>120000</v>
      </c>
      <c r="T421" s="29">
        <v>34880</v>
      </c>
      <c r="U421" s="30" t="s">
        <v>1172</v>
      </c>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row>
    <row r="422" spans="1:45" x14ac:dyDescent="0.3">
      <c r="A422" s="22"/>
      <c r="B422" s="26" t="s">
        <v>2965</v>
      </c>
      <c r="C422" s="27">
        <v>45425</v>
      </c>
      <c r="D422" s="28" t="s">
        <v>1186</v>
      </c>
      <c r="E422" s="28" t="s">
        <v>1159</v>
      </c>
      <c r="F422" s="28" t="s">
        <v>1198</v>
      </c>
      <c r="G422" s="28" t="s">
        <v>2966</v>
      </c>
      <c r="H422" s="28" t="s">
        <v>914</v>
      </c>
      <c r="I422" s="28" t="s">
        <v>1152</v>
      </c>
      <c r="J422" s="28" t="s">
        <v>2967</v>
      </c>
      <c r="K422" s="28" t="s">
        <v>2968</v>
      </c>
      <c r="L422" s="28" t="s">
        <v>2969</v>
      </c>
      <c r="M422" s="28" t="s">
        <v>1177</v>
      </c>
      <c r="N422" s="28" t="s">
        <v>1184</v>
      </c>
      <c r="O422" s="29">
        <v>2</v>
      </c>
      <c r="P422" s="29">
        <v>2500</v>
      </c>
      <c r="Q422" s="29">
        <v>0</v>
      </c>
      <c r="R422" s="29">
        <v>5000</v>
      </c>
      <c r="S422" s="29">
        <v>3500</v>
      </c>
      <c r="T422" s="29">
        <v>1500</v>
      </c>
      <c r="U422" s="30" t="s">
        <v>1173</v>
      </c>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row>
    <row r="423" spans="1:45" x14ac:dyDescent="0.3">
      <c r="A423" s="22"/>
      <c r="B423" s="26" t="s">
        <v>2970</v>
      </c>
      <c r="C423" s="27">
        <v>45425</v>
      </c>
      <c r="D423" s="28" t="s">
        <v>1186</v>
      </c>
      <c r="E423" s="28" t="s">
        <v>1159</v>
      </c>
      <c r="F423" s="28" t="s">
        <v>1198</v>
      </c>
      <c r="G423" s="28" t="s">
        <v>2971</v>
      </c>
      <c r="H423" s="28" t="s">
        <v>29</v>
      </c>
      <c r="I423" s="28" t="s">
        <v>1152</v>
      </c>
      <c r="J423" s="28" t="s">
        <v>2967</v>
      </c>
      <c r="K423" s="28" t="s">
        <v>2972</v>
      </c>
      <c r="L423" s="28" t="s">
        <v>2973</v>
      </c>
      <c r="M423" s="28" t="s">
        <v>1177</v>
      </c>
      <c r="N423" s="28" t="s">
        <v>1184</v>
      </c>
      <c r="O423" s="29">
        <v>1</v>
      </c>
      <c r="P423" s="29">
        <v>1500</v>
      </c>
      <c r="Q423" s="29">
        <v>0</v>
      </c>
      <c r="R423" s="29">
        <v>1500</v>
      </c>
      <c r="S423" s="29">
        <v>1000</v>
      </c>
      <c r="T423" s="29">
        <v>500</v>
      </c>
      <c r="U423" s="30" t="s">
        <v>1172</v>
      </c>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row>
    <row r="424" spans="1:45" x14ac:dyDescent="0.3">
      <c r="A424" s="22"/>
      <c r="B424" s="26" t="s">
        <v>2974</v>
      </c>
      <c r="C424" s="27">
        <v>45426</v>
      </c>
      <c r="D424" s="28" t="s">
        <v>1187</v>
      </c>
      <c r="E424" s="28" t="s">
        <v>1158</v>
      </c>
      <c r="F424" s="28" t="s">
        <v>1196</v>
      </c>
      <c r="G424" s="28" t="s">
        <v>2975</v>
      </c>
      <c r="H424" s="28" t="s">
        <v>961</v>
      </c>
      <c r="I424" s="28" t="s">
        <v>1151</v>
      </c>
      <c r="J424" s="28" t="s">
        <v>1245</v>
      </c>
      <c r="K424" s="28" t="s">
        <v>2976</v>
      </c>
      <c r="L424" s="28" t="s">
        <v>2360</v>
      </c>
      <c r="M424" s="28" t="s">
        <v>1177</v>
      </c>
      <c r="N424" s="28" t="s">
        <v>1182</v>
      </c>
      <c r="O424" s="29">
        <v>2</v>
      </c>
      <c r="P424" s="29">
        <v>1800</v>
      </c>
      <c r="Q424" s="29">
        <v>0</v>
      </c>
      <c r="R424" s="29">
        <v>3600</v>
      </c>
      <c r="S424" s="29">
        <v>2500</v>
      </c>
      <c r="T424" s="29">
        <v>1100</v>
      </c>
      <c r="U424" s="30" t="s">
        <v>1173</v>
      </c>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row>
    <row r="425" spans="1:45" x14ac:dyDescent="0.3">
      <c r="A425" s="22"/>
      <c r="B425" s="26" t="s">
        <v>2977</v>
      </c>
      <c r="C425" s="27">
        <v>45426</v>
      </c>
      <c r="D425" s="28" t="s">
        <v>1187</v>
      </c>
      <c r="E425" s="28" t="s">
        <v>1158</v>
      </c>
      <c r="F425" s="28" t="s">
        <v>1196</v>
      </c>
      <c r="G425" s="28" t="s">
        <v>2978</v>
      </c>
      <c r="H425" s="28" t="s">
        <v>189</v>
      </c>
      <c r="I425" s="28" t="s">
        <v>1151</v>
      </c>
      <c r="J425" s="28" t="s">
        <v>1245</v>
      </c>
      <c r="K425" s="28" t="s">
        <v>2979</v>
      </c>
      <c r="L425" s="28" t="s">
        <v>2980</v>
      </c>
      <c r="M425" s="28" t="s">
        <v>1177</v>
      </c>
      <c r="N425" s="28" t="s">
        <v>1182</v>
      </c>
      <c r="O425" s="29">
        <v>3</v>
      </c>
      <c r="P425" s="29">
        <v>1200</v>
      </c>
      <c r="Q425" s="29">
        <v>5</v>
      </c>
      <c r="R425" s="29">
        <v>3420</v>
      </c>
      <c r="S425" s="29">
        <v>2400</v>
      </c>
      <c r="T425" s="29">
        <v>1020</v>
      </c>
      <c r="U425" s="30" t="s">
        <v>1172</v>
      </c>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row>
    <row r="426" spans="1:45" x14ac:dyDescent="0.3">
      <c r="A426" s="22"/>
      <c r="B426" s="26" t="s">
        <v>2981</v>
      </c>
      <c r="C426" s="27">
        <v>45427</v>
      </c>
      <c r="D426" s="28" t="s">
        <v>1188</v>
      </c>
      <c r="E426" s="28" t="s">
        <v>1156</v>
      </c>
      <c r="F426" s="28" t="s">
        <v>1197</v>
      </c>
      <c r="G426" s="28" t="s">
        <v>2982</v>
      </c>
      <c r="H426" s="28" t="s">
        <v>763</v>
      </c>
      <c r="I426" s="28" t="s">
        <v>1152</v>
      </c>
      <c r="J426" s="28" t="s">
        <v>1245</v>
      </c>
      <c r="K426" s="28" t="s">
        <v>2983</v>
      </c>
      <c r="L426" s="28" t="s">
        <v>2984</v>
      </c>
      <c r="M426" s="28" t="s">
        <v>1177</v>
      </c>
      <c r="N426" s="28" t="s">
        <v>1185</v>
      </c>
      <c r="O426" s="29">
        <v>3</v>
      </c>
      <c r="P426" s="29">
        <v>1500</v>
      </c>
      <c r="Q426" s="29">
        <v>0</v>
      </c>
      <c r="R426" s="29">
        <v>4500</v>
      </c>
      <c r="S426" s="29">
        <v>3200</v>
      </c>
      <c r="T426" s="29">
        <v>1300</v>
      </c>
      <c r="U426" s="30" t="s">
        <v>1172</v>
      </c>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row>
    <row r="427" spans="1:45" x14ac:dyDescent="0.3">
      <c r="A427" s="22"/>
      <c r="B427" s="26" t="s">
        <v>2985</v>
      </c>
      <c r="C427" s="27">
        <v>45427</v>
      </c>
      <c r="D427" s="28" t="s">
        <v>1188</v>
      </c>
      <c r="E427" s="28" t="s">
        <v>1156</v>
      </c>
      <c r="F427" s="28" t="s">
        <v>1197</v>
      </c>
      <c r="G427" s="28" t="s">
        <v>2986</v>
      </c>
      <c r="H427" s="28" t="s">
        <v>1077</v>
      </c>
      <c r="I427" s="28" t="s">
        <v>1152</v>
      </c>
      <c r="J427" s="28" t="s">
        <v>1245</v>
      </c>
      <c r="K427" s="28" t="s">
        <v>2987</v>
      </c>
      <c r="L427" s="28" t="s">
        <v>2988</v>
      </c>
      <c r="M427" s="28" t="s">
        <v>1177</v>
      </c>
      <c r="N427" s="28" t="s">
        <v>1185</v>
      </c>
      <c r="O427" s="29">
        <v>4</v>
      </c>
      <c r="P427" s="29">
        <v>800</v>
      </c>
      <c r="Q427" s="29">
        <v>0</v>
      </c>
      <c r="R427" s="29">
        <v>3200</v>
      </c>
      <c r="S427" s="29">
        <v>2200</v>
      </c>
      <c r="T427" s="29">
        <v>1000</v>
      </c>
      <c r="U427" s="30" t="s">
        <v>1174</v>
      </c>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row>
    <row r="428" spans="1:45" x14ac:dyDescent="0.3">
      <c r="A428" s="22"/>
      <c r="B428" s="26" t="s">
        <v>2989</v>
      </c>
      <c r="C428" s="27">
        <v>45428</v>
      </c>
      <c r="D428" s="28" t="s">
        <v>1189</v>
      </c>
      <c r="E428" s="28" t="s">
        <v>1157</v>
      </c>
      <c r="F428" s="28" t="s">
        <v>1195</v>
      </c>
      <c r="G428" s="28" t="s">
        <v>2990</v>
      </c>
      <c r="H428" s="28" t="s">
        <v>585</v>
      </c>
      <c r="I428" s="28" t="s">
        <v>1153</v>
      </c>
      <c r="J428" s="28" t="s">
        <v>2833</v>
      </c>
      <c r="K428" s="28" t="s">
        <v>2991</v>
      </c>
      <c r="L428" s="28" t="s">
        <v>2992</v>
      </c>
      <c r="M428" s="28" t="s">
        <v>1177</v>
      </c>
      <c r="N428" s="28" t="s">
        <v>1183</v>
      </c>
      <c r="O428" s="29">
        <v>5</v>
      </c>
      <c r="P428" s="29">
        <v>600</v>
      </c>
      <c r="Q428" s="29">
        <v>0</v>
      </c>
      <c r="R428" s="29">
        <v>3000</v>
      </c>
      <c r="S428" s="29">
        <v>2100</v>
      </c>
      <c r="T428" s="29">
        <v>900</v>
      </c>
      <c r="U428" s="30" t="s">
        <v>1173</v>
      </c>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row>
    <row r="429" spans="1:45" x14ac:dyDescent="0.3">
      <c r="A429" s="22"/>
      <c r="B429" s="26" t="s">
        <v>2993</v>
      </c>
      <c r="C429" s="27">
        <v>45428</v>
      </c>
      <c r="D429" s="28" t="s">
        <v>1189</v>
      </c>
      <c r="E429" s="28" t="s">
        <v>1157</v>
      </c>
      <c r="F429" s="28" t="s">
        <v>1195</v>
      </c>
      <c r="G429" s="28" t="s">
        <v>2994</v>
      </c>
      <c r="H429" s="28" t="s">
        <v>1078</v>
      </c>
      <c r="I429" s="28" t="s">
        <v>1153</v>
      </c>
      <c r="J429" s="28" t="s">
        <v>2833</v>
      </c>
      <c r="K429" s="28" t="s">
        <v>2995</v>
      </c>
      <c r="L429" s="28" t="s">
        <v>2996</v>
      </c>
      <c r="M429" s="28" t="s">
        <v>1177</v>
      </c>
      <c r="N429" s="28" t="s">
        <v>1183</v>
      </c>
      <c r="O429" s="29">
        <v>4</v>
      </c>
      <c r="P429" s="29">
        <v>900</v>
      </c>
      <c r="Q429" s="29">
        <v>5</v>
      </c>
      <c r="R429" s="29">
        <v>3420</v>
      </c>
      <c r="S429" s="29">
        <v>2500</v>
      </c>
      <c r="T429" s="29">
        <v>920</v>
      </c>
      <c r="U429" s="30" t="s">
        <v>1172</v>
      </c>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row>
    <row r="430" spans="1:45" x14ac:dyDescent="0.3">
      <c r="A430" s="22"/>
      <c r="B430" s="26" t="s">
        <v>2997</v>
      </c>
      <c r="C430" s="27">
        <v>45429</v>
      </c>
      <c r="D430" s="28" t="s">
        <v>1190</v>
      </c>
      <c r="E430" s="28" t="s">
        <v>1157</v>
      </c>
      <c r="F430" s="28" t="s">
        <v>1197</v>
      </c>
      <c r="G430" s="28" t="s">
        <v>2998</v>
      </c>
      <c r="H430" s="28" t="s">
        <v>605</v>
      </c>
      <c r="I430" s="28" t="s">
        <v>1153</v>
      </c>
      <c r="J430" s="28" t="s">
        <v>1814</v>
      </c>
      <c r="K430" s="28" t="s">
        <v>2999</v>
      </c>
      <c r="L430" s="28" t="s">
        <v>3000</v>
      </c>
      <c r="M430" s="28" t="s">
        <v>1177</v>
      </c>
      <c r="N430" s="28" t="s">
        <v>1181</v>
      </c>
      <c r="O430" s="29">
        <v>5</v>
      </c>
      <c r="P430" s="29">
        <v>180</v>
      </c>
      <c r="Q430" s="29">
        <v>0</v>
      </c>
      <c r="R430" s="29">
        <v>900</v>
      </c>
      <c r="S430" s="29">
        <v>620</v>
      </c>
      <c r="T430" s="29">
        <v>280</v>
      </c>
      <c r="U430" s="30" t="s">
        <v>1173</v>
      </c>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row>
    <row r="431" spans="1:45" x14ac:dyDescent="0.3">
      <c r="A431" s="22"/>
      <c r="B431" s="26" t="s">
        <v>3001</v>
      </c>
      <c r="C431" s="27">
        <v>45429</v>
      </c>
      <c r="D431" s="28" t="s">
        <v>1190</v>
      </c>
      <c r="E431" s="28" t="s">
        <v>1157</v>
      </c>
      <c r="F431" s="28" t="s">
        <v>1197</v>
      </c>
      <c r="G431" s="28" t="s">
        <v>3002</v>
      </c>
      <c r="H431" s="28" t="s">
        <v>836</v>
      </c>
      <c r="I431" s="28" t="s">
        <v>1153</v>
      </c>
      <c r="J431" s="28" t="s">
        <v>1814</v>
      </c>
      <c r="K431" s="28" t="s">
        <v>3003</v>
      </c>
      <c r="L431" s="28" t="s">
        <v>3004</v>
      </c>
      <c r="M431" s="28" t="s">
        <v>1177</v>
      </c>
      <c r="N431" s="28" t="s">
        <v>1181</v>
      </c>
      <c r="O431" s="29">
        <v>4</v>
      </c>
      <c r="P431" s="29">
        <v>150</v>
      </c>
      <c r="Q431" s="29">
        <v>0</v>
      </c>
      <c r="R431" s="29">
        <v>600</v>
      </c>
      <c r="S431" s="29">
        <v>420</v>
      </c>
      <c r="T431" s="29">
        <v>180</v>
      </c>
      <c r="U431" s="30" t="s">
        <v>1172</v>
      </c>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row>
    <row r="432" spans="1:45" x14ac:dyDescent="0.3">
      <c r="A432" s="22"/>
      <c r="B432" s="26" t="s">
        <v>3005</v>
      </c>
      <c r="C432" s="27">
        <v>45430</v>
      </c>
      <c r="D432" s="28" t="s">
        <v>1191</v>
      </c>
      <c r="E432" s="28" t="s">
        <v>1157</v>
      </c>
      <c r="F432" s="28" t="s">
        <v>1198</v>
      </c>
      <c r="G432" s="28" t="s">
        <v>3006</v>
      </c>
      <c r="H432" s="28" t="s">
        <v>601</v>
      </c>
      <c r="I432" s="28" t="s">
        <v>1155</v>
      </c>
      <c r="J432" s="28" t="s">
        <v>1255</v>
      </c>
      <c r="K432" s="28" t="s">
        <v>3007</v>
      </c>
      <c r="L432" s="28" t="s">
        <v>3008</v>
      </c>
      <c r="M432" s="28" t="s">
        <v>1177</v>
      </c>
      <c r="N432" s="28" t="s">
        <v>1180</v>
      </c>
      <c r="O432" s="29">
        <v>2</v>
      </c>
      <c r="P432" s="29">
        <v>4500</v>
      </c>
      <c r="Q432" s="29">
        <v>8</v>
      </c>
      <c r="R432" s="29">
        <v>8280</v>
      </c>
      <c r="S432" s="29">
        <v>6300</v>
      </c>
      <c r="T432" s="29">
        <v>1980</v>
      </c>
      <c r="U432" s="30" t="s">
        <v>1172</v>
      </c>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row>
    <row r="433" spans="1:45" x14ac:dyDescent="0.3">
      <c r="A433" s="22"/>
      <c r="B433" s="26" t="s">
        <v>3009</v>
      </c>
      <c r="C433" s="27">
        <v>45430</v>
      </c>
      <c r="D433" s="28" t="s">
        <v>1191</v>
      </c>
      <c r="E433" s="28" t="s">
        <v>1157</v>
      </c>
      <c r="F433" s="28" t="s">
        <v>1198</v>
      </c>
      <c r="G433" s="28" t="s">
        <v>3010</v>
      </c>
      <c r="H433" s="28" t="s">
        <v>799</v>
      </c>
      <c r="I433" s="28" t="s">
        <v>1155</v>
      </c>
      <c r="J433" s="28" t="s">
        <v>1979</v>
      </c>
      <c r="K433" s="28" t="s">
        <v>3011</v>
      </c>
      <c r="L433" s="28" t="s">
        <v>3012</v>
      </c>
      <c r="M433" s="28" t="s">
        <v>1177</v>
      </c>
      <c r="N433" s="28" t="s">
        <v>1180</v>
      </c>
      <c r="O433" s="29">
        <v>2</v>
      </c>
      <c r="P433" s="29">
        <v>2200</v>
      </c>
      <c r="Q433" s="29">
        <v>0</v>
      </c>
      <c r="R433" s="29">
        <v>4400</v>
      </c>
      <c r="S433" s="29">
        <v>3200</v>
      </c>
      <c r="T433" s="29">
        <v>1200</v>
      </c>
      <c r="U433" s="30" t="s">
        <v>1174</v>
      </c>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row>
    <row r="434" spans="1:45" x14ac:dyDescent="0.3">
      <c r="A434" s="22"/>
      <c r="B434" s="26" t="s">
        <v>3013</v>
      </c>
      <c r="C434" s="27">
        <v>45431</v>
      </c>
      <c r="D434" s="28" t="s">
        <v>1192</v>
      </c>
      <c r="E434" s="28" t="s">
        <v>1157</v>
      </c>
      <c r="F434" s="28" t="s">
        <v>1195</v>
      </c>
      <c r="G434" s="28" t="s">
        <v>3014</v>
      </c>
      <c r="H434" s="28" t="s">
        <v>598</v>
      </c>
      <c r="I434" s="28" t="s">
        <v>1153</v>
      </c>
      <c r="J434" s="28" t="s">
        <v>1316</v>
      </c>
      <c r="K434" s="28" t="s">
        <v>3015</v>
      </c>
      <c r="L434" s="28" t="s">
        <v>3016</v>
      </c>
      <c r="M434" s="28" t="s">
        <v>1177</v>
      </c>
      <c r="N434" s="28" t="s">
        <v>1183</v>
      </c>
      <c r="O434" s="29">
        <v>3</v>
      </c>
      <c r="P434" s="29">
        <v>1800</v>
      </c>
      <c r="Q434" s="29">
        <v>0</v>
      </c>
      <c r="R434" s="29">
        <v>5400</v>
      </c>
      <c r="S434" s="29">
        <v>3900</v>
      </c>
      <c r="T434" s="29">
        <v>1500</v>
      </c>
      <c r="U434" s="30" t="s">
        <v>1172</v>
      </c>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row>
    <row r="435" spans="1:45" x14ac:dyDescent="0.3">
      <c r="A435" s="22"/>
      <c r="B435" s="26" t="s">
        <v>3017</v>
      </c>
      <c r="C435" s="27">
        <v>45431</v>
      </c>
      <c r="D435" s="28" t="s">
        <v>1192</v>
      </c>
      <c r="E435" s="28" t="s">
        <v>1157</v>
      </c>
      <c r="F435" s="28" t="s">
        <v>1195</v>
      </c>
      <c r="G435" s="28" t="s">
        <v>3018</v>
      </c>
      <c r="H435" s="28" t="s">
        <v>33</v>
      </c>
      <c r="I435" s="28" t="s">
        <v>1153</v>
      </c>
      <c r="J435" s="28" t="s">
        <v>1316</v>
      </c>
      <c r="K435" s="28" t="s">
        <v>3019</v>
      </c>
      <c r="L435" s="28" t="s">
        <v>3020</v>
      </c>
      <c r="M435" s="28" t="s">
        <v>1177</v>
      </c>
      <c r="N435" s="28" t="s">
        <v>1183</v>
      </c>
      <c r="O435" s="29">
        <v>2</v>
      </c>
      <c r="P435" s="29">
        <v>5500</v>
      </c>
      <c r="Q435" s="29">
        <v>5</v>
      </c>
      <c r="R435" s="29">
        <v>10450</v>
      </c>
      <c r="S435" s="29">
        <v>8000</v>
      </c>
      <c r="T435" s="29">
        <v>2450</v>
      </c>
      <c r="U435" s="30" t="s">
        <v>1173</v>
      </c>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row>
    <row r="436" spans="1:45" x14ac:dyDescent="0.3">
      <c r="A436" s="22"/>
      <c r="B436" s="26" t="s">
        <v>3021</v>
      </c>
      <c r="C436" s="27">
        <v>45432</v>
      </c>
      <c r="D436" s="28" t="s">
        <v>1193</v>
      </c>
      <c r="E436" s="28" t="s">
        <v>1157</v>
      </c>
      <c r="F436" s="28" t="s">
        <v>1195</v>
      </c>
      <c r="G436" s="28" t="s">
        <v>3022</v>
      </c>
      <c r="H436" s="28" t="s">
        <v>736</v>
      </c>
      <c r="I436" s="28" t="s">
        <v>1153</v>
      </c>
      <c r="J436" s="28" t="s">
        <v>1316</v>
      </c>
      <c r="K436" s="28" t="s">
        <v>3023</v>
      </c>
      <c r="L436" s="28" t="s">
        <v>3024</v>
      </c>
      <c r="M436" s="28" t="s">
        <v>1177</v>
      </c>
      <c r="N436" s="28" t="s">
        <v>1183</v>
      </c>
      <c r="O436" s="29">
        <v>6</v>
      </c>
      <c r="P436" s="29">
        <v>800</v>
      </c>
      <c r="Q436" s="29">
        <v>0</v>
      </c>
      <c r="R436" s="29">
        <v>4800</v>
      </c>
      <c r="S436" s="29">
        <v>3400</v>
      </c>
      <c r="T436" s="29">
        <v>1400</v>
      </c>
      <c r="U436" s="30" t="s">
        <v>1172</v>
      </c>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row>
    <row r="437" spans="1:45" x14ac:dyDescent="0.3">
      <c r="A437" s="22"/>
      <c r="B437" s="26" t="s">
        <v>3025</v>
      </c>
      <c r="C437" s="27">
        <v>45432</v>
      </c>
      <c r="D437" s="28" t="s">
        <v>1193</v>
      </c>
      <c r="E437" s="28" t="s">
        <v>1157</v>
      </c>
      <c r="F437" s="28" t="s">
        <v>1195</v>
      </c>
      <c r="G437" s="28" t="s">
        <v>3026</v>
      </c>
      <c r="H437" s="28" t="s">
        <v>564</v>
      </c>
      <c r="I437" s="28" t="s">
        <v>1153</v>
      </c>
      <c r="J437" s="28" t="s">
        <v>1316</v>
      </c>
      <c r="K437" s="28" t="s">
        <v>3027</v>
      </c>
      <c r="L437" s="28" t="s">
        <v>3028</v>
      </c>
      <c r="M437" s="28" t="s">
        <v>1177</v>
      </c>
      <c r="N437" s="28" t="s">
        <v>1183</v>
      </c>
      <c r="O437" s="29">
        <v>1</v>
      </c>
      <c r="P437" s="29">
        <v>12000</v>
      </c>
      <c r="Q437" s="29">
        <v>5</v>
      </c>
      <c r="R437" s="29">
        <v>11400</v>
      </c>
      <c r="S437" s="29">
        <v>8800</v>
      </c>
      <c r="T437" s="29">
        <v>2600</v>
      </c>
      <c r="U437" s="30" t="s">
        <v>1174</v>
      </c>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row>
    <row r="438" spans="1:45" x14ac:dyDescent="0.3">
      <c r="A438" s="22"/>
      <c r="B438" s="26" t="s">
        <v>3029</v>
      </c>
      <c r="C438" s="27">
        <v>45433</v>
      </c>
      <c r="D438" s="28" t="s">
        <v>1186</v>
      </c>
      <c r="E438" s="28" t="s">
        <v>1159</v>
      </c>
      <c r="F438" s="28" t="s">
        <v>1198</v>
      </c>
      <c r="G438" s="28" t="s">
        <v>3030</v>
      </c>
      <c r="H438" s="28" t="s">
        <v>765</v>
      </c>
      <c r="I438" s="28" t="s">
        <v>1152</v>
      </c>
      <c r="J438" s="28" t="s">
        <v>1245</v>
      </c>
      <c r="K438" s="28" t="s">
        <v>3031</v>
      </c>
      <c r="L438" s="28" t="s">
        <v>3032</v>
      </c>
      <c r="M438" s="28" t="s">
        <v>1177</v>
      </c>
      <c r="N438" s="28" t="s">
        <v>1184</v>
      </c>
      <c r="O438" s="29">
        <v>2</v>
      </c>
      <c r="P438" s="29">
        <v>1500</v>
      </c>
      <c r="Q438" s="29">
        <v>0</v>
      </c>
      <c r="R438" s="29">
        <v>3000</v>
      </c>
      <c r="S438" s="29">
        <v>2100</v>
      </c>
      <c r="T438" s="29">
        <v>900</v>
      </c>
      <c r="U438" s="30" t="s">
        <v>1173</v>
      </c>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row>
    <row r="439" spans="1:45" x14ac:dyDescent="0.3">
      <c r="A439" s="22"/>
      <c r="B439" s="26" t="s">
        <v>3033</v>
      </c>
      <c r="C439" s="27">
        <v>45433</v>
      </c>
      <c r="D439" s="28" t="s">
        <v>1186</v>
      </c>
      <c r="E439" s="28" t="s">
        <v>1159</v>
      </c>
      <c r="F439" s="28" t="s">
        <v>1198</v>
      </c>
      <c r="G439" s="28" t="s">
        <v>3034</v>
      </c>
      <c r="H439" s="28" t="s">
        <v>1067</v>
      </c>
      <c r="I439" s="28" t="s">
        <v>1152</v>
      </c>
      <c r="J439" s="28" t="s">
        <v>1245</v>
      </c>
      <c r="K439" s="28" t="s">
        <v>3035</v>
      </c>
      <c r="L439" s="28" t="s">
        <v>3036</v>
      </c>
      <c r="M439" s="28" t="s">
        <v>1177</v>
      </c>
      <c r="N439" s="28" t="s">
        <v>1184</v>
      </c>
      <c r="O439" s="29">
        <v>3</v>
      </c>
      <c r="P439" s="29">
        <v>1200</v>
      </c>
      <c r="Q439" s="29">
        <v>5</v>
      </c>
      <c r="R439" s="29">
        <v>3420</v>
      </c>
      <c r="S439" s="29">
        <v>2500</v>
      </c>
      <c r="T439" s="29">
        <v>920</v>
      </c>
      <c r="U439" s="30" t="s">
        <v>1172</v>
      </c>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row>
    <row r="440" spans="1:45" x14ac:dyDescent="0.3">
      <c r="A440" s="22"/>
      <c r="B440" s="26" t="s">
        <v>3037</v>
      </c>
      <c r="C440" s="27">
        <v>45434</v>
      </c>
      <c r="D440" s="28" t="s">
        <v>1187</v>
      </c>
      <c r="E440" s="28" t="s">
        <v>1158</v>
      </c>
      <c r="F440" s="28" t="s">
        <v>1196</v>
      </c>
      <c r="G440" s="28" t="s">
        <v>3038</v>
      </c>
      <c r="H440" s="28" t="s">
        <v>603</v>
      </c>
      <c r="I440" s="28" t="s">
        <v>1151</v>
      </c>
      <c r="J440" s="28" t="s">
        <v>1245</v>
      </c>
      <c r="K440" s="28" t="s">
        <v>3039</v>
      </c>
      <c r="L440" s="28" t="s">
        <v>3040</v>
      </c>
      <c r="M440" s="28" t="s">
        <v>1177</v>
      </c>
      <c r="N440" s="28" t="s">
        <v>1182</v>
      </c>
      <c r="O440" s="29">
        <v>5</v>
      </c>
      <c r="P440" s="29">
        <v>500</v>
      </c>
      <c r="Q440" s="29">
        <v>0</v>
      </c>
      <c r="R440" s="29">
        <v>2500</v>
      </c>
      <c r="S440" s="29">
        <v>1700</v>
      </c>
      <c r="T440" s="29">
        <v>800</v>
      </c>
      <c r="U440" s="30" t="s">
        <v>1173</v>
      </c>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row>
    <row r="441" spans="1:45" x14ac:dyDescent="0.3">
      <c r="A441" s="22"/>
      <c r="B441" s="26" t="s">
        <v>3041</v>
      </c>
      <c r="C441" s="27">
        <v>45434</v>
      </c>
      <c r="D441" s="28" t="s">
        <v>1187</v>
      </c>
      <c r="E441" s="28" t="s">
        <v>1158</v>
      </c>
      <c r="F441" s="28" t="s">
        <v>1196</v>
      </c>
      <c r="G441" s="28" t="s">
        <v>3042</v>
      </c>
      <c r="H441" s="28" t="s">
        <v>799</v>
      </c>
      <c r="I441" s="28" t="s">
        <v>1151</v>
      </c>
      <c r="J441" s="28" t="s">
        <v>3043</v>
      </c>
      <c r="K441" s="28" t="s">
        <v>3044</v>
      </c>
      <c r="L441" s="28" t="s">
        <v>3045</v>
      </c>
      <c r="M441" s="28" t="s">
        <v>1177</v>
      </c>
      <c r="N441" s="28" t="s">
        <v>1182</v>
      </c>
      <c r="O441" s="29">
        <v>2</v>
      </c>
      <c r="P441" s="29">
        <v>1200</v>
      </c>
      <c r="Q441" s="29">
        <v>0</v>
      </c>
      <c r="R441" s="29">
        <v>2400</v>
      </c>
      <c r="S441" s="29">
        <v>1700</v>
      </c>
      <c r="T441" s="29">
        <v>700</v>
      </c>
      <c r="U441" s="30" t="s">
        <v>1172</v>
      </c>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row>
    <row r="442" spans="1:45" x14ac:dyDescent="0.3">
      <c r="A442" s="22"/>
      <c r="B442" s="26" t="s">
        <v>3046</v>
      </c>
      <c r="C442" s="27">
        <v>45435</v>
      </c>
      <c r="D442" s="28" t="s">
        <v>1188</v>
      </c>
      <c r="E442" s="28" t="s">
        <v>1156</v>
      </c>
      <c r="F442" s="28" t="s">
        <v>1197</v>
      </c>
      <c r="G442" s="28" t="s">
        <v>3047</v>
      </c>
      <c r="H442" s="28" t="s">
        <v>1039</v>
      </c>
      <c r="I442" s="28" t="s">
        <v>1152</v>
      </c>
      <c r="J442" s="28" t="s">
        <v>1265</v>
      </c>
      <c r="K442" s="28" t="s">
        <v>3048</v>
      </c>
      <c r="L442" s="28" t="s">
        <v>3049</v>
      </c>
      <c r="M442" s="28" t="s">
        <v>1179</v>
      </c>
      <c r="N442" s="28" t="s">
        <v>1185</v>
      </c>
      <c r="O442" s="29">
        <v>2</v>
      </c>
      <c r="P442" s="29">
        <v>6500</v>
      </c>
      <c r="Q442" s="29">
        <v>8</v>
      </c>
      <c r="R442" s="29">
        <v>11960</v>
      </c>
      <c r="S442" s="29">
        <v>9200</v>
      </c>
      <c r="T442" s="29">
        <v>2760</v>
      </c>
      <c r="U442" s="30" t="s">
        <v>1172</v>
      </c>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row>
    <row r="443" spans="1:45" x14ac:dyDescent="0.3">
      <c r="A443" s="22"/>
      <c r="B443" s="26" t="s">
        <v>3050</v>
      </c>
      <c r="C443" s="27">
        <v>45435</v>
      </c>
      <c r="D443" s="28" t="s">
        <v>1188</v>
      </c>
      <c r="E443" s="28" t="s">
        <v>1156</v>
      </c>
      <c r="F443" s="28" t="s">
        <v>1197</v>
      </c>
      <c r="G443" s="28" t="s">
        <v>3051</v>
      </c>
      <c r="H443" s="28" t="s">
        <v>1062</v>
      </c>
      <c r="I443" s="28" t="s">
        <v>1152</v>
      </c>
      <c r="J443" s="28" t="s">
        <v>1557</v>
      </c>
      <c r="K443" s="28" t="s">
        <v>3052</v>
      </c>
      <c r="L443" s="28" t="s">
        <v>3053</v>
      </c>
      <c r="M443" s="28" t="s">
        <v>1177</v>
      </c>
      <c r="N443" s="28" t="s">
        <v>1185</v>
      </c>
      <c r="O443" s="29">
        <v>2</v>
      </c>
      <c r="P443" s="29">
        <v>3500</v>
      </c>
      <c r="Q443" s="29">
        <v>0</v>
      </c>
      <c r="R443" s="29">
        <v>7000</v>
      </c>
      <c r="S443" s="29">
        <v>5200</v>
      </c>
      <c r="T443" s="29">
        <v>1800</v>
      </c>
      <c r="U443" s="30" t="s">
        <v>1174</v>
      </c>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row>
    <row r="444" spans="1:45" x14ac:dyDescent="0.3">
      <c r="A444" s="22"/>
      <c r="B444" s="26" t="s">
        <v>3054</v>
      </c>
      <c r="C444" s="27">
        <v>45436</v>
      </c>
      <c r="D444" s="28" t="s">
        <v>1189</v>
      </c>
      <c r="E444" s="28" t="s">
        <v>1157</v>
      </c>
      <c r="F444" s="28" t="s">
        <v>1195</v>
      </c>
      <c r="G444" s="28" t="s">
        <v>3055</v>
      </c>
      <c r="H444" s="28" t="s">
        <v>574</v>
      </c>
      <c r="I444" s="28" t="s">
        <v>1153</v>
      </c>
      <c r="J444" s="28" t="s">
        <v>2669</v>
      </c>
      <c r="K444" s="28" t="s">
        <v>3056</v>
      </c>
      <c r="L444" s="28" t="s">
        <v>3057</v>
      </c>
      <c r="M444" s="28" t="s">
        <v>1177</v>
      </c>
      <c r="N444" s="28" t="s">
        <v>1183</v>
      </c>
      <c r="O444" s="29">
        <v>4</v>
      </c>
      <c r="P444" s="29">
        <v>1500</v>
      </c>
      <c r="Q444" s="29">
        <v>0</v>
      </c>
      <c r="R444" s="29">
        <v>6000</v>
      </c>
      <c r="S444" s="29">
        <v>4300</v>
      </c>
      <c r="T444" s="29">
        <v>1700</v>
      </c>
      <c r="U444" s="30" t="s">
        <v>1173</v>
      </c>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row>
    <row r="445" spans="1:45" x14ac:dyDescent="0.3">
      <c r="A445" s="22"/>
      <c r="B445" s="26" t="s">
        <v>3058</v>
      </c>
      <c r="C445" s="27">
        <v>45436</v>
      </c>
      <c r="D445" s="28" t="s">
        <v>1189</v>
      </c>
      <c r="E445" s="28" t="s">
        <v>1157</v>
      </c>
      <c r="F445" s="28" t="s">
        <v>1195</v>
      </c>
      <c r="G445" s="28" t="s">
        <v>3059</v>
      </c>
      <c r="H445" s="28" t="s">
        <v>81</v>
      </c>
      <c r="I445" s="28" t="s">
        <v>1153</v>
      </c>
      <c r="J445" s="28" t="s">
        <v>2669</v>
      </c>
      <c r="K445" s="28" t="s">
        <v>3060</v>
      </c>
      <c r="L445" s="28" t="s">
        <v>3061</v>
      </c>
      <c r="M445" s="28" t="s">
        <v>1177</v>
      </c>
      <c r="N445" s="28" t="s">
        <v>1183</v>
      </c>
      <c r="O445" s="29">
        <v>2</v>
      </c>
      <c r="P445" s="29">
        <v>2800</v>
      </c>
      <c r="Q445" s="29">
        <v>5</v>
      </c>
      <c r="R445" s="29">
        <v>5320</v>
      </c>
      <c r="S445" s="29">
        <v>4000</v>
      </c>
      <c r="T445" s="29">
        <v>1320</v>
      </c>
      <c r="U445" s="30" t="s">
        <v>1172</v>
      </c>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row>
    <row r="446" spans="1:45" x14ac:dyDescent="0.3">
      <c r="A446" s="22"/>
      <c r="B446" s="26" t="s">
        <v>3062</v>
      </c>
      <c r="C446" s="27">
        <v>45437</v>
      </c>
      <c r="D446" s="28" t="s">
        <v>1190</v>
      </c>
      <c r="E446" s="28" t="s">
        <v>1157</v>
      </c>
      <c r="F446" s="28" t="s">
        <v>1197</v>
      </c>
      <c r="G446" s="28" t="s">
        <v>3063</v>
      </c>
      <c r="H446" s="28" t="s">
        <v>596</v>
      </c>
      <c r="I446" s="28" t="s">
        <v>1153</v>
      </c>
      <c r="J446" s="28" t="s">
        <v>1419</v>
      </c>
      <c r="K446" s="28" t="s">
        <v>3064</v>
      </c>
      <c r="L446" s="28" t="s">
        <v>3065</v>
      </c>
      <c r="M446" s="28" t="s">
        <v>1177</v>
      </c>
      <c r="N446" s="28" t="s">
        <v>1181</v>
      </c>
      <c r="O446" s="29">
        <v>8</v>
      </c>
      <c r="P446" s="29">
        <v>120</v>
      </c>
      <c r="Q446" s="29">
        <v>0</v>
      </c>
      <c r="R446" s="29">
        <v>960</v>
      </c>
      <c r="S446" s="29">
        <v>680</v>
      </c>
      <c r="T446" s="29">
        <v>280</v>
      </c>
      <c r="U446" s="30" t="s">
        <v>1173</v>
      </c>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row>
    <row r="447" spans="1:45" x14ac:dyDescent="0.3">
      <c r="A447" s="22"/>
      <c r="B447" s="26" t="s">
        <v>3066</v>
      </c>
      <c r="C447" s="27">
        <v>45437</v>
      </c>
      <c r="D447" s="28" t="s">
        <v>1190</v>
      </c>
      <c r="E447" s="28" t="s">
        <v>1157</v>
      </c>
      <c r="F447" s="28" t="s">
        <v>1197</v>
      </c>
      <c r="G447" s="28" t="s">
        <v>3067</v>
      </c>
      <c r="H447" s="28" t="s">
        <v>1000</v>
      </c>
      <c r="I447" s="28" t="s">
        <v>1153</v>
      </c>
      <c r="J447" s="28" t="s">
        <v>1374</v>
      </c>
      <c r="K447" s="28" t="s">
        <v>3068</v>
      </c>
      <c r="L447" s="28" t="s">
        <v>3069</v>
      </c>
      <c r="M447" s="28" t="s">
        <v>1177</v>
      </c>
      <c r="N447" s="28" t="s">
        <v>1181</v>
      </c>
      <c r="O447" s="29">
        <v>5</v>
      </c>
      <c r="P447" s="29">
        <v>250</v>
      </c>
      <c r="Q447" s="29">
        <v>0</v>
      </c>
      <c r="R447" s="29">
        <v>1250</v>
      </c>
      <c r="S447" s="29">
        <v>900</v>
      </c>
      <c r="T447" s="29">
        <v>350</v>
      </c>
      <c r="U447" s="30" t="s">
        <v>1172</v>
      </c>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row>
    <row r="448" spans="1:45" x14ac:dyDescent="0.3">
      <c r="A448" s="22"/>
      <c r="B448" s="26" t="s">
        <v>3070</v>
      </c>
      <c r="C448" s="27">
        <v>45438</v>
      </c>
      <c r="D448" s="28" t="s">
        <v>1191</v>
      </c>
      <c r="E448" s="28" t="s">
        <v>1157</v>
      </c>
      <c r="F448" s="28" t="s">
        <v>1198</v>
      </c>
      <c r="G448" s="28" t="s">
        <v>3071</v>
      </c>
      <c r="H448" s="28" t="s">
        <v>592</v>
      </c>
      <c r="I448" s="28" t="s">
        <v>1155</v>
      </c>
      <c r="J448" s="28" t="s">
        <v>1927</v>
      </c>
      <c r="K448" s="28" t="s">
        <v>3072</v>
      </c>
      <c r="L448" s="28" t="s">
        <v>3073</v>
      </c>
      <c r="M448" s="28" t="s">
        <v>1178</v>
      </c>
      <c r="N448" s="28" t="s">
        <v>1180</v>
      </c>
      <c r="O448" s="29">
        <v>3</v>
      </c>
      <c r="P448" s="29">
        <v>3800</v>
      </c>
      <c r="Q448" s="29">
        <v>8</v>
      </c>
      <c r="R448" s="29">
        <v>10488</v>
      </c>
      <c r="S448" s="29">
        <v>8000</v>
      </c>
      <c r="T448" s="29">
        <v>2488</v>
      </c>
      <c r="U448" s="30" t="s">
        <v>1172</v>
      </c>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row>
    <row r="449" spans="1:45" x14ac:dyDescent="0.3">
      <c r="A449" s="22"/>
      <c r="B449" s="26" t="s">
        <v>3074</v>
      </c>
      <c r="C449" s="27">
        <v>45438</v>
      </c>
      <c r="D449" s="28" t="s">
        <v>1191</v>
      </c>
      <c r="E449" s="28" t="s">
        <v>1157</v>
      </c>
      <c r="F449" s="28" t="s">
        <v>1198</v>
      </c>
      <c r="G449" s="28" t="s">
        <v>3075</v>
      </c>
      <c r="H449" s="28" t="s">
        <v>448</v>
      </c>
      <c r="I449" s="28" t="s">
        <v>1155</v>
      </c>
      <c r="J449" s="28" t="s">
        <v>1927</v>
      </c>
      <c r="K449" s="28" t="s">
        <v>3076</v>
      </c>
      <c r="L449" s="28" t="s">
        <v>3077</v>
      </c>
      <c r="M449" s="28" t="s">
        <v>1177</v>
      </c>
      <c r="N449" s="28" t="s">
        <v>1180</v>
      </c>
      <c r="O449" s="29">
        <v>4</v>
      </c>
      <c r="P449" s="29">
        <v>1500</v>
      </c>
      <c r="Q449" s="29">
        <v>0</v>
      </c>
      <c r="R449" s="29">
        <v>6000</v>
      </c>
      <c r="S449" s="29">
        <v>4400</v>
      </c>
      <c r="T449" s="29">
        <v>1600</v>
      </c>
      <c r="U449" s="30" t="s">
        <v>1174</v>
      </c>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row>
    <row r="450" spans="1:45" x14ac:dyDescent="0.3">
      <c r="A450" s="22"/>
      <c r="B450" s="26" t="s">
        <v>3078</v>
      </c>
      <c r="C450" s="27">
        <v>45439</v>
      </c>
      <c r="D450" s="28" t="s">
        <v>1192</v>
      </c>
      <c r="E450" s="28" t="s">
        <v>1157</v>
      </c>
      <c r="F450" s="28" t="s">
        <v>1195</v>
      </c>
      <c r="G450" s="28" t="s">
        <v>3079</v>
      </c>
      <c r="H450" s="28" t="s">
        <v>578</v>
      </c>
      <c r="I450" s="28" t="s">
        <v>1153</v>
      </c>
      <c r="J450" s="28" t="s">
        <v>2419</v>
      </c>
      <c r="K450" s="28" t="s">
        <v>3080</v>
      </c>
      <c r="L450" s="28" t="s">
        <v>3081</v>
      </c>
      <c r="M450" s="28" t="s">
        <v>1177</v>
      </c>
      <c r="N450" s="28" t="s">
        <v>1183</v>
      </c>
      <c r="O450" s="29">
        <v>6</v>
      </c>
      <c r="P450" s="29">
        <v>1200</v>
      </c>
      <c r="Q450" s="29">
        <v>0</v>
      </c>
      <c r="R450" s="29">
        <v>7200</v>
      </c>
      <c r="S450" s="29">
        <v>5200</v>
      </c>
      <c r="T450" s="29">
        <v>2000</v>
      </c>
      <c r="U450" s="30" t="s">
        <v>1172</v>
      </c>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row>
    <row r="451" spans="1:45" x14ac:dyDescent="0.3">
      <c r="A451" s="22"/>
      <c r="B451" s="26" t="s">
        <v>3082</v>
      </c>
      <c r="C451" s="27">
        <v>45439</v>
      </c>
      <c r="D451" s="28" t="s">
        <v>1192</v>
      </c>
      <c r="E451" s="28" t="s">
        <v>1157</v>
      </c>
      <c r="F451" s="28" t="s">
        <v>1195</v>
      </c>
      <c r="G451" s="28" t="s">
        <v>3083</v>
      </c>
      <c r="H451" s="28" t="s">
        <v>80</v>
      </c>
      <c r="I451" s="28" t="s">
        <v>1153</v>
      </c>
      <c r="J451" s="28" t="s">
        <v>2419</v>
      </c>
      <c r="K451" s="28" t="s">
        <v>3084</v>
      </c>
      <c r="L451" s="28" t="s">
        <v>3085</v>
      </c>
      <c r="M451" s="28" t="s">
        <v>1177</v>
      </c>
      <c r="N451" s="28" t="s">
        <v>1183</v>
      </c>
      <c r="O451" s="29">
        <v>4</v>
      </c>
      <c r="P451" s="29">
        <v>2200</v>
      </c>
      <c r="Q451" s="29">
        <v>5</v>
      </c>
      <c r="R451" s="29">
        <v>8360</v>
      </c>
      <c r="S451" s="29">
        <v>6300</v>
      </c>
      <c r="T451" s="29">
        <v>2060</v>
      </c>
      <c r="U451" s="30" t="s">
        <v>1173</v>
      </c>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row>
    <row r="452" spans="1:45" x14ac:dyDescent="0.3">
      <c r="A452" s="22"/>
      <c r="B452" s="26" t="s">
        <v>3086</v>
      </c>
      <c r="C452" s="27">
        <v>45440</v>
      </c>
      <c r="D452" s="28" t="s">
        <v>1193</v>
      </c>
      <c r="E452" s="28" t="s">
        <v>1157</v>
      </c>
      <c r="F452" s="28" t="s">
        <v>1195</v>
      </c>
      <c r="G452" s="28" t="s">
        <v>3087</v>
      </c>
      <c r="H452" s="28" t="s">
        <v>909</v>
      </c>
      <c r="I452" s="28" t="s">
        <v>1153</v>
      </c>
      <c r="J452" s="28" t="s">
        <v>1270</v>
      </c>
      <c r="K452" s="28" t="s">
        <v>3088</v>
      </c>
      <c r="L452" s="28" t="s">
        <v>3089</v>
      </c>
      <c r="M452" s="28" t="s">
        <v>1177</v>
      </c>
      <c r="N452" s="28" t="s">
        <v>1183</v>
      </c>
      <c r="O452" s="29">
        <v>2</v>
      </c>
      <c r="P452" s="29">
        <v>6500</v>
      </c>
      <c r="Q452" s="29">
        <v>0</v>
      </c>
      <c r="R452" s="29">
        <v>13000</v>
      </c>
      <c r="S452" s="29">
        <v>9800</v>
      </c>
      <c r="T452" s="29">
        <v>3200</v>
      </c>
      <c r="U452" s="30" t="s">
        <v>1172</v>
      </c>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row>
    <row r="453" spans="1:45" x14ac:dyDescent="0.3">
      <c r="A453" s="22"/>
      <c r="B453" s="26" t="s">
        <v>3090</v>
      </c>
      <c r="C453" s="27">
        <v>45440</v>
      </c>
      <c r="D453" s="28" t="s">
        <v>1193</v>
      </c>
      <c r="E453" s="28" t="s">
        <v>1157</v>
      </c>
      <c r="F453" s="28" t="s">
        <v>1195</v>
      </c>
      <c r="G453" s="28" t="s">
        <v>3091</v>
      </c>
      <c r="H453" s="28" t="s">
        <v>87</v>
      </c>
      <c r="I453" s="28" t="s">
        <v>1153</v>
      </c>
      <c r="J453" s="28" t="s">
        <v>1316</v>
      </c>
      <c r="K453" s="28" t="s">
        <v>3092</v>
      </c>
      <c r="L453" s="28" t="s">
        <v>3093</v>
      </c>
      <c r="M453" s="28" t="s">
        <v>1177</v>
      </c>
      <c r="N453" s="28" t="s">
        <v>1183</v>
      </c>
      <c r="O453" s="29">
        <v>1</v>
      </c>
      <c r="P453" s="29">
        <v>8500</v>
      </c>
      <c r="Q453" s="29">
        <v>5</v>
      </c>
      <c r="R453" s="29">
        <v>8075</v>
      </c>
      <c r="S453" s="29">
        <v>6200</v>
      </c>
      <c r="T453" s="29">
        <v>1875</v>
      </c>
      <c r="U453" s="30" t="s">
        <v>1174</v>
      </c>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row>
    <row r="454" spans="1:45" x14ac:dyDescent="0.3">
      <c r="A454" s="22"/>
      <c r="B454" s="26" t="s">
        <v>3094</v>
      </c>
      <c r="C454" s="27">
        <v>45441</v>
      </c>
      <c r="D454" s="28" t="s">
        <v>1186</v>
      </c>
      <c r="E454" s="28" t="s">
        <v>1159</v>
      </c>
      <c r="F454" s="28" t="s">
        <v>1198</v>
      </c>
      <c r="G454" s="28" t="s">
        <v>3095</v>
      </c>
      <c r="H454" s="28" t="s">
        <v>971</v>
      </c>
      <c r="I454" s="28" t="s">
        <v>1152</v>
      </c>
      <c r="J454" s="28" t="s">
        <v>2218</v>
      </c>
      <c r="K454" s="28" t="s">
        <v>3096</v>
      </c>
      <c r="L454" s="28" t="s">
        <v>3097</v>
      </c>
      <c r="M454" s="28" t="s">
        <v>1177</v>
      </c>
      <c r="N454" s="28" t="s">
        <v>1184</v>
      </c>
      <c r="O454" s="29">
        <v>3</v>
      </c>
      <c r="P454" s="29">
        <v>8000</v>
      </c>
      <c r="Q454" s="29">
        <v>10</v>
      </c>
      <c r="R454" s="29">
        <v>21600</v>
      </c>
      <c r="S454" s="29">
        <v>16500</v>
      </c>
      <c r="T454" s="29">
        <v>5100</v>
      </c>
      <c r="U454" s="30" t="s">
        <v>1172</v>
      </c>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row>
    <row r="455" spans="1:45" x14ac:dyDescent="0.3">
      <c r="A455" s="22"/>
      <c r="B455" s="26" t="s">
        <v>3098</v>
      </c>
      <c r="C455" s="27">
        <v>45441</v>
      </c>
      <c r="D455" s="28" t="s">
        <v>1186</v>
      </c>
      <c r="E455" s="28" t="s">
        <v>1159</v>
      </c>
      <c r="F455" s="28" t="s">
        <v>1198</v>
      </c>
      <c r="G455" s="28" t="s">
        <v>3099</v>
      </c>
      <c r="H455" s="28" t="s">
        <v>903</v>
      </c>
      <c r="I455" s="28" t="s">
        <v>1152</v>
      </c>
      <c r="J455" s="28" t="s">
        <v>1260</v>
      </c>
      <c r="K455" s="28" t="s">
        <v>3100</v>
      </c>
      <c r="L455" s="28" t="s">
        <v>3101</v>
      </c>
      <c r="M455" s="28" t="s">
        <v>1177</v>
      </c>
      <c r="N455" s="28" t="s">
        <v>1184</v>
      </c>
      <c r="O455" s="29">
        <v>1</v>
      </c>
      <c r="P455" s="29">
        <v>38000</v>
      </c>
      <c r="Q455" s="29">
        <v>8</v>
      </c>
      <c r="R455" s="29">
        <v>34960</v>
      </c>
      <c r="S455" s="29">
        <v>28000</v>
      </c>
      <c r="T455" s="29">
        <v>6960</v>
      </c>
      <c r="U455" s="30" t="s">
        <v>1174</v>
      </c>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row>
    <row r="456" spans="1:45" x14ac:dyDescent="0.3">
      <c r="A456" s="22"/>
      <c r="B456" s="26" t="s">
        <v>3102</v>
      </c>
      <c r="C456" s="27">
        <v>45442</v>
      </c>
      <c r="D456" s="28" t="s">
        <v>1187</v>
      </c>
      <c r="E456" s="28" t="s">
        <v>1158</v>
      </c>
      <c r="F456" s="28" t="s">
        <v>1196</v>
      </c>
      <c r="G456" s="28" t="s">
        <v>3103</v>
      </c>
      <c r="H456" s="28" t="s">
        <v>960</v>
      </c>
      <c r="I456" s="28" t="s">
        <v>1151</v>
      </c>
      <c r="J456" s="28" t="s">
        <v>2946</v>
      </c>
      <c r="K456" s="28" t="s">
        <v>3104</v>
      </c>
      <c r="L456" s="28" t="s">
        <v>3105</v>
      </c>
      <c r="M456" s="28" t="s">
        <v>1177</v>
      </c>
      <c r="N456" s="28" t="s">
        <v>1182</v>
      </c>
      <c r="O456" s="29">
        <v>4</v>
      </c>
      <c r="P456" s="29">
        <v>1200</v>
      </c>
      <c r="Q456" s="29">
        <v>0</v>
      </c>
      <c r="R456" s="29">
        <v>4800</v>
      </c>
      <c r="S456" s="29">
        <v>3400</v>
      </c>
      <c r="T456" s="29">
        <v>1400</v>
      </c>
      <c r="U456" s="30" t="s">
        <v>1173</v>
      </c>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row>
    <row r="457" spans="1:45" x14ac:dyDescent="0.3">
      <c r="A457" s="22"/>
      <c r="B457" s="26" t="s">
        <v>3106</v>
      </c>
      <c r="C457" s="27">
        <v>45442</v>
      </c>
      <c r="D457" s="28" t="s">
        <v>1187</v>
      </c>
      <c r="E457" s="28" t="s">
        <v>1158</v>
      </c>
      <c r="F457" s="28" t="s">
        <v>1196</v>
      </c>
      <c r="G457" s="28" t="s">
        <v>3107</v>
      </c>
      <c r="H457" s="28" t="s">
        <v>858</v>
      </c>
      <c r="I457" s="28" t="s">
        <v>1151</v>
      </c>
      <c r="J457" s="28" t="s">
        <v>2946</v>
      </c>
      <c r="K457" s="28" t="s">
        <v>3108</v>
      </c>
      <c r="L457" s="28" t="s">
        <v>3109</v>
      </c>
      <c r="M457" s="28" t="s">
        <v>1177</v>
      </c>
      <c r="N457" s="28" t="s">
        <v>1182</v>
      </c>
      <c r="O457" s="29">
        <v>2</v>
      </c>
      <c r="P457" s="29">
        <v>1800</v>
      </c>
      <c r="Q457" s="29">
        <v>0</v>
      </c>
      <c r="R457" s="29">
        <v>3600</v>
      </c>
      <c r="S457" s="29">
        <v>2600</v>
      </c>
      <c r="T457" s="29">
        <v>1000</v>
      </c>
      <c r="U457" s="30" t="s">
        <v>1172</v>
      </c>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row>
    <row r="458" spans="1:45" x14ac:dyDescent="0.3">
      <c r="A458" s="22"/>
      <c r="B458" s="26" t="s">
        <v>3110</v>
      </c>
      <c r="C458" s="27">
        <v>45443</v>
      </c>
      <c r="D458" s="28" t="s">
        <v>1188</v>
      </c>
      <c r="E458" s="28" t="s">
        <v>1156</v>
      </c>
      <c r="F458" s="28" t="s">
        <v>1197</v>
      </c>
      <c r="G458" s="28" t="s">
        <v>3111</v>
      </c>
      <c r="H458" s="28" t="s">
        <v>922</v>
      </c>
      <c r="I458" s="28" t="s">
        <v>1152</v>
      </c>
      <c r="J458" s="28" t="s">
        <v>2218</v>
      </c>
      <c r="K458" s="28" t="s">
        <v>3112</v>
      </c>
      <c r="L458" s="28" t="s">
        <v>3113</v>
      </c>
      <c r="M458" s="28" t="s">
        <v>1177</v>
      </c>
      <c r="N458" s="28" t="s">
        <v>1185</v>
      </c>
      <c r="O458" s="29">
        <v>5</v>
      </c>
      <c r="P458" s="29">
        <v>2500</v>
      </c>
      <c r="Q458" s="29">
        <v>5</v>
      </c>
      <c r="R458" s="29">
        <v>11875</v>
      </c>
      <c r="S458" s="29">
        <v>9000</v>
      </c>
      <c r="T458" s="29">
        <v>2875</v>
      </c>
      <c r="U458" s="30" t="s">
        <v>1172</v>
      </c>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row>
    <row r="459" spans="1:45" x14ac:dyDescent="0.3">
      <c r="A459" s="22"/>
      <c r="B459" s="26" t="s">
        <v>3114</v>
      </c>
      <c r="C459" s="27">
        <v>45443</v>
      </c>
      <c r="D459" s="28" t="s">
        <v>1188</v>
      </c>
      <c r="E459" s="28" t="s">
        <v>1156</v>
      </c>
      <c r="F459" s="28" t="s">
        <v>1197</v>
      </c>
      <c r="G459" s="28" t="s">
        <v>3115</v>
      </c>
      <c r="H459" s="28" t="s">
        <v>494</v>
      </c>
      <c r="I459" s="28" t="s">
        <v>1152</v>
      </c>
      <c r="J459" s="28" t="s">
        <v>1396</v>
      </c>
      <c r="K459" s="28" t="s">
        <v>3116</v>
      </c>
      <c r="L459" s="28" t="s">
        <v>3117</v>
      </c>
      <c r="M459" s="28" t="s">
        <v>1177</v>
      </c>
      <c r="N459" s="28" t="s">
        <v>1185</v>
      </c>
      <c r="O459" s="29">
        <v>2</v>
      </c>
      <c r="P459" s="29">
        <v>15000</v>
      </c>
      <c r="Q459" s="29">
        <v>8</v>
      </c>
      <c r="R459" s="29">
        <v>27600</v>
      </c>
      <c r="S459" s="29">
        <v>21500</v>
      </c>
      <c r="T459" s="29">
        <v>6100</v>
      </c>
      <c r="U459" s="30" t="s">
        <v>1174</v>
      </c>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row>
    <row r="460" spans="1:45" x14ac:dyDescent="0.3">
      <c r="A460" s="22"/>
      <c r="B460" s="26" t="s">
        <v>3118</v>
      </c>
      <c r="C460" s="27">
        <v>45444</v>
      </c>
      <c r="D460" s="28" t="s">
        <v>1189</v>
      </c>
      <c r="E460" s="28" t="s">
        <v>1157</v>
      </c>
      <c r="F460" s="28" t="s">
        <v>1195</v>
      </c>
      <c r="G460" s="28" t="s">
        <v>3119</v>
      </c>
      <c r="H460" s="28" t="s">
        <v>131</v>
      </c>
      <c r="I460" s="28" t="s">
        <v>1153</v>
      </c>
      <c r="J460" s="28" t="s">
        <v>2946</v>
      </c>
      <c r="K460" s="28" t="s">
        <v>3120</v>
      </c>
      <c r="L460" s="28" t="s">
        <v>3121</v>
      </c>
      <c r="M460" s="28" t="s">
        <v>1177</v>
      </c>
      <c r="N460" s="28" t="s">
        <v>1183</v>
      </c>
      <c r="O460" s="29">
        <v>3</v>
      </c>
      <c r="P460" s="29">
        <v>5500</v>
      </c>
      <c r="Q460" s="29">
        <v>10</v>
      </c>
      <c r="R460" s="29">
        <v>14850</v>
      </c>
      <c r="S460" s="29">
        <v>11500</v>
      </c>
      <c r="T460" s="29">
        <v>3350</v>
      </c>
      <c r="U460" s="30" t="s">
        <v>1172</v>
      </c>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row>
    <row r="461" spans="1:45" x14ac:dyDescent="0.3">
      <c r="A461" s="22"/>
      <c r="B461" s="26" t="s">
        <v>3122</v>
      </c>
      <c r="C461" s="27">
        <v>45444</v>
      </c>
      <c r="D461" s="28" t="s">
        <v>1189</v>
      </c>
      <c r="E461" s="28" t="s">
        <v>1157</v>
      </c>
      <c r="F461" s="28" t="s">
        <v>1195</v>
      </c>
      <c r="G461" s="28" t="s">
        <v>3123</v>
      </c>
      <c r="H461" s="28" t="s">
        <v>490</v>
      </c>
      <c r="I461" s="28" t="s">
        <v>1153</v>
      </c>
      <c r="J461" s="28" t="s">
        <v>2946</v>
      </c>
      <c r="K461" s="28" t="s">
        <v>3124</v>
      </c>
      <c r="L461" s="28" t="s">
        <v>3125</v>
      </c>
      <c r="M461" s="28" t="s">
        <v>1177</v>
      </c>
      <c r="N461" s="28" t="s">
        <v>1183</v>
      </c>
      <c r="O461" s="29">
        <v>2</v>
      </c>
      <c r="P461" s="29">
        <v>3500</v>
      </c>
      <c r="Q461" s="29">
        <v>5</v>
      </c>
      <c r="R461" s="29">
        <v>6650</v>
      </c>
      <c r="S461" s="29">
        <v>5100</v>
      </c>
      <c r="T461" s="29">
        <v>1550</v>
      </c>
      <c r="U461" s="30" t="s">
        <v>1173</v>
      </c>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row>
    <row r="462" spans="1:45" x14ac:dyDescent="0.3">
      <c r="A462" s="22"/>
      <c r="B462" s="26" t="s">
        <v>3126</v>
      </c>
      <c r="C462" s="27">
        <v>45445</v>
      </c>
      <c r="D462" s="28" t="s">
        <v>1190</v>
      </c>
      <c r="E462" s="28" t="s">
        <v>1157</v>
      </c>
      <c r="F462" s="28" t="s">
        <v>1197</v>
      </c>
      <c r="G462" s="28" t="s">
        <v>3127</v>
      </c>
      <c r="H462" s="28" t="s">
        <v>976</v>
      </c>
      <c r="I462" s="28" t="s">
        <v>1153</v>
      </c>
      <c r="J462" s="28" t="s">
        <v>1419</v>
      </c>
      <c r="K462" s="28" t="s">
        <v>3128</v>
      </c>
      <c r="L462" s="28" t="s">
        <v>3129</v>
      </c>
      <c r="M462" s="28" t="s">
        <v>1177</v>
      </c>
      <c r="N462" s="28" t="s">
        <v>1181</v>
      </c>
      <c r="O462" s="29">
        <v>10</v>
      </c>
      <c r="P462" s="29">
        <v>180</v>
      </c>
      <c r="Q462" s="29">
        <v>0</v>
      </c>
      <c r="R462" s="29">
        <v>1800</v>
      </c>
      <c r="S462" s="29">
        <v>1300</v>
      </c>
      <c r="T462" s="29">
        <v>500</v>
      </c>
      <c r="U462" s="30" t="s">
        <v>1173</v>
      </c>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row>
    <row r="463" spans="1:45" x14ac:dyDescent="0.3">
      <c r="A463" s="22"/>
      <c r="B463" s="26" t="s">
        <v>3130</v>
      </c>
      <c r="C463" s="27">
        <v>45445</v>
      </c>
      <c r="D463" s="28" t="s">
        <v>1190</v>
      </c>
      <c r="E463" s="28" t="s">
        <v>1157</v>
      </c>
      <c r="F463" s="28" t="s">
        <v>1197</v>
      </c>
      <c r="G463" s="28" t="s">
        <v>3131</v>
      </c>
      <c r="H463" s="28" t="s">
        <v>467</v>
      </c>
      <c r="I463" s="28" t="s">
        <v>1153</v>
      </c>
      <c r="J463" s="28" t="s">
        <v>1374</v>
      </c>
      <c r="K463" s="28" t="s">
        <v>3132</v>
      </c>
      <c r="L463" s="28" t="s">
        <v>3133</v>
      </c>
      <c r="M463" s="28" t="s">
        <v>1177</v>
      </c>
      <c r="N463" s="28" t="s">
        <v>1181</v>
      </c>
      <c r="O463" s="29">
        <v>8</v>
      </c>
      <c r="P463" s="29">
        <v>150</v>
      </c>
      <c r="Q463" s="29">
        <v>0</v>
      </c>
      <c r="R463" s="29">
        <v>1200</v>
      </c>
      <c r="S463" s="29">
        <v>850</v>
      </c>
      <c r="T463" s="29">
        <v>350</v>
      </c>
      <c r="U463" s="30" t="s">
        <v>1172</v>
      </c>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row>
    <row r="464" spans="1:45" x14ac:dyDescent="0.3">
      <c r="A464" s="22"/>
      <c r="B464" s="26" t="s">
        <v>3134</v>
      </c>
      <c r="C464" s="27">
        <v>45446</v>
      </c>
      <c r="D464" s="28" t="s">
        <v>1191</v>
      </c>
      <c r="E464" s="28" t="s">
        <v>1157</v>
      </c>
      <c r="F464" s="28" t="s">
        <v>1198</v>
      </c>
      <c r="G464" s="28" t="s">
        <v>3135</v>
      </c>
      <c r="H464" s="28" t="s">
        <v>964</v>
      </c>
      <c r="I464" s="28" t="s">
        <v>1155</v>
      </c>
      <c r="J464" s="28" t="s">
        <v>2946</v>
      </c>
      <c r="K464" s="28" t="s">
        <v>3136</v>
      </c>
      <c r="L464" s="28" t="s">
        <v>3137</v>
      </c>
      <c r="M464" s="28" t="s">
        <v>1177</v>
      </c>
      <c r="N464" s="28" t="s">
        <v>1180</v>
      </c>
      <c r="O464" s="29">
        <v>2</v>
      </c>
      <c r="P464" s="29">
        <v>4500</v>
      </c>
      <c r="Q464" s="29">
        <v>0</v>
      </c>
      <c r="R464" s="29">
        <v>9000</v>
      </c>
      <c r="S464" s="29">
        <v>6800</v>
      </c>
      <c r="T464" s="29">
        <v>2200</v>
      </c>
      <c r="U464" s="30" t="s">
        <v>1172</v>
      </c>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row>
    <row r="465" spans="1:45" x14ac:dyDescent="0.3">
      <c r="A465" s="22"/>
      <c r="B465" s="26" t="s">
        <v>3138</v>
      </c>
      <c r="C465" s="27">
        <v>45446</v>
      </c>
      <c r="D465" s="28" t="s">
        <v>1191</v>
      </c>
      <c r="E465" s="28" t="s">
        <v>1157</v>
      </c>
      <c r="F465" s="28" t="s">
        <v>1198</v>
      </c>
      <c r="G465" s="28" t="s">
        <v>3139</v>
      </c>
      <c r="H465" s="28" t="s">
        <v>989</v>
      </c>
      <c r="I465" s="28" t="s">
        <v>1155</v>
      </c>
      <c r="J465" s="28" t="s">
        <v>2946</v>
      </c>
      <c r="K465" s="28" t="s">
        <v>3140</v>
      </c>
      <c r="L465" s="28" t="s">
        <v>3141</v>
      </c>
      <c r="M465" s="28" t="s">
        <v>1177</v>
      </c>
      <c r="N465" s="28" t="s">
        <v>1180</v>
      </c>
      <c r="O465" s="29">
        <v>3</v>
      </c>
      <c r="P465" s="29">
        <v>2800</v>
      </c>
      <c r="Q465" s="29">
        <v>5</v>
      </c>
      <c r="R465" s="29">
        <v>7980</v>
      </c>
      <c r="S465" s="29">
        <v>6000</v>
      </c>
      <c r="T465" s="29">
        <v>1980</v>
      </c>
      <c r="U465" s="30" t="s">
        <v>1174</v>
      </c>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row>
    <row r="466" spans="1:45" x14ac:dyDescent="0.3">
      <c r="A466" s="22"/>
      <c r="B466" s="26" t="s">
        <v>3142</v>
      </c>
      <c r="C466" s="27">
        <v>45447</v>
      </c>
      <c r="D466" s="28" t="s">
        <v>1192</v>
      </c>
      <c r="E466" s="28" t="s">
        <v>1157</v>
      </c>
      <c r="F466" s="28" t="s">
        <v>1195</v>
      </c>
      <c r="G466" s="28" t="s">
        <v>1279</v>
      </c>
      <c r="H466" s="28" t="s">
        <v>485</v>
      </c>
      <c r="I466" s="28" t="s">
        <v>1153</v>
      </c>
      <c r="J466" s="28" t="s">
        <v>2946</v>
      </c>
      <c r="K466" s="28" t="s">
        <v>3143</v>
      </c>
      <c r="L466" s="28" t="s">
        <v>3144</v>
      </c>
      <c r="M466" s="28" t="s">
        <v>1177</v>
      </c>
      <c r="N466" s="28" t="s">
        <v>1183</v>
      </c>
      <c r="O466" s="29">
        <v>1</v>
      </c>
      <c r="P466" s="29">
        <v>35000</v>
      </c>
      <c r="Q466" s="29">
        <v>12</v>
      </c>
      <c r="R466" s="29">
        <v>30800</v>
      </c>
      <c r="S466" s="29">
        <v>24000</v>
      </c>
      <c r="T466" s="29">
        <v>6800</v>
      </c>
      <c r="U466" s="30" t="s">
        <v>1172</v>
      </c>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row>
    <row r="467" spans="1:45" x14ac:dyDescent="0.3">
      <c r="A467" s="22"/>
      <c r="B467" s="26" t="s">
        <v>3145</v>
      </c>
      <c r="C467" s="27">
        <v>45447</v>
      </c>
      <c r="D467" s="28" t="s">
        <v>1192</v>
      </c>
      <c r="E467" s="28" t="s">
        <v>1157</v>
      </c>
      <c r="F467" s="28" t="s">
        <v>1195</v>
      </c>
      <c r="G467" s="28" t="s">
        <v>1284</v>
      </c>
      <c r="H467" s="28" t="s">
        <v>103</v>
      </c>
      <c r="I467" s="28" t="s">
        <v>1153</v>
      </c>
      <c r="J467" s="28" t="s">
        <v>2946</v>
      </c>
      <c r="K467" s="28" t="s">
        <v>3146</v>
      </c>
      <c r="L467" s="28" t="s">
        <v>3147</v>
      </c>
      <c r="M467" s="28" t="s">
        <v>1177</v>
      </c>
      <c r="N467" s="28" t="s">
        <v>1183</v>
      </c>
      <c r="O467" s="29">
        <v>1</v>
      </c>
      <c r="P467" s="29">
        <v>28000</v>
      </c>
      <c r="Q467" s="29">
        <v>8</v>
      </c>
      <c r="R467" s="29">
        <v>25760</v>
      </c>
      <c r="S467" s="29">
        <v>20000</v>
      </c>
      <c r="T467" s="29">
        <v>5760</v>
      </c>
      <c r="U467" s="30" t="s">
        <v>1173</v>
      </c>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row>
    <row r="468" spans="1:45" x14ac:dyDescent="0.3">
      <c r="A468" s="22"/>
      <c r="B468" s="26" t="s">
        <v>3148</v>
      </c>
      <c r="C468" s="27">
        <v>45448</v>
      </c>
      <c r="D468" s="28" t="s">
        <v>1193</v>
      </c>
      <c r="E468" s="28" t="s">
        <v>1157</v>
      </c>
      <c r="F468" s="28" t="s">
        <v>1195</v>
      </c>
      <c r="G468" s="28" t="s">
        <v>1324</v>
      </c>
      <c r="H468" s="28" t="s">
        <v>283</v>
      </c>
      <c r="I468" s="28" t="s">
        <v>1153</v>
      </c>
      <c r="J468" s="28" t="s">
        <v>3149</v>
      </c>
      <c r="K468" s="28" t="s">
        <v>3150</v>
      </c>
      <c r="L468" s="28" t="s">
        <v>3151</v>
      </c>
      <c r="M468" s="28" t="s">
        <v>1177</v>
      </c>
      <c r="N468" s="28" t="s">
        <v>1183</v>
      </c>
      <c r="O468" s="29">
        <v>3</v>
      </c>
      <c r="P468" s="29">
        <v>6500</v>
      </c>
      <c r="Q468" s="29">
        <v>5</v>
      </c>
      <c r="R468" s="29">
        <v>18525</v>
      </c>
      <c r="S468" s="29">
        <v>14000</v>
      </c>
      <c r="T468" s="29">
        <v>4525</v>
      </c>
      <c r="U468" s="30" t="s">
        <v>1172</v>
      </c>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row>
    <row r="469" spans="1:45" x14ac:dyDescent="0.3">
      <c r="A469" s="22"/>
      <c r="B469" s="26" t="s">
        <v>3152</v>
      </c>
      <c r="C469" s="27">
        <v>45448</v>
      </c>
      <c r="D469" s="28" t="s">
        <v>1193</v>
      </c>
      <c r="E469" s="28" t="s">
        <v>1157</v>
      </c>
      <c r="F469" s="28" t="s">
        <v>1195</v>
      </c>
      <c r="G469" s="28" t="s">
        <v>1329</v>
      </c>
      <c r="H469" s="28" t="s">
        <v>56</v>
      </c>
      <c r="I469" s="28" t="s">
        <v>1153</v>
      </c>
      <c r="J469" s="28" t="s">
        <v>3149</v>
      </c>
      <c r="K469" s="28" t="s">
        <v>3153</v>
      </c>
      <c r="L469" s="28" t="s">
        <v>3154</v>
      </c>
      <c r="M469" s="28" t="s">
        <v>1177</v>
      </c>
      <c r="N469" s="28" t="s">
        <v>1183</v>
      </c>
      <c r="O469" s="29">
        <v>2</v>
      </c>
      <c r="P469" s="29">
        <v>8500</v>
      </c>
      <c r="Q469" s="29">
        <v>0</v>
      </c>
      <c r="R469" s="29">
        <v>17000</v>
      </c>
      <c r="S469" s="29">
        <v>13000</v>
      </c>
      <c r="T469" s="29">
        <v>4000</v>
      </c>
      <c r="U469" s="30" t="s">
        <v>1174</v>
      </c>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row>
    <row r="470" spans="1:45" x14ac:dyDescent="0.3">
      <c r="A470" s="22"/>
      <c r="B470" s="26" t="s">
        <v>3155</v>
      </c>
      <c r="C470" s="27">
        <v>45449</v>
      </c>
      <c r="D470" s="28" t="s">
        <v>1186</v>
      </c>
      <c r="E470" s="28" t="s">
        <v>1159</v>
      </c>
      <c r="F470" s="28" t="s">
        <v>1198</v>
      </c>
      <c r="G470" s="28" t="s">
        <v>3156</v>
      </c>
      <c r="H470" s="28" t="s">
        <v>272</v>
      </c>
      <c r="I470" s="28" t="s">
        <v>1152</v>
      </c>
      <c r="J470" s="28" t="s">
        <v>3157</v>
      </c>
      <c r="K470" s="28" t="s">
        <v>3158</v>
      </c>
      <c r="L470" s="28" t="s">
        <v>3159</v>
      </c>
      <c r="M470" s="28" t="s">
        <v>1177</v>
      </c>
      <c r="N470" s="28" t="s">
        <v>1184</v>
      </c>
      <c r="O470" s="29">
        <v>2</v>
      </c>
      <c r="P470" s="29">
        <v>15000</v>
      </c>
      <c r="Q470" s="29">
        <v>8</v>
      </c>
      <c r="R470" s="29">
        <v>27600</v>
      </c>
      <c r="S470" s="29">
        <v>21000</v>
      </c>
      <c r="T470" s="29">
        <v>6600</v>
      </c>
      <c r="U470" s="30" t="s">
        <v>1172</v>
      </c>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row>
    <row r="471" spans="1:45" x14ac:dyDescent="0.3">
      <c r="A471" s="22"/>
      <c r="B471" s="26" t="s">
        <v>3160</v>
      </c>
      <c r="C471" s="27">
        <v>45449</v>
      </c>
      <c r="D471" s="28" t="s">
        <v>1186</v>
      </c>
      <c r="E471" s="28" t="s">
        <v>1159</v>
      </c>
      <c r="F471" s="28" t="s">
        <v>1198</v>
      </c>
      <c r="G471" s="28" t="s">
        <v>3161</v>
      </c>
      <c r="H471" s="28" t="s">
        <v>881</v>
      </c>
      <c r="I471" s="28" t="s">
        <v>1152</v>
      </c>
      <c r="J471" s="28" t="s">
        <v>3157</v>
      </c>
      <c r="K471" s="28" t="s">
        <v>3162</v>
      </c>
      <c r="L471" s="28" t="s">
        <v>3163</v>
      </c>
      <c r="M471" s="28" t="s">
        <v>1177</v>
      </c>
      <c r="N471" s="28" t="s">
        <v>1184</v>
      </c>
      <c r="O471" s="29">
        <v>3</v>
      </c>
      <c r="P471" s="29">
        <v>3500</v>
      </c>
      <c r="Q471" s="29">
        <v>0</v>
      </c>
      <c r="R471" s="29">
        <v>10500</v>
      </c>
      <c r="S471" s="29">
        <v>8000</v>
      </c>
      <c r="T471" s="29">
        <v>2500</v>
      </c>
      <c r="U471" s="30" t="s">
        <v>1174</v>
      </c>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row>
    <row r="472" spans="1:45" x14ac:dyDescent="0.3">
      <c r="A472" s="22"/>
      <c r="B472" s="26" t="s">
        <v>3164</v>
      </c>
      <c r="C472" s="27">
        <v>45450</v>
      </c>
      <c r="D472" s="28" t="s">
        <v>1187</v>
      </c>
      <c r="E472" s="28" t="s">
        <v>1158</v>
      </c>
      <c r="F472" s="28" t="s">
        <v>1196</v>
      </c>
      <c r="G472" s="28" t="s">
        <v>3165</v>
      </c>
      <c r="H472" s="28" t="s">
        <v>686</v>
      </c>
      <c r="I472" s="28" t="s">
        <v>1151</v>
      </c>
      <c r="J472" s="28" t="s">
        <v>3149</v>
      </c>
      <c r="K472" s="28" t="s">
        <v>3166</v>
      </c>
      <c r="L472" s="28" t="s">
        <v>3167</v>
      </c>
      <c r="M472" s="28" t="s">
        <v>1177</v>
      </c>
      <c r="N472" s="28" t="s">
        <v>1182</v>
      </c>
      <c r="O472" s="29">
        <v>4</v>
      </c>
      <c r="P472" s="29">
        <v>2200</v>
      </c>
      <c r="Q472" s="29">
        <v>5</v>
      </c>
      <c r="R472" s="29">
        <v>8360</v>
      </c>
      <c r="S472" s="29">
        <v>6200</v>
      </c>
      <c r="T472" s="29">
        <v>2160</v>
      </c>
      <c r="U472" s="30" t="s">
        <v>1172</v>
      </c>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row>
    <row r="473" spans="1:45" x14ac:dyDescent="0.3">
      <c r="A473" s="22"/>
      <c r="B473" s="26" t="s">
        <v>3168</v>
      </c>
      <c r="C473" s="27">
        <v>45450</v>
      </c>
      <c r="D473" s="28" t="s">
        <v>1187</v>
      </c>
      <c r="E473" s="28" t="s">
        <v>1158</v>
      </c>
      <c r="F473" s="28" t="s">
        <v>1196</v>
      </c>
      <c r="G473" s="28" t="s">
        <v>3169</v>
      </c>
      <c r="H473" s="28" t="s">
        <v>55</v>
      </c>
      <c r="I473" s="28" t="s">
        <v>1151</v>
      </c>
      <c r="J473" s="28" t="s">
        <v>3149</v>
      </c>
      <c r="K473" s="28" t="s">
        <v>3170</v>
      </c>
      <c r="L473" s="28" t="s">
        <v>3171</v>
      </c>
      <c r="M473" s="28" t="s">
        <v>1177</v>
      </c>
      <c r="N473" s="28" t="s">
        <v>1182</v>
      </c>
      <c r="O473" s="29">
        <v>3</v>
      </c>
      <c r="P473" s="29">
        <v>1800</v>
      </c>
      <c r="Q473" s="29">
        <v>0</v>
      </c>
      <c r="R473" s="29">
        <v>5400</v>
      </c>
      <c r="S473" s="29">
        <v>4000</v>
      </c>
      <c r="T473" s="29">
        <v>1400</v>
      </c>
      <c r="U473" s="30" t="s">
        <v>1173</v>
      </c>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row>
    <row r="474" spans="1:45" x14ac:dyDescent="0.3">
      <c r="A474" s="22"/>
      <c r="B474" s="26" t="s">
        <v>3172</v>
      </c>
      <c r="C474" s="27">
        <v>45451</v>
      </c>
      <c r="D474" s="28" t="s">
        <v>1188</v>
      </c>
      <c r="E474" s="28" t="s">
        <v>1156</v>
      </c>
      <c r="F474" s="28" t="s">
        <v>1197</v>
      </c>
      <c r="G474" s="28" t="s">
        <v>3173</v>
      </c>
      <c r="H474" s="28" t="s">
        <v>1120</v>
      </c>
      <c r="I474" s="28" t="s">
        <v>1152</v>
      </c>
      <c r="J474" s="28" t="s">
        <v>3174</v>
      </c>
      <c r="K474" s="28" t="s">
        <v>3175</v>
      </c>
      <c r="L474" s="28" t="s">
        <v>3176</v>
      </c>
      <c r="M474" s="28" t="s">
        <v>1177</v>
      </c>
      <c r="N474" s="28" t="s">
        <v>1185</v>
      </c>
      <c r="O474" s="29">
        <v>2</v>
      </c>
      <c r="P474" s="29">
        <v>8500</v>
      </c>
      <c r="Q474" s="29">
        <v>10</v>
      </c>
      <c r="R474" s="29">
        <v>15300</v>
      </c>
      <c r="S474" s="29">
        <v>11500</v>
      </c>
      <c r="T474" s="29">
        <v>3800</v>
      </c>
      <c r="U474" s="30" t="s">
        <v>1172</v>
      </c>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row>
    <row r="475" spans="1:45" x14ac:dyDescent="0.3">
      <c r="A475" s="22"/>
      <c r="B475" s="26" t="s">
        <v>3177</v>
      </c>
      <c r="C475" s="27">
        <v>45451</v>
      </c>
      <c r="D475" s="28" t="s">
        <v>1188</v>
      </c>
      <c r="E475" s="28" t="s">
        <v>1156</v>
      </c>
      <c r="F475" s="28" t="s">
        <v>1197</v>
      </c>
      <c r="G475" s="28" t="s">
        <v>3178</v>
      </c>
      <c r="H475" s="28" t="s">
        <v>1075</v>
      </c>
      <c r="I475" s="28" t="s">
        <v>1152</v>
      </c>
      <c r="J475" s="28" t="s">
        <v>2530</v>
      </c>
      <c r="K475" s="28" t="s">
        <v>3179</v>
      </c>
      <c r="L475" s="28" t="s">
        <v>3180</v>
      </c>
      <c r="M475" s="28" t="s">
        <v>1177</v>
      </c>
      <c r="N475" s="28" t="s">
        <v>1185</v>
      </c>
      <c r="O475" s="29">
        <v>3</v>
      </c>
      <c r="P475" s="29">
        <v>5500</v>
      </c>
      <c r="Q475" s="29">
        <v>5</v>
      </c>
      <c r="R475" s="29">
        <v>15675</v>
      </c>
      <c r="S475" s="29">
        <v>12000</v>
      </c>
      <c r="T475" s="29">
        <v>3675</v>
      </c>
      <c r="U475" s="30" t="s">
        <v>1174</v>
      </c>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row>
    <row r="476" spans="1:45" x14ac:dyDescent="0.3">
      <c r="A476" s="22"/>
      <c r="B476" s="26" t="s">
        <v>3181</v>
      </c>
      <c r="C476" s="27">
        <v>45452</v>
      </c>
      <c r="D476" s="28" t="s">
        <v>1189</v>
      </c>
      <c r="E476" s="28" t="s">
        <v>1157</v>
      </c>
      <c r="F476" s="28" t="s">
        <v>1195</v>
      </c>
      <c r="G476" s="28" t="s">
        <v>1369</v>
      </c>
      <c r="H476" s="28" t="s">
        <v>579</v>
      </c>
      <c r="I476" s="28" t="s">
        <v>1153</v>
      </c>
      <c r="J476" s="28" t="s">
        <v>2218</v>
      </c>
      <c r="K476" s="28" t="s">
        <v>3182</v>
      </c>
      <c r="L476" s="28" t="s">
        <v>3183</v>
      </c>
      <c r="M476" s="28" t="s">
        <v>1177</v>
      </c>
      <c r="N476" s="28" t="s">
        <v>1183</v>
      </c>
      <c r="O476" s="29">
        <v>4</v>
      </c>
      <c r="P476" s="29">
        <v>4500</v>
      </c>
      <c r="Q476" s="29">
        <v>8</v>
      </c>
      <c r="R476" s="29">
        <v>16560</v>
      </c>
      <c r="S476" s="29">
        <v>12500</v>
      </c>
      <c r="T476" s="29">
        <v>4060</v>
      </c>
      <c r="U476" s="30" t="s">
        <v>1172</v>
      </c>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row>
    <row r="477" spans="1:45" x14ac:dyDescent="0.3">
      <c r="A477" s="22"/>
      <c r="B477" s="26" t="s">
        <v>3184</v>
      </c>
      <c r="C477" s="27">
        <v>45452</v>
      </c>
      <c r="D477" s="28" t="s">
        <v>1189</v>
      </c>
      <c r="E477" s="28" t="s">
        <v>1157</v>
      </c>
      <c r="F477" s="28" t="s">
        <v>1195</v>
      </c>
      <c r="G477" s="28" t="s">
        <v>1373</v>
      </c>
      <c r="H477" s="28" t="s">
        <v>215</v>
      </c>
      <c r="I477" s="28" t="s">
        <v>1153</v>
      </c>
      <c r="J477" s="28" t="s">
        <v>1557</v>
      </c>
      <c r="K477" s="28" t="s">
        <v>3185</v>
      </c>
      <c r="L477" s="28" t="s">
        <v>3186</v>
      </c>
      <c r="M477" s="28" t="s">
        <v>1177</v>
      </c>
      <c r="N477" s="28" t="s">
        <v>1183</v>
      </c>
      <c r="O477" s="29">
        <v>2</v>
      </c>
      <c r="P477" s="29">
        <v>12000</v>
      </c>
      <c r="Q477" s="29">
        <v>5</v>
      </c>
      <c r="R477" s="29">
        <v>22800</v>
      </c>
      <c r="S477" s="29">
        <v>17500</v>
      </c>
      <c r="T477" s="29">
        <v>5300</v>
      </c>
      <c r="U477" s="30" t="s">
        <v>1173</v>
      </c>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row>
    <row r="478" spans="1:45" x14ac:dyDescent="0.3">
      <c r="A478" s="22"/>
      <c r="B478" s="26" t="s">
        <v>3187</v>
      </c>
      <c r="C478" s="27">
        <v>45453</v>
      </c>
      <c r="D478" s="28" t="s">
        <v>1190</v>
      </c>
      <c r="E478" s="28" t="s">
        <v>1157</v>
      </c>
      <c r="F478" s="28" t="s">
        <v>1197</v>
      </c>
      <c r="G478" s="28" t="s">
        <v>3188</v>
      </c>
      <c r="H478" s="28" t="s">
        <v>588</v>
      </c>
      <c r="I478" s="28" t="s">
        <v>1153</v>
      </c>
      <c r="J478" s="28" t="s">
        <v>1414</v>
      </c>
      <c r="K478" s="28" t="s">
        <v>3189</v>
      </c>
      <c r="L478" s="28" t="s">
        <v>3190</v>
      </c>
      <c r="M478" s="28" t="s">
        <v>1177</v>
      </c>
      <c r="N478" s="28" t="s">
        <v>1181</v>
      </c>
      <c r="O478" s="29">
        <v>8</v>
      </c>
      <c r="P478" s="29">
        <v>550</v>
      </c>
      <c r="Q478" s="29">
        <v>0</v>
      </c>
      <c r="R478" s="29">
        <v>4400</v>
      </c>
      <c r="S478" s="29">
        <v>3200</v>
      </c>
      <c r="T478" s="29">
        <v>1200</v>
      </c>
      <c r="U478" s="30" t="s">
        <v>1173</v>
      </c>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row>
    <row r="479" spans="1:45" x14ac:dyDescent="0.3">
      <c r="A479" s="22"/>
      <c r="B479" s="26" t="s">
        <v>3191</v>
      </c>
      <c r="C479" s="27">
        <v>45453</v>
      </c>
      <c r="D479" s="28" t="s">
        <v>1190</v>
      </c>
      <c r="E479" s="28" t="s">
        <v>1157</v>
      </c>
      <c r="F479" s="28" t="s">
        <v>1197</v>
      </c>
      <c r="G479" s="28" t="s">
        <v>3192</v>
      </c>
      <c r="H479" s="28" t="s">
        <v>439</v>
      </c>
      <c r="I479" s="28" t="s">
        <v>1153</v>
      </c>
      <c r="J479" s="28" t="s">
        <v>2937</v>
      </c>
      <c r="K479" s="28" t="s">
        <v>3193</v>
      </c>
      <c r="L479" s="28" t="s">
        <v>3194</v>
      </c>
      <c r="M479" s="28" t="s">
        <v>1177</v>
      </c>
      <c r="N479" s="28" t="s">
        <v>1181</v>
      </c>
      <c r="O479" s="29">
        <v>5</v>
      </c>
      <c r="P479" s="29">
        <v>450</v>
      </c>
      <c r="Q479" s="29">
        <v>0</v>
      </c>
      <c r="R479" s="29">
        <v>2250</v>
      </c>
      <c r="S479" s="29">
        <v>1650</v>
      </c>
      <c r="T479" s="29">
        <v>600</v>
      </c>
      <c r="U479" s="30" t="s">
        <v>1172</v>
      </c>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row>
    <row r="480" spans="1:45" x14ac:dyDescent="0.3">
      <c r="A480" s="22"/>
      <c r="B480" s="26" t="s">
        <v>3195</v>
      </c>
      <c r="C480" s="27">
        <v>45454</v>
      </c>
      <c r="D480" s="28" t="s">
        <v>1191</v>
      </c>
      <c r="E480" s="28" t="s">
        <v>1157</v>
      </c>
      <c r="F480" s="28" t="s">
        <v>1198</v>
      </c>
      <c r="G480" s="28" t="s">
        <v>3196</v>
      </c>
      <c r="H480" s="28" t="s">
        <v>582</v>
      </c>
      <c r="I480" s="28" t="s">
        <v>1155</v>
      </c>
      <c r="J480" s="28" t="s">
        <v>1927</v>
      </c>
      <c r="K480" s="28" t="s">
        <v>3197</v>
      </c>
      <c r="L480" s="28" t="s">
        <v>3198</v>
      </c>
      <c r="M480" s="28" t="s">
        <v>1177</v>
      </c>
      <c r="N480" s="28" t="s">
        <v>1180</v>
      </c>
      <c r="O480" s="29">
        <v>3</v>
      </c>
      <c r="P480" s="29">
        <v>3200</v>
      </c>
      <c r="Q480" s="29">
        <v>0</v>
      </c>
      <c r="R480" s="29">
        <v>9600</v>
      </c>
      <c r="S480" s="29">
        <v>7200</v>
      </c>
      <c r="T480" s="29">
        <v>2400</v>
      </c>
      <c r="U480" s="30" t="s">
        <v>1172</v>
      </c>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row>
    <row r="481" spans="1:45" x14ac:dyDescent="0.3">
      <c r="A481" s="22"/>
      <c r="B481" s="26" t="s">
        <v>3199</v>
      </c>
      <c r="C481" s="27">
        <v>45454</v>
      </c>
      <c r="D481" s="28" t="s">
        <v>1191</v>
      </c>
      <c r="E481" s="28" t="s">
        <v>1157</v>
      </c>
      <c r="F481" s="28" t="s">
        <v>1198</v>
      </c>
      <c r="G481" s="28" t="s">
        <v>3200</v>
      </c>
      <c r="H481" s="28" t="s">
        <v>447</v>
      </c>
      <c r="I481" s="28" t="s">
        <v>1155</v>
      </c>
      <c r="J481" s="28" t="s">
        <v>1927</v>
      </c>
      <c r="K481" s="28" t="s">
        <v>3201</v>
      </c>
      <c r="L481" s="28" t="s">
        <v>3202</v>
      </c>
      <c r="M481" s="28" t="s">
        <v>1177</v>
      </c>
      <c r="N481" s="28" t="s">
        <v>1180</v>
      </c>
      <c r="O481" s="29">
        <v>2</v>
      </c>
      <c r="P481" s="29">
        <v>5500</v>
      </c>
      <c r="Q481" s="29">
        <v>5</v>
      </c>
      <c r="R481" s="29">
        <v>10450</v>
      </c>
      <c r="S481" s="29">
        <v>8000</v>
      </c>
      <c r="T481" s="29">
        <v>2450</v>
      </c>
      <c r="U481" s="30" t="s">
        <v>1174</v>
      </c>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row>
    <row r="482" spans="1:45" x14ac:dyDescent="0.3">
      <c r="A482" s="22"/>
      <c r="B482" s="26" t="s">
        <v>3203</v>
      </c>
      <c r="C482" s="27">
        <v>45455</v>
      </c>
      <c r="D482" s="28" t="s">
        <v>1192</v>
      </c>
      <c r="E482" s="28" t="s">
        <v>1157</v>
      </c>
      <c r="F482" s="28" t="s">
        <v>1195</v>
      </c>
      <c r="G482" s="28" t="s">
        <v>1413</v>
      </c>
      <c r="H482" s="28" t="s">
        <v>298</v>
      </c>
      <c r="I482" s="28" t="s">
        <v>1153</v>
      </c>
      <c r="J482" s="28" t="s">
        <v>2261</v>
      </c>
      <c r="K482" s="28" t="s">
        <v>3204</v>
      </c>
      <c r="L482" s="28" t="s">
        <v>3205</v>
      </c>
      <c r="M482" s="28" t="s">
        <v>1177</v>
      </c>
      <c r="N482" s="28" t="s">
        <v>1183</v>
      </c>
      <c r="O482" s="29">
        <v>1</v>
      </c>
      <c r="P482" s="29">
        <v>15000</v>
      </c>
      <c r="Q482" s="29">
        <v>8</v>
      </c>
      <c r="R482" s="29">
        <v>13800</v>
      </c>
      <c r="S482" s="29">
        <v>10500</v>
      </c>
      <c r="T482" s="29">
        <v>3300</v>
      </c>
      <c r="U482" s="30" t="s">
        <v>1172</v>
      </c>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row>
    <row r="483" spans="1:45" x14ac:dyDescent="0.3">
      <c r="A483" s="22"/>
      <c r="B483" s="26" t="s">
        <v>3206</v>
      </c>
      <c r="C483" s="27">
        <v>45455</v>
      </c>
      <c r="D483" s="28" t="s">
        <v>1192</v>
      </c>
      <c r="E483" s="28" t="s">
        <v>1157</v>
      </c>
      <c r="F483" s="28" t="s">
        <v>1195</v>
      </c>
      <c r="G483" s="28" t="s">
        <v>1418</v>
      </c>
      <c r="H483" s="28" t="s">
        <v>817</v>
      </c>
      <c r="I483" s="28" t="s">
        <v>1153</v>
      </c>
      <c r="J483" s="28" t="s">
        <v>1275</v>
      </c>
      <c r="K483" s="28" t="s">
        <v>3207</v>
      </c>
      <c r="L483" s="28" t="s">
        <v>3208</v>
      </c>
      <c r="M483" s="28" t="s">
        <v>1177</v>
      </c>
      <c r="N483" s="28" t="s">
        <v>1183</v>
      </c>
      <c r="O483" s="29">
        <v>1</v>
      </c>
      <c r="P483" s="29">
        <v>22000</v>
      </c>
      <c r="Q483" s="29">
        <v>5</v>
      </c>
      <c r="R483" s="29">
        <v>20900</v>
      </c>
      <c r="S483" s="29">
        <v>16500</v>
      </c>
      <c r="T483" s="29">
        <v>4400</v>
      </c>
      <c r="U483" s="30" t="s">
        <v>1174</v>
      </c>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row>
    <row r="484" spans="1:45" x14ac:dyDescent="0.3">
      <c r="A484" s="22"/>
      <c r="B484" s="26" t="s">
        <v>3209</v>
      </c>
      <c r="C484" s="27">
        <v>45456</v>
      </c>
      <c r="D484" s="28" t="s">
        <v>1193</v>
      </c>
      <c r="E484" s="28" t="s">
        <v>1157</v>
      </c>
      <c r="F484" s="28" t="s">
        <v>1195</v>
      </c>
      <c r="G484" s="28" t="s">
        <v>1457</v>
      </c>
      <c r="H484" s="28" t="s">
        <v>299</v>
      </c>
      <c r="I484" s="28" t="s">
        <v>1153</v>
      </c>
      <c r="J484" s="28" t="s">
        <v>2261</v>
      </c>
      <c r="K484" s="28" t="s">
        <v>3210</v>
      </c>
      <c r="L484" s="28" t="s">
        <v>3211</v>
      </c>
      <c r="M484" s="28" t="s">
        <v>1177</v>
      </c>
      <c r="N484" s="28" t="s">
        <v>1183</v>
      </c>
      <c r="O484" s="29">
        <v>2</v>
      </c>
      <c r="P484" s="29">
        <v>8500</v>
      </c>
      <c r="Q484" s="29">
        <v>10</v>
      </c>
      <c r="R484" s="29">
        <v>15300</v>
      </c>
      <c r="S484" s="29">
        <v>11500</v>
      </c>
      <c r="T484" s="29">
        <v>3800</v>
      </c>
      <c r="U484" s="30" t="s">
        <v>1172</v>
      </c>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row>
    <row r="485" spans="1:45" x14ac:dyDescent="0.3">
      <c r="A485" s="22"/>
      <c r="B485" s="26" t="s">
        <v>3212</v>
      </c>
      <c r="C485" s="27">
        <v>45456</v>
      </c>
      <c r="D485" s="28" t="s">
        <v>1193</v>
      </c>
      <c r="E485" s="28" t="s">
        <v>1157</v>
      </c>
      <c r="F485" s="28" t="s">
        <v>1195</v>
      </c>
      <c r="G485" s="28" t="s">
        <v>1462</v>
      </c>
      <c r="H485" s="28" t="s">
        <v>665</v>
      </c>
      <c r="I485" s="28" t="s">
        <v>1153</v>
      </c>
      <c r="J485" s="28" t="s">
        <v>1275</v>
      </c>
      <c r="K485" s="28" t="s">
        <v>3213</v>
      </c>
      <c r="L485" s="28" t="s">
        <v>3214</v>
      </c>
      <c r="M485" s="28" t="s">
        <v>1177</v>
      </c>
      <c r="N485" s="28" t="s">
        <v>1183</v>
      </c>
      <c r="O485" s="29">
        <v>1</v>
      </c>
      <c r="P485" s="29">
        <v>12000</v>
      </c>
      <c r="Q485" s="29">
        <v>5</v>
      </c>
      <c r="R485" s="29">
        <v>11400</v>
      </c>
      <c r="S485" s="29">
        <v>8800</v>
      </c>
      <c r="T485" s="29">
        <v>2600</v>
      </c>
      <c r="U485" s="30" t="s">
        <v>1173</v>
      </c>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row>
    <row r="486" spans="1:45" x14ac:dyDescent="0.3">
      <c r="A486" s="22"/>
      <c r="B486" s="26" t="s">
        <v>3215</v>
      </c>
      <c r="C486" s="27">
        <v>45457</v>
      </c>
      <c r="D486" s="28" t="s">
        <v>1186</v>
      </c>
      <c r="E486" s="28" t="s">
        <v>1159</v>
      </c>
      <c r="F486" s="28" t="s">
        <v>1198</v>
      </c>
      <c r="G486" s="28" t="s">
        <v>3216</v>
      </c>
      <c r="H486" s="28" t="s">
        <v>297</v>
      </c>
      <c r="I486" s="28" t="s">
        <v>1152</v>
      </c>
      <c r="J486" s="28" t="s">
        <v>2261</v>
      </c>
      <c r="K486" s="28" t="s">
        <v>3217</v>
      </c>
      <c r="L486" s="28" t="s">
        <v>3218</v>
      </c>
      <c r="M486" s="28" t="s">
        <v>1177</v>
      </c>
      <c r="N486" s="28" t="s">
        <v>1184</v>
      </c>
      <c r="O486" s="29">
        <v>2</v>
      </c>
      <c r="P486" s="29">
        <v>25000</v>
      </c>
      <c r="Q486" s="29">
        <v>8</v>
      </c>
      <c r="R486" s="29">
        <v>46000</v>
      </c>
      <c r="S486" s="29">
        <v>35000</v>
      </c>
      <c r="T486" s="29">
        <v>11000</v>
      </c>
      <c r="U486" s="30" t="s">
        <v>1172</v>
      </c>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row>
    <row r="487" spans="1:45" x14ac:dyDescent="0.3">
      <c r="A487" s="22"/>
      <c r="B487" s="26" t="s">
        <v>3219</v>
      </c>
      <c r="C487" s="27">
        <v>45457</v>
      </c>
      <c r="D487" s="28" t="s">
        <v>1186</v>
      </c>
      <c r="E487" s="28" t="s">
        <v>1159</v>
      </c>
      <c r="F487" s="28" t="s">
        <v>1198</v>
      </c>
      <c r="G487" s="28" t="s">
        <v>3220</v>
      </c>
      <c r="H487" s="28" t="s">
        <v>872</v>
      </c>
      <c r="I487" s="28" t="s">
        <v>1152</v>
      </c>
      <c r="J487" s="28" t="s">
        <v>1514</v>
      </c>
      <c r="K487" s="28" t="s">
        <v>3221</v>
      </c>
      <c r="L487" s="28" t="s">
        <v>3222</v>
      </c>
      <c r="M487" s="28" t="s">
        <v>1177</v>
      </c>
      <c r="N487" s="28" t="s">
        <v>1184</v>
      </c>
      <c r="O487" s="29">
        <v>1</v>
      </c>
      <c r="P487" s="29">
        <v>18000</v>
      </c>
      <c r="Q487" s="29">
        <v>5</v>
      </c>
      <c r="R487" s="29">
        <v>17100</v>
      </c>
      <c r="S487" s="29">
        <v>13000</v>
      </c>
      <c r="T487" s="29">
        <v>4100</v>
      </c>
      <c r="U487" s="30" t="s">
        <v>1174</v>
      </c>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row>
    <row r="488" spans="1:45" x14ac:dyDescent="0.3">
      <c r="A488" s="22"/>
      <c r="B488" s="26" t="s">
        <v>3223</v>
      </c>
      <c r="C488" s="27">
        <v>45458</v>
      </c>
      <c r="D488" s="28" t="s">
        <v>1187</v>
      </c>
      <c r="E488" s="28" t="s">
        <v>1158</v>
      </c>
      <c r="F488" s="28" t="s">
        <v>1196</v>
      </c>
      <c r="G488" s="28" t="s">
        <v>3224</v>
      </c>
      <c r="H488" s="28" t="s">
        <v>296</v>
      </c>
      <c r="I488" s="28" t="s">
        <v>1151</v>
      </c>
      <c r="J488" s="28" t="s">
        <v>1250</v>
      </c>
      <c r="K488" s="28" t="s">
        <v>3225</v>
      </c>
      <c r="L488" s="28" t="s">
        <v>3226</v>
      </c>
      <c r="M488" s="28" t="s">
        <v>1177</v>
      </c>
      <c r="N488" s="28" t="s">
        <v>1182</v>
      </c>
      <c r="O488" s="29">
        <v>2</v>
      </c>
      <c r="P488" s="29">
        <v>4500</v>
      </c>
      <c r="Q488" s="29">
        <v>5</v>
      </c>
      <c r="R488" s="29">
        <v>8550</v>
      </c>
      <c r="S488" s="29">
        <v>6500</v>
      </c>
      <c r="T488" s="29">
        <v>2050</v>
      </c>
      <c r="U488" s="30" t="s">
        <v>1172</v>
      </c>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row>
    <row r="489" spans="1:45" x14ac:dyDescent="0.3">
      <c r="A489" s="22"/>
      <c r="B489" s="26" t="s">
        <v>3227</v>
      </c>
      <c r="C489" s="27">
        <v>45458</v>
      </c>
      <c r="D489" s="28" t="s">
        <v>1187</v>
      </c>
      <c r="E489" s="28" t="s">
        <v>1158</v>
      </c>
      <c r="F489" s="28" t="s">
        <v>1196</v>
      </c>
      <c r="G489" s="28" t="s">
        <v>3228</v>
      </c>
      <c r="H489" s="28" t="s">
        <v>340</v>
      </c>
      <c r="I489" s="28" t="s">
        <v>1151</v>
      </c>
      <c r="J489" s="28" t="s">
        <v>1344</v>
      </c>
      <c r="K489" s="28" t="s">
        <v>3229</v>
      </c>
      <c r="L489" s="28" t="s">
        <v>3230</v>
      </c>
      <c r="M489" s="28" t="s">
        <v>1177</v>
      </c>
      <c r="N489" s="28" t="s">
        <v>1182</v>
      </c>
      <c r="O489" s="29">
        <v>3</v>
      </c>
      <c r="P489" s="29">
        <v>2800</v>
      </c>
      <c r="Q489" s="29">
        <v>0</v>
      </c>
      <c r="R489" s="29">
        <v>8400</v>
      </c>
      <c r="S489" s="29">
        <v>6300</v>
      </c>
      <c r="T489" s="29">
        <v>2100</v>
      </c>
      <c r="U489" s="30" t="s">
        <v>1173</v>
      </c>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row>
    <row r="490" spans="1:45" x14ac:dyDescent="0.3">
      <c r="A490" s="22"/>
      <c r="B490" s="26" t="s">
        <v>3231</v>
      </c>
      <c r="C490" s="27">
        <v>45459</v>
      </c>
      <c r="D490" s="28" t="s">
        <v>1188</v>
      </c>
      <c r="E490" s="28" t="s">
        <v>1156</v>
      </c>
      <c r="F490" s="28" t="s">
        <v>1197</v>
      </c>
      <c r="G490" s="28" t="s">
        <v>3232</v>
      </c>
      <c r="H490" s="28" t="s">
        <v>1133</v>
      </c>
      <c r="I490" s="28" t="s">
        <v>1152</v>
      </c>
      <c r="J490" s="28" t="s">
        <v>1927</v>
      </c>
      <c r="K490" s="28" t="s">
        <v>3233</v>
      </c>
      <c r="L490" s="28" t="s">
        <v>3234</v>
      </c>
      <c r="M490" s="28" t="s">
        <v>1177</v>
      </c>
      <c r="N490" s="28" t="s">
        <v>1185</v>
      </c>
      <c r="O490" s="29">
        <v>2</v>
      </c>
      <c r="P490" s="29">
        <v>5500</v>
      </c>
      <c r="Q490" s="29">
        <v>8</v>
      </c>
      <c r="R490" s="29">
        <v>10120</v>
      </c>
      <c r="S490" s="29">
        <v>7700</v>
      </c>
      <c r="T490" s="29">
        <v>2420</v>
      </c>
      <c r="U490" s="30" t="s">
        <v>1172</v>
      </c>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row>
    <row r="491" spans="1:45" x14ac:dyDescent="0.3">
      <c r="A491" s="22"/>
      <c r="B491" s="26" t="s">
        <v>3235</v>
      </c>
      <c r="C491" s="27">
        <v>45459</v>
      </c>
      <c r="D491" s="28" t="s">
        <v>1188</v>
      </c>
      <c r="E491" s="28" t="s">
        <v>1156</v>
      </c>
      <c r="F491" s="28" t="s">
        <v>1197</v>
      </c>
      <c r="G491" s="28" t="s">
        <v>3236</v>
      </c>
      <c r="H491" s="28" t="s">
        <v>329</v>
      </c>
      <c r="I491" s="28" t="s">
        <v>1152</v>
      </c>
      <c r="J491" s="28" t="s">
        <v>1514</v>
      </c>
      <c r="K491" s="28" t="s">
        <v>3237</v>
      </c>
      <c r="L491" s="28" t="s">
        <v>3238</v>
      </c>
      <c r="M491" s="28" t="s">
        <v>1177</v>
      </c>
      <c r="N491" s="28" t="s">
        <v>1185</v>
      </c>
      <c r="O491" s="29">
        <v>3</v>
      </c>
      <c r="P491" s="29">
        <v>4500</v>
      </c>
      <c r="Q491" s="29">
        <v>5</v>
      </c>
      <c r="R491" s="29">
        <v>12825</v>
      </c>
      <c r="S491" s="29">
        <v>9800</v>
      </c>
      <c r="T491" s="29">
        <v>3025</v>
      </c>
      <c r="U491" s="30" t="s">
        <v>1174</v>
      </c>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row>
    <row r="492" spans="1:45" x14ac:dyDescent="0.3">
      <c r="A492" s="22"/>
      <c r="B492" s="26" t="s">
        <v>3239</v>
      </c>
      <c r="C492" s="27">
        <v>45460</v>
      </c>
      <c r="D492" s="28" t="s">
        <v>1189</v>
      </c>
      <c r="E492" s="28" t="s">
        <v>1157</v>
      </c>
      <c r="F492" s="28" t="s">
        <v>1195</v>
      </c>
      <c r="G492" s="28" t="s">
        <v>1500</v>
      </c>
      <c r="H492" s="28" t="s">
        <v>1135</v>
      </c>
      <c r="I492" s="28" t="s">
        <v>1155</v>
      </c>
      <c r="J492" s="28" t="s">
        <v>1927</v>
      </c>
      <c r="K492" s="28" t="s">
        <v>3240</v>
      </c>
      <c r="L492" s="28" t="s">
        <v>3241</v>
      </c>
      <c r="M492" s="28" t="s">
        <v>1177</v>
      </c>
      <c r="N492" s="28" t="s">
        <v>1183</v>
      </c>
      <c r="O492" s="29">
        <v>4</v>
      </c>
      <c r="P492" s="29">
        <v>2200</v>
      </c>
      <c r="Q492" s="29">
        <v>0</v>
      </c>
      <c r="R492" s="29">
        <v>8800</v>
      </c>
      <c r="S492" s="29">
        <v>6600</v>
      </c>
      <c r="T492" s="29">
        <v>2200</v>
      </c>
      <c r="U492" s="30" t="s">
        <v>1172</v>
      </c>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row>
    <row r="493" spans="1:45" x14ac:dyDescent="0.3">
      <c r="A493" s="22"/>
      <c r="B493" s="26" t="s">
        <v>3242</v>
      </c>
      <c r="C493" s="27">
        <v>45460</v>
      </c>
      <c r="D493" s="28" t="s">
        <v>1189</v>
      </c>
      <c r="E493" s="28" t="s">
        <v>1157</v>
      </c>
      <c r="F493" s="28" t="s">
        <v>1195</v>
      </c>
      <c r="G493" s="28" t="s">
        <v>1505</v>
      </c>
      <c r="H493" s="28" t="s">
        <v>560</v>
      </c>
      <c r="I493" s="28" t="s">
        <v>1153</v>
      </c>
      <c r="J493" s="28" t="s">
        <v>3243</v>
      </c>
      <c r="K493" s="28" t="s">
        <v>3244</v>
      </c>
      <c r="L493" s="28" t="s">
        <v>3245</v>
      </c>
      <c r="M493" s="28" t="s">
        <v>1177</v>
      </c>
      <c r="N493" s="28" t="s">
        <v>1183</v>
      </c>
      <c r="O493" s="29">
        <v>5</v>
      </c>
      <c r="P493" s="29">
        <v>1200</v>
      </c>
      <c r="Q493" s="29">
        <v>5</v>
      </c>
      <c r="R493" s="29">
        <v>5700</v>
      </c>
      <c r="S493" s="29">
        <v>4300</v>
      </c>
      <c r="T493" s="29">
        <v>1400</v>
      </c>
      <c r="U493" s="30" t="s">
        <v>1173</v>
      </c>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row>
    <row r="494" spans="1:45" x14ac:dyDescent="0.3">
      <c r="A494" s="22"/>
      <c r="B494" s="26" t="s">
        <v>3246</v>
      </c>
      <c r="C494" s="27">
        <v>45461</v>
      </c>
      <c r="D494" s="28" t="s">
        <v>1190</v>
      </c>
      <c r="E494" s="28" t="s">
        <v>1157</v>
      </c>
      <c r="F494" s="28" t="s">
        <v>1197</v>
      </c>
      <c r="G494" s="28" t="s">
        <v>3247</v>
      </c>
      <c r="H494" s="28" t="s">
        <v>450</v>
      </c>
      <c r="I494" s="28" t="s">
        <v>1153</v>
      </c>
      <c r="J494" s="28" t="s">
        <v>1592</v>
      </c>
      <c r="K494" s="28" t="s">
        <v>3248</v>
      </c>
      <c r="L494" s="28" t="s">
        <v>3249</v>
      </c>
      <c r="M494" s="28" t="s">
        <v>1177</v>
      </c>
      <c r="N494" s="28" t="s">
        <v>1181</v>
      </c>
      <c r="O494" s="29">
        <v>6</v>
      </c>
      <c r="P494" s="29">
        <v>350</v>
      </c>
      <c r="Q494" s="29">
        <v>0</v>
      </c>
      <c r="R494" s="29">
        <v>2100</v>
      </c>
      <c r="S494" s="29">
        <v>1550</v>
      </c>
      <c r="T494" s="29">
        <v>550</v>
      </c>
      <c r="U494" s="30" t="s">
        <v>1173</v>
      </c>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row>
    <row r="495" spans="1:45" x14ac:dyDescent="0.3">
      <c r="A495" s="22"/>
      <c r="B495" s="26" t="s">
        <v>3250</v>
      </c>
      <c r="C495" s="27">
        <v>45461</v>
      </c>
      <c r="D495" s="28" t="s">
        <v>1190</v>
      </c>
      <c r="E495" s="28" t="s">
        <v>1157</v>
      </c>
      <c r="F495" s="28" t="s">
        <v>1197</v>
      </c>
      <c r="G495" s="28" t="s">
        <v>3251</v>
      </c>
      <c r="H495" s="28" t="s">
        <v>691</v>
      </c>
      <c r="I495" s="28" t="s">
        <v>1153</v>
      </c>
      <c r="J495" s="28" t="s">
        <v>3252</v>
      </c>
      <c r="K495" s="28" t="s">
        <v>3253</v>
      </c>
      <c r="L495" s="28" t="s">
        <v>3254</v>
      </c>
      <c r="M495" s="28" t="s">
        <v>1177</v>
      </c>
      <c r="N495" s="28" t="s">
        <v>1181</v>
      </c>
      <c r="O495" s="29">
        <v>4</v>
      </c>
      <c r="P495" s="29">
        <v>550</v>
      </c>
      <c r="Q495" s="29">
        <v>0</v>
      </c>
      <c r="R495" s="29">
        <v>2200</v>
      </c>
      <c r="S495" s="29">
        <v>1650</v>
      </c>
      <c r="T495" s="29">
        <v>550</v>
      </c>
      <c r="U495" s="30" t="s">
        <v>1172</v>
      </c>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row>
    <row r="496" spans="1:45" x14ac:dyDescent="0.3">
      <c r="A496" s="22"/>
      <c r="B496" s="26" t="s">
        <v>3255</v>
      </c>
      <c r="C496" s="27">
        <v>45462</v>
      </c>
      <c r="D496" s="28" t="s">
        <v>1191</v>
      </c>
      <c r="E496" s="28" t="s">
        <v>1157</v>
      </c>
      <c r="F496" s="28" t="s">
        <v>1198</v>
      </c>
      <c r="G496" s="28" t="s">
        <v>3256</v>
      </c>
      <c r="H496" s="28" t="s">
        <v>1132</v>
      </c>
      <c r="I496" s="28" t="s">
        <v>1155</v>
      </c>
      <c r="J496" s="28" t="s">
        <v>3257</v>
      </c>
      <c r="K496" s="28" t="s">
        <v>3258</v>
      </c>
      <c r="L496" s="28" t="s">
        <v>3259</v>
      </c>
      <c r="M496" s="28" t="s">
        <v>1177</v>
      </c>
      <c r="N496" s="28" t="s">
        <v>1180</v>
      </c>
      <c r="O496" s="29">
        <v>3</v>
      </c>
      <c r="P496" s="29">
        <v>2800</v>
      </c>
      <c r="Q496" s="29">
        <v>5</v>
      </c>
      <c r="R496" s="29">
        <v>7980</v>
      </c>
      <c r="S496" s="29">
        <v>6000</v>
      </c>
      <c r="T496" s="29">
        <v>1980</v>
      </c>
      <c r="U496" s="30" t="s">
        <v>1172</v>
      </c>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row>
    <row r="497" spans="1:45" x14ac:dyDescent="0.3">
      <c r="A497" s="22"/>
      <c r="B497" s="26" t="s">
        <v>3260</v>
      </c>
      <c r="C497" s="27">
        <v>45462</v>
      </c>
      <c r="D497" s="28" t="s">
        <v>1191</v>
      </c>
      <c r="E497" s="28" t="s">
        <v>1157</v>
      </c>
      <c r="F497" s="28" t="s">
        <v>1198</v>
      </c>
      <c r="G497" s="28" t="s">
        <v>3261</v>
      </c>
      <c r="H497" s="28" t="s">
        <v>1138</v>
      </c>
      <c r="I497" s="28" t="s">
        <v>1155</v>
      </c>
      <c r="J497" s="28" t="s">
        <v>1979</v>
      </c>
      <c r="K497" s="28" t="s">
        <v>3262</v>
      </c>
      <c r="L497" s="28" t="s">
        <v>3263</v>
      </c>
      <c r="M497" s="28" t="s">
        <v>1177</v>
      </c>
      <c r="N497" s="28" t="s">
        <v>1180</v>
      </c>
      <c r="O497" s="29">
        <v>4</v>
      </c>
      <c r="P497" s="29">
        <v>1800</v>
      </c>
      <c r="Q497" s="29">
        <v>0</v>
      </c>
      <c r="R497" s="29">
        <v>7200</v>
      </c>
      <c r="S497" s="29">
        <v>5400</v>
      </c>
      <c r="T497" s="29">
        <v>1800</v>
      </c>
      <c r="U497" s="30" t="s">
        <v>1174</v>
      </c>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row>
    <row r="498" spans="1:45" x14ac:dyDescent="0.3">
      <c r="A498" s="22"/>
      <c r="B498" s="26" t="s">
        <v>3264</v>
      </c>
      <c r="C498" s="27">
        <v>45463</v>
      </c>
      <c r="D498" s="28" t="s">
        <v>1192</v>
      </c>
      <c r="E498" s="28" t="s">
        <v>1157</v>
      </c>
      <c r="F498" s="28" t="s">
        <v>1195</v>
      </c>
      <c r="G498" s="28" t="s">
        <v>1544</v>
      </c>
      <c r="H498" s="28" t="s">
        <v>597</v>
      </c>
      <c r="I498" s="28" t="s">
        <v>1153</v>
      </c>
      <c r="J498" s="28" t="s">
        <v>1753</v>
      </c>
      <c r="K498" s="28" t="s">
        <v>3265</v>
      </c>
      <c r="L498" s="28" t="s">
        <v>3266</v>
      </c>
      <c r="M498" s="28" t="s">
        <v>1177</v>
      </c>
      <c r="N498" s="28" t="s">
        <v>1183</v>
      </c>
      <c r="O498" s="29">
        <v>2</v>
      </c>
      <c r="P498" s="29">
        <v>4500</v>
      </c>
      <c r="Q498" s="29">
        <v>0</v>
      </c>
      <c r="R498" s="29">
        <v>9000</v>
      </c>
      <c r="S498" s="29">
        <v>6800</v>
      </c>
      <c r="T498" s="29">
        <v>2200</v>
      </c>
      <c r="U498" s="30" t="s">
        <v>1172</v>
      </c>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row>
    <row r="499" spans="1:45" x14ac:dyDescent="0.3">
      <c r="A499" s="22"/>
      <c r="B499" s="26" t="s">
        <v>3267</v>
      </c>
      <c r="C499" s="27">
        <v>45463</v>
      </c>
      <c r="D499" s="28" t="s">
        <v>1192</v>
      </c>
      <c r="E499" s="28" t="s">
        <v>1157</v>
      </c>
      <c r="F499" s="28" t="s">
        <v>1195</v>
      </c>
      <c r="G499" s="28" t="s">
        <v>1548</v>
      </c>
      <c r="H499" s="28" t="s">
        <v>332</v>
      </c>
      <c r="I499" s="28" t="s">
        <v>1153</v>
      </c>
      <c r="J499" s="28" t="s">
        <v>1753</v>
      </c>
      <c r="K499" s="28" t="s">
        <v>3268</v>
      </c>
      <c r="L499" s="28" t="s">
        <v>3269</v>
      </c>
      <c r="M499" s="28" t="s">
        <v>1177</v>
      </c>
      <c r="N499" s="28" t="s">
        <v>1183</v>
      </c>
      <c r="O499" s="29">
        <v>6</v>
      </c>
      <c r="P499" s="29">
        <v>800</v>
      </c>
      <c r="Q499" s="29">
        <v>5</v>
      </c>
      <c r="R499" s="29">
        <v>4560</v>
      </c>
      <c r="S499" s="29">
        <v>3400</v>
      </c>
      <c r="T499" s="29">
        <v>1160</v>
      </c>
      <c r="U499" s="30" t="s">
        <v>1173</v>
      </c>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row>
    <row r="500" spans="1:45" x14ac:dyDescent="0.3">
      <c r="A500" s="22"/>
      <c r="B500" s="26" t="s">
        <v>3270</v>
      </c>
      <c r="C500" s="27">
        <v>45464</v>
      </c>
      <c r="D500" s="28" t="s">
        <v>1193</v>
      </c>
      <c r="E500" s="28" t="s">
        <v>1157</v>
      </c>
      <c r="F500" s="28" t="s">
        <v>1195</v>
      </c>
      <c r="G500" s="28" t="s">
        <v>1586</v>
      </c>
      <c r="H500" s="28" t="s">
        <v>962</v>
      </c>
      <c r="I500" s="28" t="s">
        <v>1153</v>
      </c>
      <c r="J500" s="28" t="s">
        <v>2218</v>
      </c>
      <c r="K500" s="28" t="s">
        <v>3271</v>
      </c>
      <c r="L500" s="28" t="s">
        <v>3272</v>
      </c>
      <c r="M500" s="28" t="s">
        <v>1177</v>
      </c>
      <c r="N500" s="28" t="s">
        <v>1183</v>
      </c>
      <c r="O500" s="29">
        <v>4</v>
      </c>
      <c r="P500" s="29">
        <v>12000</v>
      </c>
      <c r="Q500" s="29">
        <v>15</v>
      </c>
      <c r="R500" s="29">
        <v>40800</v>
      </c>
      <c r="S500" s="29">
        <v>31000</v>
      </c>
      <c r="T500" s="29">
        <v>9800</v>
      </c>
      <c r="U500" s="30" t="s">
        <v>1172</v>
      </c>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row>
    <row r="501" spans="1:45" x14ac:dyDescent="0.3">
      <c r="A501" s="22"/>
      <c r="B501" s="26" t="s">
        <v>3273</v>
      </c>
      <c r="C501" s="27">
        <v>45464</v>
      </c>
      <c r="D501" s="28" t="s">
        <v>1193</v>
      </c>
      <c r="E501" s="28" t="s">
        <v>1157</v>
      </c>
      <c r="F501" s="28" t="s">
        <v>1195</v>
      </c>
      <c r="G501" s="28" t="s">
        <v>1591</v>
      </c>
      <c r="H501" s="28" t="s">
        <v>158</v>
      </c>
      <c r="I501" s="28" t="s">
        <v>1153</v>
      </c>
      <c r="J501" s="28" t="s">
        <v>2218</v>
      </c>
      <c r="K501" s="28" t="s">
        <v>3274</v>
      </c>
      <c r="L501" s="28" t="s">
        <v>3275</v>
      </c>
      <c r="M501" s="28" t="s">
        <v>1177</v>
      </c>
      <c r="N501" s="28" t="s">
        <v>1183</v>
      </c>
      <c r="O501" s="29">
        <v>3</v>
      </c>
      <c r="P501" s="29">
        <v>8500</v>
      </c>
      <c r="Q501" s="29">
        <v>20</v>
      </c>
      <c r="R501" s="29">
        <v>20400</v>
      </c>
      <c r="S501" s="29">
        <v>15500</v>
      </c>
      <c r="T501" s="29">
        <v>4900</v>
      </c>
      <c r="U501" s="30" t="s">
        <v>1174</v>
      </c>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row>
    <row r="502" spans="1:45" x14ac:dyDescent="0.3">
      <c r="A502" s="22"/>
      <c r="B502" s="26" t="s">
        <v>3276</v>
      </c>
      <c r="C502" s="27">
        <v>45465</v>
      </c>
      <c r="D502" s="28" t="s">
        <v>1186</v>
      </c>
      <c r="E502" s="28" t="s">
        <v>1159</v>
      </c>
      <c r="F502" s="28" t="s">
        <v>1198</v>
      </c>
      <c r="G502" s="28" t="s">
        <v>3277</v>
      </c>
      <c r="H502" s="28" t="s">
        <v>602</v>
      </c>
      <c r="I502" s="28" t="s">
        <v>1152</v>
      </c>
      <c r="J502" s="28" t="s">
        <v>1294</v>
      </c>
      <c r="K502" s="28" t="s">
        <v>3278</v>
      </c>
      <c r="L502" s="28" t="s">
        <v>3183</v>
      </c>
      <c r="M502" s="28" t="s">
        <v>1177</v>
      </c>
      <c r="N502" s="28" t="s">
        <v>1184</v>
      </c>
      <c r="O502" s="29">
        <v>1</v>
      </c>
      <c r="P502" s="29">
        <v>38000</v>
      </c>
      <c r="Q502" s="29">
        <v>12</v>
      </c>
      <c r="R502" s="29">
        <v>33440</v>
      </c>
      <c r="S502" s="29">
        <v>26000</v>
      </c>
      <c r="T502" s="29">
        <v>7440</v>
      </c>
      <c r="U502" s="30" t="s">
        <v>1172</v>
      </c>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row>
    <row r="503" spans="1:45" x14ac:dyDescent="0.3">
      <c r="A503" s="22"/>
      <c r="B503" s="26" t="s">
        <v>3279</v>
      </c>
      <c r="C503" s="27">
        <v>45465</v>
      </c>
      <c r="D503" s="28" t="s">
        <v>1186</v>
      </c>
      <c r="E503" s="28" t="s">
        <v>1159</v>
      </c>
      <c r="F503" s="28" t="s">
        <v>1198</v>
      </c>
      <c r="G503" s="28" t="s">
        <v>3280</v>
      </c>
      <c r="H503" s="28" t="s">
        <v>429</v>
      </c>
      <c r="I503" s="28" t="s">
        <v>1152</v>
      </c>
      <c r="J503" s="28" t="s">
        <v>1339</v>
      </c>
      <c r="K503" s="28" t="s">
        <v>3281</v>
      </c>
      <c r="L503" s="28" t="s">
        <v>3186</v>
      </c>
      <c r="M503" s="28" t="s">
        <v>1177</v>
      </c>
      <c r="N503" s="28" t="s">
        <v>1184</v>
      </c>
      <c r="O503" s="29">
        <v>1</v>
      </c>
      <c r="P503" s="29">
        <v>25000</v>
      </c>
      <c r="Q503" s="29">
        <v>8</v>
      </c>
      <c r="R503" s="29">
        <v>23000</v>
      </c>
      <c r="S503" s="29">
        <v>18000</v>
      </c>
      <c r="T503" s="29">
        <v>5000</v>
      </c>
      <c r="U503" s="30" t="s">
        <v>1174</v>
      </c>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row>
    <row r="504" spans="1:45" x14ac:dyDescent="0.3">
      <c r="A504" s="22"/>
      <c r="B504" s="26" t="s">
        <v>3282</v>
      </c>
      <c r="C504" s="27">
        <v>45466</v>
      </c>
      <c r="D504" s="28" t="s">
        <v>1187</v>
      </c>
      <c r="E504" s="28" t="s">
        <v>1158</v>
      </c>
      <c r="F504" s="28" t="s">
        <v>1196</v>
      </c>
      <c r="G504" s="28" t="s">
        <v>3283</v>
      </c>
      <c r="H504" s="28" t="s">
        <v>577</v>
      </c>
      <c r="I504" s="28" t="s">
        <v>1151</v>
      </c>
      <c r="J504" s="28" t="s">
        <v>2218</v>
      </c>
      <c r="K504" s="28" t="s">
        <v>3284</v>
      </c>
      <c r="L504" s="28" t="s">
        <v>3285</v>
      </c>
      <c r="M504" s="28" t="s">
        <v>1177</v>
      </c>
      <c r="N504" s="28" t="s">
        <v>1182</v>
      </c>
      <c r="O504" s="29">
        <v>5</v>
      </c>
      <c r="P504" s="29">
        <v>2200</v>
      </c>
      <c r="Q504" s="29">
        <v>15</v>
      </c>
      <c r="R504" s="29">
        <v>9350</v>
      </c>
      <c r="S504" s="29">
        <v>7000</v>
      </c>
      <c r="T504" s="29">
        <v>2350</v>
      </c>
      <c r="U504" s="30" t="s">
        <v>1172</v>
      </c>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row>
    <row r="505" spans="1:45" x14ac:dyDescent="0.3">
      <c r="A505" s="22"/>
      <c r="B505" s="26" t="s">
        <v>3286</v>
      </c>
      <c r="C505" s="27">
        <v>45466</v>
      </c>
      <c r="D505" s="28" t="s">
        <v>1187</v>
      </c>
      <c r="E505" s="28" t="s">
        <v>1158</v>
      </c>
      <c r="F505" s="28" t="s">
        <v>1196</v>
      </c>
      <c r="G505" s="28" t="s">
        <v>3287</v>
      </c>
      <c r="H505" s="28" t="s">
        <v>801</v>
      </c>
      <c r="I505" s="28" t="s">
        <v>1151</v>
      </c>
      <c r="J505" s="28" t="s">
        <v>3043</v>
      </c>
      <c r="K505" s="28" t="s">
        <v>3288</v>
      </c>
      <c r="L505" s="28" t="s">
        <v>3289</v>
      </c>
      <c r="M505" s="28" t="s">
        <v>1177</v>
      </c>
      <c r="N505" s="28" t="s">
        <v>1182</v>
      </c>
      <c r="O505" s="29">
        <v>3</v>
      </c>
      <c r="P505" s="29">
        <v>1500</v>
      </c>
      <c r="Q505" s="29">
        <v>10</v>
      </c>
      <c r="R505" s="29">
        <v>4050</v>
      </c>
      <c r="S505" s="29">
        <v>3000</v>
      </c>
      <c r="T505" s="29">
        <v>1050</v>
      </c>
      <c r="U505" s="30" t="s">
        <v>1173</v>
      </c>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row>
    <row r="506" spans="1:45" x14ac:dyDescent="0.3">
      <c r="A506" s="22"/>
      <c r="B506" s="26" t="s">
        <v>3290</v>
      </c>
      <c r="C506" s="27">
        <v>45467</v>
      </c>
      <c r="D506" s="28" t="s">
        <v>1188</v>
      </c>
      <c r="E506" s="28" t="s">
        <v>1156</v>
      </c>
      <c r="F506" s="28" t="s">
        <v>1197</v>
      </c>
      <c r="G506" s="28" t="s">
        <v>3291</v>
      </c>
      <c r="H506" s="28" t="s">
        <v>587</v>
      </c>
      <c r="I506" s="28" t="s">
        <v>1152</v>
      </c>
      <c r="J506" s="28" t="s">
        <v>1260</v>
      </c>
      <c r="K506" s="28" t="s">
        <v>3292</v>
      </c>
      <c r="L506" s="28" t="s">
        <v>3293</v>
      </c>
      <c r="M506" s="28" t="s">
        <v>1177</v>
      </c>
      <c r="N506" s="28" t="s">
        <v>1185</v>
      </c>
      <c r="O506" s="29">
        <v>1</v>
      </c>
      <c r="P506" s="29">
        <v>85000</v>
      </c>
      <c r="Q506" s="29">
        <v>8</v>
      </c>
      <c r="R506" s="29">
        <v>78200</v>
      </c>
      <c r="S506" s="29">
        <v>62000</v>
      </c>
      <c r="T506" s="29">
        <v>16200</v>
      </c>
      <c r="U506" s="30" t="s">
        <v>1172</v>
      </c>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row>
    <row r="507" spans="1:45" x14ac:dyDescent="0.3">
      <c r="A507" s="22"/>
      <c r="B507" s="26" t="s">
        <v>3294</v>
      </c>
      <c r="C507" s="27">
        <v>45467</v>
      </c>
      <c r="D507" s="28" t="s">
        <v>1188</v>
      </c>
      <c r="E507" s="28" t="s">
        <v>1156</v>
      </c>
      <c r="F507" s="28" t="s">
        <v>1197</v>
      </c>
      <c r="G507" s="28" t="s">
        <v>3295</v>
      </c>
      <c r="H507" s="28" t="s">
        <v>353</v>
      </c>
      <c r="I507" s="28" t="s">
        <v>1152</v>
      </c>
      <c r="J507" s="28" t="s">
        <v>1245</v>
      </c>
      <c r="K507" s="28" t="s">
        <v>3296</v>
      </c>
      <c r="L507" s="28" t="s">
        <v>3297</v>
      </c>
      <c r="M507" s="28" t="s">
        <v>1177</v>
      </c>
      <c r="N507" s="28" t="s">
        <v>1185</v>
      </c>
      <c r="O507" s="29">
        <v>1</v>
      </c>
      <c r="P507" s="29">
        <v>22000</v>
      </c>
      <c r="Q507" s="29">
        <v>5</v>
      </c>
      <c r="R507" s="29">
        <v>20900</v>
      </c>
      <c r="S507" s="29">
        <v>16500</v>
      </c>
      <c r="T507" s="29">
        <v>4400</v>
      </c>
      <c r="U507" s="30" t="s">
        <v>1174</v>
      </c>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row>
    <row r="508" spans="1:45" x14ac:dyDescent="0.3">
      <c r="A508" s="22"/>
      <c r="B508" s="26" t="s">
        <v>3298</v>
      </c>
      <c r="C508" s="27">
        <v>45468</v>
      </c>
      <c r="D508" s="28" t="s">
        <v>1189</v>
      </c>
      <c r="E508" s="28" t="s">
        <v>1157</v>
      </c>
      <c r="F508" s="28" t="s">
        <v>1195</v>
      </c>
      <c r="G508" s="28" t="s">
        <v>1629</v>
      </c>
      <c r="H508" s="28" t="s">
        <v>576</v>
      </c>
      <c r="I508" s="28" t="s">
        <v>1153</v>
      </c>
      <c r="J508" s="28" t="s">
        <v>2669</v>
      </c>
      <c r="K508" s="28" t="s">
        <v>3299</v>
      </c>
      <c r="L508" s="28" t="s">
        <v>3300</v>
      </c>
      <c r="M508" s="28" t="s">
        <v>1177</v>
      </c>
      <c r="N508" s="28" t="s">
        <v>1183</v>
      </c>
      <c r="O508" s="29">
        <v>4</v>
      </c>
      <c r="P508" s="29">
        <v>2800</v>
      </c>
      <c r="Q508" s="29">
        <v>8</v>
      </c>
      <c r="R508" s="29">
        <v>10304</v>
      </c>
      <c r="S508" s="29">
        <v>7800</v>
      </c>
      <c r="T508" s="29">
        <v>2504</v>
      </c>
      <c r="U508" s="30" t="s">
        <v>1172</v>
      </c>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row>
    <row r="509" spans="1:45" x14ac:dyDescent="0.3">
      <c r="A509" s="22"/>
      <c r="B509" s="26" t="s">
        <v>3301</v>
      </c>
      <c r="C509" s="27">
        <v>45468</v>
      </c>
      <c r="D509" s="28" t="s">
        <v>1189</v>
      </c>
      <c r="E509" s="28" t="s">
        <v>1157</v>
      </c>
      <c r="F509" s="28" t="s">
        <v>1195</v>
      </c>
      <c r="G509" s="28" t="s">
        <v>1634</v>
      </c>
      <c r="H509" s="28" t="s">
        <v>797</v>
      </c>
      <c r="I509" s="28" t="s">
        <v>1153</v>
      </c>
      <c r="J509" s="28" t="s">
        <v>2669</v>
      </c>
      <c r="K509" s="28" t="s">
        <v>3302</v>
      </c>
      <c r="L509" s="28" t="s">
        <v>3303</v>
      </c>
      <c r="M509" s="28" t="s">
        <v>1177</v>
      </c>
      <c r="N509" s="28" t="s">
        <v>1183</v>
      </c>
      <c r="O509" s="29">
        <v>3</v>
      </c>
      <c r="P509" s="29">
        <v>3500</v>
      </c>
      <c r="Q509" s="29">
        <v>5</v>
      </c>
      <c r="R509" s="29">
        <v>9975</v>
      </c>
      <c r="S509" s="29">
        <v>7600</v>
      </c>
      <c r="T509" s="29">
        <v>2375</v>
      </c>
      <c r="U509" s="30" t="s">
        <v>1173</v>
      </c>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row>
    <row r="510" spans="1:45" x14ac:dyDescent="0.3">
      <c r="A510" s="22"/>
      <c r="B510" s="26" t="s">
        <v>3304</v>
      </c>
      <c r="C510" s="27">
        <v>45469</v>
      </c>
      <c r="D510" s="28" t="s">
        <v>1190</v>
      </c>
      <c r="E510" s="28" t="s">
        <v>1157</v>
      </c>
      <c r="F510" s="28" t="s">
        <v>1197</v>
      </c>
      <c r="G510" s="28" t="s">
        <v>3305</v>
      </c>
      <c r="H510" s="28" t="s">
        <v>583</v>
      </c>
      <c r="I510" s="28" t="s">
        <v>1153</v>
      </c>
      <c r="J510" s="28" t="s">
        <v>1763</v>
      </c>
      <c r="K510" s="28" t="s">
        <v>3306</v>
      </c>
      <c r="L510" s="28" t="s">
        <v>3307</v>
      </c>
      <c r="M510" s="28" t="s">
        <v>1177</v>
      </c>
      <c r="N510" s="28" t="s">
        <v>1181</v>
      </c>
      <c r="O510" s="29">
        <v>5</v>
      </c>
      <c r="P510" s="29">
        <v>220</v>
      </c>
      <c r="Q510" s="29">
        <v>0</v>
      </c>
      <c r="R510" s="29">
        <v>1100</v>
      </c>
      <c r="S510" s="29">
        <v>800</v>
      </c>
      <c r="T510" s="29">
        <v>300</v>
      </c>
      <c r="U510" s="30" t="s">
        <v>1173</v>
      </c>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row>
    <row r="511" spans="1:45" x14ac:dyDescent="0.3">
      <c r="A511" s="22"/>
      <c r="B511" s="26" t="s">
        <v>3308</v>
      </c>
      <c r="C511" s="27">
        <v>45469</v>
      </c>
      <c r="D511" s="28" t="s">
        <v>1190</v>
      </c>
      <c r="E511" s="28" t="s">
        <v>1157</v>
      </c>
      <c r="F511" s="28" t="s">
        <v>1197</v>
      </c>
      <c r="G511" s="28" t="s">
        <v>3309</v>
      </c>
      <c r="H511" s="28" t="s">
        <v>1060</v>
      </c>
      <c r="I511" s="28" t="s">
        <v>1153</v>
      </c>
      <c r="J511" s="28" t="s">
        <v>2937</v>
      </c>
      <c r="K511" s="28" t="s">
        <v>3310</v>
      </c>
      <c r="L511" s="28" t="s">
        <v>3311</v>
      </c>
      <c r="M511" s="28" t="s">
        <v>1177</v>
      </c>
      <c r="N511" s="28" t="s">
        <v>1181</v>
      </c>
      <c r="O511" s="29">
        <v>4</v>
      </c>
      <c r="P511" s="29">
        <v>350</v>
      </c>
      <c r="Q511" s="29">
        <v>0</v>
      </c>
      <c r="R511" s="29">
        <v>1400</v>
      </c>
      <c r="S511" s="29">
        <v>1050</v>
      </c>
      <c r="T511" s="29">
        <v>350</v>
      </c>
      <c r="U511" s="30" t="s">
        <v>1172</v>
      </c>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row>
    <row r="512" spans="1:45" x14ac:dyDescent="0.3">
      <c r="A512" s="22"/>
      <c r="B512" s="26" t="s">
        <v>3312</v>
      </c>
      <c r="C512" s="27">
        <v>45470</v>
      </c>
      <c r="D512" s="28" t="s">
        <v>1191</v>
      </c>
      <c r="E512" s="28" t="s">
        <v>1157</v>
      </c>
      <c r="F512" s="28" t="s">
        <v>1198</v>
      </c>
      <c r="G512" s="28" t="s">
        <v>3313</v>
      </c>
      <c r="H512" s="28" t="s">
        <v>573</v>
      </c>
      <c r="I512" s="28" t="s">
        <v>1155</v>
      </c>
      <c r="J512" s="28" t="s">
        <v>2530</v>
      </c>
      <c r="K512" s="28" t="s">
        <v>3314</v>
      </c>
      <c r="L512" s="28" t="s">
        <v>3315</v>
      </c>
      <c r="M512" s="28" t="s">
        <v>1177</v>
      </c>
      <c r="N512" s="28" t="s">
        <v>1180</v>
      </c>
      <c r="O512" s="29">
        <v>2</v>
      </c>
      <c r="P512" s="29">
        <v>6500</v>
      </c>
      <c r="Q512" s="29">
        <v>5</v>
      </c>
      <c r="R512" s="29">
        <v>12350</v>
      </c>
      <c r="S512" s="29">
        <v>9500</v>
      </c>
      <c r="T512" s="29">
        <v>2850</v>
      </c>
      <c r="U512" s="30" t="s">
        <v>1172</v>
      </c>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row>
    <row r="513" spans="1:45" x14ac:dyDescent="0.3">
      <c r="A513" s="22"/>
      <c r="B513" s="26" t="s">
        <v>3316</v>
      </c>
      <c r="C513" s="27">
        <v>45470</v>
      </c>
      <c r="D513" s="28" t="s">
        <v>1191</v>
      </c>
      <c r="E513" s="28" t="s">
        <v>1157</v>
      </c>
      <c r="F513" s="28" t="s">
        <v>1198</v>
      </c>
      <c r="G513" s="28" t="s">
        <v>3317</v>
      </c>
      <c r="H513" s="28" t="s">
        <v>1072</v>
      </c>
      <c r="I513" s="28" t="s">
        <v>1155</v>
      </c>
      <c r="J513" s="28" t="s">
        <v>1792</v>
      </c>
      <c r="K513" s="28" t="s">
        <v>3318</v>
      </c>
      <c r="L513" s="28" t="s">
        <v>3319</v>
      </c>
      <c r="M513" s="28" t="s">
        <v>1177</v>
      </c>
      <c r="N513" s="28" t="s">
        <v>1180</v>
      </c>
      <c r="O513" s="29">
        <v>3</v>
      </c>
      <c r="P513" s="29">
        <v>2800</v>
      </c>
      <c r="Q513" s="29">
        <v>0</v>
      </c>
      <c r="R513" s="29">
        <v>8400</v>
      </c>
      <c r="S513" s="29">
        <v>6300</v>
      </c>
      <c r="T513" s="29">
        <v>2100</v>
      </c>
      <c r="U513" s="30" t="s">
        <v>1174</v>
      </c>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row>
    <row r="514" spans="1:45" x14ac:dyDescent="0.3">
      <c r="A514" s="22"/>
      <c r="B514" s="26" t="s">
        <v>3320</v>
      </c>
      <c r="C514" s="27">
        <v>45471</v>
      </c>
      <c r="D514" s="28" t="s">
        <v>1192</v>
      </c>
      <c r="E514" s="28" t="s">
        <v>1157</v>
      </c>
      <c r="F514" s="28" t="s">
        <v>1195</v>
      </c>
      <c r="G514" s="28" t="s">
        <v>1671</v>
      </c>
      <c r="H514" s="28" t="s">
        <v>590</v>
      </c>
      <c r="I514" s="28" t="s">
        <v>1153</v>
      </c>
      <c r="J514" s="28" t="s">
        <v>1958</v>
      </c>
      <c r="K514" s="28" t="s">
        <v>3321</v>
      </c>
      <c r="L514" s="28" t="s">
        <v>3322</v>
      </c>
      <c r="M514" s="28" t="s">
        <v>1179</v>
      </c>
      <c r="N514" s="28" t="s">
        <v>1183</v>
      </c>
      <c r="O514" s="29">
        <v>2</v>
      </c>
      <c r="P514" s="29">
        <v>8500</v>
      </c>
      <c r="Q514" s="29">
        <v>8</v>
      </c>
      <c r="R514" s="29">
        <v>15640</v>
      </c>
      <c r="S514" s="29">
        <v>12000</v>
      </c>
      <c r="T514" s="29">
        <v>3640</v>
      </c>
      <c r="U514" s="30" t="s">
        <v>1172</v>
      </c>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row>
    <row r="515" spans="1:45" x14ac:dyDescent="0.3">
      <c r="A515" s="22"/>
      <c r="B515" s="26" t="s">
        <v>3323</v>
      </c>
      <c r="C515" s="27">
        <v>45471</v>
      </c>
      <c r="D515" s="28" t="s">
        <v>1192</v>
      </c>
      <c r="E515" s="28" t="s">
        <v>1157</v>
      </c>
      <c r="F515" s="28" t="s">
        <v>1195</v>
      </c>
      <c r="G515" s="28" t="s">
        <v>1675</v>
      </c>
      <c r="H515" s="28" t="s">
        <v>285</v>
      </c>
      <c r="I515" s="28" t="s">
        <v>1153</v>
      </c>
      <c r="J515" s="28" t="s">
        <v>1275</v>
      </c>
      <c r="K515" s="28" t="s">
        <v>3324</v>
      </c>
      <c r="L515" s="28" t="s">
        <v>3325</v>
      </c>
      <c r="M515" s="28" t="s">
        <v>1179</v>
      </c>
      <c r="N515" s="28" t="s">
        <v>1183</v>
      </c>
      <c r="O515" s="29">
        <v>1</v>
      </c>
      <c r="P515" s="29">
        <v>15000</v>
      </c>
      <c r="Q515" s="29">
        <v>5</v>
      </c>
      <c r="R515" s="29">
        <v>14250</v>
      </c>
      <c r="S515" s="29">
        <v>11000</v>
      </c>
      <c r="T515" s="29">
        <v>3250</v>
      </c>
      <c r="U515" s="30" t="s">
        <v>1173</v>
      </c>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row>
    <row r="516" spans="1:45" x14ac:dyDescent="0.3">
      <c r="A516" s="22"/>
      <c r="B516" s="26" t="s">
        <v>3290</v>
      </c>
      <c r="C516" s="27">
        <v>45474</v>
      </c>
      <c r="D516" s="28" t="s">
        <v>1186</v>
      </c>
      <c r="E516" s="28" t="s">
        <v>1159</v>
      </c>
      <c r="F516" s="28" t="s">
        <v>1198</v>
      </c>
      <c r="G516" s="28" t="s">
        <v>3326</v>
      </c>
      <c r="H516" s="28" t="s">
        <v>470</v>
      </c>
      <c r="I516" s="28" t="s">
        <v>1152</v>
      </c>
      <c r="J516" s="28" t="s">
        <v>2218</v>
      </c>
      <c r="K516" s="28" t="s">
        <v>3292</v>
      </c>
      <c r="L516" s="28" t="s">
        <v>3327</v>
      </c>
      <c r="M516" s="28" t="s">
        <v>1178</v>
      </c>
      <c r="N516" s="28" t="s">
        <v>1184</v>
      </c>
      <c r="O516" s="29">
        <v>5</v>
      </c>
      <c r="P516" s="29">
        <v>15000</v>
      </c>
      <c r="Q516" s="29">
        <v>12</v>
      </c>
      <c r="R516" s="29">
        <v>66000</v>
      </c>
      <c r="S516" s="29">
        <v>50000</v>
      </c>
      <c r="T516" s="29">
        <v>16000</v>
      </c>
      <c r="U516" s="30" t="s">
        <v>1172</v>
      </c>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row>
    <row r="517" spans="1:45" x14ac:dyDescent="0.3">
      <c r="A517" s="22"/>
      <c r="B517" s="26" t="s">
        <v>3294</v>
      </c>
      <c r="C517" s="27">
        <v>45474</v>
      </c>
      <c r="D517" s="28" t="s">
        <v>1186</v>
      </c>
      <c r="E517" s="28" t="s">
        <v>1159</v>
      </c>
      <c r="F517" s="28" t="s">
        <v>1198</v>
      </c>
      <c r="G517" s="28" t="s">
        <v>3328</v>
      </c>
      <c r="H517" s="28" t="s">
        <v>670</v>
      </c>
      <c r="I517" s="28" t="s">
        <v>1152</v>
      </c>
      <c r="J517" s="28" t="s">
        <v>1260</v>
      </c>
      <c r="K517" s="28" t="s">
        <v>3296</v>
      </c>
      <c r="L517" s="28" t="s">
        <v>3329</v>
      </c>
      <c r="M517" s="28" t="s">
        <v>1178</v>
      </c>
      <c r="N517" s="28" t="s">
        <v>1184</v>
      </c>
      <c r="O517" s="29">
        <v>8</v>
      </c>
      <c r="P517" s="29">
        <v>55000</v>
      </c>
      <c r="Q517" s="29">
        <v>15</v>
      </c>
      <c r="R517" s="29">
        <v>374000</v>
      </c>
      <c r="S517" s="29">
        <v>300000</v>
      </c>
      <c r="T517" s="29">
        <v>74000</v>
      </c>
      <c r="U517" s="30" t="s">
        <v>1174</v>
      </c>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row>
    <row r="518" spans="1:45" x14ac:dyDescent="0.3">
      <c r="A518" s="22"/>
      <c r="B518" s="26" t="s">
        <v>3298</v>
      </c>
      <c r="C518" s="27">
        <v>45475</v>
      </c>
      <c r="D518" s="28" t="s">
        <v>1187</v>
      </c>
      <c r="E518" s="28" t="s">
        <v>1158</v>
      </c>
      <c r="F518" s="28" t="s">
        <v>1196</v>
      </c>
      <c r="G518" s="28" t="s">
        <v>3330</v>
      </c>
      <c r="H518" s="28" t="s">
        <v>594</v>
      </c>
      <c r="I518" s="28" t="s">
        <v>1151</v>
      </c>
      <c r="J518" s="28" t="s">
        <v>1344</v>
      </c>
      <c r="K518" s="28" t="s">
        <v>3299</v>
      </c>
      <c r="L518" s="28" t="s">
        <v>3331</v>
      </c>
      <c r="M518" s="28" t="s">
        <v>1178</v>
      </c>
      <c r="N518" s="28" t="s">
        <v>1182</v>
      </c>
      <c r="O518" s="29">
        <v>6</v>
      </c>
      <c r="P518" s="29">
        <v>3200</v>
      </c>
      <c r="Q518" s="29">
        <v>8</v>
      </c>
      <c r="R518" s="29">
        <v>17664</v>
      </c>
      <c r="S518" s="29">
        <v>13500</v>
      </c>
      <c r="T518" s="29">
        <v>4164</v>
      </c>
      <c r="U518" s="30" t="s">
        <v>1172</v>
      </c>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row>
    <row r="519" spans="1:45" x14ac:dyDescent="0.3">
      <c r="A519" s="22"/>
      <c r="B519" s="26" t="s">
        <v>3301</v>
      </c>
      <c r="C519" s="27">
        <v>45475</v>
      </c>
      <c r="D519" s="28" t="s">
        <v>1187</v>
      </c>
      <c r="E519" s="28" t="s">
        <v>1158</v>
      </c>
      <c r="F519" s="28" t="s">
        <v>1196</v>
      </c>
      <c r="G519" s="28" t="s">
        <v>3332</v>
      </c>
      <c r="H519" s="28" t="s">
        <v>341</v>
      </c>
      <c r="I519" s="28" t="s">
        <v>1151</v>
      </c>
      <c r="J519" s="28" t="s">
        <v>1250</v>
      </c>
      <c r="K519" s="28" t="s">
        <v>3302</v>
      </c>
      <c r="L519" s="28" t="s">
        <v>3333</v>
      </c>
      <c r="M519" s="28" t="s">
        <v>1178</v>
      </c>
      <c r="N519" s="28" t="s">
        <v>1182</v>
      </c>
      <c r="O519" s="29">
        <v>10</v>
      </c>
      <c r="P519" s="29">
        <v>2500</v>
      </c>
      <c r="Q519" s="29">
        <v>10</v>
      </c>
      <c r="R519" s="29">
        <v>22500</v>
      </c>
      <c r="S519" s="29">
        <v>17000</v>
      </c>
      <c r="T519" s="29">
        <v>5500</v>
      </c>
      <c r="U519" s="30" t="s">
        <v>1173</v>
      </c>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row>
    <row r="520" spans="1:45" x14ac:dyDescent="0.3">
      <c r="A520" s="22"/>
      <c r="B520" s="26" t="s">
        <v>3304</v>
      </c>
      <c r="C520" s="27">
        <v>45476</v>
      </c>
      <c r="D520" s="28" t="s">
        <v>1188</v>
      </c>
      <c r="E520" s="28" t="s">
        <v>1156</v>
      </c>
      <c r="F520" s="28" t="s">
        <v>1197</v>
      </c>
      <c r="G520" s="28" t="s">
        <v>3334</v>
      </c>
      <c r="H520" s="28" t="s">
        <v>453</v>
      </c>
      <c r="I520" s="28" t="s">
        <v>1152</v>
      </c>
      <c r="J520" s="28" t="s">
        <v>2218</v>
      </c>
      <c r="K520" s="28" t="s">
        <v>3306</v>
      </c>
      <c r="L520" s="28" t="s">
        <v>3335</v>
      </c>
      <c r="M520" s="28" t="s">
        <v>1178</v>
      </c>
      <c r="N520" s="28" t="s">
        <v>1185</v>
      </c>
      <c r="O520" s="29">
        <v>12</v>
      </c>
      <c r="P520" s="29">
        <v>22000</v>
      </c>
      <c r="Q520" s="29">
        <v>18</v>
      </c>
      <c r="R520" s="29">
        <v>216480</v>
      </c>
      <c r="S520" s="29">
        <v>170000</v>
      </c>
      <c r="T520" s="29">
        <v>46480</v>
      </c>
      <c r="U520" s="30" t="s">
        <v>1172</v>
      </c>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row>
    <row r="521" spans="1:45" x14ac:dyDescent="0.3">
      <c r="A521" s="22"/>
      <c r="B521" s="26" t="s">
        <v>3308</v>
      </c>
      <c r="C521" s="27">
        <v>45476</v>
      </c>
      <c r="D521" s="28" t="s">
        <v>1188</v>
      </c>
      <c r="E521" s="28" t="s">
        <v>1156</v>
      </c>
      <c r="F521" s="28" t="s">
        <v>1197</v>
      </c>
      <c r="G521" s="28" t="s">
        <v>3336</v>
      </c>
      <c r="H521" s="28" t="s">
        <v>862</v>
      </c>
      <c r="I521" s="28" t="s">
        <v>1152</v>
      </c>
      <c r="J521" s="28" t="s">
        <v>1401</v>
      </c>
      <c r="K521" s="28" t="s">
        <v>3310</v>
      </c>
      <c r="L521" s="28" t="s">
        <v>3337</v>
      </c>
      <c r="M521" s="28" t="s">
        <v>1178</v>
      </c>
      <c r="N521" s="28" t="s">
        <v>1185</v>
      </c>
      <c r="O521" s="29">
        <v>3</v>
      </c>
      <c r="P521" s="29">
        <v>85000</v>
      </c>
      <c r="Q521" s="29">
        <v>12</v>
      </c>
      <c r="R521" s="29">
        <v>224400</v>
      </c>
      <c r="S521" s="29">
        <v>180000</v>
      </c>
      <c r="T521" s="29">
        <v>44400</v>
      </c>
      <c r="U521" s="30" t="s">
        <v>1174</v>
      </c>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row>
    <row r="522" spans="1:45" x14ac:dyDescent="0.3">
      <c r="A522" s="22"/>
      <c r="B522" s="26" t="s">
        <v>3312</v>
      </c>
      <c r="C522" s="27">
        <v>45477</v>
      </c>
      <c r="D522" s="28" t="s">
        <v>1189</v>
      </c>
      <c r="E522" s="28" t="s">
        <v>1157</v>
      </c>
      <c r="F522" s="28" t="s">
        <v>1195</v>
      </c>
      <c r="G522" s="28" t="s">
        <v>1762</v>
      </c>
      <c r="H522" s="28" t="s">
        <v>669</v>
      </c>
      <c r="I522" s="28" t="s">
        <v>1153</v>
      </c>
      <c r="J522" s="28" t="s">
        <v>1958</v>
      </c>
      <c r="K522" s="28" t="s">
        <v>3314</v>
      </c>
      <c r="L522" s="28" t="s">
        <v>3338</v>
      </c>
      <c r="M522" s="28" t="s">
        <v>1178</v>
      </c>
      <c r="N522" s="28" t="s">
        <v>1183</v>
      </c>
      <c r="O522" s="29">
        <v>15</v>
      </c>
      <c r="P522" s="29">
        <v>12000</v>
      </c>
      <c r="Q522" s="29">
        <v>20</v>
      </c>
      <c r="R522" s="29">
        <v>144000</v>
      </c>
      <c r="S522" s="29">
        <v>110000</v>
      </c>
      <c r="T522" s="29">
        <v>34000</v>
      </c>
      <c r="U522" s="30" t="s">
        <v>1172</v>
      </c>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row>
    <row r="523" spans="1:45" x14ac:dyDescent="0.3">
      <c r="A523" s="22"/>
      <c r="B523" s="26" t="s">
        <v>3316</v>
      </c>
      <c r="C523" s="27">
        <v>45477</v>
      </c>
      <c r="D523" s="28" t="s">
        <v>1189</v>
      </c>
      <c r="E523" s="28" t="s">
        <v>1157</v>
      </c>
      <c r="F523" s="28" t="s">
        <v>1195</v>
      </c>
      <c r="G523" s="28" t="s">
        <v>1767</v>
      </c>
      <c r="H523" s="28" t="s">
        <v>171</v>
      </c>
      <c r="I523" s="28" t="s">
        <v>1153</v>
      </c>
      <c r="J523" s="28" t="s">
        <v>1958</v>
      </c>
      <c r="K523" s="28" t="s">
        <v>3318</v>
      </c>
      <c r="L523" s="28" t="s">
        <v>3339</v>
      </c>
      <c r="M523" s="28" t="s">
        <v>1178</v>
      </c>
      <c r="N523" s="28" t="s">
        <v>1183</v>
      </c>
      <c r="O523" s="29">
        <v>4</v>
      </c>
      <c r="P523" s="29">
        <v>35000</v>
      </c>
      <c r="Q523" s="29">
        <v>15</v>
      </c>
      <c r="R523" s="29">
        <v>119000</v>
      </c>
      <c r="S523" s="29">
        <v>90000</v>
      </c>
      <c r="T523" s="29">
        <v>29000</v>
      </c>
      <c r="U523" s="30" t="s">
        <v>1173</v>
      </c>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row>
    <row r="524" spans="1:45" x14ac:dyDescent="0.3">
      <c r="A524" s="22"/>
      <c r="B524" s="26" t="s">
        <v>3320</v>
      </c>
      <c r="C524" s="27">
        <v>45478</v>
      </c>
      <c r="D524" s="28" t="s">
        <v>1190</v>
      </c>
      <c r="E524" s="28" t="s">
        <v>1157</v>
      </c>
      <c r="F524" s="28" t="s">
        <v>1197</v>
      </c>
      <c r="G524" s="28" t="s">
        <v>3340</v>
      </c>
      <c r="H524" s="28" t="s">
        <v>180</v>
      </c>
      <c r="I524" s="28" t="s">
        <v>1153</v>
      </c>
      <c r="J524" s="28" t="s">
        <v>3341</v>
      </c>
      <c r="K524" s="28" t="s">
        <v>3321</v>
      </c>
      <c r="L524" s="28" t="s">
        <v>3342</v>
      </c>
      <c r="M524" s="28" t="s">
        <v>1178</v>
      </c>
      <c r="N524" s="28" t="s">
        <v>1181</v>
      </c>
      <c r="O524" s="29">
        <v>20</v>
      </c>
      <c r="P524" s="29">
        <v>2500</v>
      </c>
      <c r="Q524" s="29">
        <v>8</v>
      </c>
      <c r="R524" s="29">
        <v>46000</v>
      </c>
      <c r="S524" s="29">
        <v>35000</v>
      </c>
      <c r="T524" s="29">
        <v>11000</v>
      </c>
      <c r="U524" s="30" t="s">
        <v>1172</v>
      </c>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row>
    <row r="525" spans="1:45" x14ac:dyDescent="0.3">
      <c r="A525" s="22"/>
      <c r="B525" s="26" t="s">
        <v>3323</v>
      </c>
      <c r="C525" s="27">
        <v>45478</v>
      </c>
      <c r="D525" s="28" t="s">
        <v>1190</v>
      </c>
      <c r="E525" s="28" t="s">
        <v>1157</v>
      </c>
      <c r="F525" s="28" t="s">
        <v>1197</v>
      </c>
      <c r="G525" s="28" t="s">
        <v>3343</v>
      </c>
      <c r="H525" s="28" t="s">
        <v>673</v>
      </c>
      <c r="I525" s="28" t="s">
        <v>1153</v>
      </c>
      <c r="J525" s="28" t="s">
        <v>1419</v>
      </c>
      <c r="K525" s="28" t="s">
        <v>3324</v>
      </c>
      <c r="L525" s="28" t="s">
        <v>3344</v>
      </c>
      <c r="M525" s="28" t="s">
        <v>1178</v>
      </c>
      <c r="N525" s="28" t="s">
        <v>1181</v>
      </c>
      <c r="O525" s="29">
        <v>15</v>
      </c>
      <c r="P525" s="29">
        <v>1800</v>
      </c>
      <c r="Q525" s="29">
        <v>5</v>
      </c>
      <c r="R525" s="29">
        <v>25650</v>
      </c>
      <c r="S525" s="29">
        <v>19500</v>
      </c>
      <c r="T525" s="29">
        <v>6150</v>
      </c>
      <c r="U525" s="30" t="s">
        <v>1174</v>
      </c>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row>
    <row r="526" spans="1:45" x14ac:dyDescent="0.3">
      <c r="A526" s="22"/>
      <c r="B526" s="26" t="s">
        <v>3345</v>
      </c>
      <c r="C526" s="27">
        <v>45479</v>
      </c>
      <c r="D526" s="28" t="s">
        <v>1191</v>
      </c>
      <c r="E526" s="28" t="s">
        <v>1157</v>
      </c>
      <c r="F526" s="28" t="s">
        <v>1198</v>
      </c>
      <c r="G526" s="28" t="s">
        <v>3346</v>
      </c>
      <c r="H526" s="28" t="s">
        <v>182</v>
      </c>
      <c r="I526" s="28" t="s">
        <v>1155</v>
      </c>
      <c r="J526" s="28" t="s">
        <v>3341</v>
      </c>
      <c r="K526" s="28" t="s">
        <v>3347</v>
      </c>
      <c r="L526" s="28" t="s">
        <v>3348</v>
      </c>
      <c r="M526" s="28" t="s">
        <v>1178</v>
      </c>
      <c r="N526" s="28" t="s">
        <v>1180</v>
      </c>
      <c r="O526" s="29">
        <v>10</v>
      </c>
      <c r="P526" s="29">
        <v>3500</v>
      </c>
      <c r="Q526" s="29">
        <v>12</v>
      </c>
      <c r="R526" s="29">
        <v>30800</v>
      </c>
      <c r="S526" s="29">
        <v>24000</v>
      </c>
      <c r="T526" s="29">
        <v>6800</v>
      </c>
      <c r="U526" s="30" t="s">
        <v>1172</v>
      </c>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row>
    <row r="527" spans="1:45" x14ac:dyDescent="0.3">
      <c r="A527" s="22"/>
      <c r="B527" s="26" t="s">
        <v>3349</v>
      </c>
      <c r="C527" s="27">
        <v>45479</v>
      </c>
      <c r="D527" s="28" t="s">
        <v>1191</v>
      </c>
      <c r="E527" s="28" t="s">
        <v>1157</v>
      </c>
      <c r="F527" s="28" t="s">
        <v>1198</v>
      </c>
      <c r="G527" s="28" t="s">
        <v>3350</v>
      </c>
      <c r="H527" s="28" t="s">
        <v>1008</v>
      </c>
      <c r="I527" s="28" t="s">
        <v>1155</v>
      </c>
      <c r="J527" s="28" t="s">
        <v>1979</v>
      </c>
      <c r="K527" s="28" t="s">
        <v>3351</v>
      </c>
      <c r="L527" s="28" t="s">
        <v>3352</v>
      </c>
      <c r="M527" s="28" t="s">
        <v>1178</v>
      </c>
      <c r="N527" s="28" t="s">
        <v>1180</v>
      </c>
      <c r="O527" s="29">
        <v>25</v>
      </c>
      <c r="P527" s="29">
        <v>2200</v>
      </c>
      <c r="Q527" s="29">
        <v>15</v>
      </c>
      <c r="R527" s="29">
        <v>46750</v>
      </c>
      <c r="S527" s="29">
        <v>36000</v>
      </c>
      <c r="T527" s="29">
        <v>10750</v>
      </c>
      <c r="U527" s="30" t="s">
        <v>1174</v>
      </c>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row>
    <row r="528" spans="1:45" x14ac:dyDescent="0.3">
      <c r="A528" s="22"/>
      <c r="B528" s="26" t="s">
        <v>3353</v>
      </c>
      <c r="C528" s="27">
        <v>45480</v>
      </c>
      <c r="D528" s="28" t="s">
        <v>1192</v>
      </c>
      <c r="E528" s="28" t="s">
        <v>1157</v>
      </c>
      <c r="F528" s="28" t="s">
        <v>1195</v>
      </c>
      <c r="G528" s="28" t="s">
        <v>1813</v>
      </c>
      <c r="H528" s="28" t="s">
        <v>662</v>
      </c>
      <c r="I528" s="28" t="s">
        <v>1153</v>
      </c>
      <c r="J528" s="28" t="s">
        <v>1958</v>
      </c>
      <c r="K528" s="28" t="s">
        <v>3354</v>
      </c>
      <c r="L528" s="28" t="s">
        <v>3355</v>
      </c>
      <c r="M528" s="28" t="s">
        <v>1178</v>
      </c>
      <c r="N528" s="28" t="s">
        <v>1183</v>
      </c>
      <c r="O528" s="29">
        <v>6</v>
      </c>
      <c r="P528" s="29">
        <v>18000</v>
      </c>
      <c r="Q528" s="29">
        <v>10</v>
      </c>
      <c r="R528" s="29">
        <v>97200</v>
      </c>
      <c r="S528" s="29">
        <v>75000</v>
      </c>
      <c r="T528" s="29">
        <v>22200</v>
      </c>
      <c r="U528" s="30" t="s">
        <v>1172</v>
      </c>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row>
    <row r="529" spans="1:45" x14ac:dyDescent="0.3">
      <c r="A529" s="22"/>
      <c r="B529" s="26" t="s">
        <v>3356</v>
      </c>
      <c r="C529" s="27">
        <v>45480</v>
      </c>
      <c r="D529" s="28" t="s">
        <v>1192</v>
      </c>
      <c r="E529" s="28" t="s">
        <v>1157</v>
      </c>
      <c r="F529" s="28" t="s">
        <v>1195</v>
      </c>
      <c r="G529" s="28" t="s">
        <v>1818</v>
      </c>
      <c r="H529" s="28" t="s">
        <v>815</v>
      </c>
      <c r="I529" s="28" t="s">
        <v>1153</v>
      </c>
      <c r="J529" s="28" t="s">
        <v>1958</v>
      </c>
      <c r="K529" s="28" t="s">
        <v>3357</v>
      </c>
      <c r="L529" s="28" t="s">
        <v>3358</v>
      </c>
      <c r="M529" s="28" t="s">
        <v>1178</v>
      </c>
      <c r="N529" s="28" t="s">
        <v>1183</v>
      </c>
      <c r="O529" s="29">
        <v>2</v>
      </c>
      <c r="P529" s="29">
        <v>45000</v>
      </c>
      <c r="Q529" s="29">
        <v>8</v>
      </c>
      <c r="R529" s="29">
        <v>82800</v>
      </c>
      <c r="S529" s="29">
        <v>65000</v>
      </c>
      <c r="T529" s="29">
        <v>17800</v>
      </c>
      <c r="U529" s="30" t="s">
        <v>1173</v>
      </c>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row>
    <row r="530" spans="1:45" x14ac:dyDescent="0.3">
      <c r="A530" s="22"/>
      <c r="B530" s="26" t="s">
        <v>3359</v>
      </c>
      <c r="C530" s="27">
        <v>45481</v>
      </c>
      <c r="D530" s="28" t="s">
        <v>1193</v>
      </c>
      <c r="E530" s="28" t="s">
        <v>1157</v>
      </c>
      <c r="F530" s="28" t="s">
        <v>1195</v>
      </c>
      <c r="G530" s="28" t="s">
        <v>1864</v>
      </c>
      <c r="H530" s="28" t="s">
        <v>435</v>
      </c>
      <c r="I530" s="28" t="s">
        <v>1153</v>
      </c>
      <c r="J530" s="28" t="s">
        <v>1958</v>
      </c>
      <c r="K530" s="28" t="s">
        <v>3360</v>
      </c>
      <c r="L530" s="28" t="s">
        <v>3361</v>
      </c>
      <c r="M530" s="28" t="s">
        <v>1178</v>
      </c>
      <c r="N530" s="28" t="s">
        <v>1183</v>
      </c>
      <c r="O530" s="29">
        <v>8</v>
      </c>
      <c r="P530" s="29">
        <v>9500</v>
      </c>
      <c r="Q530" s="29">
        <v>12</v>
      </c>
      <c r="R530" s="29">
        <v>66880</v>
      </c>
      <c r="S530" s="29">
        <v>52000</v>
      </c>
      <c r="T530" s="29">
        <v>14880</v>
      </c>
      <c r="U530" s="30" t="s">
        <v>1172</v>
      </c>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row>
    <row r="531" spans="1:45" x14ac:dyDescent="0.3">
      <c r="A531" s="22"/>
      <c r="B531" s="26" t="s">
        <v>3362</v>
      </c>
      <c r="C531" s="27">
        <v>45481</v>
      </c>
      <c r="D531" s="28" t="s">
        <v>1193</v>
      </c>
      <c r="E531" s="28" t="s">
        <v>1157</v>
      </c>
      <c r="F531" s="28" t="s">
        <v>1195</v>
      </c>
      <c r="G531" s="28" t="s">
        <v>1869</v>
      </c>
      <c r="H531" s="28" t="s">
        <v>279</v>
      </c>
      <c r="I531" s="28" t="s">
        <v>1153</v>
      </c>
      <c r="J531" s="28" t="s">
        <v>1275</v>
      </c>
      <c r="K531" s="28" t="s">
        <v>3363</v>
      </c>
      <c r="L531" s="28" t="s">
        <v>3364</v>
      </c>
      <c r="M531" s="28" t="s">
        <v>1178</v>
      </c>
      <c r="N531" s="28" t="s">
        <v>1183</v>
      </c>
      <c r="O531" s="29">
        <v>20</v>
      </c>
      <c r="P531" s="29">
        <v>6500</v>
      </c>
      <c r="Q531" s="29">
        <v>15</v>
      </c>
      <c r="R531" s="29">
        <v>110500</v>
      </c>
      <c r="S531" s="29">
        <v>85000</v>
      </c>
      <c r="T531" s="29">
        <v>25500</v>
      </c>
      <c r="U531" s="30" t="s">
        <v>1174</v>
      </c>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row>
    <row r="532" spans="1:45" x14ac:dyDescent="0.3">
      <c r="A532" s="22"/>
      <c r="B532" s="26" t="s">
        <v>3365</v>
      </c>
      <c r="C532" s="27">
        <v>45482</v>
      </c>
      <c r="D532" s="28" t="s">
        <v>1186</v>
      </c>
      <c r="E532" s="28" t="s">
        <v>1159</v>
      </c>
      <c r="F532" s="28" t="s">
        <v>1198</v>
      </c>
      <c r="G532" s="28" t="s">
        <v>3366</v>
      </c>
      <c r="H532" s="28" t="s">
        <v>48</v>
      </c>
      <c r="I532" s="28" t="s">
        <v>1152</v>
      </c>
      <c r="J532" s="28" t="s">
        <v>2218</v>
      </c>
      <c r="K532" s="28" t="s">
        <v>3367</v>
      </c>
      <c r="L532" s="28" t="s">
        <v>3368</v>
      </c>
      <c r="M532" s="28" t="s">
        <v>1178</v>
      </c>
      <c r="N532" s="28" t="s">
        <v>1184</v>
      </c>
      <c r="O532" s="29">
        <v>15</v>
      </c>
      <c r="P532" s="29">
        <v>28000</v>
      </c>
      <c r="Q532" s="29">
        <v>18</v>
      </c>
      <c r="R532" s="29">
        <v>344400</v>
      </c>
      <c r="S532" s="29">
        <v>270000</v>
      </c>
      <c r="T532" s="29">
        <v>74400</v>
      </c>
      <c r="U532" s="30" t="s">
        <v>1172</v>
      </c>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row>
    <row r="533" spans="1:45" x14ac:dyDescent="0.3">
      <c r="A533" s="22"/>
      <c r="B533" s="26" t="s">
        <v>3369</v>
      </c>
      <c r="C533" s="27">
        <v>45482</v>
      </c>
      <c r="D533" s="28" t="s">
        <v>1186</v>
      </c>
      <c r="E533" s="28" t="s">
        <v>1159</v>
      </c>
      <c r="F533" s="28" t="s">
        <v>1198</v>
      </c>
      <c r="G533" s="28" t="s">
        <v>3370</v>
      </c>
      <c r="H533" s="28" t="s">
        <v>118</v>
      </c>
      <c r="I533" s="28" t="s">
        <v>1152</v>
      </c>
      <c r="J533" s="28" t="s">
        <v>1601</v>
      </c>
      <c r="K533" s="28" t="s">
        <v>3371</v>
      </c>
      <c r="L533" s="28" t="s">
        <v>3372</v>
      </c>
      <c r="M533" s="28" t="s">
        <v>1178</v>
      </c>
      <c r="N533" s="28" t="s">
        <v>1184</v>
      </c>
      <c r="O533" s="29">
        <v>5</v>
      </c>
      <c r="P533" s="29">
        <v>45000</v>
      </c>
      <c r="Q533" s="29">
        <v>12</v>
      </c>
      <c r="R533" s="29">
        <v>198000</v>
      </c>
      <c r="S533" s="29">
        <v>155000</v>
      </c>
      <c r="T533" s="29">
        <v>43000</v>
      </c>
      <c r="U533" s="30" t="s">
        <v>1174</v>
      </c>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row>
    <row r="534" spans="1:45" x14ac:dyDescent="0.3">
      <c r="A534" s="22"/>
      <c r="B534" s="26" t="s">
        <v>3373</v>
      </c>
      <c r="C534" s="27">
        <v>45496</v>
      </c>
      <c r="D534" s="28" t="s">
        <v>1192</v>
      </c>
      <c r="E534" s="28" t="s">
        <v>1157</v>
      </c>
      <c r="F534" s="28" t="s">
        <v>1195</v>
      </c>
      <c r="G534" s="28" t="s">
        <v>2132</v>
      </c>
      <c r="H534" s="28" t="s">
        <v>104</v>
      </c>
      <c r="I534" s="28" t="s">
        <v>1153</v>
      </c>
      <c r="J534" s="28" t="s">
        <v>1199</v>
      </c>
      <c r="K534" s="28" t="s">
        <v>3374</v>
      </c>
      <c r="L534" s="28" t="s">
        <v>3375</v>
      </c>
      <c r="M534" s="28" t="s">
        <v>1199</v>
      </c>
      <c r="N534" s="28" t="s">
        <v>1183</v>
      </c>
      <c r="O534" s="29">
        <v>40</v>
      </c>
      <c r="P534" s="29">
        <v>12000</v>
      </c>
      <c r="Q534" s="29">
        <v>12</v>
      </c>
      <c r="R534" s="29">
        <v>422400</v>
      </c>
      <c r="S534" s="29">
        <v>330000</v>
      </c>
      <c r="T534" s="29">
        <v>92400</v>
      </c>
      <c r="U534" s="30" t="s">
        <v>1173</v>
      </c>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row>
    <row r="535" spans="1:45" x14ac:dyDescent="0.3">
      <c r="A535" s="22"/>
      <c r="B535" s="26" t="s">
        <v>3376</v>
      </c>
      <c r="C535" s="27">
        <v>45497</v>
      </c>
      <c r="D535" s="28" t="s">
        <v>1193</v>
      </c>
      <c r="E535" s="28" t="s">
        <v>1157</v>
      </c>
      <c r="F535" s="28" t="s">
        <v>1195</v>
      </c>
      <c r="G535" s="28" t="s">
        <v>2177</v>
      </c>
      <c r="H535" s="28" t="s">
        <v>1006</v>
      </c>
      <c r="I535" s="28" t="s">
        <v>1153</v>
      </c>
      <c r="J535" s="28" t="s">
        <v>1199</v>
      </c>
      <c r="K535" s="28" t="s">
        <v>3377</v>
      </c>
      <c r="L535" s="28" t="s">
        <v>3378</v>
      </c>
      <c r="M535" s="28" t="s">
        <v>1199</v>
      </c>
      <c r="N535" s="28" t="s">
        <v>1183</v>
      </c>
      <c r="O535" s="29">
        <v>25</v>
      </c>
      <c r="P535" s="29">
        <v>9500</v>
      </c>
      <c r="Q535" s="29">
        <v>10</v>
      </c>
      <c r="R535" s="29">
        <v>213750</v>
      </c>
      <c r="S535" s="29">
        <v>165000</v>
      </c>
      <c r="T535" s="29">
        <v>48750</v>
      </c>
      <c r="U535" s="30" t="s">
        <v>1172</v>
      </c>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row>
    <row r="536" spans="1:45" x14ac:dyDescent="0.3">
      <c r="A536" s="22"/>
      <c r="B536" s="26" t="s">
        <v>3379</v>
      </c>
      <c r="C536" s="27">
        <v>45497</v>
      </c>
      <c r="D536" s="28" t="s">
        <v>1193</v>
      </c>
      <c r="E536" s="28" t="s">
        <v>1157</v>
      </c>
      <c r="F536" s="28" t="s">
        <v>1195</v>
      </c>
      <c r="G536" s="28" t="s">
        <v>2181</v>
      </c>
      <c r="H536" s="28" t="s">
        <v>899</v>
      </c>
      <c r="I536" s="28" t="s">
        <v>1153</v>
      </c>
      <c r="J536" s="28" t="s">
        <v>1199</v>
      </c>
      <c r="K536" s="28" t="s">
        <v>3380</v>
      </c>
      <c r="L536" s="28" t="s">
        <v>3381</v>
      </c>
      <c r="M536" s="28" t="s">
        <v>1199</v>
      </c>
      <c r="N536" s="28" t="s">
        <v>1183</v>
      </c>
      <c r="O536" s="29">
        <v>12</v>
      </c>
      <c r="P536" s="29">
        <v>15000</v>
      </c>
      <c r="Q536" s="29">
        <v>8</v>
      </c>
      <c r="R536" s="29">
        <v>165600</v>
      </c>
      <c r="S536" s="29">
        <v>128000</v>
      </c>
      <c r="T536" s="29">
        <v>37600</v>
      </c>
      <c r="U536" s="30" t="s">
        <v>1174</v>
      </c>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row>
    <row r="537" spans="1:45" x14ac:dyDescent="0.3">
      <c r="A537" s="22"/>
      <c r="B537" s="26" t="s">
        <v>3382</v>
      </c>
      <c r="C537" s="27">
        <v>45498</v>
      </c>
      <c r="D537" s="28" t="s">
        <v>1186</v>
      </c>
      <c r="E537" s="28" t="s">
        <v>1159</v>
      </c>
      <c r="F537" s="28" t="s">
        <v>1198</v>
      </c>
      <c r="G537" s="28" t="s">
        <v>3383</v>
      </c>
      <c r="H537" s="28" t="s">
        <v>474</v>
      </c>
      <c r="I537" s="28" t="s">
        <v>1152</v>
      </c>
      <c r="J537" s="28" t="s">
        <v>3174</v>
      </c>
      <c r="K537" s="28" t="s">
        <v>3384</v>
      </c>
      <c r="L537" s="28" t="s">
        <v>3385</v>
      </c>
      <c r="M537" s="28" t="s">
        <v>1177</v>
      </c>
      <c r="N537" s="28" t="s">
        <v>1184</v>
      </c>
      <c r="O537" s="29">
        <v>2</v>
      </c>
      <c r="P537" s="29">
        <v>25000</v>
      </c>
      <c r="Q537" s="29">
        <v>15</v>
      </c>
      <c r="R537" s="29">
        <v>42500</v>
      </c>
      <c r="S537" s="29">
        <v>33000</v>
      </c>
      <c r="T537" s="29">
        <v>9500</v>
      </c>
      <c r="U537" s="30" t="s">
        <v>1172</v>
      </c>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row>
    <row r="538" spans="1:45" x14ac:dyDescent="0.3">
      <c r="A538" s="22"/>
      <c r="B538" s="26" t="s">
        <v>3386</v>
      </c>
      <c r="C538" s="27">
        <v>45498</v>
      </c>
      <c r="D538" s="28" t="s">
        <v>1186</v>
      </c>
      <c r="E538" s="28" t="s">
        <v>1159</v>
      </c>
      <c r="F538" s="28" t="s">
        <v>1198</v>
      </c>
      <c r="G538" s="28" t="s">
        <v>3387</v>
      </c>
      <c r="H538" s="28" t="s">
        <v>44</v>
      </c>
      <c r="I538" s="28" t="s">
        <v>1152</v>
      </c>
      <c r="J538" s="28" t="s">
        <v>3174</v>
      </c>
      <c r="K538" s="28" t="s">
        <v>3388</v>
      </c>
      <c r="L538" s="28" t="s">
        <v>3389</v>
      </c>
      <c r="M538" s="28" t="s">
        <v>1177</v>
      </c>
      <c r="N538" s="28" t="s">
        <v>1184</v>
      </c>
      <c r="O538" s="29">
        <v>1</v>
      </c>
      <c r="P538" s="29">
        <v>45000</v>
      </c>
      <c r="Q538" s="29">
        <v>20</v>
      </c>
      <c r="R538" s="29">
        <v>36000</v>
      </c>
      <c r="S538" s="29">
        <v>28000</v>
      </c>
      <c r="T538" s="29">
        <v>8000</v>
      </c>
      <c r="U538" s="30" t="s">
        <v>1174</v>
      </c>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row>
    <row r="539" spans="1:45" x14ac:dyDescent="0.3">
      <c r="A539" s="22"/>
      <c r="B539" s="26" t="s">
        <v>3390</v>
      </c>
      <c r="C539" s="27">
        <v>45499</v>
      </c>
      <c r="D539" s="28" t="s">
        <v>1187</v>
      </c>
      <c r="E539" s="28" t="s">
        <v>1158</v>
      </c>
      <c r="F539" s="28" t="s">
        <v>1196</v>
      </c>
      <c r="G539" s="28" t="s">
        <v>3391</v>
      </c>
      <c r="H539" s="28" t="s">
        <v>473</v>
      </c>
      <c r="I539" s="28" t="s">
        <v>1151</v>
      </c>
      <c r="J539" s="28" t="s">
        <v>3392</v>
      </c>
      <c r="K539" s="28" t="s">
        <v>3393</v>
      </c>
      <c r="L539" s="28" t="s">
        <v>3394</v>
      </c>
      <c r="M539" s="28" t="s">
        <v>1177</v>
      </c>
      <c r="N539" s="28" t="s">
        <v>1182</v>
      </c>
      <c r="O539" s="29">
        <v>3</v>
      </c>
      <c r="P539" s="29">
        <v>2800</v>
      </c>
      <c r="Q539" s="29">
        <v>12</v>
      </c>
      <c r="R539" s="29">
        <v>7392</v>
      </c>
      <c r="S539" s="29">
        <v>5600</v>
      </c>
      <c r="T539" s="29">
        <v>1792</v>
      </c>
      <c r="U539" s="30" t="s">
        <v>1172</v>
      </c>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row>
    <row r="540" spans="1:45" x14ac:dyDescent="0.3">
      <c r="A540" s="22"/>
      <c r="B540" s="26" t="s">
        <v>3395</v>
      </c>
      <c r="C540" s="27">
        <v>45499</v>
      </c>
      <c r="D540" s="28" t="s">
        <v>1187</v>
      </c>
      <c r="E540" s="28" t="s">
        <v>1158</v>
      </c>
      <c r="F540" s="28" t="s">
        <v>1196</v>
      </c>
      <c r="G540" s="28" t="s">
        <v>3396</v>
      </c>
      <c r="H540" s="28" t="s">
        <v>1030</v>
      </c>
      <c r="I540" s="28" t="s">
        <v>1151</v>
      </c>
      <c r="J540" s="28" t="s">
        <v>3397</v>
      </c>
      <c r="K540" s="28" t="s">
        <v>3398</v>
      </c>
      <c r="L540" s="28" t="s">
        <v>3399</v>
      </c>
      <c r="M540" s="28" t="s">
        <v>1177</v>
      </c>
      <c r="N540" s="28" t="s">
        <v>1182</v>
      </c>
      <c r="O540" s="29">
        <v>4</v>
      </c>
      <c r="P540" s="29">
        <v>2200</v>
      </c>
      <c r="Q540" s="29">
        <v>10</v>
      </c>
      <c r="R540" s="29">
        <v>7920</v>
      </c>
      <c r="S540" s="29">
        <v>6000</v>
      </c>
      <c r="T540" s="29">
        <v>1920</v>
      </c>
      <c r="U540" s="30" t="s">
        <v>1173</v>
      </c>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row>
    <row r="541" spans="1:45" x14ac:dyDescent="0.3">
      <c r="A541" s="22"/>
      <c r="B541" s="26" t="s">
        <v>3400</v>
      </c>
      <c r="C541" s="27">
        <v>45500</v>
      </c>
      <c r="D541" s="28" t="s">
        <v>1188</v>
      </c>
      <c r="E541" s="28" t="s">
        <v>1156</v>
      </c>
      <c r="F541" s="28" t="s">
        <v>1197</v>
      </c>
      <c r="G541" s="28" t="s">
        <v>3401</v>
      </c>
      <c r="H541" s="28" t="s">
        <v>345</v>
      </c>
      <c r="I541" s="28" t="s">
        <v>1152</v>
      </c>
      <c r="J541" s="28" t="s">
        <v>2218</v>
      </c>
      <c r="K541" s="28" t="s">
        <v>3402</v>
      </c>
      <c r="L541" s="28" t="s">
        <v>3403</v>
      </c>
      <c r="M541" s="28" t="s">
        <v>1177</v>
      </c>
      <c r="N541" s="28" t="s">
        <v>1185</v>
      </c>
      <c r="O541" s="29">
        <v>3</v>
      </c>
      <c r="P541" s="29">
        <v>15000</v>
      </c>
      <c r="Q541" s="29">
        <v>8</v>
      </c>
      <c r="R541" s="29">
        <v>41400</v>
      </c>
      <c r="S541" s="29">
        <v>32000</v>
      </c>
      <c r="T541" s="29">
        <v>9400</v>
      </c>
      <c r="U541" s="30" t="s">
        <v>1172</v>
      </c>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row>
    <row r="542" spans="1:45" x14ac:dyDescent="0.3">
      <c r="A542" s="22"/>
      <c r="B542" s="26" t="s">
        <v>3404</v>
      </c>
      <c r="C542" s="27">
        <v>45500</v>
      </c>
      <c r="D542" s="28" t="s">
        <v>1188</v>
      </c>
      <c r="E542" s="28" t="s">
        <v>1156</v>
      </c>
      <c r="F542" s="28" t="s">
        <v>1197</v>
      </c>
      <c r="G542" s="28" t="s">
        <v>3405</v>
      </c>
      <c r="H542" s="28" t="s">
        <v>762</v>
      </c>
      <c r="I542" s="28" t="s">
        <v>1152</v>
      </c>
      <c r="J542" s="28" t="s">
        <v>2218</v>
      </c>
      <c r="K542" s="28" t="s">
        <v>3406</v>
      </c>
      <c r="L542" s="28" t="s">
        <v>3407</v>
      </c>
      <c r="M542" s="28" t="s">
        <v>1177</v>
      </c>
      <c r="N542" s="28" t="s">
        <v>1185</v>
      </c>
      <c r="O542" s="29">
        <v>2</v>
      </c>
      <c r="P542" s="29">
        <v>32000</v>
      </c>
      <c r="Q542" s="29">
        <v>10</v>
      </c>
      <c r="R542" s="29">
        <v>57600</v>
      </c>
      <c r="S542" s="29">
        <v>45000</v>
      </c>
      <c r="T542" s="29">
        <v>12600</v>
      </c>
      <c r="U542" s="30" t="s">
        <v>1174</v>
      </c>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row>
    <row r="543" spans="1:45" x14ac:dyDescent="0.3">
      <c r="A543" s="22"/>
      <c r="B543" s="26" t="s">
        <v>3408</v>
      </c>
      <c r="C543" s="27">
        <v>45501</v>
      </c>
      <c r="D543" s="28" t="s">
        <v>1189</v>
      </c>
      <c r="E543" s="28" t="s">
        <v>1157</v>
      </c>
      <c r="F543" s="28" t="s">
        <v>1195</v>
      </c>
      <c r="G543" s="28" t="s">
        <v>2226</v>
      </c>
      <c r="H543" s="28" t="s">
        <v>344</v>
      </c>
      <c r="I543" s="28" t="s">
        <v>1153</v>
      </c>
      <c r="J543" s="28" t="s">
        <v>2218</v>
      </c>
      <c r="K543" s="28" t="s">
        <v>3409</v>
      </c>
      <c r="L543" s="28" t="s">
        <v>3410</v>
      </c>
      <c r="M543" s="28" t="s">
        <v>1177</v>
      </c>
      <c r="N543" s="28" t="s">
        <v>1183</v>
      </c>
      <c r="O543" s="29">
        <v>3</v>
      </c>
      <c r="P543" s="29">
        <v>18000</v>
      </c>
      <c r="Q543" s="29">
        <v>12</v>
      </c>
      <c r="R543" s="29">
        <v>47520</v>
      </c>
      <c r="S543" s="29">
        <v>37000</v>
      </c>
      <c r="T543" s="29">
        <v>10520</v>
      </c>
      <c r="U543" s="30" t="s">
        <v>1172</v>
      </c>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row>
    <row r="544" spans="1:45" x14ac:dyDescent="0.3">
      <c r="A544" s="22"/>
      <c r="B544" s="26" t="s">
        <v>3411</v>
      </c>
      <c r="C544" s="27">
        <v>45501</v>
      </c>
      <c r="D544" s="28" t="s">
        <v>1189</v>
      </c>
      <c r="E544" s="28" t="s">
        <v>1157</v>
      </c>
      <c r="F544" s="28" t="s">
        <v>1195</v>
      </c>
      <c r="G544" s="28" t="s">
        <v>2231</v>
      </c>
      <c r="H544" s="28" t="s">
        <v>1015</v>
      </c>
      <c r="I544" s="28" t="s">
        <v>1153</v>
      </c>
      <c r="J544" s="28" t="s">
        <v>2419</v>
      </c>
      <c r="K544" s="28" t="s">
        <v>3412</v>
      </c>
      <c r="L544" s="28" t="s">
        <v>3413</v>
      </c>
      <c r="M544" s="28" t="s">
        <v>1177</v>
      </c>
      <c r="N544" s="28" t="s">
        <v>1183</v>
      </c>
      <c r="O544" s="29">
        <v>5</v>
      </c>
      <c r="P544" s="29">
        <v>3500</v>
      </c>
      <c r="Q544" s="29">
        <v>8</v>
      </c>
      <c r="R544" s="29">
        <v>16100</v>
      </c>
      <c r="S544" s="29">
        <v>12500</v>
      </c>
      <c r="T544" s="29">
        <v>3600</v>
      </c>
      <c r="U544" s="30" t="s">
        <v>1173</v>
      </c>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row>
    <row r="545" spans="1:45" x14ac:dyDescent="0.3">
      <c r="A545" s="22"/>
      <c r="B545" s="26" t="s">
        <v>3414</v>
      </c>
      <c r="C545" s="27">
        <v>45502</v>
      </c>
      <c r="D545" s="28" t="s">
        <v>1190</v>
      </c>
      <c r="E545" s="28" t="s">
        <v>1157</v>
      </c>
      <c r="F545" s="28" t="s">
        <v>1197</v>
      </c>
      <c r="G545" s="28" t="s">
        <v>3415</v>
      </c>
      <c r="H545" s="28" t="s">
        <v>442</v>
      </c>
      <c r="I545" s="28" t="s">
        <v>1153</v>
      </c>
      <c r="J545" s="28" t="s">
        <v>3174</v>
      </c>
      <c r="K545" s="28" t="s">
        <v>3416</v>
      </c>
      <c r="L545" s="28" t="s">
        <v>3417</v>
      </c>
      <c r="M545" s="28" t="s">
        <v>1177</v>
      </c>
      <c r="N545" s="28" t="s">
        <v>1181</v>
      </c>
      <c r="O545" s="29">
        <v>8</v>
      </c>
      <c r="P545" s="29">
        <v>1200</v>
      </c>
      <c r="Q545" s="29">
        <v>5</v>
      </c>
      <c r="R545" s="29">
        <v>9120</v>
      </c>
      <c r="S545" s="29">
        <v>7000</v>
      </c>
      <c r="T545" s="29">
        <v>2120</v>
      </c>
      <c r="U545" s="30" t="s">
        <v>1172</v>
      </c>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row>
    <row r="546" spans="1:45" x14ac:dyDescent="0.3">
      <c r="A546" s="22"/>
      <c r="B546" s="26" t="s">
        <v>3418</v>
      </c>
      <c r="C546" s="27">
        <v>45502</v>
      </c>
      <c r="D546" s="28" t="s">
        <v>1190</v>
      </c>
      <c r="E546" s="28" t="s">
        <v>1157</v>
      </c>
      <c r="F546" s="28" t="s">
        <v>1197</v>
      </c>
      <c r="G546" s="28" t="s">
        <v>3419</v>
      </c>
      <c r="H546" s="28" t="s">
        <v>718</v>
      </c>
      <c r="I546" s="28" t="s">
        <v>1153</v>
      </c>
      <c r="J546" s="28" t="s">
        <v>3174</v>
      </c>
      <c r="K546" s="28" t="s">
        <v>3420</v>
      </c>
      <c r="L546" s="28" t="s">
        <v>3421</v>
      </c>
      <c r="M546" s="28" t="s">
        <v>1177</v>
      </c>
      <c r="N546" s="28" t="s">
        <v>1181</v>
      </c>
      <c r="O546" s="29">
        <v>10</v>
      </c>
      <c r="P546" s="29">
        <v>550</v>
      </c>
      <c r="Q546" s="29">
        <v>0</v>
      </c>
      <c r="R546" s="29">
        <v>5500</v>
      </c>
      <c r="S546" s="29">
        <v>4100</v>
      </c>
      <c r="T546" s="29">
        <v>1400</v>
      </c>
      <c r="U546" s="30" t="s">
        <v>1174</v>
      </c>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row>
    <row r="547" spans="1:45" x14ac:dyDescent="0.3">
      <c r="A547" s="22"/>
      <c r="B547" s="26" t="s">
        <v>3422</v>
      </c>
      <c r="C547" s="27">
        <v>45503</v>
      </c>
      <c r="D547" s="28" t="s">
        <v>1191</v>
      </c>
      <c r="E547" s="28" t="s">
        <v>1157</v>
      </c>
      <c r="F547" s="28" t="s">
        <v>1198</v>
      </c>
      <c r="G547" s="28" t="s">
        <v>3423</v>
      </c>
      <c r="H547" s="28" t="s">
        <v>893</v>
      </c>
      <c r="I547" s="28" t="s">
        <v>1155</v>
      </c>
      <c r="J547" s="28" t="s">
        <v>2218</v>
      </c>
      <c r="K547" s="28" t="s">
        <v>3424</v>
      </c>
      <c r="L547" s="28" t="s">
        <v>3425</v>
      </c>
      <c r="M547" s="28" t="s">
        <v>1177</v>
      </c>
      <c r="N547" s="28" t="s">
        <v>1180</v>
      </c>
      <c r="O547" s="29">
        <v>4</v>
      </c>
      <c r="P547" s="29">
        <v>3500</v>
      </c>
      <c r="Q547" s="29">
        <v>10</v>
      </c>
      <c r="R547" s="29">
        <v>12600</v>
      </c>
      <c r="S547" s="29">
        <v>9700</v>
      </c>
      <c r="T547" s="29">
        <v>2900</v>
      </c>
      <c r="U547" s="30" t="s">
        <v>1172</v>
      </c>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row>
    <row r="548" spans="1:45" x14ac:dyDescent="0.3">
      <c r="A548" s="22"/>
      <c r="B548" s="26" t="s">
        <v>3426</v>
      </c>
      <c r="C548" s="27">
        <v>45503</v>
      </c>
      <c r="D548" s="28" t="s">
        <v>1191</v>
      </c>
      <c r="E548" s="28" t="s">
        <v>1157</v>
      </c>
      <c r="F548" s="28" t="s">
        <v>1198</v>
      </c>
      <c r="G548" s="28" t="s">
        <v>3427</v>
      </c>
      <c r="H548" s="28" t="s">
        <v>1032</v>
      </c>
      <c r="I548" s="28" t="s">
        <v>1155</v>
      </c>
      <c r="J548" s="28" t="s">
        <v>1979</v>
      </c>
      <c r="K548" s="28" t="s">
        <v>3428</v>
      </c>
      <c r="L548" s="28" t="s">
        <v>3429</v>
      </c>
      <c r="M548" s="28" t="s">
        <v>1177</v>
      </c>
      <c r="N548" s="28" t="s">
        <v>1180</v>
      </c>
      <c r="O548" s="29">
        <v>6</v>
      </c>
      <c r="P548" s="29">
        <v>1800</v>
      </c>
      <c r="Q548" s="29">
        <v>8</v>
      </c>
      <c r="R548" s="29">
        <v>9936</v>
      </c>
      <c r="S548" s="29">
        <v>7600</v>
      </c>
      <c r="T548" s="29">
        <v>2336</v>
      </c>
      <c r="U548" s="30" t="s">
        <v>1174</v>
      </c>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row>
    <row r="549" spans="1:45" x14ac:dyDescent="0.3">
      <c r="A549" s="22"/>
      <c r="B549" s="26" t="s">
        <v>3430</v>
      </c>
      <c r="C549" s="27">
        <v>45504</v>
      </c>
      <c r="D549" s="28" t="s">
        <v>1192</v>
      </c>
      <c r="E549" s="28" t="s">
        <v>1157</v>
      </c>
      <c r="F549" s="28" t="s">
        <v>1195</v>
      </c>
      <c r="G549" s="28" t="s">
        <v>2278</v>
      </c>
      <c r="H549" s="28" t="s">
        <v>441</v>
      </c>
      <c r="I549" s="28" t="s">
        <v>1153</v>
      </c>
      <c r="J549" s="28" t="s">
        <v>2218</v>
      </c>
      <c r="K549" s="28" t="s">
        <v>3431</v>
      </c>
      <c r="L549" s="28" t="s">
        <v>3432</v>
      </c>
      <c r="M549" s="28" t="s">
        <v>1177</v>
      </c>
      <c r="N549" s="28" t="s">
        <v>1183</v>
      </c>
      <c r="O549" s="29">
        <v>2</v>
      </c>
      <c r="P549" s="29">
        <v>25000</v>
      </c>
      <c r="Q549" s="29">
        <v>15</v>
      </c>
      <c r="R549" s="29">
        <v>42500</v>
      </c>
      <c r="S549" s="29">
        <v>33000</v>
      </c>
      <c r="T549" s="29">
        <v>9500</v>
      </c>
      <c r="U549" s="30" t="s">
        <v>1172</v>
      </c>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row>
    <row r="550" spans="1:45" x14ac:dyDescent="0.3">
      <c r="A550" s="22"/>
      <c r="B550" s="26" t="s">
        <v>3433</v>
      </c>
      <c r="C550" s="27">
        <v>45504</v>
      </c>
      <c r="D550" s="28" t="s">
        <v>1192</v>
      </c>
      <c r="E550" s="28" t="s">
        <v>1157</v>
      </c>
      <c r="F550" s="28" t="s">
        <v>1195</v>
      </c>
      <c r="G550" s="28" t="s">
        <v>2282</v>
      </c>
      <c r="H550" s="28" t="s">
        <v>330</v>
      </c>
      <c r="I550" s="28" t="s">
        <v>1153</v>
      </c>
      <c r="J550" s="28" t="s">
        <v>2419</v>
      </c>
      <c r="K550" s="28" t="s">
        <v>3434</v>
      </c>
      <c r="L550" s="28" t="s">
        <v>3435</v>
      </c>
      <c r="M550" s="28" t="s">
        <v>1177</v>
      </c>
      <c r="N550" s="28" t="s">
        <v>1183</v>
      </c>
      <c r="O550" s="29">
        <v>10</v>
      </c>
      <c r="P550" s="29">
        <v>800</v>
      </c>
      <c r="Q550" s="29">
        <v>0</v>
      </c>
      <c r="R550" s="29">
        <v>8000</v>
      </c>
      <c r="S550" s="29">
        <v>6000</v>
      </c>
      <c r="T550" s="29">
        <v>2000</v>
      </c>
      <c r="U550" s="30" t="s">
        <v>1173</v>
      </c>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row>
    <row r="551" spans="1:45" x14ac:dyDescent="0.3">
      <c r="A551" s="22"/>
      <c r="B551" s="26" t="s">
        <v>3436</v>
      </c>
      <c r="C551" s="27">
        <v>45505</v>
      </c>
      <c r="D551" s="28" t="s">
        <v>1186</v>
      </c>
      <c r="E551" s="28" t="s">
        <v>1159</v>
      </c>
      <c r="F551" s="28" t="s">
        <v>1198</v>
      </c>
      <c r="G551" s="28" t="s">
        <v>3437</v>
      </c>
      <c r="H551" s="28" t="s">
        <v>46</v>
      </c>
      <c r="I551" s="28" t="s">
        <v>1152</v>
      </c>
      <c r="J551" s="28" t="s">
        <v>2218</v>
      </c>
      <c r="K551" s="28" t="s">
        <v>3438</v>
      </c>
      <c r="L551" s="28" t="s">
        <v>3439</v>
      </c>
      <c r="M551" s="28" t="s">
        <v>1177</v>
      </c>
      <c r="N551" s="28" t="s">
        <v>1184</v>
      </c>
      <c r="O551" s="29">
        <v>2</v>
      </c>
      <c r="P551" s="29">
        <v>18000</v>
      </c>
      <c r="Q551" s="29">
        <v>5</v>
      </c>
      <c r="R551" s="29">
        <v>34200</v>
      </c>
      <c r="S551" s="29">
        <v>26500</v>
      </c>
      <c r="T551" s="29">
        <v>7700</v>
      </c>
      <c r="U551" s="30" t="s">
        <v>1172</v>
      </c>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row>
    <row r="552" spans="1:45" x14ac:dyDescent="0.3">
      <c r="A552" s="22"/>
      <c r="B552" s="26" t="s">
        <v>3440</v>
      </c>
      <c r="C552" s="27">
        <v>45505</v>
      </c>
      <c r="D552" s="28" t="s">
        <v>1186</v>
      </c>
      <c r="E552" s="28" t="s">
        <v>1159</v>
      </c>
      <c r="F552" s="28" t="s">
        <v>1198</v>
      </c>
      <c r="G552" s="28" t="s">
        <v>3441</v>
      </c>
      <c r="H552" s="28" t="s">
        <v>350</v>
      </c>
      <c r="I552" s="28" t="s">
        <v>1152</v>
      </c>
      <c r="J552" s="28" t="s">
        <v>2261</v>
      </c>
      <c r="K552" s="28" t="s">
        <v>3442</v>
      </c>
      <c r="L552" s="28" t="s">
        <v>3443</v>
      </c>
      <c r="M552" s="28" t="s">
        <v>1177</v>
      </c>
      <c r="N552" s="28" t="s">
        <v>1184</v>
      </c>
      <c r="O552" s="29">
        <v>3</v>
      </c>
      <c r="P552" s="29">
        <v>5500</v>
      </c>
      <c r="Q552" s="29">
        <v>8</v>
      </c>
      <c r="R552" s="29">
        <v>15180</v>
      </c>
      <c r="S552" s="29">
        <v>11500</v>
      </c>
      <c r="T552" s="29">
        <v>3680</v>
      </c>
      <c r="U552" s="30" t="s">
        <v>1174</v>
      </c>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row>
    <row r="553" spans="1:45" x14ac:dyDescent="0.3">
      <c r="A553" s="22"/>
      <c r="B553" s="26" t="s">
        <v>3444</v>
      </c>
      <c r="C553" s="27">
        <v>45506</v>
      </c>
      <c r="D553" s="28" t="s">
        <v>1187</v>
      </c>
      <c r="E553" s="28" t="s">
        <v>1158</v>
      </c>
      <c r="F553" s="28" t="s">
        <v>1196</v>
      </c>
      <c r="G553" s="28" t="s">
        <v>3445</v>
      </c>
      <c r="H553" s="28" t="s">
        <v>348</v>
      </c>
      <c r="I553" s="28" t="s">
        <v>1151</v>
      </c>
      <c r="J553" s="28" t="s">
        <v>1245</v>
      </c>
      <c r="K553" s="28" t="s">
        <v>3446</v>
      </c>
      <c r="L553" s="28" t="s">
        <v>3447</v>
      </c>
      <c r="M553" s="28" t="s">
        <v>1177</v>
      </c>
      <c r="N553" s="28" t="s">
        <v>1182</v>
      </c>
      <c r="O553" s="29">
        <v>10</v>
      </c>
      <c r="P553" s="29">
        <v>500</v>
      </c>
      <c r="Q553" s="29">
        <v>0</v>
      </c>
      <c r="R553" s="29">
        <v>5000</v>
      </c>
      <c r="S553" s="29">
        <v>3500</v>
      </c>
      <c r="T553" s="29">
        <v>1500</v>
      </c>
      <c r="U553" s="30" t="s">
        <v>1173</v>
      </c>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row>
    <row r="554" spans="1:45" x14ac:dyDescent="0.3">
      <c r="A554" s="22"/>
      <c r="B554" s="26" t="s">
        <v>3448</v>
      </c>
      <c r="C554" s="27">
        <v>45506</v>
      </c>
      <c r="D554" s="28" t="s">
        <v>1187</v>
      </c>
      <c r="E554" s="28" t="s">
        <v>1158</v>
      </c>
      <c r="F554" s="28" t="s">
        <v>1196</v>
      </c>
      <c r="G554" s="28" t="s">
        <v>3449</v>
      </c>
      <c r="H554" s="28" t="s">
        <v>193</v>
      </c>
      <c r="I554" s="28" t="s">
        <v>1151</v>
      </c>
      <c r="J554" s="28" t="s">
        <v>3450</v>
      </c>
      <c r="K554" s="28" t="s">
        <v>3451</v>
      </c>
      <c r="L554" s="28" t="s">
        <v>3452</v>
      </c>
      <c r="M554" s="28" t="s">
        <v>1177</v>
      </c>
      <c r="N554" s="28" t="s">
        <v>1182</v>
      </c>
      <c r="O554" s="29">
        <v>4</v>
      </c>
      <c r="P554" s="29">
        <v>1800</v>
      </c>
      <c r="Q554" s="29">
        <v>5</v>
      </c>
      <c r="R554" s="29">
        <v>6840</v>
      </c>
      <c r="S554" s="29">
        <v>5200</v>
      </c>
      <c r="T554" s="29">
        <v>1640</v>
      </c>
      <c r="U554" s="30" t="s">
        <v>1172</v>
      </c>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row>
    <row r="555" spans="1:45" x14ac:dyDescent="0.3">
      <c r="A555" s="22"/>
      <c r="B555" s="26" t="s">
        <v>3453</v>
      </c>
      <c r="C555" s="27">
        <v>45507</v>
      </c>
      <c r="D555" s="28" t="s">
        <v>1188</v>
      </c>
      <c r="E555" s="28" t="s">
        <v>1156</v>
      </c>
      <c r="F555" s="28" t="s">
        <v>1197</v>
      </c>
      <c r="G555" s="28" t="s">
        <v>3454</v>
      </c>
      <c r="H555" s="28" t="s">
        <v>349</v>
      </c>
      <c r="I555" s="28" t="s">
        <v>1152</v>
      </c>
      <c r="J555" s="28" t="s">
        <v>2261</v>
      </c>
      <c r="K555" s="28" t="s">
        <v>3455</v>
      </c>
      <c r="L555" s="28" t="s">
        <v>3456</v>
      </c>
      <c r="M555" s="28" t="s">
        <v>1177</v>
      </c>
      <c r="N555" s="28" t="s">
        <v>1185</v>
      </c>
      <c r="O555" s="29">
        <v>3</v>
      </c>
      <c r="P555" s="29">
        <v>4500</v>
      </c>
      <c r="Q555" s="29">
        <v>0</v>
      </c>
      <c r="R555" s="29">
        <v>13500</v>
      </c>
      <c r="S555" s="29">
        <v>10200</v>
      </c>
      <c r="T555" s="29">
        <v>3300</v>
      </c>
      <c r="U555" s="30" t="s">
        <v>1172</v>
      </c>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row>
    <row r="556" spans="1:45" x14ac:dyDescent="0.3">
      <c r="A556" s="22"/>
      <c r="B556" s="26" t="s">
        <v>3457</v>
      </c>
      <c r="C556" s="27">
        <v>45507</v>
      </c>
      <c r="D556" s="28" t="s">
        <v>1188</v>
      </c>
      <c r="E556" s="28" t="s">
        <v>1156</v>
      </c>
      <c r="F556" s="28" t="s">
        <v>1197</v>
      </c>
      <c r="G556" s="28" t="s">
        <v>3458</v>
      </c>
      <c r="H556" s="28" t="s">
        <v>870</v>
      </c>
      <c r="I556" s="28" t="s">
        <v>1152</v>
      </c>
      <c r="J556" s="28" t="s">
        <v>1514</v>
      </c>
      <c r="K556" s="28" t="s">
        <v>3459</v>
      </c>
      <c r="L556" s="28" t="s">
        <v>3460</v>
      </c>
      <c r="M556" s="28" t="s">
        <v>1177</v>
      </c>
      <c r="N556" s="28" t="s">
        <v>1185</v>
      </c>
      <c r="O556" s="29">
        <v>2</v>
      </c>
      <c r="P556" s="29">
        <v>5500</v>
      </c>
      <c r="Q556" s="29">
        <v>5</v>
      </c>
      <c r="R556" s="29">
        <v>10450</v>
      </c>
      <c r="S556" s="29">
        <v>8000</v>
      </c>
      <c r="T556" s="29">
        <v>2450</v>
      </c>
      <c r="U556" s="30" t="s">
        <v>1174</v>
      </c>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row>
    <row r="557" spans="1:45" x14ac:dyDescent="0.3">
      <c r="A557" s="22"/>
      <c r="B557" s="26" t="s">
        <v>3461</v>
      </c>
      <c r="C557" s="27">
        <v>45508</v>
      </c>
      <c r="D557" s="28" t="s">
        <v>1189</v>
      </c>
      <c r="E557" s="28" t="s">
        <v>1157</v>
      </c>
      <c r="F557" s="28" t="s">
        <v>1195</v>
      </c>
      <c r="G557" s="28" t="s">
        <v>2325</v>
      </c>
      <c r="H557" s="28" t="s">
        <v>804</v>
      </c>
      <c r="I557" s="28" t="s">
        <v>1153</v>
      </c>
      <c r="J557" s="28" t="s">
        <v>2261</v>
      </c>
      <c r="K557" s="28" t="s">
        <v>3462</v>
      </c>
      <c r="L557" s="28" t="s">
        <v>3463</v>
      </c>
      <c r="M557" s="28" t="s">
        <v>1177</v>
      </c>
      <c r="N557" s="28" t="s">
        <v>1183</v>
      </c>
      <c r="O557" s="29">
        <v>2</v>
      </c>
      <c r="P557" s="29">
        <v>8500</v>
      </c>
      <c r="Q557" s="29">
        <v>8</v>
      </c>
      <c r="R557" s="29">
        <v>15640</v>
      </c>
      <c r="S557" s="29">
        <v>12000</v>
      </c>
      <c r="T557" s="29">
        <v>3640</v>
      </c>
      <c r="U557" s="30" t="s">
        <v>1172</v>
      </c>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row>
    <row r="558" spans="1:45" x14ac:dyDescent="0.3">
      <c r="A558" s="22"/>
      <c r="B558" s="26" t="s">
        <v>3464</v>
      </c>
      <c r="C558" s="27">
        <v>45508</v>
      </c>
      <c r="D558" s="28" t="s">
        <v>1189</v>
      </c>
      <c r="E558" s="28" t="s">
        <v>1157</v>
      </c>
      <c r="F558" s="28" t="s">
        <v>1195</v>
      </c>
      <c r="G558" s="28" t="s">
        <v>2329</v>
      </c>
      <c r="H558" s="28" t="s">
        <v>802</v>
      </c>
      <c r="I558" s="28" t="s">
        <v>1153</v>
      </c>
      <c r="J558" s="28" t="s">
        <v>2261</v>
      </c>
      <c r="K558" s="28" t="s">
        <v>3465</v>
      </c>
      <c r="L558" s="28" t="s">
        <v>3466</v>
      </c>
      <c r="M558" s="28" t="s">
        <v>1177</v>
      </c>
      <c r="N558" s="28" t="s">
        <v>1183</v>
      </c>
      <c r="O558" s="29">
        <v>3</v>
      </c>
      <c r="P558" s="29">
        <v>3500</v>
      </c>
      <c r="Q558" s="29">
        <v>5</v>
      </c>
      <c r="R558" s="29">
        <v>9975</v>
      </c>
      <c r="S558" s="29">
        <v>7600</v>
      </c>
      <c r="T558" s="29">
        <v>2375</v>
      </c>
      <c r="U558" s="30" t="s">
        <v>1173</v>
      </c>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row>
    <row r="559" spans="1:45" x14ac:dyDescent="0.3">
      <c r="A559" s="22"/>
      <c r="B559" s="26" t="s">
        <v>3467</v>
      </c>
      <c r="C559" s="27">
        <v>45509</v>
      </c>
      <c r="D559" s="28" t="s">
        <v>1190</v>
      </c>
      <c r="E559" s="28" t="s">
        <v>1157</v>
      </c>
      <c r="F559" s="28" t="s">
        <v>1197</v>
      </c>
      <c r="G559" s="28" t="s">
        <v>3468</v>
      </c>
      <c r="H559" s="28" t="s">
        <v>807</v>
      </c>
      <c r="I559" s="28" t="s">
        <v>1153</v>
      </c>
      <c r="J559" s="28" t="s">
        <v>2227</v>
      </c>
      <c r="K559" s="28" t="s">
        <v>3469</v>
      </c>
      <c r="L559" s="28" t="s">
        <v>3470</v>
      </c>
      <c r="M559" s="28" t="s">
        <v>1177</v>
      </c>
      <c r="N559" s="28" t="s">
        <v>1181</v>
      </c>
      <c r="O559" s="29">
        <v>5</v>
      </c>
      <c r="P559" s="29">
        <v>650</v>
      </c>
      <c r="Q559" s="29">
        <v>0</v>
      </c>
      <c r="R559" s="29">
        <v>3250</v>
      </c>
      <c r="S559" s="29">
        <v>2400</v>
      </c>
      <c r="T559" s="29">
        <v>850</v>
      </c>
      <c r="U559" s="30" t="s">
        <v>1173</v>
      </c>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row>
    <row r="560" spans="1:45" x14ac:dyDescent="0.3">
      <c r="A560" s="22"/>
      <c r="B560" s="26" t="s">
        <v>3471</v>
      </c>
      <c r="C560" s="27">
        <v>45509</v>
      </c>
      <c r="D560" s="28" t="s">
        <v>1190</v>
      </c>
      <c r="E560" s="28" t="s">
        <v>1157</v>
      </c>
      <c r="F560" s="28" t="s">
        <v>1197</v>
      </c>
      <c r="G560" s="28" t="s">
        <v>3472</v>
      </c>
      <c r="H560" s="28" t="s">
        <v>258</v>
      </c>
      <c r="I560" s="28" t="s">
        <v>1153</v>
      </c>
      <c r="J560" s="28" t="s">
        <v>2261</v>
      </c>
      <c r="K560" s="28" t="s">
        <v>3473</v>
      </c>
      <c r="L560" s="28" t="s">
        <v>3474</v>
      </c>
      <c r="M560" s="28" t="s">
        <v>1177</v>
      </c>
      <c r="N560" s="28" t="s">
        <v>1181</v>
      </c>
      <c r="O560" s="29">
        <v>4</v>
      </c>
      <c r="P560" s="29">
        <v>1200</v>
      </c>
      <c r="Q560" s="29">
        <v>0</v>
      </c>
      <c r="R560" s="29">
        <v>4800</v>
      </c>
      <c r="S560" s="29">
        <v>3600</v>
      </c>
      <c r="T560" s="29">
        <v>1200</v>
      </c>
      <c r="U560" s="30" t="s">
        <v>1172</v>
      </c>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row>
    <row r="561" spans="1:45" x14ac:dyDescent="0.3">
      <c r="A561" s="22"/>
      <c r="B561" s="26" t="s">
        <v>3475</v>
      </c>
      <c r="C561" s="27">
        <v>45510</v>
      </c>
      <c r="D561" s="28" t="s">
        <v>1191</v>
      </c>
      <c r="E561" s="28" t="s">
        <v>1157</v>
      </c>
      <c r="F561" s="28" t="s">
        <v>1198</v>
      </c>
      <c r="G561" s="28" t="s">
        <v>3476</v>
      </c>
      <c r="H561" s="28" t="s">
        <v>806</v>
      </c>
      <c r="I561" s="28" t="s">
        <v>1155</v>
      </c>
      <c r="J561" s="28" t="s">
        <v>2261</v>
      </c>
      <c r="K561" s="28" t="s">
        <v>3477</v>
      </c>
      <c r="L561" s="28" t="s">
        <v>3478</v>
      </c>
      <c r="M561" s="28" t="s">
        <v>1177</v>
      </c>
      <c r="N561" s="28" t="s">
        <v>1180</v>
      </c>
      <c r="O561" s="29">
        <v>2</v>
      </c>
      <c r="P561" s="29">
        <v>2800</v>
      </c>
      <c r="Q561" s="29">
        <v>5</v>
      </c>
      <c r="R561" s="29">
        <v>5320</v>
      </c>
      <c r="S561" s="29">
        <v>4000</v>
      </c>
      <c r="T561" s="29">
        <v>1320</v>
      </c>
      <c r="U561" s="30" t="s">
        <v>1172</v>
      </c>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row>
    <row r="562" spans="1:45" x14ac:dyDescent="0.3">
      <c r="A562" s="22"/>
      <c r="B562" s="26" t="s">
        <v>3479</v>
      </c>
      <c r="C562" s="27">
        <v>45510</v>
      </c>
      <c r="D562" s="28" t="s">
        <v>1191</v>
      </c>
      <c r="E562" s="28" t="s">
        <v>1157</v>
      </c>
      <c r="F562" s="28" t="s">
        <v>1198</v>
      </c>
      <c r="G562" s="28" t="s">
        <v>3480</v>
      </c>
      <c r="H562" s="28" t="s">
        <v>323</v>
      </c>
      <c r="I562" s="28" t="s">
        <v>1155</v>
      </c>
      <c r="J562" s="28" t="s">
        <v>1514</v>
      </c>
      <c r="K562" s="28" t="s">
        <v>3481</v>
      </c>
      <c r="L562" s="28" t="s">
        <v>3482</v>
      </c>
      <c r="M562" s="28" t="s">
        <v>1177</v>
      </c>
      <c r="N562" s="28" t="s">
        <v>1180</v>
      </c>
      <c r="O562" s="29">
        <v>1</v>
      </c>
      <c r="P562" s="29">
        <v>4500</v>
      </c>
      <c r="Q562" s="29">
        <v>0</v>
      </c>
      <c r="R562" s="29">
        <v>4500</v>
      </c>
      <c r="S562" s="29">
        <v>3400</v>
      </c>
      <c r="T562" s="29">
        <v>1100</v>
      </c>
      <c r="U562" s="30" t="s">
        <v>1174</v>
      </c>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row>
    <row r="563" spans="1:45" x14ac:dyDescent="0.3">
      <c r="A563" s="22"/>
      <c r="B563" s="26" t="s">
        <v>3483</v>
      </c>
      <c r="C563" s="27">
        <v>45511</v>
      </c>
      <c r="D563" s="28" t="s">
        <v>1192</v>
      </c>
      <c r="E563" s="28" t="s">
        <v>1157</v>
      </c>
      <c r="F563" s="28" t="s">
        <v>1195</v>
      </c>
      <c r="G563" s="28" t="s">
        <v>2374</v>
      </c>
      <c r="H563" s="28" t="s">
        <v>805</v>
      </c>
      <c r="I563" s="28" t="s">
        <v>1153</v>
      </c>
      <c r="J563" s="28" t="s">
        <v>2261</v>
      </c>
      <c r="K563" s="28" t="s">
        <v>3484</v>
      </c>
      <c r="L563" s="28" t="s">
        <v>3485</v>
      </c>
      <c r="M563" s="28" t="s">
        <v>1177</v>
      </c>
      <c r="N563" s="28" t="s">
        <v>1183</v>
      </c>
      <c r="O563" s="29">
        <v>1</v>
      </c>
      <c r="P563" s="29">
        <v>15000</v>
      </c>
      <c r="Q563" s="29">
        <v>8</v>
      </c>
      <c r="R563" s="29">
        <v>13800</v>
      </c>
      <c r="S563" s="29">
        <v>10500</v>
      </c>
      <c r="T563" s="29">
        <v>3300</v>
      </c>
      <c r="U563" s="30" t="s">
        <v>1172</v>
      </c>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row>
    <row r="564" spans="1:45" x14ac:dyDescent="0.3">
      <c r="A564" s="22"/>
      <c r="B564" s="26" t="s">
        <v>3486</v>
      </c>
      <c r="C564" s="27">
        <v>45511</v>
      </c>
      <c r="D564" s="28" t="s">
        <v>1192</v>
      </c>
      <c r="E564" s="28" t="s">
        <v>1157</v>
      </c>
      <c r="F564" s="28" t="s">
        <v>1195</v>
      </c>
      <c r="G564" s="28" t="s">
        <v>2378</v>
      </c>
      <c r="H564" s="28" t="s">
        <v>426</v>
      </c>
      <c r="I564" s="28" t="s">
        <v>1153</v>
      </c>
      <c r="J564" s="28" t="s">
        <v>2419</v>
      </c>
      <c r="K564" s="28" t="s">
        <v>3487</v>
      </c>
      <c r="L564" s="28" t="s">
        <v>3488</v>
      </c>
      <c r="M564" s="28" t="s">
        <v>1177</v>
      </c>
      <c r="N564" s="28" t="s">
        <v>1183</v>
      </c>
      <c r="O564" s="29">
        <v>3</v>
      </c>
      <c r="P564" s="29">
        <v>4200</v>
      </c>
      <c r="Q564" s="29">
        <v>5</v>
      </c>
      <c r="R564" s="29">
        <v>11970</v>
      </c>
      <c r="S564" s="29">
        <v>9100</v>
      </c>
      <c r="T564" s="29">
        <v>2870</v>
      </c>
      <c r="U564" s="30" t="s">
        <v>1173</v>
      </c>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row>
    <row r="565" spans="1:45" x14ac:dyDescent="0.3">
      <c r="A565" s="22"/>
      <c r="B565" s="26" t="s">
        <v>3489</v>
      </c>
      <c r="C565" s="27">
        <v>45512</v>
      </c>
      <c r="D565" s="28" t="s">
        <v>1193</v>
      </c>
      <c r="E565" s="28" t="s">
        <v>1157</v>
      </c>
      <c r="F565" s="28" t="s">
        <v>1195</v>
      </c>
      <c r="G565" s="28" t="s">
        <v>2423</v>
      </c>
      <c r="H565" s="28" t="s">
        <v>808</v>
      </c>
      <c r="I565" s="28" t="s">
        <v>1154</v>
      </c>
      <c r="J565" s="28" t="s">
        <v>2252</v>
      </c>
      <c r="K565" s="28" t="s">
        <v>3490</v>
      </c>
      <c r="L565" s="28" t="s">
        <v>3491</v>
      </c>
      <c r="M565" s="28" t="s">
        <v>1177</v>
      </c>
      <c r="N565" s="28" t="s">
        <v>1183</v>
      </c>
      <c r="O565" s="29">
        <v>5</v>
      </c>
      <c r="P565" s="29">
        <v>1200</v>
      </c>
      <c r="Q565" s="29">
        <v>0</v>
      </c>
      <c r="R565" s="29">
        <v>6000</v>
      </c>
      <c r="S565" s="29">
        <v>4500</v>
      </c>
      <c r="T565" s="29">
        <v>1500</v>
      </c>
      <c r="U565" s="30" t="s">
        <v>1172</v>
      </c>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row>
    <row r="566" spans="1:45" x14ac:dyDescent="0.3">
      <c r="A566" s="22"/>
      <c r="B566" s="26" t="s">
        <v>3492</v>
      </c>
      <c r="C566" s="27">
        <v>45512</v>
      </c>
      <c r="D566" s="28" t="s">
        <v>1193</v>
      </c>
      <c r="E566" s="28" t="s">
        <v>1157</v>
      </c>
      <c r="F566" s="28" t="s">
        <v>1195</v>
      </c>
      <c r="G566" s="28" t="s">
        <v>2427</v>
      </c>
      <c r="H566" s="28" t="s">
        <v>746</v>
      </c>
      <c r="I566" s="28" t="s">
        <v>1154</v>
      </c>
      <c r="J566" s="28" t="s">
        <v>2252</v>
      </c>
      <c r="K566" s="28" t="s">
        <v>3493</v>
      </c>
      <c r="L566" s="28" t="s">
        <v>3494</v>
      </c>
      <c r="M566" s="28" t="s">
        <v>1177</v>
      </c>
      <c r="N566" s="28" t="s">
        <v>1183</v>
      </c>
      <c r="O566" s="29">
        <v>4</v>
      </c>
      <c r="P566" s="29">
        <v>800</v>
      </c>
      <c r="Q566" s="29">
        <v>0</v>
      </c>
      <c r="R566" s="29">
        <v>3200</v>
      </c>
      <c r="S566" s="29">
        <v>2400</v>
      </c>
      <c r="T566" s="29">
        <v>800</v>
      </c>
      <c r="U566" s="30" t="s">
        <v>1174</v>
      </c>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row>
    <row r="567" spans="1:45" x14ac:dyDescent="0.3">
      <c r="A567" s="22"/>
      <c r="B567" s="26" t="s">
        <v>3495</v>
      </c>
      <c r="C567" s="27">
        <v>45513</v>
      </c>
      <c r="D567" s="28" t="s">
        <v>1186</v>
      </c>
      <c r="E567" s="28" t="s">
        <v>1159</v>
      </c>
      <c r="F567" s="28" t="s">
        <v>1198</v>
      </c>
      <c r="G567" s="28" t="s">
        <v>3496</v>
      </c>
      <c r="H567" s="28" t="s">
        <v>444</v>
      </c>
      <c r="I567" s="28" t="s">
        <v>1152</v>
      </c>
      <c r="J567" s="28" t="s">
        <v>2218</v>
      </c>
      <c r="K567" s="28" t="s">
        <v>3497</v>
      </c>
      <c r="L567" s="28" t="s">
        <v>3498</v>
      </c>
      <c r="M567" s="28" t="s">
        <v>1177</v>
      </c>
      <c r="N567" s="28" t="s">
        <v>1184</v>
      </c>
      <c r="O567" s="29">
        <v>2</v>
      </c>
      <c r="P567" s="29">
        <v>25000</v>
      </c>
      <c r="Q567" s="29">
        <v>12</v>
      </c>
      <c r="R567" s="29">
        <v>44000</v>
      </c>
      <c r="S567" s="29">
        <v>34000</v>
      </c>
      <c r="T567" s="29">
        <v>10000</v>
      </c>
      <c r="U567" s="30" t="s">
        <v>1172</v>
      </c>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row>
    <row r="568" spans="1:45" x14ac:dyDescent="0.3">
      <c r="A568" s="22"/>
      <c r="B568" s="26" t="s">
        <v>3499</v>
      </c>
      <c r="C568" s="27">
        <v>45513</v>
      </c>
      <c r="D568" s="28" t="s">
        <v>1186</v>
      </c>
      <c r="E568" s="28" t="s">
        <v>1159</v>
      </c>
      <c r="F568" s="28" t="s">
        <v>1198</v>
      </c>
      <c r="G568" s="28" t="s">
        <v>3500</v>
      </c>
      <c r="H568" s="28" t="s">
        <v>1031</v>
      </c>
      <c r="I568" s="28" t="s">
        <v>1152</v>
      </c>
      <c r="J568" s="28" t="s">
        <v>3174</v>
      </c>
      <c r="K568" s="28" t="s">
        <v>3501</v>
      </c>
      <c r="L568" s="28" t="s">
        <v>3502</v>
      </c>
      <c r="M568" s="28" t="s">
        <v>1177</v>
      </c>
      <c r="N568" s="28" t="s">
        <v>1184</v>
      </c>
      <c r="O568" s="29">
        <v>3</v>
      </c>
      <c r="P568" s="29">
        <v>12000</v>
      </c>
      <c r="Q568" s="29">
        <v>8</v>
      </c>
      <c r="R568" s="29">
        <v>33120</v>
      </c>
      <c r="S568" s="29">
        <v>25500</v>
      </c>
      <c r="T568" s="29">
        <v>7620</v>
      </c>
      <c r="U568" s="30" t="s">
        <v>1174</v>
      </c>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row>
    <row r="569" spans="1:45" x14ac:dyDescent="0.3">
      <c r="A569" s="22"/>
      <c r="B569" s="26" t="s">
        <v>3503</v>
      </c>
      <c r="C569" s="27">
        <v>45514</v>
      </c>
      <c r="D569" s="28" t="s">
        <v>1187</v>
      </c>
      <c r="E569" s="28" t="s">
        <v>1158</v>
      </c>
      <c r="F569" s="28" t="s">
        <v>1196</v>
      </c>
      <c r="G569" s="28" t="s">
        <v>3504</v>
      </c>
      <c r="H569" s="28" t="s">
        <v>1014</v>
      </c>
      <c r="I569" s="28" t="s">
        <v>1151</v>
      </c>
      <c r="J569" s="28" t="s">
        <v>3397</v>
      </c>
      <c r="K569" s="28" t="s">
        <v>3505</v>
      </c>
      <c r="L569" s="28" t="s">
        <v>3506</v>
      </c>
      <c r="M569" s="28" t="s">
        <v>1177</v>
      </c>
      <c r="N569" s="28" t="s">
        <v>1182</v>
      </c>
      <c r="O569" s="29">
        <v>5</v>
      </c>
      <c r="P569" s="29">
        <v>1500</v>
      </c>
      <c r="Q569" s="29">
        <v>5</v>
      </c>
      <c r="R569" s="29">
        <v>7125</v>
      </c>
      <c r="S569" s="29">
        <v>5400</v>
      </c>
      <c r="T569" s="29">
        <v>1725</v>
      </c>
      <c r="U569" s="30" t="s">
        <v>1172</v>
      </c>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row>
    <row r="570" spans="1:45" x14ac:dyDescent="0.3">
      <c r="A570" s="22"/>
      <c r="B570" s="26" t="s">
        <v>3507</v>
      </c>
      <c r="C570" s="27">
        <v>45514</v>
      </c>
      <c r="D570" s="28" t="s">
        <v>1187</v>
      </c>
      <c r="E570" s="28" t="s">
        <v>1158</v>
      </c>
      <c r="F570" s="28" t="s">
        <v>1196</v>
      </c>
      <c r="G570" s="28" t="s">
        <v>3508</v>
      </c>
      <c r="H570" s="28" t="s">
        <v>331</v>
      </c>
      <c r="I570" s="28" t="s">
        <v>1151</v>
      </c>
      <c r="J570" s="28" t="s">
        <v>3397</v>
      </c>
      <c r="K570" s="28" t="s">
        <v>3509</v>
      </c>
      <c r="L570" s="28" t="s">
        <v>3510</v>
      </c>
      <c r="M570" s="28" t="s">
        <v>1177</v>
      </c>
      <c r="N570" s="28" t="s">
        <v>1182</v>
      </c>
      <c r="O570" s="29">
        <v>8</v>
      </c>
      <c r="P570" s="29">
        <v>800</v>
      </c>
      <c r="Q570" s="29">
        <v>0</v>
      </c>
      <c r="R570" s="29">
        <v>6400</v>
      </c>
      <c r="S570" s="29">
        <v>4800</v>
      </c>
      <c r="T570" s="29">
        <v>1600</v>
      </c>
      <c r="U570" s="30" t="s">
        <v>1173</v>
      </c>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row>
    <row r="571" spans="1:45" x14ac:dyDescent="0.3">
      <c r="A571" s="22"/>
      <c r="B571" s="26" t="s">
        <v>3511</v>
      </c>
      <c r="C571" s="27">
        <v>45515</v>
      </c>
      <c r="D571" s="28" t="s">
        <v>1188</v>
      </c>
      <c r="E571" s="28" t="s">
        <v>1156</v>
      </c>
      <c r="F571" s="28" t="s">
        <v>1197</v>
      </c>
      <c r="G571" s="28" t="s">
        <v>3512</v>
      </c>
      <c r="H571" s="28" t="s">
        <v>343</v>
      </c>
      <c r="I571" s="28" t="s">
        <v>1152</v>
      </c>
      <c r="J571" s="28" t="s">
        <v>2218</v>
      </c>
      <c r="K571" s="28" t="s">
        <v>3513</v>
      </c>
      <c r="L571" s="28" t="s">
        <v>3514</v>
      </c>
      <c r="M571" s="28" t="s">
        <v>1177</v>
      </c>
      <c r="N571" s="28" t="s">
        <v>1185</v>
      </c>
      <c r="O571" s="29">
        <v>2</v>
      </c>
      <c r="P571" s="29">
        <v>32000</v>
      </c>
      <c r="Q571" s="29">
        <v>10</v>
      </c>
      <c r="R571" s="29">
        <v>57600</v>
      </c>
      <c r="S571" s="29">
        <v>44500</v>
      </c>
      <c r="T571" s="29">
        <v>13100</v>
      </c>
      <c r="U571" s="30" t="s">
        <v>1172</v>
      </c>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row>
    <row r="572" spans="1:45" x14ac:dyDescent="0.3">
      <c r="A572" s="22"/>
      <c r="B572" s="26" t="s">
        <v>3515</v>
      </c>
      <c r="C572" s="27">
        <v>45515</v>
      </c>
      <c r="D572" s="28" t="s">
        <v>1188</v>
      </c>
      <c r="E572" s="28" t="s">
        <v>1156</v>
      </c>
      <c r="F572" s="28" t="s">
        <v>1197</v>
      </c>
      <c r="G572" s="28" t="s">
        <v>3516</v>
      </c>
      <c r="H572" s="28" t="s">
        <v>443</v>
      </c>
      <c r="I572" s="28" t="s">
        <v>1152</v>
      </c>
      <c r="J572" s="28" t="s">
        <v>2218</v>
      </c>
      <c r="K572" s="28" t="s">
        <v>3517</v>
      </c>
      <c r="L572" s="28" t="s">
        <v>3518</v>
      </c>
      <c r="M572" s="28" t="s">
        <v>1177</v>
      </c>
      <c r="N572" s="28" t="s">
        <v>1185</v>
      </c>
      <c r="O572" s="29">
        <v>3</v>
      </c>
      <c r="P572" s="29">
        <v>18000</v>
      </c>
      <c r="Q572" s="29">
        <v>8</v>
      </c>
      <c r="R572" s="29">
        <v>49680</v>
      </c>
      <c r="S572" s="29">
        <v>38500</v>
      </c>
      <c r="T572" s="29">
        <v>11180</v>
      </c>
      <c r="U572" s="30" t="s">
        <v>1174</v>
      </c>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row>
    <row r="573" spans="1:45" x14ac:dyDescent="0.3">
      <c r="A573" s="22"/>
      <c r="B573" s="26" t="s">
        <v>3519</v>
      </c>
      <c r="C573" s="27">
        <v>45516</v>
      </c>
      <c r="D573" s="28" t="s">
        <v>1189</v>
      </c>
      <c r="E573" s="28" t="s">
        <v>1157</v>
      </c>
      <c r="F573" s="28" t="s">
        <v>1195</v>
      </c>
      <c r="G573" s="28" t="s">
        <v>2472</v>
      </c>
      <c r="H573" s="28" t="s">
        <v>984</v>
      </c>
      <c r="I573" s="28" t="s">
        <v>1153</v>
      </c>
      <c r="J573" s="28" t="s">
        <v>3174</v>
      </c>
      <c r="K573" s="28" t="s">
        <v>3520</v>
      </c>
      <c r="L573" s="28" t="s">
        <v>3521</v>
      </c>
      <c r="M573" s="28" t="s">
        <v>1177</v>
      </c>
      <c r="N573" s="28" t="s">
        <v>1183</v>
      </c>
      <c r="O573" s="29">
        <v>2</v>
      </c>
      <c r="P573" s="29">
        <v>22000</v>
      </c>
      <c r="Q573" s="29">
        <v>12</v>
      </c>
      <c r="R573" s="29">
        <v>38720</v>
      </c>
      <c r="S573" s="29">
        <v>30000</v>
      </c>
      <c r="T573" s="29">
        <v>8720</v>
      </c>
      <c r="U573" s="30" t="s">
        <v>1172</v>
      </c>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row>
    <row r="574" spans="1:45" x14ac:dyDescent="0.3">
      <c r="A574" s="22"/>
      <c r="B574" s="26" t="s">
        <v>3522</v>
      </c>
      <c r="C574" s="27">
        <v>45516</v>
      </c>
      <c r="D574" s="28" t="s">
        <v>1189</v>
      </c>
      <c r="E574" s="28" t="s">
        <v>1157</v>
      </c>
      <c r="F574" s="28" t="s">
        <v>1195</v>
      </c>
      <c r="G574" s="28" t="s">
        <v>2476</v>
      </c>
      <c r="H574" s="28" t="s">
        <v>445</v>
      </c>
      <c r="I574" s="28" t="s">
        <v>1153</v>
      </c>
      <c r="J574" s="28" t="s">
        <v>3523</v>
      </c>
      <c r="K574" s="28" t="s">
        <v>3524</v>
      </c>
      <c r="L574" s="28" t="s">
        <v>3525</v>
      </c>
      <c r="M574" s="28" t="s">
        <v>1177</v>
      </c>
      <c r="N574" s="28" t="s">
        <v>1183</v>
      </c>
      <c r="O574" s="29">
        <v>3</v>
      </c>
      <c r="P574" s="29">
        <v>9500</v>
      </c>
      <c r="Q574" s="29">
        <v>8</v>
      </c>
      <c r="R574" s="29">
        <v>26220</v>
      </c>
      <c r="S574" s="29">
        <v>20000</v>
      </c>
      <c r="T574" s="29">
        <v>6220</v>
      </c>
      <c r="U574" s="30" t="s">
        <v>1173</v>
      </c>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row>
    <row r="575" spans="1:45" x14ac:dyDescent="0.3">
      <c r="A575" s="22"/>
      <c r="B575" s="26" t="s">
        <v>3526</v>
      </c>
      <c r="C575" s="27">
        <v>45517</v>
      </c>
      <c r="D575" s="28" t="s">
        <v>1190</v>
      </c>
      <c r="E575" s="28" t="s">
        <v>1157</v>
      </c>
      <c r="F575" s="28" t="s">
        <v>1197</v>
      </c>
      <c r="G575" s="28" t="s">
        <v>3527</v>
      </c>
      <c r="H575" s="28" t="s">
        <v>446</v>
      </c>
      <c r="I575" s="28" t="s">
        <v>1153</v>
      </c>
      <c r="J575" s="28" t="s">
        <v>3174</v>
      </c>
      <c r="K575" s="28" t="s">
        <v>3528</v>
      </c>
      <c r="L575" s="28" t="s">
        <v>3529</v>
      </c>
      <c r="M575" s="28" t="s">
        <v>1177</v>
      </c>
      <c r="N575" s="28" t="s">
        <v>1181</v>
      </c>
      <c r="O575" s="29">
        <v>6</v>
      </c>
      <c r="P575" s="29">
        <v>1500</v>
      </c>
      <c r="Q575" s="29">
        <v>5</v>
      </c>
      <c r="R575" s="29">
        <v>8550</v>
      </c>
      <c r="S575" s="29">
        <v>6500</v>
      </c>
      <c r="T575" s="29">
        <v>2050</v>
      </c>
      <c r="U575" s="30" t="s">
        <v>1172</v>
      </c>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row>
    <row r="576" spans="1:45" x14ac:dyDescent="0.3">
      <c r="A576" s="22"/>
      <c r="B576" s="26" t="s">
        <v>3530</v>
      </c>
      <c r="C576" s="27">
        <v>45517</v>
      </c>
      <c r="D576" s="28" t="s">
        <v>1190</v>
      </c>
      <c r="E576" s="28" t="s">
        <v>1157</v>
      </c>
      <c r="F576" s="28" t="s">
        <v>1197</v>
      </c>
      <c r="G576" s="28" t="s">
        <v>3531</v>
      </c>
      <c r="H576" s="28" t="s">
        <v>1026</v>
      </c>
      <c r="I576" s="28" t="s">
        <v>1153</v>
      </c>
      <c r="J576" s="28" t="s">
        <v>2227</v>
      </c>
      <c r="K576" s="28" t="s">
        <v>3532</v>
      </c>
      <c r="L576" s="28" t="s">
        <v>3533</v>
      </c>
      <c r="M576" s="28" t="s">
        <v>1177</v>
      </c>
      <c r="N576" s="28" t="s">
        <v>1181</v>
      </c>
      <c r="O576" s="29">
        <v>5</v>
      </c>
      <c r="P576" s="29">
        <v>800</v>
      </c>
      <c r="Q576" s="29">
        <v>0</v>
      </c>
      <c r="R576" s="29">
        <v>4000</v>
      </c>
      <c r="S576" s="29">
        <v>3000</v>
      </c>
      <c r="T576" s="29">
        <v>1000</v>
      </c>
      <c r="U576" s="30" t="s">
        <v>1174</v>
      </c>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row>
    <row r="577" spans="1:45" x14ac:dyDescent="0.3">
      <c r="A577" s="22"/>
      <c r="B577" s="26" t="s">
        <v>3534</v>
      </c>
      <c r="C577" s="27">
        <v>45518</v>
      </c>
      <c r="D577" s="28" t="s">
        <v>1191</v>
      </c>
      <c r="E577" s="28" t="s">
        <v>1157</v>
      </c>
      <c r="F577" s="28" t="s">
        <v>1198</v>
      </c>
      <c r="G577" s="28" t="s">
        <v>3535</v>
      </c>
      <c r="H577" s="28" t="s">
        <v>895</v>
      </c>
      <c r="I577" s="28" t="s">
        <v>1155</v>
      </c>
      <c r="J577" s="28" t="s">
        <v>3536</v>
      </c>
      <c r="K577" s="28" t="s">
        <v>3537</v>
      </c>
      <c r="L577" s="28" t="s">
        <v>3538</v>
      </c>
      <c r="M577" s="28" t="s">
        <v>1177</v>
      </c>
      <c r="N577" s="28" t="s">
        <v>1180</v>
      </c>
      <c r="O577" s="29">
        <v>10</v>
      </c>
      <c r="P577" s="29">
        <v>1200</v>
      </c>
      <c r="Q577" s="29">
        <v>5</v>
      </c>
      <c r="R577" s="29">
        <v>11400</v>
      </c>
      <c r="S577" s="29">
        <v>8700</v>
      </c>
      <c r="T577" s="29">
        <v>2700</v>
      </c>
      <c r="U577" s="30" t="s">
        <v>1172</v>
      </c>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row>
    <row r="578" spans="1:45" x14ac:dyDescent="0.3">
      <c r="A578" s="22"/>
      <c r="B578" s="26" t="s">
        <v>3539</v>
      </c>
      <c r="C578" s="27">
        <v>45518</v>
      </c>
      <c r="D578" s="28" t="s">
        <v>1191</v>
      </c>
      <c r="E578" s="28" t="s">
        <v>1157</v>
      </c>
      <c r="F578" s="28" t="s">
        <v>1198</v>
      </c>
      <c r="G578" s="28" t="s">
        <v>3540</v>
      </c>
      <c r="H578" s="28" t="s">
        <v>553</v>
      </c>
      <c r="I578" s="28" t="s">
        <v>1155</v>
      </c>
      <c r="J578" s="28" t="s">
        <v>1927</v>
      </c>
      <c r="K578" s="28" t="s">
        <v>3541</v>
      </c>
      <c r="L578" s="28" t="s">
        <v>3542</v>
      </c>
      <c r="M578" s="28" t="s">
        <v>1177</v>
      </c>
      <c r="N578" s="28" t="s">
        <v>1180</v>
      </c>
      <c r="O578" s="29">
        <v>8</v>
      </c>
      <c r="P578" s="29">
        <v>1800</v>
      </c>
      <c r="Q578" s="29">
        <v>0</v>
      </c>
      <c r="R578" s="29">
        <v>14400</v>
      </c>
      <c r="S578" s="29">
        <v>11000</v>
      </c>
      <c r="T578" s="29">
        <v>3400</v>
      </c>
      <c r="U578" s="30" t="s">
        <v>1174</v>
      </c>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row>
    <row r="579" spans="1:45" x14ac:dyDescent="0.3">
      <c r="A579" s="22"/>
      <c r="B579" s="26" t="s">
        <v>3543</v>
      </c>
      <c r="C579" s="27">
        <v>45519</v>
      </c>
      <c r="D579" s="28" t="s">
        <v>1186</v>
      </c>
      <c r="E579" s="28" t="s">
        <v>1159</v>
      </c>
      <c r="F579" s="28" t="s">
        <v>1198</v>
      </c>
      <c r="G579" s="28" t="s">
        <v>3544</v>
      </c>
      <c r="H579" s="28" t="s">
        <v>440</v>
      </c>
      <c r="I579" s="28" t="s">
        <v>1152</v>
      </c>
      <c r="J579" s="28" t="s">
        <v>2218</v>
      </c>
      <c r="K579" s="28" t="s">
        <v>3545</v>
      </c>
      <c r="L579" s="28" t="s">
        <v>3546</v>
      </c>
      <c r="M579" s="28" t="s">
        <v>1177</v>
      </c>
      <c r="N579" s="28" t="s">
        <v>1184</v>
      </c>
      <c r="O579" s="29">
        <v>4</v>
      </c>
      <c r="P579" s="29">
        <v>15000</v>
      </c>
      <c r="Q579" s="29">
        <v>15</v>
      </c>
      <c r="R579" s="29">
        <v>51000</v>
      </c>
      <c r="S579" s="29">
        <v>39000</v>
      </c>
      <c r="T579" s="29">
        <v>12000</v>
      </c>
      <c r="U579" s="30" t="s">
        <v>1172</v>
      </c>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row>
    <row r="580" spans="1:45" x14ac:dyDescent="0.3">
      <c r="A580" s="22"/>
      <c r="B580" s="26" t="s">
        <v>3547</v>
      </c>
      <c r="C580" s="27">
        <v>45519</v>
      </c>
      <c r="D580" s="28" t="s">
        <v>1186</v>
      </c>
      <c r="E580" s="28" t="s">
        <v>1159</v>
      </c>
      <c r="F580" s="28" t="s">
        <v>1198</v>
      </c>
      <c r="G580" s="28" t="s">
        <v>3548</v>
      </c>
      <c r="H580" s="28" t="s">
        <v>25</v>
      </c>
      <c r="I580" s="28" t="s">
        <v>1152</v>
      </c>
      <c r="J580" s="28" t="s">
        <v>2218</v>
      </c>
      <c r="K580" s="28" t="s">
        <v>3549</v>
      </c>
      <c r="L580" s="28" t="s">
        <v>3550</v>
      </c>
      <c r="M580" s="28" t="s">
        <v>1177</v>
      </c>
      <c r="N580" s="28" t="s">
        <v>1184</v>
      </c>
      <c r="O580" s="29">
        <v>3</v>
      </c>
      <c r="P580" s="29">
        <v>28000</v>
      </c>
      <c r="Q580" s="29">
        <v>18</v>
      </c>
      <c r="R580" s="29">
        <v>68880</v>
      </c>
      <c r="S580" s="29">
        <v>53000</v>
      </c>
      <c r="T580" s="29">
        <v>15880</v>
      </c>
      <c r="U580" s="30" t="s">
        <v>1174</v>
      </c>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row>
    <row r="581" spans="1:45" x14ac:dyDescent="0.3">
      <c r="A581" s="22"/>
      <c r="B581" s="26" t="s">
        <v>3551</v>
      </c>
      <c r="C581" s="27">
        <v>45520</v>
      </c>
      <c r="D581" s="28" t="s">
        <v>1187</v>
      </c>
      <c r="E581" s="28" t="s">
        <v>1158</v>
      </c>
      <c r="F581" s="28" t="s">
        <v>1196</v>
      </c>
      <c r="G581" s="28" t="s">
        <v>3552</v>
      </c>
      <c r="H581" s="28" t="s">
        <v>755</v>
      </c>
      <c r="I581" s="28" t="s">
        <v>1151</v>
      </c>
      <c r="J581" s="28" t="s">
        <v>2218</v>
      </c>
      <c r="K581" s="28" t="s">
        <v>3553</v>
      </c>
      <c r="L581" s="28" t="s">
        <v>3554</v>
      </c>
      <c r="M581" s="28" t="s">
        <v>1177</v>
      </c>
      <c r="N581" s="28" t="s">
        <v>1182</v>
      </c>
      <c r="O581" s="29">
        <v>5</v>
      </c>
      <c r="P581" s="29">
        <v>2500</v>
      </c>
      <c r="Q581" s="29">
        <v>12</v>
      </c>
      <c r="R581" s="29">
        <v>11000</v>
      </c>
      <c r="S581" s="29">
        <v>8400</v>
      </c>
      <c r="T581" s="29">
        <v>2600</v>
      </c>
      <c r="U581" s="30" t="s">
        <v>1172</v>
      </c>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row>
    <row r="582" spans="1:45" x14ac:dyDescent="0.3">
      <c r="A582" s="22"/>
      <c r="B582" s="26" t="s">
        <v>3555</v>
      </c>
      <c r="C582" s="27">
        <v>45520</v>
      </c>
      <c r="D582" s="28" t="s">
        <v>1187</v>
      </c>
      <c r="E582" s="28" t="s">
        <v>1158</v>
      </c>
      <c r="F582" s="28" t="s">
        <v>1196</v>
      </c>
      <c r="G582" s="28" t="s">
        <v>3556</v>
      </c>
      <c r="H582" s="28" t="s">
        <v>159</v>
      </c>
      <c r="I582" s="28" t="s">
        <v>1151</v>
      </c>
      <c r="J582" s="28" t="s">
        <v>2218</v>
      </c>
      <c r="K582" s="28" t="s">
        <v>3557</v>
      </c>
      <c r="L582" s="28" t="s">
        <v>3558</v>
      </c>
      <c r="M582" s="28" t="s">
        <v>1177</v>
      </c>
      <c r="N582" s="28" t="s">
        <v>1182</v>
      </c>
      <c r="O582" s="29">
        <v>4</v>
      </c>
      <c r="P582" s="29">
        <v>1800</v>
      </c>
      <c r="Q582" s="29">
        <v>15</v>
      </c>
      <c r="R582" s="29">
        <v>6120</v>
      </c>
      <c r="S582" s="29">
        <v>4700</v>
      </c>
      <c r="T582" s="29">
        <v>1420</v>
      </c>
      <c r="U582" s="30" t="s">
        <v>1173</v>
      </c>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row>
    <row r="583" spans="1:45" x14ac:dyDescent="0.3">
      <c r="A583" s="22"/>
      <c r="B583" s="26" t="s">
        <v>3559</v>
      </c>
      <c r="C583" s="27">
        <v>45521</v>
      </c>
      <c r="D583" s="28" t="s">
        <v>1188</v>
      </c>
      <c r="E583" s="28" t="s">
        <v>1156</v>
      </c>
      <c r="F583" s="28" t="s">
        <v>1197</v>
      </c>
      <c r="G583" s="28" t="s">
        <v>3560</v>
      </c>
      <c r="H583" s="28" t="s">
        <v>1087</v>
      </c>
      <c r="I583" s="28" t="s">
        <v>1152</v>
      </c>
      <c r="J583" s="28" t="s">
        <v>2218</v>
      </c>
      <c r="K583" s="28" t="s">
        <v>3561</v>
      </c>
      <c r="L583" s="28" t="s">
        <v>3562</v>
      </c>
      <c r="M583" s="28" t="s">
        <v>1177</v>
      </c>
      <c r="N583" s="28" t="s">
        <v>1185</v>
      </c>
      <c r="O583" s="29">
        <v>2</v>
      </c>
      <c r="P583" s="29">
        <v>22000</v>
      </c>
      <c r="Q583" s="29">
        <v>8</v>
      </c>
      <c r="R583" s="29">
        <v>40480</v>
      </c>
      <c r="S583" s="29">
        <v>31500</v>
      </c>
      <c r="T583" s="29">
        <v>8980</v>
      </c>
      <c r="U583" s="30" t="s">
        <v>1172</v>
      </c>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row>
    <row r="584" spans="1:45" x14ac:dyDescent="0.3">
      <c r="A584" s="22"/>
      <c r="B584" s="26" t="s">
        <v>3563</v>
      </c>
      <c r="C584" s="27">
        <v>45521</v>
      </c>
      <c r="D584" s="28" t="s">
        <v>1188</v>
      </c>
      <c r="E584" s="28" t="s">
        <v>1156</v>
      </c>
      <c r="F584" s="28" t="s">
        <v>1197</v>
      </c>
      <c r="G584" s="28" t="s">
        <v>3564</v>
      </c>
      <c r="H584" s="28" t="s">
        <v>904</v>
      </c>
      <c r="I584" s="28" t="s">
        <v>1152</v>
      </c>
      <c r="J584" s="28" t="s">
        <v>2218</v>
      </c>
      <c r="K584" s="28" t="s">
        <v>3565</v>
      </c>
      <c r="L584" s="28" t="s">
        <v>3566</v>
      </c>
      <c r="M584" s="28" t="s">
        <v>1177</v>
      </c>
      <c r="N584" s="28" t="s">
        <v>1185</v>
      </c>
      <c r="O584" s="29">
        <v>1</v>
      </c>
      <c r="P584" s="29">
        <v>45000</v>
      </c>
      <c r="Q584" s="29">
        <v>10</v>
      </c>
      <c r="R584" s="29">
        <v>40500</v>
      </c>
      <c r="S584" s="29">
        <v>32000</v>
      </c>
      <c r="T584" s="29">
        <v>8500</v>
      </c>
      <c r="U584" s="30" t="s">
        <v>1174</v>
      </c>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row>
    <row r="585" spans="1:45" x14ac:dyDescent="0.3">
      <c r="A585" s="22"/>
      <c r="B585" s="26" t="s">
        <v>3567</v>
      </c>
      <c r="C585" s="27">
        <v>45522</v>
      </c>
      <c r="D585" s="28" t="s">
        <v>1189</v>
      </c>
      <c r="E585" s="28" t="s">
        <v>1157</v>
      </c>
      <c r="F585" s="28" t="s">
        <v>1195</v>
      </c>
      <c r="G585" s="28" t="s">
        <v>2538</v>
      </c>
      <c r="H585" s="28" t="s">
        <v>790</v>
      </c>
      <c r="I585" s="28" t="s">
        <v>1153</v>
      </c>
      <c r="J585" s="28" t="s">
        <v>2218</v>
      </c>
      <c r="K585" s="28" t="s">
        <v>3568</v>
      </c>
      <c r="L585" s="28" t="s">
        <v>3569</v>
      </c>
      <c r="M585" s="28" t="s">
        <v>1177</v>
      </c>
      <c r="N585" s="28" t="s">
        <v>1183</v>
      </c>
      <c r="O585" s="29">
        <v>2</v>
      </c>
      <c r="P585" s="29">
        <v>28000</v>
      </c>
      <c r="Q585" s="29">
        <v>8</v>
      </c>
      <c r="R585" s="29">
        <v>51520</v>
      </c>
      <c r="S585" s="29">
        <v>40000</v>
      </c>
      <c r="T585" s="29">
        <v>11520</v>
      </c>
      <c r="U585" s="30" t="s">
        <v>1172</v>
      </c>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row>
    <row r="586" spans="1:45" x14ac:dyDescent="0.3">
      <c r="A586" s="22"/>
      <c r="B586" s="26" t="s">
        <v>3570</v>
      </c>
      <c r="C586" s="27">
        <v>45522</v>
      </c>
      <c r="D586" s="28" t="s">
        <v>1189</v>
      </c>
      <c r="E586" s="28" t="s">
        <v>1157</v>
      </c>
      <c r="F586" s="28" t="s">
        <v>1195</v>
      </c>
      <c r="G586" s="28" t="s">
        <v>2542</v>
      </c>
      <c r="H586" s="28" t="s">
        <v>260</v>
      </c>
      <c r="I586" s="28" t="s">
        <v>1153</v>
      </c>
      <c r="J586" s="28" t="s">
        <v>2218</v>
      </c>
      <c r="K586" s="28" t="s">
        <v>3571</v>
      </c>
      <c r="L586" s="28" t="s">
        <v>3572</v>
      </c>
      <c r="M586" s="28" t="s">
        <v>1177</v>
      </c>
      <c r="N586" s="28" t="s">
        <v>1183</v>
      </c>
      <c r="O586" s="29">
        <v>3</v>
      </c>
      <c r="P586" s="29">
        <v>15000</v>
      </c>
      <c r="Q586" s="29">
        <v>5</v>
      </c>
      <c r="R586" s="29">
        <v>42750</v>
      </c>
      <c r="S586" s="29">
        <v>33000</v>
      </c>
      <c r="T586" s="29">
        <v>9750</v>
      </c>
      <c r="U586" s="30" t="s">
        <v>1173</v>
      </c>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row>
    <row r="587" spans="1:45" x14ac:dyDescent="0.3">
      <c r="A587" s="22"/>
      <c r="B587" s="26" t="s">
        <v>3573</v>
      </c>
      <c r="C587" s="27">
        <v>45523</v>
      </c>
      <c r="D587" s="28" t="s">
        <v>1190</v>
      </c>
      <c r="E587" s="28" t="s">
        <v>1157</v>
      </c>
      <c r="F587" s="28" t="s">
        <v>1197</v>
      </c>
      <c r="G587" s="28" t="s">
        <v>3574</v>
      </c>
      <c r="H587" s="28" t="s">
        <v>680</v>
      </c>
      <c r="I587" s="28" t="s">
        <v>1153</v>
      </c>
      <c r="J587" s="28" t="s">
        <v>2350</v>
      </c>
      <c r="K587" s="28" t="s">
        <v>3575</v>
      </c>
      <c r="L587" s="28" t="s">
        <v>3576</v>
      </c>
      <c r="M587" s="28" t="s">
        <v>1177</v>
      </c>
      <c r="N587" s="28" t="s">
        <v>1181</v>
      </c>
      <c r="O587" s="29">
        <v>4</v>
      </c>
      <c r="P587" s="29">
        <v>2500</v>
      </c>
      <c r="Q587" s="29">
        <v>8</v>
      </c>
      <c r="R587" s="29">
        <v>9200</v>
      </c>
      <c r="S587" s="29">
        <v>7000</v>
      </c>
      <c r="T587" s="29">
        <v>2200</v>
      </c>
      <c r="U587" s="30" t="s">
        <v>1172</v>
      </c>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row>
    <row r="588" spans="1:45" x14ac:dyDescent="0.3">
      <c r="A588" s="22"/>
      <c r="B588" s="26" t="s">
        <v>3577</v>
      </c>
      <c r="C588" s="27">
        <v>45523</v>
      </c>
      <c r="D588" s="28" t="s">
        <v>1190</v>
      </c>
      <c r="E588" s="28" t="s">
        <v>1157</v>
      </c>
      <c r="F588" s="28" t="s">
        <v>1197</v>
      </c>
      <c r="G588" s="28" t="s">
        <v>3578</v>
      </c>
      <c r="H588" s="28" t="s">
        <v>677</v>
      </c>
      <c r="I588" s="28" t="s">
        <v>1153</v>
      </c>
      <c r="J588" s="28" t="s">
        <v>2350</v>
      </c>
      <c r="K588" s="28" t="s">
        <v>3579</v>
      </c>
      <c r="L588" s="28" t="s">
        <v>3580</v>
      </c>
      <c r="M588" s="28" t="s">
        <v>1177</v>
      </c>
      <c r="N588" s="28" t="s">
        <v>1181</v>
      </c>
      <c r="O588" s="29">
        <v>3</v>
      </c>
      <c r="P588" s="29">
        <v>1800</v>
      </c>
      <c r="Q588" s="29">
        <v>5</v>
      </c>
      <c r="R588" s="29">
        <v>5130</v>
      </c>
      <c r="S588" s="29">
        <v>3900</v>
      </c>
      <c r="T588" s="29">
        <v>1230</v>
      </c>
      <c r="U588" s="30" t="s">
        <v>1174</v>
      </c>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row>
    <row r="589" spans="1:45" x14ac:dyDescent="0.3">
      <c r="A589" s="22"/>
      <c r="B589" s="26" t="s">
        <v>3581</v>
      </c>
      <c r="C589" s="27">
        <v>45524</v>
      </c>
      <c r="D589" s="28" t="s">
        <v>1191</v>
      </c>
      <c r="E589" s="28" t="s">
        <v>1157</v>
      </c>
      <c r="F589" s="28" t="s">
        <v>1198</v>
      </c>
      <c r="G589" s="28" t="s">
        <v>3582</v>
      </c>
      <c r="H589" s="28" t="s">
        <v>359</v>
      </c>
      <c r="I589" s="28" t="s">
        <v>1155</v>
      </c>
      <c r="J589" s="28" t="s">
        <v>3583</v>
      </c>
      <c r="K589" s="28" t="s">
        <v>3584</v>
      </c>
      <c r="L589" s="28" t="s">
        <v>3585</v>
      </c>
      <c r="M589" s="28" t="s">
        <v>1177</v>
      </c>
      <c r="N589" s="28" t="s">
        <v>1180</v>
      </c>
      <c r="O589" s="29">
        <v>5</v>
      </c>
      <c r="P589" s="29">
        <v>1500</v>
      </c>
      <c r="Q589" s="29">
        <v>0</v>
      </c>
      <c r="R589" s="29">
        <v>7500</v>
      </c>
      <c r="S589" s="29">
        <v>5700</v>
      </c>
      <c r="T589" s="29">
        <v>1800</v>
      </c>
      <c r="U589" s="30" t="s">
        <v>1172</v>
      </c>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row>
    <row r="590" spans="1:45" x14ac:dyDescent="0.3">
      <c r="A590" s="22"/>
      <c r="B590" s="26" t="s">
        <v>3586</v>
      </c>
      <c r="C590" s="27">
        <v>45524</v>
      </c>
      <c r="D590" s="28" t="s">
        <v>1191</v>
      </c>
      <c r="E590" s="28" t="s">
        <v>1157</v>
      </c>
      <c r="F590" s="28" t="s">
        <v>1198</v>
      </c>
      <c r="G590" s="28" t="s">
        <v>3587</v>
      </c>
      <c r="H590" s="28" t="s">
        <v>360</v>
      </c>
      <c r="I590" s="28" t="s">
        <v>1154</v>
      </c>
      <c r="J590" s="28" t="s">
        <v>2252</v>
      </c>
      <c r="K590" s="28" t="s">
        <v>3588</v>
      </c>
      <c r="L590" s="28" t="s">
        <v>3589</v>
      </c>
      <c r="M590" s="28" t="s">
        <v>1177</v>
      </c>
      <c r="N590" s="28" t="s">
        <v>1180</v>
      </c>
      <c r="O590" s="29">
        <v>3</v>
      </c>
      <c r="P590" s="29">
        <v>2200</v>
      </c>
      <c r="Q590" s="29">
        <v>5</v>
      </c>
      <c r="R590" s="29">
        <v>6270</v>
      </c>
      <c r="S590" s="29">
        <v>4800</v>
      </c>
      <c r="T590" s="29">
        <v>1470</v>
      </c>
      <c r="U590" s="30" t="s">
        <v>1174</v>
      </c>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row>
    <row r="591" spans="1:45" x14ac:dyDescent="0.3">
      <c r="A591" s="22"/>
      <c r="B591" s="26" t="s">
        <v>3590</v>
      </c>
      <c r="C591" s="27">
        <v>45525</v>
      </c>
      <c r="D591" s="28" t="s">
        <v>1192</v>
      </c>
      <c r="E591" s="28" t="s">
        <v>1157</v>
      </c>
      <c r="F591" s="28" t="s">
        <v>1195</v>
      </c>
      <c r="G591" s="28" t="s">
        <v>2595</v>
      </c>
      <c r="H591" s="28" t="s">
        <v>262</v>
      </c>
      <c r="I591" s="28" t="s">
        <v>1153</v>
      </c>
      <c r="J591" s="28" t="s">
        <v>2350</v>
      </c>
      <c r="K591" s="28" t="s">
        <v>3591</v>
      </c>
      <c r="L591" s="28" t="s">
        <v>3592</v>
      </c>
      <c r="M591" s="28" t="s">
        <v>1177</v>
      </c>
      <c r="N591" s="28" t="s">
        <v>1183</v>
      </c>
      <c r="O591" s="29">
        <v>4</v>
      </c>
      <c r="P591" s="29">
        <v>3500</v>
      </c>
      <c r="Q591" s="29">
        <v>0</v>
      </c>
      <c r="R591" s="29">
        <v>14000</v>
      </c>
      <c r="S591" s="29">
        <v>10700</v>
      </c>
      <c r="T591" s="29">
        <v>3300</v>
      </c>
      <c r="U591" s="30" t="s">
        <v>1172</v>
      </c>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row>
    <row r="592" spans="1:45" x14ac:dyDescent="0.3">
      <c r="A592" s="22"/>
      <c r="B592" s="26" t="s">
        <v>3593</v>
      </c>
      <c r="C592" s="27">
        <v>45525</v>
      </c>
      <c r="D592" s="28" t="s">
        <v>1192</v>
      </c>
      <c r="E592" s="28" t="s">
        <v>1157</v>
      </c>
      <c r="F592" s="28" t="s">
        <v>1195</v>
      </c>
      <c r="G592" s="28" t="s">
        <v>2599</v>
      </c>
      <c r="H592" s="28" t="s">
        <v>779</v>
      </c>
      <c r="I592" s="28" t="s">
        <v>1153</v>
      </c>
      <c r="J592" s="28" t="s">
        <v>2350</v>
      </c>
      <c r="K592" s="28" t="s">
        <v>3594</v>
      </c>
      <c r="L592" s="28" t="s">
        <v>3595</v>
      </c>
      <c r="M592" s="28" t="s">
        <v>1177</v>
      </c>
      <c r="N592" s="28" t="s">
        <v>1183</v>
      </c>
      <c r="O592" s="29">
        <v>6</v>
      </c>
      <c r="P592" s="29">
        <v>2800</v>
      </c>
      <c r="Q592" s="29">
        <v>8</v>
      </c>
      <c r="R592" s="29">
        <v>15456</v>
      </c>
      <c r="S592" s="29">
        <v>11800</v>
      </c>
      <c r="T592" s="29">
        <v>3656</v>
      </c>
      <c r="U592" s="30" t="s">
        <v>1173</v>
      </c>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row>
    <row r="593" spans="1:45" x14ac:dyDescent="0.3">
      <c r="A593" s="22"/>
      <c r="B593" s="26" t="s">
        <v>3596</v>
      </c>
      <c r="C593" s="27">
        <v>45526</v>
      </c>
      <c r="D593" s="28" t="s">
        <v>1193</v>
      </c>
      <c r="E593" s="28" t="s">
        <v>1157</v>
      </c>
      <c r="F593" s="28" t="s">
        <v>1195</v>
      </c>
      <c r="G593" s="28" t="s">
        <v>2652</v>
      </c>
      <c r="H593" s="28" t="s">
        <v>776</v>
      </c>
      <c r="I593" s="28" t="s">
        <v>1154</v>
      </c>
      <c r="J593" s="28" t="s">
        <v>2261</v>
      </c>
      <c r="K593" s="28" t="s">
        <v>3597</v>
      </c>
      <c r="L593" s="28" t="s">
        <v>3598</v>
      </c>
      <c r="M593" s="28" t="s">
        <v>1177</v>
      </c>
      <c r="N593" s="28" t="s">
        <v>1183</v>
      </c>
      <c r="O593" s="29">
        <v>8</v>
      </c>
      <c r="P593" s="29">
        <v>1200</v>
      </c>
      <c r="Q593" s="29">
        <v>5</v>
      </c>
      <c r="R593" s="29">
        <v>9120</v>
      </c>
      <c r="S593" s="29">
        <v>6900</v>
      </c>
      <c r="T593" s="29">
        <v>2220</v>
      </c>
      <c r="U593" s="30" t="s">
        <v>1172</v>
      </c>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row>
    <row r="594" spans="1:45" x14ac:dyDescent="0.3">
      <c r="A594" s="22"/>
      <c r="B594" s="26" t="s">
        <v>3599</v>
      </c>
      <c r="C594" s="27">
        <v>45526</v>
      </c>
      <c r="D594" s="28" t="s">
        <v>1193</v>
      </c>
      <c r="E594" s="28" t="s">
        <v>1157</v>
      </c>
      <c r="F594" s="28" t="s">
        <v>1195</v>
      </c>
      <c r="G594" s="28" t="s">
        <v>2656</v>
      </c>
      <c r="H594" s="28" t="s">
        <v>318</v>
      </c>
      <c r="I594" s="28" t="s">
        <v>1153</v>
      </c>
      <c r="J594" s="28" t="s">
        <v>2419</v>
      </c>
      <c r="K594" s="28" t="s">
        <v>3600</v>
      </c>
      <c r="L594" s="28" t="s">
        <v>3601</v>
      </c>
      <c r="M594" s="28" t="s">
        <v>1177</v>
      </c>
      <c r="N594" s="28" t="s">
        <v>1183</v>
      </c>
      <c r="O594" s="29">
        <v>5</v>
      </c>
      <c r="P594" s="29">
        <v>2200</v>
      </c>
      <c r="Q594" s="29">
        <v>0</v>
      </c>
      <c r="R594" s="29">
        <v>11000</v>
      </c>
      <c r="S594" s="29">
        <v>8400</v>
      </c>
      <c r="T594" s="29">
        <v>2600</v>
      </c>
      <c r="U594" s="30" t="s">
        <v>1174</v>
      </c>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row>
    <row r="595" spans="1:45" x14ac:dyDescent="0.3">
      <c r="A595" s="22"/>
      <c r="B595" s="26" t="s">
        <v>3602</v>
      </c>
      <c r="C595" s="27">
        <v>45527</v>
      </c>
      <c r="D595" s="28" t="s">
        <v>1186</v>
      </c>
      <c r="E595" s="28" t="s">
        <v>1159</v>
      </c>
      <c r="F595" s="28" t="s">
        <v>1198</v>
      </c>
      <c r="G595" s="28" t="s">
        <v>1249</v>
      </c>
      <c r="H595" s="28" t="s">
        <v>354</v>
      </c>
      <c r="I595" s="28" t="s">
        <v>1152</v>
      </c>
      <c r="J595" s="28" t="s">
        <v>2350</v>
      </c>
      <c r="K595" s="28" t="s">
        <v>3603</v>
      </c>
      <c r="L595" s="28" t="s">
        <v>3604</v>
      </c>
      <c r="M595" s="28" t="s">
        <v>1177</v>
      </c>
      <c r="N595" s="28" t="s">
        <v>1184</v>
      </c>
      <c r="O595" s="29">
        <v>2</v>
      </c>
      <c r="P595" s="29">
        <v>18000</v>
      </c>
      <c r="Q595" s="29">
        <v>8</v>
      </c>
      <c r="R595" s="29">
        <v>33120</v>
      </c>
      <c r="S595" s="29">
        <v>25500</v>
      </c>
      <c r="T595" s="29">
        <v>7620</v>
      </c>
      <c r="U595" s="30" t="s">
        <v>1172</v>
      </c>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row>
    <row r="596" spans="1:45" x14ac:dyDescent="0.3">
      <c r="A596" s="22"/>
      <c r="B596" s="26" t="s">
        <v>3605</v>
      </c>
      <c r="C596" s="27">
        <v>45527</v>
      </c>
      <c r="D596" s="28" t="s">
        <v>1186</v>
      </c>
      <c r="E596" s="28" t="s">
        <v>1159</v>
      </c>
      <c r="F596" s="28" t="s">
        <v>1198</v>
      </c>
      <c r="G596" s="28" t="s">
        <v>1254</v>
      </c>
      <c r="H596" s="28" t="s">
        <v>363</v>
      </c>
      <c r="I596" s="28" t="s">
        <v>1152</v>
      </c>
      <c r="J596" s="28" t="s">
        <v>2350</v>
      </c>
      <c r="K596" s="28" t="s">
        <v>3606</v>
      </c>
      <c r="L596" s="28" t="s">
        <v>3607</v>
      </c>
      <c r="M596" s="28" t="s">
        <v>1177</v>
      </c>
      <c r="N596" s="28" t="s">
        <v>1184</v>
      </c>
      <c r="O596" s="29">
        <v>4</v>
      </c>
      <c r="P596" s="29">
        <v>2500</v>
      </c>
      <c r="Q596" s="29">
        <v>5</v>
      </c>
      <c r="R596" s="29">
        <v>9500</v>
      </c>
      <c r="S596" s="29">
        <v>7200</v>
      </c>
      <c r="T596" s="29">
        <v>2300</v>
      </c>
      <c r="U596" s="30" t="s">
        <v>1174</v>
      </c>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row>
    <row r="597" spans="1:45" x14ac:dyDescent="0.3">
      <c r="A597" s="22"/>
      <c r="B597" s="26" t="s">
        <v>3608</v>
      </c>
      <c r="C597" s="27">
        <v>45528</v>
      </c>
      <c r="D597" s="28" t="s">
        <v>1187</v>
      </c>
      <c r="E597" s="28" t="s">
        <v>1158</v>
      </c>
      <c r="F597" s="28" t="s">
        <v>1196</v>
      </c>
      <c r="G597" s="28" t="s">
        <v>3609</v>
      </c>
      <c r="H597" s="28" t="s">
        <v>457</v>
      </c>
      <c r="I597" s="28" t="s">
        <v>1151</v>
      </c>
      <c r="J597" s="28" t="s">
        <v>2350</v>
      </c>
      <c r="K597" s="28" t="s">
        <v>3610</v>
      </c>
      <c r="L597" s="28" t="s">
        <v>3611</v>
      </c>
      <c r="M597" s="28" t="s">
        <v>1177</v>
      </c>
      <c r="N597" s="28" t="s">
        <v>1182</v>
      </c>
      <c r="O597" s="29">
        <v>3</v>
      </c>
      <c r="P597" s="29">
        <v>3200</v>
      </c>
      <c r="Q597" s="29">
        <v>8</v>
      </c>
      <c r="R597" s="29">
        <v>8832</v>
      </c>
      <c r="S597" s="29">
        <v>6700</v>
      </c>
      <c r="T597" s="29">
        <v>2132</v>
      </c>
      <c r="U597" s="30" t="s">
        <v>1172</v>
      </c>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row>
    <row r="598" spans="1:45" x14ac:dyDescent="0.3">
      <c r="A598" s="22"/>
      <c r="B598" s="26" t="s">
        <v>3612</v>
      </c>
      <c r="C598" s="27">
        <v>45528</v>
      </c>
      <c r="D598" s="28" t="s">
        <v>1187</v>
      </c>
      <c r="E598" s="28" t="s">
        <v>1158</v>
      </c>
      <c r="F598" s="28" t="s">
        <v>1196</v>
      </c>
      <c r="G598" s="28" t="s">
        <v>3613</v>
      </c>
      <c r="H598" s="28" t="s">
        <v>498</v>
      </c>
      <c r="I598" s="28" t="s">
        <v>1151</v>
      </c>
      <c r="J598" s="28" t="s">
        <v>1387</v>
      </c>
      <c r="K598" s="28" t="s">
        <v>3614</v>
      </c>
      <c r="L598" s="28" t="s">
        <v>3615</v>
      </c>
      <c r="M598" s="28" t="s">
        <v>1177</v>
      </c>
      <c r="N598" s="28" t="s">
        <v>1182</v>
      </c>
      <c r="O598" s="29">
        <v>2</v>
      </c>
      <c r="P598" s="29">
        <v>2800</v>
      </c>
      <c r="Q598" s="29">
        <v>5</v>
      </c>
      <c r="R598" s="29">
        <v>5320</v>
      </c>
      <c r="S598" s="29">
        <v>4000</v>
      </c>
      <c r="T598" s="29">
        <v>1320</v>
      </c>
      <c r="U598" s="30" t="s">
        <v>1173</v>
      </c>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row>
    <row r="599" spans="1:45" x14ac:dyDescent="0.3">
      <c r="A599" s="22"/>
      <c r="B599" s="26" t="s">
        <v>3616</v>
      </c>
      <c r="C599" s="27">
        <v>45529</v>
      </c>
      <c r="D599" s="28" t="s">
        <v>1188</v>
      </c>
      <c r="E599" s="28" t="s">
        <v>1156</v>
      </c>
      <c r="F599" s="28" t="s">
        <v>1197</v>
      </c>
      <c r="G599" s="28" t="s">
        <v>3617</v>
      </c>
      <c r="H599" s="28" t="s">
        <v>381</v>
      </c>
      <c r="I599" s="28" t="s">
        <v>1152</v>
      </c>
      <c r="J599" s="28" t="s">
        <v>2350</v>
      </c>
      <c r="K599" s="28" t="s">
        <v>3618</v>
      </c>
      <c r="L599" s="28" t="s">
        <v>3619</v>
      </c>
      <c r="M599" s="28" t="s">
        <v>1177</v>
      </c>
      <c r="N599" s="28" t="s">
        <v>1185</v>
      </c>
      <c r="O599" s="29">
        <v>2</v>
      </c>
      <c r="P599" s="29">
        <v>15000</v>
      </c>
      <c r="Q599" s="29">
        <v>5</v>
      </c>
      <c r="R599" s="29">
        <v>28500</v>
      </c>
      <c r="S599" s="29">
        <v>22000</v>
      </c>
      <c r="T599" s="29">
        <v>6500</v>
      </c>
      <c r="U599" s="30" t="s">
        <v>1172</v>
      </c>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row>
    <row r="600" spans="1:45" x14ac:dyDescent="0.3">
      <c r="A600" s="22"/>
      <c r="B600" s="26" t="s">
        <v>3581</v>
      </c>
      <c r="C600" s="27">
        <v>45530</v>
      </c>
      <c r="D600" s="28" t="s">
        <v>1186</v>
      </c>
      <c r="E600" s="28" t="s">
        <v>1159</v>
      </c>
      <c r="F600" s="28" t="s">
        <v>1198</v>
      </c>
      <c r="G600" s="28" t="s">
        <v>1298</v>
      </c>
      <c r="H600" s="28" t="s">
        <v>357</v>
      </c>
      <c r="I600" s="28" t="s">
        <v>1152</v>
      </c>
      <c r="J600" s="28" t="s">
        <v>2350</v>
      </c>
      <c r="K600" s="28" t="s">
        <v>3620</v>
      </c>
      <c r="L600" s="28" t="s">
        <v>3621</v>
      </c>
      <c r="M600" s="28" t="s">
        <v>1177</v>
      </c>
      <c r="N600" s="28" t="s">
        <v>1184</v>
      </c>
      <c r="O600" s="29">
        <v>3</v>
      </c>
      <c r="P600" s="29">
        <v>12000</v>
      </c>
      <c r="Q600" s="29">
        <v>8</v>
      </c>
      <c r="R600" s="29">
        <v>33120</v>
      </c>
      <c r="S600" s="29">
        <v>25500</v>
      </c>
      <c r="T600" s="29">
        <v>7620</v>
      </c>
      <c r="U600" s="30" t="s">
        <v>1172</v>
      </c>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row>
    <row r="601" spans="1:45" x14ac:dyDescent="0.3">
      <c r="A601" s="22"/>
      <c r="B601" s="26" t="s">
        <v>3586</v>
      </c>
      <c r="C601" s="27">
        <v>45530</v>
      </c>
      <c r="D601" s="28" t="s">
        <v>1186</v>
      </c>
      <c r="E601" s="28" t="s">
        <v>1159</v>
      </c>
      <c r="F601" s="28" t="s">
        <v>1198</v>
      </c>
      <c r="G601" s="28" t="s">
        <v>1302</v>
      </c>
      <c r="H601" s="28" t="s">
        <v>572</v>
      </c>
      <c r="I601" s="28" t="s">
        <v>1152</v>
      </c>
      <c r="J601" s="28" t="s">
        <v>1557</v>
      </c>
      <c r="K601" s="28" t="s">
        <v>3622</v>
      </c>
      <c r="L601" s="28" t="s">
        <v>3623</v>
      </c>
      <c r="M601" s="28" t="s">
        <v>1177</v>
      </c>
      <c r="N601" s="28" t="s">
        <v>1184</v>
      </c>
      <c r="O601" s="29">
        <v>2</v>
      </c>
      <c r="P601" s="29">
        <v>3500</v>
      </c>
      <c r="Q601" s="29">
        <v>5</v>
      </c>
      <c r="R601" s="29">
        <v>6650</v>
      </c>
      <c r="S601" s="29">
        <v>5100</v>
      </c>
      <c r="T601" s="29">
        <v>1550</v>
      </c>
      <c r="U601" s="30" t="s">
        <v>1174</v>
      </c>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row>
    <row r="602" spans="1:45" x14ac:dyDescent="0.3">
      <c r="A602" s="22"/>
      <c r="B602" s="26" t="s">
        <v>3590</v>
      </c>
      <c r="C602" s="27">
        <v>45531</v>
      </c>
      <c r="D602" s="28" t="s">
        <v>1187</v>
      </c>
      <c r="E602" s="28" t="s">
        <v>1158</v>
      </c>
      <c r="F602" s="28" t="s">
        <v>1196</v>
      </c>
      <c r="G602" s="28" t="s">
        <v>1259</v>
      </c>
      <c r="H602" s="28" t="s">
        <v>456</v>
      </c>
      <c r="I602" s="28" t="s">
        <v>1154</v>
      </c>
      <c r="J602" s="28" t="s">
        <v>2252</v>
      </c>
      <c r="K602" s="28" t="s">
        <v>3624</v>
      </c>
      <c r="L602" s="28" t="s">
        <v>3625</v>
      </c>
      <c r="M602" s="28" t="s">
        <v>1177</v>
      </c>
      <c r="N602" s="28" t="s">
        <v>1182</v>
      </c>
      <c r="O602" s="29">
        <v>5</v>
      </c>
      <c r="P602" s="29">
        <v>1200</v>
      </c>
      <c r="Q602" s="29">
        <v>0</v>
      </c>
      <c r="R602" s="29">
        <v>6000</v>
      </c>
      <c r="S602" s="29">
        <v>4500</v>
      </c>
      <c r="T602" s="29">
        <v>1500</v>
      </c>
      <c r="U602" s="30" t="s">
        <v>1173</v>
      </c>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row>
    <row r="603" spans="1:45" x14ac:dyDescent="0.3">
      <c r="A603" s="22"/>
      <c r="B603" s="26" t="s">
        <v>3593</v>
      </c>
      <c r="C603" s="27">
        <v>45531</v>
      </c>
      <c r="D603" s="28" t="s">
        <v>1187</v>
      </c>
      <c r="E603" s="28" t="s">
        <v>1158</v>
      </c>
      <c r="F603" s="28" t="s">
        <v>1196</v>
      </c>
      <c r="G603" s="28" t="s">
        <v>1264</v>
      </c>
      <c r="H603" s="28" t="s">
        <v>556</v>
      </c>
      <c r="I603" s="28" t="s">
        <v>1153</v>
      </c>
      <c r="J603" s="28" t="s">
        <v>2227</v>
      </c>
      <c r="K603" s="28" t="s">
        <v>3626</v>
      </c>
      <c r="L603" s="28" t="s">
        <v>3627</v>
      </c>
      <c r="M603" s="28" t="s">
        <v>1177</v>
      </c>
      <c r="N603" s="28" t="s">
        <v>1182</v>
      </c>
      <c r="O603" s="29">
        <v>4</v>
      </c>
      <c r="P603" s="29">
        <v>800</v>
      </c>
      <c r="Q603" s="29">
        <v>0</v>
      </c>
      <c r="R603" s="29">
        <v>3200</v>
      </c>
      <c r="S603" s="29">
        <v>2400</v>
      </c>
      <c r="T603" s="29">
        <v>800</v>
      </c>
      <c r="U603" s="30" t="s">
        <v>1172</v>
      </c>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row>
    <row r="604" spans="1:45" x14ac:dyDescent="0.3">
      <c r="A604" s="22"/>
      <c r="B604" s="26" t="s">
        <v>3596</v>
      </c>
      <c r="C604" s="27">
        <v>45532</v>
      </c>
      <c r="D604" s="28" t="s">
        <v>1188</v>
      </c>
      <c r="E604" s="28" t="s">
        <v>1156</v>
      </c>
      <c r="F604" s="28" t="s">
        <v>1197</v>
      </c>
      <c r="G604" s="28" t="s">
        <v>3628</v>
      </c>
      <c r="H604" s="28" t="s">
        <v>362</v>
      </c>
      <c r="I604" s="28" t="s">
        <v>1154</v>
      </c>
      <c r="J604" s="28" t="s">
        <v>2252</v>
      </c>
      <c r="K604" s="28" t="s">
        <v>3629</v>
      </c>
      <c r="L604" s="28" t="s">
        <v>3630</v>
      </c>
      <c r="M604" s="28" t="s">
        <v>1177</v>
      </c>
      <c r="N604" s="28" t="s">
        <v>1185</v>
      </c>
      <c r="O604" s="29">
        <v>2</v>
      </c>
      <c r="P604" s="29">
        <v>5500</v>
      </c>
      <c r="Q604" s="29">
        <v>5</v>
      </c>
      <c r="R604" s="29">
        <v>10450</v>
      </c>
      <c r="S604" s="29">
        <v>8000</v>
      </c>
      <c r="T604" s="29">
        <v>2450</v>
      </c>
      <c r="U604" s="30" t="s">
        <v>1172</v>
      </c>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row>
    <row r="605" spans="1:45" x14ac:dyDescent="0.3">
      <c r="A605" s="22"/>
      <c r="B605" s="26" t="s">
        <v>3599</v>
      </c>
      <c r="C605" s="27">
        <v>45532</v>
      </c>
      <c r="D605" s="28" t="s">
        <v>1188</v>
      </c>
      <c r="E605" s="28" t="s">
        <v>1156</v>
      </c>
      <c r="F605" s="28" t="s">
        <v>1197</v>
      </c>
      <c r="G605" s="28" t="s">
        <v>3631</v>
      </c>
      <c r="H605" s="28" t="s">
        <v>316</v>
      </c>
      <c r="I605" s="28" t="s">
        <v>1152</v>
      </c>
      <c r="J605" s="28" t="s">
        <v>2419</v>
      </c>
      <c r="K605" s="28" t="s">
        <v>3632</v>
      </c>
      <c r="L605" s="28" t="s">
        <v>3633</v>
      </c>
      <c r="M605" s="28" t="s">
        <v>1177</v>
      </c>
      <c r="N605" s="28" t="s">
        <v>1185</v>
      </c>
      <c r="O605" s="29">
        <v>4</v>
      </c>
      <c r="P605" s="29">
        <v>1800</v>
      </c>
      <c r="Q605" s="29">
        <v>0</v>
      </c>
      <c r="R605" s="29">
        <v>7200</v>
      </c>
      <c r="S605" s="29">
        <v>5500</v>
      </c>
      <c r="T605" s="29">
        <v>1700</v>
      </c>
      <c r="U605" s="30" t="s">
        <v>1174</v>
      </c>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row>
    <row r="606" spans="1:45" x14ac:dyDescent="0.3">
      <c r="A606" s="22"/>
      <c r="B606" s="26" t="s">
        <v>3602</v>
      </c>
      <c r="C606" s="27">
        <v>45533</v>
      </c>
      <c r="D606" s="28" t="s">
        <v>1189</v>
      </c>
      <c r="E606" s="28" t="s">
        <v>1157</v>
      </c>
      <c r="F606" s="28" t="s">
        <v>1195</v>
      </c>
      <c r="G606" s="28" t="s">
        <v>2707</v>
      </c>
      <c r="H606" s="28" t="s">
        <v>261</v>
      </c>
      <c r="I606" s="28" t="s">
        <v>1153</v>
      </c>
      <c r="J606" s="28" t="s">
        <v>2350</v>
      </c>
      <c r="K606" s="28" t="s">
        <v>3634</v>
      </c>
      <c r="L606" s="28" t="s">
        <v>3635</v>
      </c>
      <c r="M606" s="28" t="s">
        <v>1177</v>
      </c>
      <c r="N606" s="28" t="s">
        <v>1183</v>
      </c>
      <c r="O606" s="29">
        <v>2</v>
      </c>
      <c r="P606" s="29">
        <v>15000</v>
      </c>
      <c r="Q606" s="29">
        <v>8</v>
      </c>
      <c r="R606" s="29">
        <v>27600</v>
      </c>
      <c r="S606" s="29">
        <v>21000</v>
      </c>
      <c r="T606" s="29">
        <v>6600</v>
      </c>
      <c r="U606" s="30" t="s">
        <v>1172</v>
      </c>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row>
    <row r="607" spans="1:45" x14ac:dyDescent="0.3">
      <c r="A607" s="22"/>
      <c r="B607" s="26" t="s">
        <v>3605</v>
      </c>
      <c r="C607" s="27">
        <v>45533</v>
      </c>
      <c r="D607" s="28" t="s">
        <v>1189</v>
      </c>
      <c r="E607" s="28" t="s">
        <v>1157</v>
      </c>
      <c r="F607" s="28" t="s">
        <v>1195</v>
      </c>
      <c r="G607" s="28" t="s">
        <v>2711</v>
      </c>
      <c r="H607" s="28" t="s">
        <v>778</v>
      </c>
      <c r="I607" s="28" t="s">
        <v>1153</v>
      </c>
      <c r="J607" s="28" t="s">
        <v>2350</v>
      </c>
      <c r="K607" s="28" t="s">
        <v>3636</v>
      </c>
      <c r="L607" s="28" t="s">
        <v>3637</v>
      </c>
      <c r="M607" s="28" t="s">
        <v>1177</v>
      </c>
      <c r="N607" s="28" t="s">
        <v>1183</v>
      </c>
      <c r="O607" s="29">
        <v>5</v>
      </c>
      <c r="P607" s="29">
        <v>8500</v>
      </c>
      <c r="Q607" s="29">
        <v>10</v>
      </c>
      <c r="R607" s="29">
        <v>38250</v>
      </c>
      <c r="S607" s="29">
        <v>29000</v>
      </c>
      <c r="T607" s="29">
        <v>9250</v>
      </c>
      <c r="U607" s="30" t="s">
        <v>1173</v>
      </c>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row>
    <row r="608" spans="1:45" x14ac:dyDescent="0.3">
      <c r="A608" s="22"/>
      <c r="B608" s="26" t="s">
        <v>3608</v>
      </c>
      <c r="C608" s="27">
        <v>45534</v>
      </c>
      <c r="D608" s="28" t="s">
        <v>1190</v>
      </c>
      <c r="E608" s="28" t="s">
        <v>1157</v>
      </c>
      <c r="F608" s="28" t="s">
        <v>1197</v>
      </c>
      <c r="G608" s="28" t="s">
        <v>3638</v>
      </c>
      <c r="H608" s="28" t="s">
        <v>676</v>
      </c>
      <c r="I608" s="28" t="s">
        <v>1153</v>
      </c>
      <c r="J608" s="28" t="s">
        <v>2350</v>
      </c>
      <c r="K608" s="28" t="s">
        <v>3639</v>
      </c>
      <c r="L608" s="28" t="s">
        <v>3640</v>
      </c>
      <c r="M608" s="28" t="s">
        <v>1177</v>
      </c>
      <c r="N608" s="28" t="s">
        <v>1181</v>
      </c>
      <c r="O608" s="29">
        <v>3</v>
      </c>
      <c r="P608" s="29">
        <v>2500</v>
      </c>
      <c r="Q608" s="29">
        <v>5</v>
      </c>
      <c r="R608" s="29">
        <v>7125</v>
      </c>
      <c r="S608" s="29">
        <v>5400</v>
      </c>
      <c r="T608" s="29">
        <v>1725</v>
      </c>
      <c r="U608" s="30" t="s">
        <v>1172</v>
      </c>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row>
    <row r="609" spans="1:45" x14ac:dyDescent="0.3">
      <c r="A609" s="22"/>
      <c r="B609" s="26" t="s">
        <v>3612</v>
      </c>
      <c r="C609" s="27">
        <v>45534</v>
      </c>
      <c r="D609" s="28" t="s">
        <v>1190</v>
      </c>
      <c r="E609" s="28" t="s">
        <v>1157</v>
      </c>
      <c r="F609" s="28" t="s">
        <v>1197</v>
      </c>
      <c r="G609" s="28" t="s">
        <v>3641</v>
      </c>
      <c r="H609" s="28" t="s">
        <v>482</v>
      </c>
      <c r="I609" s="28" t="s">
        <v>1153</v>
      </c>
      <c r="J609" s="28" t="s">
        <v>3642</v>
      </c>
      <c r="K609" s="28" t="s">
        <v>3643</v>
      </c>
      <c r="L609" s="28" t="s">
        <v>3644</v>
      </c>
      <c r="M609" s="28" t="s">
        <v>1177</v>
      </c>
      <c r="N609" s="28" t="s">
        <v>1181</v>
      </c>
      <c r="O609" s="29">
        <v>4</v>
      </c>
      <c r="P609" s="29">
        <v>1800</v>
      </c>
      <c r="Q609" s="29">
        <v>0</v>
      </c>
      <c r="R609" s="29">
        <v>7200</v>
      </c>
      <c r="S609" s="29">
        <v>5500</v>
      </c>
      <c r="T609" s="29">
        <v>1700</v>
      </c>
      <c r="U609" s="30" t="s">
        <v>1174</v>
      </c>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row>
    <row r="610" spans="1:45" x14ac:dyDescent="0.3">
      <c r="A610" s="22"/>
      <c r="B610" s="26" t="s">
        <v>3616</v>
      </c>
      <c r="C610" s="27">
        <v>45535</v>
      </c>
      <c r="D610" s="28" t="s">
        <v>1191</v>
      </c>
      <c r="E610" s="28" t="s">
        <v>1157</v>
      </c>
      <c r="F610" s="28" t="s">
        <v>1198</v>
      </c>
      <c r="G610" s="28" t="s">
        <v>3645</v>
      </c>
      <c r="H610" s="28" t="s">
        <v>361</v>
      </c>
      <c r="I610" s="28" t="s">
        <v>1154</v>
      </c>
      <c r="J610" s="28" t="s">
        <v>2252</v>
      </c>
      <c r="K610" s="28" t="s">
        <v>3646</v>
      </c>
      <c r="L610" s="28" t="s">
        <v>3647</v>
      </c>
      <c r="M610" s="28" t="s">
        <v>1177</v>
      </c>
      <c r="N610" s="28" t="s">
        <v>1180</v>
      </c>
      <c r="O610" s="29">
        <v>3</v>
      </c>
      <c r="P610" s="29">
        <v>1500</v>
      </c>
      <c r="Q610" s="29">
        <v>0</v>
      </c>
      <c r="R610" s="29">
        <v>4500</v>
      </c>
      <c r="S610" s="29">
        <v>3400</v>
      </c>
      <c r="T610" s="29">
        <v>1100</v>
      </c>
      <c r="U610" s="30" t="s">
        <v>1172</v>
      </c>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row>
    <row r="611" spans="1:45" x14ac:dyDescent="0.3">
      <c r="A611" s="22"/>
      <c r="B611" s="26" t="s">
        <v>3648</v>
      </c>
      <c r="C611" s="27">
        <v>45535</v>
      </c>
      <c r="D611" s="28" t="s">
        <v>1191</v>
      </c>
      <c r="E611" s="28" t="s">
        <v>1157</v>
      </c>
      <c r="F611" s="28" t="s">
        <v>1198</v>
      </c>
      <c r="G611" s="28" t="s">
        <v>3649</v>
      </c>
      <c r="H611" s="28" t="s">
        <v>273</v>
      </c>
      <c r="I611" s="28" t="s">
        <v>1154</v>
      </c>
      <c r="J611" s="28" t="s">
        <v>2252</v>
      </c>
      <c r="K611" s="28" t="s">
        <v>3650</v>
      </c>
      <c r="L611" s="28" t="s">
        <v>3651</v>
      </c>
      <c r="M611" s="28" t="s">
        <v>1177</v>
      </c>
      <c r="N611" s="28" t="s">
        <v>1180</v>
      </c>
      <c r="O611" s="29">
        <v>2</v>
      </c>
      <c r="P611" s="29">
        <v>2200</v>
      </c>
      <c r="Q611" s="29">
        <v>5</v>
      </c>
      <c r="R611" s="29">
        <v>4180</v>
      </c>
      <c r="S611" s="29">
        <v>3200</v>
      </c>
      <c r="T611" s="29">
        <v>980</v>
      </c>
      <c r="U611" s="30" t="s">
        <v>1174</v>
      </c>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row>
    <row r="612" spans="1:45" x14ac:dyDescent="0.3">
      <c r="A612" s="22"/>
      <c r="B612" s="26" t="s">
        <v>3652</v>
      </c>
      <c r="C612" s="27">
        <v>45536</v>
      </c>
      <c r="D612" s="28" t="s">
        <v>1186</v>
      </c>
      <c r="E612" s="28" t="s">
        <v>1159</v>
      </c>
      <c r="F612" s="28" t="s">
        <v>1198</v>
      </c>
      <c r="G612" s="28" t="s">
        <v>1343</v>
      </c>
      <c r="H612" s="28" t="s">
        <v>1003</v>
      </c>
      <c r="I612" s="28" t="s">
        <v>1152</v>
      </c>
      <c r="J612" s="28" t="s">
        <v>2261</v>
      </c>
      <c r="K612" s="28" t="s">
        <v>3653</v>
      </c>
      <c r="L612" s="28" t="s">
        <v>3654</v>
      </c>
      <c r="M612" s="28" t="s">
        <v>1177</v>
      </c>
      <c r="N612" s="28" t="s">
        <v>1184</v>
      </c>
      <c r="O612" s="29">
        <v>3</v>
      </c>
      <c r="P612" s="29">
        <v>3500</v>
      </c>
      <c r="Q612" s="29">
        <v>5</v>
      </c>
      <c r="R612" s="29">
        <v>9975</v>
      </c>
      <c r="S612" s="29">
        <v>7600</v>
      </c>
      <c r="T612" s="29">
        <v>2375</v>
      </c>
      <c r="U612" s="30" t="s">
        <v>1172</v>
      </c>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row>
    <row r="613" spans="1:45" x14ac:dyDescent="0.3">
      <c r="A613" s="22"/>
      <c r="B613" s="26" t="s">
        <v>3655</v>
      </c>
      <c r="C613" s="27">
        <v>45536</v>
      </c>
      <c r="D613" s="28" t="s">
        <v>1186</v>
      </c>
      <c r="E613" s="28" t="s">
        <v>1159</v>
      </c>
      <c r="F613" s="28" t="s">
        <v>1198</v>
      </c>
      <c r="G613" s="28" t="s">
        <v>1348</v>
      </c>
      <c r="H613" s="28" t="s">
        <v>496</v>
      </c>
      <c r="I613" s="28" t="s">
        <v>1152</v>
      </c>
      <c r="J613" s="28" t="s">
        <v>1948</v>
      </c>
      <c r="K613" s="28" t="s">
        <v>3656</v>
      </c>
      <c r="L613" s="28" t="s">
        <v>3657</v>
      </c>
      <c r="M613" s="28" t="s">
        <v>1177</v>
      </c>
      <c r="N613" s="28" t="s">
        <v>1184</v>
      </c>
      <c r="O613" s="29">
        <v>2</v>
      </c>
      <c r="P613" s="29">
        <v>12000</v>
      </c>
      <c r="Q613" s="29">
        <v>8</v>
      </c>
      <c r="R613" s="29">
        <v>22080</v>
      </c>
      <c r="S613" s="29">
        <v>17000</v>
      </c>
      <c r="T613" s="29">
        <v>5080</v>
      </c>
      <c r="U613" s="30" t="s">
        <v>1174</v>
      </c>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row>
    <row r="614" spans="1:45" x14ac:dyDescent="0.3">
      <c r="A614" s="22"/>
      <c r="B614" s="26" t="s">
        <v>3658</v>
      </c>
      <c r="C614" s="27">
        <v>45537</v>
      </c>
      <c r="D614" s="28" t="s">
        <v>1187</v>
      </c>
      <c r="E614" s="28" t="s">
        <v>1158</v>
      </c>
      <c r="F614" s="28" t="s">
        <v>1196</v>
      </c>
      <c r="G614" s="28" t="s">
        <v>1307</v>
      </c>
      <c r="H614" s="28" t="s">
        <v>1004</v>
      </c>
      <c r="I614" s="28" t="s">
        <v>1151</v>
      </c>
      <c r="J614" s="28" t="s">
        <v>1519</v>
      </c>
      <c r="K614" s="28" t="s">
        <v>3659</v>
      </c>
      <c r="L614" s="28" t="s">
        <v>3660</v>
      </c>
      <c r="M614" s="28" t="s">
        <v>1177</v>
      </c>
      <c r="N614" s="28" t="s">
        <v>1182</v>
      </c>
      <c r="O614" s="29">
        <v>1</v>
      </c>
      <c r="P614" s="29">
        <v>5500</v>
      </c>
      <c r="Q614" s="29">
        <v>5</v>
      </c>
      <c r="R614" s="29">
        <v>5225</v>
      </c>
      <c r="S614" s="29">
        <v>4000</v>
      </c>
      <c r="T614" s="29">
        <v>1225</v>
      </c>
      <c r="U614" s="30" t="s">
        <v>1172</v>
      </c>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row>
    <row r="615" spans="1:45" x14ac:dyDescent="0.3">
      <c r="A615" s="22"/>
      <c r="B615" s="26" t="s">
        <v>3661</v>
      </c>
      <c r="C615" s="27">
        <v>45537</v>
      </c>
      <c r="D615" s="28" t="s">
        <v>1187</v>
      </c>
      <c r="E615" s="28" t="s">
        <v>1158</v>
      </c>
      <c r="F615" s="28" t="s">
        <v>1196</v>
      </c>
      <c r="G615" s="28" t="s">
        <v>1311</v>
      </c>
      <c r="H615" s="28" t="s">
        <v>339</v>
      </c>
      <c r="I615" s="28" t="s">
        <v>1151</v>
      </c>
      <c r="J615" s="28" t="s">
        <v>1250</v>
      </c>
      <c r="K615" s="28" t="s">
        <v>3662</v>
      </c>
      <c r="L615" s="28" t="s">
        <v>3663</v>
      </c>
      <c r="M615" s="28" t="s">
        <v>1177</v>
      </c>
      <c r="N615" s="28" t="s">
        <v>1182</v>
      </c>
      <c r="O615" s="29">
        <v>2</v>
      </c>
      <c r="P615" s="29">
        <v>2800</v>
      </c>
      <c r="Q615" s="29">
        <v>0</v>
      </c>
      <c r="R615" s="29">
        <v>5600</v>
      </c>
      <c r="S615" s="29">
        <v>4200</v>
      </c>
      <c r="T615" s="29">
        <v>1400</v>
      </c>
      <c r="U615" s="30" t="s">
        <v>1173</v>
      </c>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row>
    <row r="616" spans="1:45" x14ac:dyDescent="0.3">
      <c r="A616" s="22"/>
      <c r="B616" s="26" t="s">
        <v>3664</v>
      </c>
      <c r="C616" s="27">
        <v>45538</v>
      </c>
      <c r="D616" s="28" t="s">
        <v>1188</v>
      </c>
      <c r="E616" s="28" t="s">
        <v>1156</v>
      </c>
      <c r="F616" s="28" t="s">
        <v>1197</v>
      </c>
      <c r="G616" s="28" t="s">
        <v>3665</v>
      </c>
      <c r="H616" s="28" t="s">
        <v>679</v>
      </c>
      <c r="I616" s="28" t="s">
        <v>1152</v>
      </c>
      <c r="J616" s="28" t="s">
        <v>2350</v>
      </c>
      <c r="K616" s="28" t="s">
        <v>3666</v>
      </c>
      <c r="L616" s="28" t="s">
        <v>3667</v>
      </c>
      <c r="M616" s="28" t="s">
        <v>1177</v>
      </c>
      <c r="N616" s="28" t="s">
        <v>1185</v>
      </c>
      <c r="O616" s="29">
        <v>2</v>
      </c>
      <c r="P616" s="29">
        <v>18000</v>
      </c>
      <c r="Q616" s="29">
        <v>10</v>
      </c>
      <c r="R616" s="29">
        <v>32400</v>
      </c>
      <c r="S616" s="29">
        <v>25000</v>
      </c>
      <c r="T616" s="29">
        <v>7400</v>
      </c>
      <c r="U616" s="30" t="s">
        <v>1172</v>
      </c>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row>
    <row r="617" spans="1:45" x14ac:dyDescent="0.3">
      <c r="A617" s="22"/>
      <c r="B617" s="26" t="s">
        <v>3668</v>
      </c>
      <c r="C617" s="27">
        <v>45538</v>
      </c>
      <c r="D617" s="28" t="s">
        <v>1188</v>
      </c>
      <c r="E617" s="28" t="s">
        <v>1156</v>
      </c>
      <c r="F617" s="28" t="s">
        <v>1197</v>
      </c>
      <c r="G617" s="28" t="s">
        <v>3669</v>
      </c>
      <c r="H617" s="28" t="s">
        <v>310</v>
      </c>
      <c r="I617" s="28" t="s">
        <v>1152</v>
      </c>
      <c r="J617" s="28" t="s">
        <v>2218</v>
      </c>
      <c r="K617" s="28" t="s">
        <v>3670</v>
      </c>
      <c r="L617" s="28" t="s">
        <v>3671</v>
      </c>
      <c r="M617" s="28" t="s">
        <v>1177</v>
      </c>
      <c r="N617" s="28" t="s">
        <v>1185</v>
      </c>
      <c r="O617" s="29">
        <v>3</v>
      </c>
      <c r="P617" s="29">
        <v>15000</v>
      </c>
      <c r="Q617" s="29">
        <v>8</v>
      </c>
      <c r="R617" s="29">
        <v>41400</v>
      </c>
      <c r="S617" s="29">
        <v>32000</v>
      </c>
      <c r="T617" s="29">
        <v>9400</v>
      </c>
      <c r="U617" s="30" t="s">
        <v>1174</v>
      </c>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row>
    <row r="618" spans="1:45" x14ac:dyDescent="0.3">
      <c r="A618" s="22"/>
      <c r="B618" s="26" t="s">
        <v>3672</v>
      </c>
      <c r="C618" s="27">
        <v>45539</v>
      </c>
      <c r="D618" s="28" t="s">
        <v>1189</v>
      </c>
      <c r="E618" s="28" t="s">
        <v>1157</v>
      </c>
      <c r="F618" s="28" t="s">
        <v>1195</v>
      </c>
      <c r="G618" s="28" t="s">
        <v>2762</v>
      </c>
      <c r="H618" s="28" t="s">
        <v>784</v>
      </c>
      <c r="I618" s="28" t="s">
        <v>1153</v>
      </c>
      <c r="J618" s="28" t="s">
        <v>2350</v>
      </c>
      <c r="K618" s="28" t="s">
        <v>3673</v>
      </c>
      <c r="L618" s="28" t="s">
        <v>3674</v>
      </c>
      <c r="M618" s="28" t="s">
        <v>1177</v>
      </c>
      <c r="N618" s="28" t="s">
        <v>1183</v>
      </c>
      <c r="O618" s="29">
        <v>2</v>
      </c>
      <c r="P618" s="29">
        <v>25000</v>
      </c>
      <c r="Q618" s="29">
        <v>12</v>
      </c>
      <c r="R618" s="29">
        <v>44000</v>
      </c>
      <c r="S618" s="29">
        <v>34000</v>
      </c>
      <c r="T618" s="29">
        <v>10000</v>
      </c>
      <c r="U618" s="30" t="s">
        <v>1172</v>
      </c>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row>
    <row r="619" spans="1:45" x14ac:dyDescent="0.3">
      <c r="A619" s="22"/>
      <c r="B619" s="26" t="s">
        <v>3675</v>
      </c>
      <c r="C619" s="27">
        <v>45539</v>
      </c>
      <c r="D619" s="28" t="s">
        <v>1189</v>
      </c>
      <c r="E619" s="28" t="s">
        <v>1157</v>
      </c>
      <c r="F619" s="28" t="s">
        <v>1195</v>
      </c>
      <c r="G619" s="28" t="s">
        <v>2766</v>
      </c>
      <c r="H619" s="28" t="s">
        <v>319</v>
      </c>
      <c r="I619" s="28" t="s">
        <v>1153</v>
      </c>
      <c r="J619" s="28" t="s">
        <v>2218</v>
      </c>
      <c r="K619" s="28" t="s">
        <v>3676</v>
      </c>
      <c r="L619" s="28" t="s">
        <v>3677</v>
      </c>
      <c r="M619" s="28" t="s">
        <v>1177</v>
      </c>
      <c r="N619" s="28" t="s">
        <v>1183</v>
      </c>
      <c r="O619" s="29">
        <v>4</v>
      </c>
      <c r="P619" s="29">
        <v>12000</v>
      </c>
      <c r="Q619" s="29">
        <v>8</v>
      </c>
      <c r="R619" s="29">
        <v>44160</v>
      </c>
      <c r="S619" s="29">
        <v>34000</v>
      </c>
      <c r="T619" s="29">
        <v>10160</v>
      </c>
      <c r="U619" s="30" t="s">
        <v>1173</v>
      </c>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row>
    <row r="620" spans="1:45" x14ac:dyDescent="0.3">
      <c r="A620" s="22"/>
      <c r="B620" s="26" t="s">
        <v>3678</v>
      </c>
      <c r="C620" s="27">
        <v>45540</v>
      </c>
      <c r="D620" s="28" t="s">
        <v>1190</v>
      </c>
      <c r="E620" s="28" t="s">
        <v>1157</v>
      </c>
      <c r="F620" s="28" t="s">
        <v>1197</v>
      </c>
      <c r="G620" s="28" t="s">
        <v>3679</v>
      </c>
      <c r="H620" s="28" t="s">
        <v>678</v>
      </c>
      <c r="I620" s="28" t="s">
        <v>1153</v>
      </c>
      <c r="J620" s="28" t="s">
        <v>2350</v>
      </c>
      <c r="K620" s="28" t="s">
        <v>3680</v>
      </c>
      <c r="L620" s="28" t="s">
        <v>3681</v>
      </c>
      <c r="M620" s="28" t="s">
        <v>1177</v>
      </c>
      <c r="N620" s="28" t="s">
        <v>1181</v>
      </c>
      <c r="O620" s="29">
        <v>3</v>
      </c>
      <c r="P620" s="29">
        <v>2800</v>
      </c>
      <c r="Q620" s="29">
        <v>0</v>
      </c>
      <c r="R620" s="29">
        <v>8400</v>
      </c>
      <c r="S620" s="29">
        <v>6400</v>
      </c>
      <c r="T620" s="29">
        <v>2000</v>
      </c>
      <c r="U620" s="30" t="s">
        <v>1172</v>
      </c>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row>
    <row r="621" spans="1:45" x14ac:dyDescent="0.3">
      <c r="A621" s="22"/>
      <c r="B621" s="26" t="s">
        <v>3682</v>
      </c>
      <c r="C621" s="27">
        <v>45540</v>
      </c>
      <c r="D621" s="28" t="s">
        <v>1190</v>
      </c>
      <c r="E621" s="28" t="s">
        <v>1157</v>
      </c>
      <c r="F621" s="28" t="s">
        <v>1197</v>
      </c>
      <c r="G621" s="28" t="s">
        <v>3683</v>
      </c>
      <c r="H621" s="28" t="s">
        <v>58</v>
      </c>
      <c r="I621" s="28" t="s">
        <v>1153</v>
      </c>
      <c r="J621" s="28" t="s">
        <v>1419</v>
      </c>
      <c r="K621" s="28" t="s">
        <v>3684</v>
      </c>
      <c r="L621" s="28" t="s">
        <v>3685</v>
      </c>
      <c r="M621" s="28" t="s">
        <v>1177</v>
      </c>
      <c r="N621" s="28" t="s">
        <v>1181</v>
      </c>
      <c r="O621" s="29">
        <v>5</v>
      </c>
      <c r="P621" s="29">
        <v>450</v>
      </c>
      <c r="Q621" s="29">
        <v>0</v>
      </c>
      <c r="R621" s="29">
        <v>2250</v>
      </c>
      <c r="S621" s="29">
        <v>1700</v>
      </c>
      <c r="T621" s="29">
        <v>550</v>
      </c>
      <c r="U621" s="30" t="s">
        <v>1174</v>
      </c>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row>
    <row r="622" spans="1:45" x14ac:dyDescent="0.3">
      <c r="A622" s="22"/>
      <c r="B622" s="26" t="s">
        <v>3686</v>
      </c>
      <c r="C622" s="27">
        <v>45541</v>
      </c>
      <c r="D622" s="28" t="s">
        <v>1191</v>
      </c>
      <c r="E622" s="28" t="s">
        <v>1157</v>
      </c>
      <c r="F622" s="28" t="s">
        <v>1198</v>
      </c>
      <c r="G622" s="28" t="s">
        <v>3687</v>
      </c>
      <c r="H622" s="28" t="s">
        <v>356</v>
      </c>
      <c r="I622" s="28" t="s">
        <v>1155</v>
      </c>
      <c r="J622" s="28" t="s">
        <v>3583</v>
      </c>
      <c r="K622" s="28" t="s">
        <v>3688</v>
      </c>
      <c r="L622" s="28" t="s">
        <v>3689</v>
      </c>
      <c r="M622" s="28" t="s">
        <v>1177</v>
      </c>
      <c r="N622" s="28" t="s">
        <v>1180</v>
      </c>
      <c r="O622" s="29">
        <v>3</v>
      </c>
      <c r="P622" s="29">
        <v>1800</v>
      </c>
      <c r="Q622" s="29">
        <v>5</v>
      </c>
      <c r="R622" s="29">
        <v>5130</v>
      </c>
      <c r="S622" s="29">
        <v>3900</v>
      </c>
      <c r="T622" s="29">
        <v>1230</v>
      </c>
      <c r="U622" s="30" t="s">
        <v>1172</v>
      </c>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row>
    <row r="623" spans="1:45" x14ac:dyDescent="0.3">
      <c r="A623" s="22"/>
      <c r="B623" s="26" t="s">
        <v>3690</v>
      </c>
      <c r="C623" s="27">
        <v>45541</v>
      </c>
      <c r="D623" s="28" t="s">
        <v>1191</v>
      </c>
      <c r="E623" s="28" t="s">
        <v>1157</v>
      </c>
      <c r="F623" s="28" t="s">
        <v>1198</v>
      </c>
      <c r="G623" s="28" t="s">
        <v>3691</v>
      </c>
      <c r="H623" s="28" t="s">
        <v>200</v>
      </c>
      <c r="I623" s="28" t="s">
        <v>1155</v>
      </c>
      <c r="J623" s="28" t="s">
        <v>1823</v>
      </c>
      <c r="K623" s="28" t="s">
        <v>3692</v>
      </c>
      <c r="L623" s="28" t="s">
        <v>3693</v>
      </c>
      <c r="M623" s="28" t="s">
        <v>1177</v>
      </c>
      <c r="N623" s="28" t="s">
        <v>1180</v>
      </c>
      <c r="O623" s="29">
        <v>4</v>
      </c>
      <c r="P623" s="29">
        <v>1200</v>
      </c>
      <c r="Q623" s="29">
        <v>0</v>
      </c>
      <c r="R623" s="29">
        <v>4800</v>
      </c>
      <c r="S623" s="29">
        <v>3600</v>
      </c>
      <c r="T623" s="29">
        <v>1200</v>
      </c>
      <c r="U623" s="30" t="s">
        <v>1174</v>
      </c>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row>
    <row r="624" spans="1:45" x14ac:dyDescent="0.3">
      <c r="A624" s="22"/>
      <c r="B624" s="26" t="s">
        <v>3694</v>
      </c>
      <c r="C624" s="27">
        <v>45542</v>
      </c>
      <c r="D624" s="28" t="s">
        <v>1192</v>
      </c>
      <c r="E624" s="28" t="s">
        <v>1157</v>
      </c>
      <c r="F624" s="28" t="s">
        <v>1195</v>
      </c>
      <c r="G624" s="28" t="s">
        <v>2816</v>
      </c>
      <c r="H624" s="28" t="s">
        <v>789</v>
      </c>
      <c r="I624" s="28" t="s">
        <v>1153</v>
      </c>
      <c r="J624" s="28" t="s">
        <v>2350</v>
      </c>
      <c r="K624" s="28" t="s">
        <v>3695</v>
      </c>
      <c r="L624" s="28" t="s">
        <v>3696</v>
      </c>
      <c r="M624" s="28" t="s">
        <v>1177</v>
      </c>
      <c r="N624" s="28" t="s">
        <v>1183</v>
      </c>
      <c r="O624" s="29">
        <v>3</v>
      </c>
      <c r="P624" s="29">
        <v>18000</v>
      </c>
      <c r="Q624" s="29">
        <v>10</v>
      </c>
      <c r="R624" s="29">
        <v>48600</v>
      </c>
      <c r="S624" s="29">
        <v>37000</v>
      </c>
      <c r="T624" s="29">
        <v>11600</v>
      </c>
      <c r="U624" s="30" t="s">
        <v>1172</v>
      </c>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row>
    <row r="625" spans="1:45" x14ac:dyDescent="0.3">
      <c r="A625" s="22"/>
      <c r="B625" s="26" t="s">
        <v>3697</v>
      </c>
      <c r="C625" s="27">
        <v>45542</v>
      </c>
      <c r="D625" s="28" t="s">
        <v>1192</v>
      </c>
      <c r="E625" s="28" t="s">
        <v>1157</v>
      </c>
      <c r="F625" s="28" t="s">
        <v>1195</v>
      </c>
      <c r="G625" s="28" t="s">
        <v>2820</v>
      </c>
      <c r="H625" s="28" t="s">
        <v>702</v>
      </c>
      <c r="I625" s="28" t="s">
        <v>1153</v>
      </c>
      <c r="J625" s="28" t="s">
        <v>3698</v>
      </c>
      <c r="K625" s="28" t="s">
        <v>3699</v>
      </c>
      <c r="L625" s="28" t="s">
        <v>3700</v>
      </c>
      <c r="M625" s="28" t="s">
        <v>1177</v>
      </c>
      <c r="N625" s="28" t="s">
        <v>1183</v>
      </c>
      <c r="O625" s="29">
        <v>1</v>
      </c>
      <c r="P625" s="29">
        <v>50000</v>
      </c>
      <c r="Q625" s="29">
        <v>5</v>
      </c>
      <c r="R625" s="29">
        <v>47500</v>
      </c>
      <c r="S625" s="29">
        <v>37000</v>
      </c>
      <c r="T625" s="29">
        <v>10500</v>
      </c>
      <c r="U625" s="30" t="s">
        <v>1173</v>
      </c>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row>
    <row r="626" spans="1:45" x14ac:dyDescent="0.3">
      <c r="A626" s="22"/>
      <c r="B626" s="26" t="s">
        <v>3701</v>
      </c>
      <c r="C626" s="27">
        <v>45543</v>
      </c>
      <c r="D626" s="28" t="s">
        <v>1193</v>
      </c>
      <c r="E626" s="28" t="s">
        <v>1157</v>
      </c>
      <c r="F626" s="28" t="s">
        <v>1195</v>
      </c>
      <c r="G626" s="28" t="s">
        <v>2870</v>
      </c>
      <c r="H626" s="28" t="s">
        <v>776</v>
      </c>
      <c r="I626" s="28" t="s">
        <v>1154</v>
      </c>
      <c r="J626" s="28" t="s">
        <v>2261</v>
      </c>
      <c r="K626" s="28" t="s">
        <v>3702</v>
      </c>
      <c r="L626" s="28" t="s">
        <v>3703</v>
      </c>
      <c r="M626" s="28" t="s">
        <v>1177</v>
      </c>
      <c r="N626" s="28" t="s">
        <v>1183</v>
      </c>
      <c r="O626" s="29">
        <v>6</v>
      </c>
      <c r="P626" s="29">
        <v>1500</v>
      </c>
      <c r="Q626" s="29">
        <v>0</v>
      </c>
      <c r="R626" s="29">
        <v>9000</v>
      </c>
      <c r="S626" s="29">
        <v>6800</v>
      </c>
      <c r="T626" s="29">
        <v>2200</v>
      </c>
      <c r="U626" s="30" t="s">
        <v>1172</v>
      </c>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row>
    <row r="627" spans="1:45" x14ac:dyDescent="0.3">
      <c r="A627" s="22"/>
      <c r="B627" s="26" t="s">
        <v>3704</v>
      </c>
      <c r="C627" s="27">
        <v>45543</v>
      </c>
      <c r="D627" s="28" t="s">
        <v>1193</v>
      </c>
      <c r="E627" s="28" t="s">
        <v>1157</v>
      </c>
      <c r="F627" s="28" t="s">
        <v>1195</v>
      </c>
      <c r="G627" s="28" t="s">
        <v>2874</v>
      </c>
      <c r="H627" s="28" t="s">
        <v>318</v>
      </c>
      <c r="I627" s="28" t="s">
        <v>1153</v>
      </c>
      <c r="J627" s="28" t="s">
        <v>2419</v>
      </c>
      <c r="K627" s="28" t="s">
        <v>3705</v>
      </c>
      <c r="L627" s="28" t="s">
        <v>3706</v>
      </c>
      <c r="M627" s="28" t="s">
        <v>1177</v>
      </c>
      <c r="N627" s="28" t="s">
        <v>1183</v>
      </c>
      <c r="O627" s="29">
        <v>4</v>
      </c>
      <c r="P627" s="29">
        <v>2800</v>
      </c>
      <c r="Q627" s="29">
        <v>5</v>
      </c>
      <c r="R627" s="29">
        <v>10640</v>
      </c>
      <c r="S627" s="29">
        <v>8100</v>
      </c>
      <c r="T627" s="29">
        <v>2540</v>
      </c>
      <c r="U627" s="30" t="s">
        <v>1174</v>
      </c>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row>
    <row r="628" spans="1:45" x14ac:dyDescent="0.3">
      <c r="A628" s="22"/>
      <c r="B628" s="26" t="s">
        <v>3707</v>
      </c>
      <c r="C628" s="27">
        <v>45544</v>
      </c>
      <c r="D628" s="28" t="s">
        <v>1186</v>
      </c>
      <c r="E628" s="28" t="s">
        <v>1159</v>
      </c>
      <c r="F628" s="28" t="s">
        <v>1198</v>
      </c>
      <c r="G628" s="28" t="s">
        <v>1386</v>
      </c>
      <c r="H628" s="28" t="s">
        <v>355</v>
      </c>
      <c r="I628" s="28" t="s">
        <v>1152</v>
      </c>
      <c r="J628" s="28" t="s">
        <v>2350</v>
      </c>
      <c r="K628" s="28" t="s">
        <v>3708</v>
      </c>
      <c r="L628" s="28" t="s">
        <v>3709</v>
      </c>
      <c r="M628" s="28" t="s">
        <v>1177</v>
      </c>
      <c r="N628" s="28" t="s">
        <v>1184</v>
      </c>
      <c r="O628" s="29">
        <v>3</v>
      </c>
      <c r="P628" s="29">
        <v>8000</v>
      </c>
      <c r="Q628" s="29">
        <v>15</v>
      </c>
      <c r="R628" s="29">
        <v>20400</v>
      </c>
      <c r="S628" s="29">
        <v>15600</v>
      </c>
      <c r="T628" s="29">
        <v>4800</v>
      </c>
      <c r="U628" s="30" t="s">
        <v>1172</v>
      </c>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row>
    <row r="629" spans="1:45" x14ac:dyDescent="0.3">
      <c r="A629" s="22"/>
      <c r="B629" s="26" t="s">
        <v>3710</v>
      </c>
      <c r="C629" s="27">
        <v>45544</v>
      </c>
      <c r="D629" s="28" t="s">
        <v>1186</v>
      </c>
      <c r="E629" s="28" t="s">
        <v>1159</v>
      </c>
      <c r="F629" s="28" t="s">
        <v>1198</v>
      </c>
      <c r="G629" s="28" t="s">
        <v>1391</v>
      </c>
      <c r="H629" s="28" t="s">
        <v>282</v>
      </c>
      <c r="I629" s="28" t="s">
        <v>1152</v>
      </c>
      <c r="J629" s="28" t="s">
        <v>2218</v>
      </c>
      <c r="K629" s="28" t="s">
        <v>3711</v>
      </c>
      <c r="L629" s="28" t="s">
        <v>3712</v>
      </c>
      <c r="M629" s="28" t="s">
        <v>1177</v>
      </c>
      <c r="N629" s="28" t="s">
        <v>1184</v>
      </c>
      <c r="O629" s="29">
        <v>2</v>
      </c>
      <c r="P629" s="29">
        <v>15000</v>
      </c>
      <c r="Q629" s="29">
        <v>12</v>
      </c>
      <c r="R629" s="29">
        <v>26400</v>
      </c>
      <c r="S629" s="29">
        <v>20000</v>
      </c>
      <c r="T629" s="29">
        <v>6400</v>
      </c>
      <c r="U629" s="30" t="s">
        <v>1174</v>
      </c>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row>
    <row r="630" spans="1:45" x14ac:dyDescent="0.3">
      <c r="A630" s="22"/>
      <c r="B630" s="26" t="s">
        <v>3713</v>
      </c>
      <c r="C630" s="27">
        <v>45545</v>
      </c>
      <c r="D630" s="28" t="s">
        <v>1187</v>
      </c>
      <c r="E630" s="28" t="s">
        <v>1158</v>
      </c>
      <c r="F630" s="28" t="s">
        <v>1196</v>
      </c>
      <c r="G630" s="28" t="s">
        <v>1352</v>
      </c>
      <c r="H630" s="28" t="s">
        <v>630</v>
      </c>
      <c r="I630" s="28" t="s">
        <v>1151</v>
      </c>
      <c r="J630" s="28" t="s">
        <v>1387</v>
      </c>
      <c r="K630" s="28" t="s">
        <v>3714</v>
      </c>
      <c r="L630" s="28" t="s">
        <v>3715</v>
      </c>
      <c r="M630" s="28" t="s">
        <v>1177</v>
      </c>
      <c r="N630" s="28" t="s">
        <v>1182</v>
      </c>
      <c r="O630" s="29">
        <v>4</v>
      </c>
      <c r="P630" s="29">
        <v>3500</v>
      </c>
      <c r="Q630" s="29">
        <v>8</v>
      </c>
      <c r="R630" s="29">
        <v>12880</v>
      </c>
      <c r="S630" s="29">
        <v>9800</v>
      </c>
      <c r="T630" s="29">
        <v>3080</v>
      </c>
      <c r="U630" s="30" t="s">
        <v>1172</v>
      </c>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row>
    <row r="631" spans="1:45" x14ac:dyDescent="0.3">
      <c r="A631" s="22"/>
      <c r="B631" s="26" t="s">
        <v>3716</v>
      </c>
      <c r="C631" s="27">
        <v>45545</v>
      </c>
      <c r="D631" s="28" t="s">
        <v>1187</v>
      </c>
      <c r="E631" s="28" t="s">
        <v>1158</v>
      </c>
      <c r="F631" s="28" t="s">
        <v>1196</v>
      </c>
      <c r="G631" s="28" t="s">
        <v>1357</v>
      </c>
      <c r="H631" s="28" t="s">
        <v>121</v>
      </c>
      <c r="I631" s="28" t="s">
        <v>1151</v>
      </c>
      <c r="J631" s="28" t="s">
        <v>1519</v>
      </c>
      <c r="K631" s="28" t="s">
        <v>3717</v>
      </c>
      <c r="L631" s="28" t="s">
        <v>3718</v>
      </c>
      <c r="M631" s="28" t="s">
        <v>1177</v>
      </c>
      <c r="N631" s="28" t="s">
        <v>1182</v>
      </c>
      <c r="O631" s="29">
        <v>3</v>
      </c>
      <c r="P631" s="29">
        <v>5500</v>
      </c>
      <c r="Q631" s="29">
        <v>5</v>
      </c>
      <c r="R631" s="29">
        <v>15675</v>
      </c>
      <c r="S631" s="29">
        <v>12000</v>
      </c>
      <c r="T631" s="29">
        <v>3675</v>
      </c>
      <c r="U631" s="30" t="s">
        <v>1173</v>
      </c>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row>
    <row r="632" spans="1:45" x14ac:dyDescent="0.3">
      <c r="A632" s="22"/>
      <c r="B632" s="26" t="s">
        <v>3719</v>
      </c>
      <c r="C632" s="27">
        <v>45546</v>
      </c>
      <c r="D632" s="28" t="s">
        <v>1188</v>
      </c>
      <c r="E632" s="28" t="s">
        <v>1156</v>
      </c>
      <c r="F632" s="28" t="s">
        <v>1197</v>
      </c>
      <c r="G632" s="28" t="s">
        <v>1269</v>
      </c>
      <c r="H632" s="28" t="s">
        <v>263</v>
      </c>
      <c r="I632" s="28" t="s">
        <v>1152</v>
      </c>
      <c r="J632" s="28" t="s">
        <v>2350</v>
      </c>
      <c r="K632" s="28" t="s">
        <v>3720</v>
      </c>
      <c r="L632" s="28" t="s">
        <v>3721</v>
      </c>
      <c r="M632" s="28" t="s">
        <v>1177</v>
      </c>
      <c r="N632" s="28" t="s">
        <v>1185</v>
      </c>
      <c r="O632" s="29">
        <v>2</v>
      </c>
      <c r="P632" s="29">
        <v>22000</v>
      </c>
      <c r="Q632" s="29">
        <v>8</v>
      </c>
      <c r="R632" s="29">
        <v>40480</v>
      </c>
      <c r="S632" s="29">
        <v>31000</v>
      </c>
      <c r="T632" s="29">
        <v>9480</v>
      </c>
      <c r="U632" s="30" t="s">
        <v>1172</v>
      </c>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row>
    <row r="633" spans="1:45" x14ac:dyDescent="0.3">
      <c r="A633" s="22"/>
      <c r="B633" s="26" t="s">
        <v>3722</v>
      </c>
      <c r="C633" s="27">
        <v>45546</v>
      </c>
      <c r="D633" s="28" t="s">
        <v>1188</v>
      </c>
      <c r="E633" s="28" t="s">
        <v>1156</v>
      </c>
      <c r="F633" s="28" t="s">
        <v>1197</v>
      </c>
      <c r="G633" s="28" t="s">
        <v>1274</v>
      </c>
      <c r="H633" s="28" t="s">
        <v>633</v>
      </c>
      <c r="I633" s="28" t="s">
        <v>1152</v>
      </c>
      <c r="J633" s="28" t="s">
        <v>2218</v>
      </c>
      <c r="K633" s="28" t="s">
        <v>3723</v>
      </c>
      <c r="L633" s="28" t="s">
        <v>3724</v>
      </c>
      <c r="M633" s="28" t="s">
        <v>1177</v>
      </c>
      <c r="N633" s="28" t="s">
        <v>1185</v>
      </c>
      <c r="O633" s="29">
        <v>3</v>
      </c>
      <c r="P633" s="29">
        <v>12000</v>
      </c>
      <c r="Q633" s="29">
        <v>5</v>
      </c>
      <c r="R633" s="29">
        <v>34200</v>
      </c>
      <c r="S633" s="29">
        <v>26000</v>
      </c>
      <c r="T633" s="29">
        <v>8200</v>
      </c>
      <c r="U633" s="30" t="s">
        <v>1174</v>
      </c>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row>
    <row r="634" spans="1:45" x14ac:dyDescent="0.3">
      <c r="A634" s="22"/>
      <c r="B634" s="26" t="s">
        <v>3725</v>
      </c>
      <c r="C634" s="27">
        <v>45547</v>
      </c>
      <c r="D634" s="28" t="s">
        <v>1189</v>
      </c>
      <c r="E634" s="28" t="s">
        <v>1157</v>
      </c>
      <c r="F634" s="28" t="s">
        <v>1195</v>
      </c>
      <c r="G634" s="28" t="s">
        <v>2932</v>
      </c>
      <c r="H634" s="28" t="s">
        <v>540</v>
      </c>
      <c r="I634" s="28" t="s">
        <v>1153</v>
      </c>
      <c r="J634" s="28" t="s">
        <v>2350</v>
      </c>
      <c r="K634" s="28" t="s">
        <v>3726</v>
      </c>
      <c r="L634" s="28" t="s">
        <v>3727</v>
      </c>
      <c r="M634" s="28" t="s">
        <v>1177</v>
      </c>
      <c r="N634" s="28" t="s">
        <v>1183</v>
      </c>
      <c r="O634" s="29">
        <v>2</v>
      </c>
      <c r="P634" s="29">
        <v>15000</v>
      </c>
      <c r="Q634" s="29">
        <v>8</v>
      </c>
      <c r="R634" s="29">
        <v>27600</v>
      </c>
      <c r="S634" s="29">
        <v>21000</v>
      </c>
      <c r="T634" s="29">
        <v>6600</v>
      </c>
      <c r="U634" s="30" t="s">
        <v>1172</v>
      </c>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row>
    <row r="635" spans="1:45" x14ac:dyDescent="0.3">
      <c r="A635" s="22"/>
      <c r="B635" s="26" t="s">
        <v>3728</v>
      </c>
      <c r="C635" s="27">
        <v>45547</v>
      </c>
      <c r="D635" s="28" t="s">
        <v>1189</v>
      </c>
      <c r="E635" s="28" t="s">
        <v>1157</v>
      </c>
      <c r="F635" s="28" t="s">
        <v>1195</v>
      </c>
      <c r="G635" s="28" t="s">
        <v>2936</v>
      </c>
      <c r="H635" s="28" t="s">
        <v>783</v>
      </c>
      <c r="I635" s="28" t="s">
        <v>1153</v>
      </c>
      <c r="J635" s="28" t="s">
        <v>2218</v>
      </c>
      <c r="K635" s="28" t="s">
        <v>3729</v>
      </c>
      <c r="L635" s="28" t="s">
        <v>3730</v>
      </c>
      <c r="M635" s="28" t="s">
        <v>1177</v>
      </c>
      <c r="N635" s="28" t="s">
        <v>1183</v>
      </c>
      <c r="O635" s="29">
        <v>3</v>
      </c>
      <c r="P635" s="29">
        <v>8500</v>
      </c>
      <c r="Q635" s="29">
        <v>5</v>
      </c>
      <c r="R635" s="29">
        <v>24225</v>
      </c>
      <c r="S635" s="29">
        <v>18500</v>
      </c>
      <c r="T635" s="29">
        <v>5725</v>
      </c>
      <c r="U635" s="30" t="s">
        <v>1173</v>
      </c>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row>
    <row r="636" spans="1:45" x14ac:dyDescent="0.3">
      <c r="A636" s="22"/>
      <c r="B636" s="26" t="s">
        <v>3731</v>
      </c>
      <c r="C636" s="27">
        <v>45548</v>
      </c>
      <c r="D636" s="28" t="s">
        <v>1190</v>
      </c>
      <c r="E636" s="28" t="s">
        <v>1157</v>
      </c>
      <c r="F636" s="28" t="s">
        <v>1197</v>
      </c>
      <c r="G636" s="28" t="s">
        <v>3732</v>
      </c>
      <c r="H636" s="28" t="s">
        <v>634</v>
      </c>
      <c r="I636" s="28" t="s">
        <v>1153</v>
      </c>
      <c r="J636" s="28" t="s">
        <v>2227</v>
      </c>
      <c r="K636" s="28" t="s">
        <v>3733</v>
      </c>
      <c r="L636" s="28" t="s">
        <v>3734</v>
      </c>
      <c r="M636" s="28" t="s">
        <v>1177</v>
      </c>
      <c r="N636" s="28" t="s">
        <v>1181</v>
      </c>
      <c r="O636" s="29">
        <v>4</v>
      </c>
      <c r="P636" s="29">
        <v>650</v>
      </c>
      <c r="Q636" s="29">
        <v>0</v>
      </c>
      <c r="R636" s="29">
        <v>2600</v>
      </c>
      <c r="S636" s="29">
        <v>1950</v>
      </c>
      <c r="T636" s="29">
        <v>650</v>
      </c>
      <c r="U636" s="30" t="s">
        <v>1172</v>
      </c>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row>
    <row r="637" spans="1:45" x14ac:dyDescent="0.3">
      <c r="A637" s="22"/>
      <c r="B637" s="26" t="s">
        <v>3735</v>
      </c>
      <c r="C637" s="27">
        <v>45548</v>
      </c>
      <c r="D637" s="28" t="s">
        <v>1190</v>
      </c>
      <c r="E637" s="28" t="s">
        <v>1157</v>
      </c>
      <c r="F637" s="28" t="s">
        <v>1197</v>
      </c>
      <c r="G637" s="28" t="s">
        <v>3736</v>
      </c>
      <c r="H637" s="28" t="s">
        <v>312</v>
      </c>
      <c r="I637" s="28" t="s">
        <v>1153</v>
      </c>
      <c r="J637" s="28" t="s">
        <v>1419</v>
      </c>
      <c r="K637" s="28" t="s">
        <v>3737</v>
      </c>
      <c r="L637" s="28" t="s">
        <v>3738</v>
      </c>
      <c r="M637" s="28" t="s">
        <v>1177</v>
      </c>
      <c r="N637" s="28" t="s">
        <v>1181</v>
      </c>
      <c r="O637" s="29">
        <v>5</v>
      </c>
      <c r="P637" s="29">
        <v>450</v>
      </c>
      <c r="Q637" s="29">
        <v>0</v>
      </c>
      <c r="R637" s="29">
        <v>2250</v>
      </c>
      <c r="S637" s="29">
        <v>1700</v>
      </c>
      <c r="T637" s="29">
        <v>550</v>
      </c>
      <c r="U637" s="30" t="s">
        <v>1174</v>
      </c>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row>
    <row r="638" spans="1:45" x14ac:dyDescent="0.3">
      <c r="A638" s="22"/>
      <c r="B638" s="26" t="s">
        <v>3739</v>
      </c>
      <c r="C638" s="27">
        <v>45549</v>
      </c>
      <c r="D638" s="28" t="s">
        <v>1191</v>
      </c>
      <c r="E638" s="28" t="s">
        <v>1157</v>
      </c>
      <c r="F638" s="28" t="s">
        <v>1198</v>
      </c>
      <c r="G638" s="28" t="s">
        <v>3740</v>
      </c>
      <c r="H638" s="28" t="s">
        <v>365</v>
      </c>
      <c r="I638" s="28" t="s">
        <v>1155</v>
      </c>
      <c r="J638" s="28" t="s">
        <v>3583</v>
      </c>
      <c r="K638" s="28" t="s">
        <v>3741</v>
      </c>
      <c r="L638" s="28" t="s">
        <v>3742</v>
      </c>
      <c r="M638" s="28" t="s">
        <v>1177</v>
      </c>
      <c r="N638" s="28" t="s">
        <v>1180</v>
      </c>
      <c r="O638" s="29">
        <v>4</v>
      </c>
      <c r="P638" s="29">
        <v>1800</v>
      </c>
      <c r="Q638" s="29">
        <v>5</v>
      </c>
      <c r="R638" s="29">
        <v>6840</v>
      </c>
      <c r="S638" s="29">
        <v>5200</v>
      </c>
      <c r="T638" s="29">
        <v>1640</v>
      </c>
      <c r="U638" s="30" t="s">
        <v>1172</v>
      </c>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row>
    <row r="639" spans="1:45" x14ac:dyDescent="0.3">
      <c r="A639" s="22"/>
      <c r="B639" s="26" t="s">
        <v>3743</v>
      </c>
      <c r="C639" s="27">
        <v>45549</v>
      </c>
      <c r="D639" s="28" t="s">
        <v>1191</v>
      </c>
      <c r="E639" s="28" t="s">
        <v>1157</v>
      </c>
      <c r="F639" s="28" t="s">
        <v>1198</v>
      </c>
      <c r="G639" s="28" t="s">
        <v>3744</v>
      </c>
      <c r="H639" s="28" t="s">
        <v>209</v>
      </c>
      <c r="I639" s="28" t="s">
        <v>1155</v>
      </c>
      <c r="J639" s="28" t="s">
        <v>1823</v>
      </c>
      <c r="K639" s="28" t="s">
        <v>3745</v>
      </c>
      <c r="L639" s="28" t="s">
        <v>3746</v>
      </c>
      <c r="M639" s="28" t="s">
        <v>1177</v>
      </c>
      <c r="N639" s="28" t="s">
        <v>1180</v>
      </c>
      <c r="O639" s="29">
        <v>6</v>
      </c>
      <c r="P639" s="29">
        <v>800</v>
      </c>
      <c r="Q639" s="29">
        <v>0</v>
      </c>
      <c r="R639" s="29">
        <v>4800</v>
      </c>
      <c r="S639" s="29">
        <v>3600</v>
      </c>
      <c r="T639" s="29">
        <v>1200</v>
      </c>
      <c r="U639" s="30" t="s">
        <v>1174</v>
      </c>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row>
    <row r="640" spans="1:45" x14ac:dyDescent="0.3">
      <c r="A640" s="22"/>
      <c r="B640" s="26" t="s">
        <v>3747</v>
      </c>
      <c r="C640" s="27">
        <v>45550</v>
      </c>
      <c r="D640" s="28" t="s">
        <v>1192</v>
      </c>
      <c r="E640" s="28" t="s">
        <v>1157</v>
      </c>
      <c r="F640" s="28" t="s">
        <v>1195</v>
      </c>
      <c r="G640" s="28" t="s">
        <v>2998</v>
      </c>
      <c r="H640" s="28" t="s">
        <v>787</v>
      </c>
      <c r="I640" s="28" t="s">
        <v>1153</v>
      </c>
      <c r="J640" s="28" t="s">
        <v>3698</v>
      </c>
      <c r="K640" s="28" t="s">
        <v>3748</v>
      </c>
      <c r="L640" s="28" t="s">
        <v>3749</v>
      </c>
      <c r="M640" s="28" t="s">
        <v>1178</v>
      </c>
      <c r="N640" s="28" t="s">
        <v>1183</v>
      </c>
      <c r="O640" s="29">
        <v>2</v>
      </c>
      <c r="P640" s="29">
        <v>75000</v>
      </c>
      <c r="Q640" s="29">
        <v>10</v>
      </c>
      <c r="R640" s="29">
        <v>135000</v>
      </c>
      <c r="S640" s="29">
        <v>105000</v>
      </c>
      <c r="T640" s="29">
        <v>30000</v>
      </c>
      <c r="U640" s="30" t="s">
        <v>1172</v>
      </c>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row>
    <row r="641" spans="1:45" x14ac:dyDescent="0.3">
      <c r="A641" s="22"/>
      <c r="B641" s="26" t="s">
        <v>3750</v>
      </c>
      <c r="C641" s="27">
        <v>45550</v>
      </c>
      <c r="D641" s="28" t="s">
        <v>1192</v>
      </c>
      <c r="E641" s="28" t="s">
        <v>1157</v>
      </c>
      <c r="F641" s="28" t="s">
        <v>1195</v>
      </c>
      <c r="G641" s="28" t="s">
        <v>3002</v>
      </c>
      <c r="H641" s="28" t="s">
        <v>167</v>
      </c>
      <c r="I641" s="28" t="s">
        <v>1153</v>
      </c>
      <c r="J641" s="28" t="s">
        <v>3341</v>
      </c>
      <c r="K641" s="28" t="s">
        <v>3751</v>
      </c>
      <c r="L641" s="28" t="s">
        <v>3752</v>
      </c>
      <c r="M641" s="28" t="s">
        <v>1178</v>
      </c>
      <c r="N641" s="28" t="s">
        <v>1183</v>
      </c>
      <c r="O641" s="29">
        <v>5</v>
      </c>
      <c r="P641" s="29">
        <v>35000</v>
      </c>
      <c r="Q641" s="29">
        <v>12</v>
      </c>
      <c r="R641" s="29">
        <v>154000</v>
      </c>
      <c r="S641" s="29">
        <v>120000</v>
      </c>
      <c r="T641" s="29">
        <v>34000</v>
      </c>
      <c r="U641" s="30" t="s">
        <v>1174</v>
      </c>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row>
    <row r="642" spans="1:45" x14ac:dyDescent="0.3">
      <c r="A642" s="22"/>
      <c r="B642" s="26" t="s">
        <v>3753</v>
      </c>
      <c r="C642" s="27">
        <v>45551</v>
      </c>
      <c r="D642" s="28" t="s">
        <v>1193</v>
      </c>
      <c r="E642" s="28" t="s">
        <v>1157</v>
      </c>
      <c r="F642" s="28" t="s">
        <v>1195</v>
      </c>
      <c r="G642" s="28" t="s">
        <v>3063</v>
      </c>
      <c r="H642" s="28" t="s">
        <v>775</v>
      </c>
      <c r="I642" s="28" t="s">
        <v>1154</v>
      </c>
      <c r="J642" s="28" t="s">
        <v>2261</v>
      </c>
      <c r="K642" s="28" t="s">
        <v>3754</v>
      </c>
      <c r="L642" s="28" t="s">
        <v>3755</v>
      </c>
      <c r="M642" s="28" t="s">
        <v>1178</v>
      </c>
      <c r="N642" s="28" t="s">
        <v>1183</v>
      </c>
      <c r="O642" s="29">
        <v>25</v>
      </c>
      <c r="P642" s="29">
        <v>2500</v>
      </c>
      <c r="Q642" s="29">
        <v>15</v>
      </c>
      <c r="R642" s="29">
        <v>53125</v>
      </c>
      <c r="S642" s="29">
        <v>40000</v>
      </c>
      <c r="T642" s="29">
        <v>13125</v>
      </c>
      <c r="U642" s="30" t="s">
        <v>1172</v>
      </c>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row>
    <row r="643" spans="1:45" x14ac:dyDescent="0.3">
      <c r="A643" s="22"/>
      <c r="B643" s="26" t="s">
        <v>3756</v>
      </c>
      <c r="C643" s="27">
        <v>45551</v>
      </c>
      <c r="D643" s="28" t="s">
        <v>1193</v>
      </c>
      <c r="E643" s="28" t="s">
        <v>1157</v>
      </c>
      <c r="F643" s="28" t="s">
        <v>1195</v>
      </c>
      <c r="G643" s="28" t="s">
        <v>3067</v>
      </c>
      <c r="H643" s="28" t="s">
        <v>280</v>
      </c>
      <c r="I643" s="28" t="s">
        <v>1154</v>
      </c>
      <c r="J643" s="28" t="s">
        <v>2261</v>
      </c>
      <c r="K643" s="28" t="s">
        <v>3757</v>
      </c>
      <c r="L643" s="28" t="s">
        <v>3758</v>
      </c>
      <c r="M643" s="28" t="s">
        <v>1178</v>
      </c>
      <c r="N643" s="28" t="s">
        <v>1183</v>
      </c>
      <c r="O643" s="29">
        <v>50</v>
      </c>
      <c r="P643" s="29">
        <v>1800</v>
      </c>
      <c r="Q643" s="29">
        <v>12</v>
      </c>
      <c r="R643" s="29">
        <v>79200</v>
      </c>
      <c r="S643" s="29">
        <v>60000</v>
      </c>
      <c r="T643" s="29">
        <v>19200</v>
      </c>
      <c r="U643" s="30" t="s">
        <v>1174</v>
      </c>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row>
    <row r="644" spans="1:45" x14ac:dyDescent="0.3">
      <c r="A644" s="22"/>
      <c r="B644" s="26" t="s">
        <v>3759</v>
      </c>
      <c r="C644" s="27">
        <v>45552</v>
      </c>
      <c r="D644" s="28" t="s">
        <v>1186</v>
      </c>
      <c r="E644" s="28" t="s">
        <v>1159</v>
      </c>
      <c r="F644" s="28" t="s">
        <v>1198</v>
      </c>
      <c r="G644" s="28" t="s">
        <v>1432</v>
      </c>
      <c r="H644" s="28" t="s">
        <v>181</v>
      </c>
      <c r="I644" s="28" t="s">
        <v>1152</v>
      </c>
      <c r="J644" s="28" t="s">
        <v>2261</v>
      </c>
      <c r="K644" s="28" t="s">
        <v>3760</v>
      </c>
      <c r="L644" s="28" t="s">
        <v>3761</v>
      </c>
      <c r="M644" s="28" t="s">
        <v>1178</v>
      </c>
      <c r="N644" s="28" t="s">
        <v>1184</v>
      </c>
      <c r="O644" s="29">
        <v>15</v>
      </c>
      <c r="P644" s="29">
        <v>5500</v>
      </c>
      <c r="Q644" s="29">
        <v>10</v>
      </c>
      <c r="R644" s="29">
        <v>74250</v>
      </c>
      <c r="S644" s="29">
        <v>56000</v>
      </c>
      <c r="T644" s="29">
        <v>18250</v>
      </c>
      <c r="U644" s="30" t="s">
        <v>1172</v>
      </c>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row>
    <row r="645" spans="1:45" x14ac:dyDescent="0.3">
      <c r="A645" s="22"/>
      <c r="B645" s="26" t="s">
        <v>3762</v>
      </c>
      <c r="C645" s="27">
        <v>45552</v>
      </c>
      <c r="D645" s="28" t="s">
        <v>1186</v>
      </c>
      <c r="E645" s="28" t="s">
        <v>1159</v>
      </c>
      <c r="F645" s="28" t="s">
        <v>1198</v>
      </c>
      <c r="G645" s="28" t="s">
        <v>1436</v>
      </c>
      <c r="H645" s="28" t="s">
        <v>668</v>
      </c>
      <c r="I645" s="28" t="s">
        <v>1152</v>
      </c>
      <c r="J645" s="28" t="s">
        <v>3341</v>
      </c>
      <c r="K645" s="28" t="s">
        <v>3763</v>
      </c>
      <c r="L645" s="28" t="s">
        <v>3764</v>
      </c>
      <c r="M645" s="28" t="s">
        <v>1178</v>
      </c>
      <c r="N645" s="28" t="s">
        <v>1184</v>
      </c>
      <c r="O645" s="29">
        <v>20</v>
      </c>
      <c r="P645" s="29">
        <v>3500</v>
      </c>
      <c r="Q645" s="29">
        <v>8</v>
      </c>
      <c r="R645" s="29">
        <v>64400</v>
      </c>
      <c r="S645" s="29">
        <v>49000</v>
      </c>
      <c r="T645" s="29">
        <v>15400</v>
      </c>
      <c r="U645" s="30" t="s">
        <v>1174</v>
      </c>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row>
    <row r="646" spans="1:45" x14ac:dyDescent="0.3">
      <c r="A646" s="22"/>
      <c r="B646" s="26" t="s">
        <v>3765</v>
      </c>
      <c r="C646" s="27">
        <v>45553</v>
      </c>
      <c r="D646" s="28" t="s">
        <v>1187</v>
      </c>
      <c r="E646" s="28" t="s">
        <v>1158</v>
      </c>
      <c r="F646" s="28" t="s">
        <v>1196</v>
      </c>
      <c r="G646" s="28" t="s">
        <v>1395</v>
      </c>
      <c r="H646" s="28" t="s">
        <v>624</v>
      </c>
      <c r="I646" s="28" t="s">
        <v>1151</v>
      </c>
      <c r="J646" s="28" t="s">
        <v>2261</v>
      </c>
      <c r="K646" s="28" t="s">
        <v>3766</v>
      </c>
      <c r="L646" s="28" t="s">
        <v>3767</v>
      </c>
      <c r="M646" s="28" t="s">
        <v>1178</v>
      </c>
      <c r="N646" s="28" t="s">
        <v>1182</v>
      </c>
      <c r="O646" s="29">
        <v>30</v>
      </c>
      <c r="P646" s="29">
        <v>2200</v>
      </c>
      <c r="Q646" s="29">
        <v>12</v>
      </c>
      <c r="R646" s="29">
        <v>58080</v>
      </c>
      <c r="S646" s="29">
        <v>44000</v>
      </c>
      <c r="T646" s="29">
        <v>14080</v>
      </c>
      <c r="U646" s="30" t="s">
        <v>1172</v>
      </c>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row>
    <row r="647" spans="1:45" x14ac:dyDescent="0.3">
      <c r="A647" s="22"/>
      <c r="B647" s="26" t="s">
        <v>3768</v>
      </c>
      <c r="C647" s="27">
        <v>45553</v>
      </c>
      <c r="D647" s="28" t="s">
        <v>1187</v>
      </c>
      <c r="E647" s="28" t="s">
        <v>1158</v>
      </c>
      <c r="F647" s="28" t="s">
        <v>1196</v>
      </c>
      <c r="G647" s="28" t="s">
        <v>1400</v>
      </c>
      <c r="H647" s="28" t="s">
        <v>302</v>
      </c>
      <c r="I647" s="28" t="s">
        <v>1151</v>
      </c>
      <c r="J647" s="28" t="s">
        <v>3341</v>
      </c>
      <c r="K647" s="28" t="s">
        <v>3769</v>
      </c>
      <c r="L647" s="28" t="s">
        <v>3770</v>
      </c>
      <c r="M647" s="28" t="s">
        <v>1178</v>
      </c>
      <c r="N647" s="28" t="s">
        <v>1182</v>
      </c>
      <c r="O647" s="29">
        <v>40</v>
      </c>
      <c r="P647" s="29">
        <v>1800</v>
      </c>
      <c r="Q647" s="29">
        <v>10</v>
      </c>
      <c r="R647" s="29">
        <v>64800</v>
      </c>
      <c r="S647" s="29">
        <v>49000</v>
      </c>
      <c r="T647" s="29">
        <v>15800</v>
      </c>
      <c r="U647" s="30" t="s">
        <v>1173</v>
      </c>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row>
    <row r="648" spans="1:45" x14ac:dyDescent="0.3">
      <c r="A648" s="22"/>
      <c r="B648" s="26" t="s">
        <v>3771</v>
      </c>
      <c r="C648" s="27">
        <v>45554</v>
      </c>
      <c r="D648" s="28" t="s">
        <v>1188</v>
      </c>
      <c r="E648" s="28" t="s">
        <v>1156</v>
      </c>
      <c r="F648" s="28" t="s">
        <v>1197</v>
      </c>
      <c r="G648" s="28" t="s">
        <v>1315</v>
      </c>
      <c r="H648" s="28" t="s">
        <v>179</v>
      </c>
      <c r="I648" s="28" t="s">
        <v>1152</v>
      </c>
      <c r="J648" s="28" t="s">
        <v>2261</v>
      </c>
      <c r="K648" s="28" t="s">
        <v>3772</v>
      </c>
      <c r="L648" s="28" t="s">
        <v>3773</v>
      </c>
      <c r="M648" s="28" t="s">
        <v>1178</v>
      </c>
      <c r="N648" s="28" t="s">
        <v>1185</v>
      </c>
      <c r="O648" s="29">
        <v>12</v>
      </c>
      <c r="P648" s="29">
        <v>8500</v>
      </c>
      <c r="Q648" s="29">
        <v>8</v>
      </c>
      <c r="R648" s="29">
        <v>93840</v>
      </c>
      <c r="S648" s="29">
        <v>72000</v>
      </c>
      <c r="T648" s="29">
        <v>21840</v>
      </c>
      <c r="U648" s="30" t="s">
        <v>1172</v>
      </c>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row>
    <row r="649" spans="1:45" x14ac:dyDescent="0.3">
      <c r="A649" s="22"/>
      <c r="B649" s="26" t="s">
        <v>3774</v>
      </c>
      <c r="C649" s="27">
        <v>45554</v>
      </c>
      <c r="D649" s="28" t="s">
        <v>1188</v>
      </c>
      <c r="E649" s="28" t="s">
        <v>1156</v>
      </c>
      <c r="F649" s="28" t="s">
        <v>1197</v>
      </c>
      <c r="G649" s="28" t="s">
        <v>1320</v>
      </c>
      <c r="H649" s="28" t="s">
        <v>101</v>
      </c>
      <c r="I649" s="28" t="s">
        <v>1152</v>
      </c>
      <c r="J649" s="28" t="s">
        <v>3341</v>
      </c>
      <c r="K649" s="28" t="s">
        <v>3775</v>
      </c>
      <c r="L649" s="28" t="s">
        <v>3776</v>
      </c>
      <c r="M649" s="28" t="s">
        <v>1178</v>
      </c>
      <c r="N649" s="28" t="s">
        <v>1185</v>
      </c>
      <c r="O649" s="29">
        <v>8</v>
      </c>
      <c r="P649" s="29">
        <v>15000</v>
      </c>
      <c r="Q649" s="29">
        <v>10</v>
      </c>
      <c r="R649" s="29">
        <v>108000</v>
      </c>
      <c r="S649" s="29">
        <v>83000</v>
      </c>
      <c r="T649" s="29">
        <v>25000</v>
      </c>
      <c r="U649" s="30" t="s">
        <v>1174</v>
      </c>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row>
    <row r="650" spans="1:45" x14ac:dyDescent="0.3">
      <c r="A650" s="22"/>
      <c r="B650" s="26" t="s">
        <v>3777</v>
      </c>
      <c r="C650" s="27">
        <v>45555</v>
      </c>
      <c r="D650" s="28" t="s">
        <v>1189</v>
      </c>
      <c r="E650" s="28" t="s">
        <v>1157</v>
      </c>
      <c r="F650" s="28" t="s">
        <v>1195</v>
      </c>
      <c r="G650" s="28" t="s">
        <v>3127</v>
      </c>
      <c r="H650" s="28" t="s">
        <v>782</v>
      </c>
      <c r="I650" s="28" t="s">
        <v>1153</v>
      </c>
      <c r="J650" s="28" t="s">
        <v>2261</v>
      </c>
      <c r="K650" s="28" t="s">
        <v>3778</v>
      </c>
      <c r="L650" s="28" t="s">
        <v>3779</v>
      </c>
      <c r="M650" s="28" t="s">
        <v>1178</v>
      </c>
      <c r="N650" s="28" t="s">
        <v>1183</v>
      </c>
      <c r="O650" s="29">
        <v>10</v>
      </c>
      <c r="P650" s="29">
        <v>12000</v>
      </c>
      <c r="Q650" s="29">
        <v>12</v>
      </c>
      <c r="R650" s="29">
        <v>105600</v>
      </c>
      <c r="S650" s="29">
        <v>82000</v>
      </c>
      <c r="T650" s="29">
        <v>23600</v>
      </c>
      <c r="U650" s="30" t="s">
        <v>1172</v>
      </c>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row>
    <row r="651" spans="1:45" x14ac:dyDescent="0.3">
      <c r="A651" s="22"/>
      <c r="B651" s="26" t="s">
        <v>3780</v>
      </c>
      <c r="C651" s="27">
        <v>45555</v>
      </c>
      <c r="D651" s="28" t="s">
        <v>1189</v>
      </c>
      <c r="E651" s="28" t="s">
        <v>1157</v>
      </c>
      <c r="F651" s="28" t="s">
        <v>1195</v>
      </c>
      <c r="G651" s="28" t="s">
        <v>3131</v>
      </c>
      <c r="H651" s="28" t="s">
        <v>672</v>
      </c>
      <c r="I651" s="28" t="s">
        <v>1153</v>
      </c>
      <c r="J651" s="28" t="s">
        <v>2261</v>
      </c>
      <c r="K651" s="28" t="s">
        <v>3781</v>
      </c>
      <c r="L651" s="28" t="s">
        <v>3782</v>
      </c>
      <c r="M651" s="28" t="s">
        <v>1178</v>
      </c>
      <c r="N651" s="28" t="s">
        <v>1183</v>
      </c>
      <c r="O651" s="29">
        <v>15</v>
      </c>
      <c r="P651" s="29">
        <v>5500</v>
      </c>
      <c r="Q651" s="29">
        <v>8</v>
      </c>
      <c r="R651" s="29">
        <v>75900</v>
      </c>
      <c r="S651" s="29">
        <v>58000</v>
      </c>
      <c r="T651" s="29">
        <v>17900</v>
      </c>
      <c r="U651" s="30" t="s">
        <v>1173</v>
      </c>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row>
    <row r="652" spans="1:45" x14ac:dyDescent="0.3">
      <c r="A652" s="22"/>
      <c r="B652" s="26" t="s">
        <v>3783</v>
      </c>
      <c r="C652" s="27">
        <v>45556</v>
      </c>
      <c r="D652" s="28" t="s">
        <v>1190</v>
      </c>
      <c r="E652" s="28" t="s">
        <v>1157</v>
      </c>
      <c r="F652" s="28" t="s">
        <v>1197</v>
      </c>
      <c r="G652" s="28" t="s">
        <v>1720</v>
      </c>
      <c r="H652" s="28" t="s">
        <v>625</v>
      </c>
      <c r="I652" s="28" t="s">
        <v>1153</v>
      </c>
      <c r="J652" s="28" t="s">
        <v>2261</v>
      </c>
      <c r="K652" s="28" t="s">
        <v>3784</v>
      </c>
      <c r="L652" s="28" t="s">
        <v>3785</v>
      </c>
      <c r="M652" s="28" t="s">
        <v>1178</v>
      </c>
      <c r="N652" s="28" t="s">
        <v>1181</v>
      </c>
      <c r="O652" s="29">
        <v>25</v>
      </c>
      <c r="P652" s="29">
        <v>1200</v>
      </c>
      <c r="Q652" s="29">
        <v>10</v>
      </c>
      <c r="R652" s="29">
        <v>27000</v>
      </c>
      <c r="S652" s="29">
        <v>20000</v>
      </c>
      <c r="T652" s="29">
        <v>7000</v>
      </c>
      <c r="U652" s="30" t="s">
        <v>1172</v>
      </c>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row>
    <row r="653" spans="1:45" x14ac:dyDescent="0.3">
      <c r="A653" s="22"/>
      <c r="B653" s="26" t="s">
        <v>3786</v>
      </c>
      <c r="C653" s="27">
        <v>45556</v>
      </c>
      <c r="D653" s="28" t="s">
        <v>1190</v>
      </c>
      <c r="E653" s="28" t="s">
        <v>1157</v>
      </c>
      <c r="F653" s="28" t="s">
        <v>1197</v>
      </c>
      <c r="G653" s="28" t="s">
        <v>1724</v>
      </c>
      <c r="H653" s="28" t="s">
        <v>311</v>
      </c>
      <c r="I653" s="28" t="s">
        <v>1153</v>
      </c>
      <c r="J653" s="28" t="s">
        <v>3341</v>
      </c>
      <c r="K653" s="28" t="s">
        <v>3787</v>
      </c>
      <c r="L653" s="28" t="s">
        <v>3788</v>
      </c>
      <c r="M653" s="28" t="s">
        <v>1178</v>
      </c>
      <c r="N653" s="28" t="s">
        <v>1181</v>
      </c>
      <c r="O653" s="29">
        <v>30</v>
      </c>
      <c r="P653" s="29">
        <v>800</v>
      </c>
      <c r="Q653" s="29">
        <v>8</v>
      </c>
      <c r="R653" s="29">
        <v>22080</v>
      </c>
      <c r="S653" s="29">
        <v>17000</v>
      </c>
      <c r="T653" s="29">
        <v>5080</v>
      </c>
      <c r="U653" s="30" t="s">
        <v>1174</v>
      </c>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row>
    <row r="654" spans="1:45" x14ac:dyDescent="0.3">
      <c r="A654" s="22"/>
      <c r="B654" s="26" t="s">
        <v>3789</v>
      </c>
      <c r="C654" s="27">
        <v>45557</v>
      </c>
      <c r="D654" s="28" t="s">
        <v>1191</v>
      </c>
      <c r="E654" s="28" t="s">
        <v>1157</v>
      </c>
      <c r="F654" s="28" t="s">
        <v>1198</v>
      </c>
      <c r="G654" s="28" t="s">
        <v>3790</v>
      </c>
      <c r="H654" s="28" t="s">
        <v>178</v>
      </c>
      <c r="I654" s="28" t="s">
        <v>1155</v>
      </c>
      <c r="J654" s="28" t="s">
        <v>3583</v>
      </c>
      <c r="K654" s="28" t="s">
        <v>3791</v>
      </c>
      <c r="L654" s="28" t="s">
        <v>3792</v>
      </c>
      <c r="M654" s="28" t="s">
        <v>1178</v>
      </c>
      <c r="N654" s="28" t="s">
        <v>1180</v>
      </c>
      <c r="O654" s="29">
        <v>20</v>
      </c>
      <c r="P654" s="29">
        <v>1500</v>
      </c>
      <c r="Q654" s="29">
        <v>10</v>
      </c>
      <c r="R654" s="29">
        <v>27000</v>
      </c>
      <c r="S654" s="29">
        <v>20000</v>
      </c>
      <c r="T654" s="29">
        <v>7000</v>
      </c>
      <c r="U654" s="30" t="s">
        <v>1172</v>
      </c>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row>
    <row r="655" spans="1:45" x14ac:dyDescent="0.3">
      <c r="A655" s="22"/>
      <c r="B655" s="26" t="s">
        <v>3793</v>
      </c>
      <c r="C655" s="27">
        <v>45557</v>
      </c>
      <c r="D655" s="28" t="s">
        <v>1191</v>
      </c>
      <c r="E655" s="28" t="s">
        <v>1157</v>
      </c>
      <c r="F655" s="28" t="s">
        <v>1198</v>
      </c>
      <c r="G655" s="28" t="s">
        <v>3794</v>
      </c>
      <c r="H655" s="28" t="s">
        <v>1007</v>
      </c>
      <c r="I655" s="28" t="s">
        <v>1155</v>
      </c>
      <c r="J655" s="28" t="s">
        <v>3583</v>
      </c>
      <c r="K655" s="28" t="s">
        <v>3795</v>
      </c>
      <c r="L655" s="28" t="s">
        <v>3796</v>
      </c>
      <c r="M655" s="28" t="s">
        <v>1178</v>
      </c>
      <c r="N655" s="28" t="s">
        <v>1180</v>
      </c>
      <c r="O655" s="29">
        <v>15</v>
      </c>
      <c r="P655" s="29">
        <v>2200</v>
      </c>
      <c r="Q655" s="29">
        <v>8</v>
      </c>
      <c r="R655" s="29">
        <v>30360</v>
      </c>
      <c r="S655" s="29">
        <v>23000</v>
      </c>
      <c r="T655" s="29">
        <v>7360</v>
      </c>
      <c r="U655" s="30" t="s">
        <v>1174</v>
      </c>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row>
    <row r="656" spans="1:45" x14ac:dyDescent="0.3">
      <c r="A656" s="22"/>
      <c r="B656" s="26" t="s">
        <v>3797</v>
      </c>
      <c r="C656" s="27">
        <v>45558</v>
      </c>
      <c r="D656" s="28" t="s">
        <v>1192</v>
      </c>
      <c r="E656" s="28" t="s">
        <v>1157</v>
      </c>
      <c r="F656" s="28" t="s">
        <v>1195</v>
      </c>
      <c r="G656" s="28" t="s">
        <v>3188</v>
      </c>
      <c r="H656" s="28" t="s">
        <v>788</v>
      </c>
      <c r="I656" s="28" t="s">
        <v>1153</v>
      </c>
      <c r="J656" s="28" t="s">
        <v>2350</v>
      </c>
      <c r="K656" s="28" t="s">
        <v>3798</v>
      </c>
      <c r="L656" s="28" t="s">
        <v>3799</v>
      </c>
      <c r="M656" s="28" t="s">
        <v>1178</v>
      </c>
      <c r="N656" s="28" t="s">
        <v>1183</v>
      </c>
      <c r="O656" s="29">
        <v>8</v>
      </c>
      <c r="P656" s="29">
        <v>8500</v>
      </c>
      <c r="Q656" s="29">
        <v>10</v>
      </c>
      <c r="R656" s="29">
        <v>61200</v>
      </c>
      <c r="S656" s="29">
        <v>47000</v>
      </c>
      <c r="T656" s="29">
        <v>14200</v>
      </c>
      <c r="U656" s="30" t="s">
        <v>1172</v>
      </c>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row>
    <row r="657" spans="1:45" x14ac:dyDescent="0.3">
      <c r="A657" s="22"/>
      <c r="B657" s="26" t="s">
        <v>3800</v>
      </c>
      <c r="C657" s="27">
        <v>45558</v>
      </c>
      <c r="D657" s="28" t="s">
        <v>1192</v>
      </c>
      <c r="E657" s="28" t="s">
        <v>1157</v>
      </c>
      <c r="F657" s="28" t="s">
        <v>1195</v>
      </c>
      <c r="G657" s="28" t="s">
        <v>3192</v>
      </c>
      <c r="H657" s="28" t="s">
        <v>522</v>
      </c>
      <c r="I657" s="28" t="s">
        <v>1152</v>
      </c>
      <c r="J657" s="28" t="s">
        <v>2350</v>
      </c>
      <c r="K657" s="28" t="s">
        <v>3801</v>
      </c>
      <c r="L657" s="28" t="s">
        <v>3802</v>
      </c>
      <c r="M657" s="28" t="s">
        <v>1178</v>
      </c>
      <c r="N657" s="28" t="s">
        <v>1183</v>
      </c>
      <c r="O657" s="29">
        <v>12</v>
      </c>
      <c r="P657" s="29">
        <v>3500</v>
      </c>
      <c r="Q657" s="29">
        <v>5</v>
      </c>
      <c r="R657" s="29">
        <v>39900</v>
      </c>
      <c r="S657" s="29">
        <v>30000</v>
      </c>
      <c r="T657" s="29">
        <v>9900</v>
      </c>
      <c r="U657" s="30" t="s">
        <v>1173</v>
      </c>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row>
    <row r="658" spans="1:45" x14ac:dyDescent="0.3">
      <c r="A658" s="22"/>
      <c r="B658" s="26" t="s">
        <v>3803</v>
      </c>
      <c r="C658" s="27">
        <v>45559</v>
      </c>
      <c r="D658" s="28" t="s">
        <v>1193</v>
      </c>
      <c r="E658" s="28" t="s">
        <v>1157</v>
      </c>
      <c r="F658" s="28" t="s">
        <v>1195</v>
      </c>
      <c r="G658" s="28" t="s">
        <v>3247</v>
      </c>
      <c r="H658" s="28" t="s">
        <v>781</v>
      </c>
      <c r="I658" s="28" t="s">
        <v>1154</v>
      </c>
      <c r="J658" s="28" t="s">
        <v>2967</v>
      </c>
      <c r="K658" s="28" t="s">
        <v>3804</v>
      </c>
      <c r="L658" s="28" t="s">
        <v>3805</v>
      </c>
      <c r="M658" s="28" t="s">
        <v>1178</v>
      </c>
      <c r="N658" s="28" t="s">
        <v>1183</v>
      </c>
      <c r="O658" s="29">
        <v>1</v>
      </c>
      <c r="P658" s="29">
        <v>150000</v>
      </c>
      <c r="Q658" s="29">
        <v>8</v>
      </c>
      <c r="R658" s="29">
        <v>138000</v>
      </c>
      <c r="S658" s="29">
        <v>105000</v>
      </c>
      <c r="T658" s="29">
        <v>33000</v>
      </c>
      <c r="U658" s="30" t="s">
        <v>1172</v>
      </c>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row>
    <row r="659" spans="1:45" x14ac:dyDescent="0.3">
      <c r="A659" s="22"/>
      <c r="B659" s="26" t="s">
        <v>3806</v>
      </c>
      <c r="C659" s="27">
        <v>45559</v>
      </c>
      <c r="D659" s="28" t="s">
        <v>1193</v>
      </c>
      <c r="E659" s="28" t="s">
        <v>1157</v>
      </c>
      <c r="F659" s="28" t="s">
        <v>1195</v>
      </c>
      <c r="G659" s="28" t="s">
        <v>3251</v>
      </c>
      <c r="H659" s="28" t="s">
        <v>704</v>
      </c>
      <c r="I659" s="28" t="s">
        <v>1152</v>
      </c>
      <c r="J659" s="28" t="s">
        <v>3698</v>
      </c>
      <c r="K659" s="28" t="s">
        <v>3807</v>
      </c>
      <c r="L659" s="28" t="s">
        <v>3808</v>
      </c>
      <c r="M659" s="28" t="s">
        <v>1178</v>
      </c>
      <c r="N659" s="28" t="s">
        <v>1183</v>
      </c>
      <c r="O659" s="29">
        <v>2</v>
      </c>
      <c r="P659" s="29">
        <v>45000</v>
      </c>
      <c r="Q659" s="29">
        <v>10</v>
      </c>
      <c r="R659" s="29">
        <v>81000</v>
      </c>
      <c r="S659" s="29">
        <v>62000</v>
      </c>
      <c r="T659" s="29">
        <v>19000</v>
      </c>
      <c r="U659" s="30" t="s">
        <v>1174</v>
      </c>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row>
    <row r="660" spans="1:45" x14ac:dyDescent="0.3">
      <c r="A660" s="22"/>
      <c r="B660" s="26" t="s">
        <v>3809</v>
      </c>
      <c r="C660" s="27">
        <v>45560</v>
      </c>
      <c r="D660" s="28" t="s">
        <v>1186</v>
      </c>
      <c r="E660" s="28" t="s">
        <v>1159</v>
      </c>
      <c r="F660" s="28" t="s">
        <v>1198</v>
      </c>
      <c r="G660" s="28" t="s">
        <v>1475</v>
      </c>
      <c r="H660" s="28" t="s">
        <v>626</v>
      </c>
      <c r="I660" s="28" t="s">
        <v>1152</v>
      </c>
      <c r="J660" s="28" t="s">
        <v>3583</v>
      </c>
      <c r="K660" s="28" t="s">
        <v>3810</v>
      </c>
      <c r="L660" s="28" t="s">
        <v>3811</v>
      </c>
      <c r="M660" s="28" t="s">
        <v>1177</v>
      </c>
      <c r="N660" s="28" t="s">
        <v>1184</v>
      </c>
      <c r="O660" s="29">
        <v>4</v>
      </c>
      <c r="P660" s="29">
        <v>2500</v>
      </c>
      <c r="Q660" s="29">
        <v>5</v>
      </c>
      <c r="R660" s="29">
        <v>9500</v>
      </c>
      <c r="S660" s="29">
        <v>7200</v>
      </c>
      <c r="T660" s="29">
        <v>2300</v>
      </c>
      <c r="U660" s="30" t="s">
        <v>1172</v>
      </c>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row>
    <row r="661" spans="1:45" x14ac:dyDescent="0.3">
      <c r="A661" s="22"/>
      <c r="B661" s="26" t="s">
        <v>3812</v>
      </c>
      <c r="C661" s="27">
        <v>45560</v>
      </c>
      <c r="D661" s="28" t="s">
        <v>1186</v>
      </c>
      <c r="E661" s="28" t="s">
        <v>1159</v>
      </c>
      <c r="F661" s="28" t="s">
        <v>1198</v>
      </c>
      <c r="G661" s="28" t="s">
        <v>1479</v>
      </c>
      <c r="H661" s="28" t="s">
        <v>750</v>
      </c>
      <c r="I661" s="28" t="s">
        <v>1152</v>
      </c>
      <c r="J661" s="28" t="s">
        <v>1339</v>
      </c>
      <c r="K661" s="28" t="s">
        <v>3813</v>
      </c>
      <c r="L661" s="28" t="s">
        <v>3814</v>
      </c>
      <c r="M661" s="28" t="s">
        <v>1177</v>
      </c>
      <c r="N661" s="28" t="s">
        <v>1184</v>
      </c>
      <c r="O661" s="29">
        <v>2</v>
      </c>
      <c r="P661" s="29">
        <v>5500</v>
      </c>
      <c r="Q661" s="29">
        <v>0</v>
      </c>
      <c r="R661" s="29">
        <v>11000</v>
      </c>
      <c r="S661" s="29">
        <v>8400</v>
      </c>
      <c r="T661" s="29">
        <v>2600</v>
      </c>
      <c r="U661" s="30" t="s">
        <v>1174</v>
      </c>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row>
    <row r="662" spans="1:45" x14ac:dyDescent="0.3">
      <c r="A662" s="22"/>
      <c r="B662" s="26" t="s">
        <v>3815</v>
      </c>
      <c r="C662" s="27">
        <v>45561</v>
      </c>
      <c r="D662" s="28" t="s">
        <v>1187</v>
      </c>
      <c r="E662" s="28" t="s">
        <v>1158</v>
      </c>
      <c r="F662" s="28" t="s">
        <v>1196</v>
      </c>
      <c r="G662" s="28" t="s">
        <v>1440</v>
      </c>
      <c r="H662" s="28" t="s">
        <v>627</v>
      </c>
      <c r="I662" s="28" t="s">
        <v>1153</v>
      </c>
      <c r="J662" s="28" t="s">
        <v>3174</v>
      </c>
      <c r="K662" s="28" t="s">
        <v>3816</v>
      </c>
      <c r="L662" s="28" t="s">
        <v>3817</v>
      </c>
      <c r="M662" s="28" t="s">
        <v>1177</v>
      </c>
      <c r="N662" s="28" t="s">
        <v>1182</v>
      </c>
      <c r="O662" s="29">
        <v>5</v>
      </c>
      <c r="P662" s="29">
        <v>1200</v>
      </c>
      <c r="Q662" s="29">
        <v>0</v>
      </c>
      <c r="R662" s="29">
        <v>6000</v>
      </c>
      <c r="S662" s="29">
        <v>4500</v>
      </c>
      <c r="T662" s="29">
        <v>1500</v>
      </c>
      <c r="U662" s="30" t="s">
        <v>1173</v>
      </c>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row>
    <row r="663" spans="1:45" x14ac:dyDescent="0.3">
      <c r="A663" s="22"/>
      <c r="B663" s="26" t="s">
        <v>3818</v>
      </c>
      <c r="C663" s="27">
        <v>45561</v>
      </c>
      <c r="D663" s="28" t="s">
        <v>1187</v>
      </c>
      <c r="E663" s="28" t="s">
        <v>1158</v>
      </c>
      <c r="F663" s="28" t="s">
        <v>1196</v>
      </c>
      <c r="G663" s="28" t="s">
        <v>1444</v>
      </c>
      <c r="H663" s="28" t="s">
        <v>839</v>
      </c>
      <c r="I663" s="28" t="s">
        <v>1153</v>
      </c>
      <c r="J663" s="28" t="s">
        <v>3819</v>
      </c>
      <c r="K663" s="28" t="s">
        <v>3820</v>
      </c>
      <c r="L663" s="28" t="s">
        <v>3821</v>
      </c>
      <c r="M663" s="28" t="s">
        <v>1177</v>
      </c>
      <c r="N663" s="28" t="s">
        <v>1182</v>
      </c>
      <c r="O663" s="29">
        <v>4</v>
      </c>
      <c r="P663" s="29">
        <v>450</v>
      </c>
      <c r="Q663" s="29">
        <v>0</v>
      </c>
      <c r="R663" s="29">
        <v>1800</v>
      </c>
      <c r="S663" s="29">
        <v>1300</v>
      </c>
      <c r="T663" s="29">
        <v>500</v>
      </c>
      <c r="U663" s="30" t="s">
        <v>1172</v>
      </c>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row>
    <row r="664" spans="1:45" x14ac:dyDescent="0.3">
      <c r="A664" s="22"/>
      <c r="B664" s="26" t="s">
        <v>3822</v>
      </c>
      <c r="C664" s="27">
        <v>45562</v>
      </c>
      <c r="D664" s="28" t="s">
        <v>1188</v>
      </c>
      <c r="E664" s="28" t="s">
        <v>1156</v>
      </c>
      <c r="F664" s="28" t="s">
        <v>1197</v>
      </c>
      <c r="G664" s="28" t="s">
        <v>1361</v>
      </c>
      <c r="H664" s="28" t="s">
        <v>266</v>
      </c>
      <c r="I664" s="28" t="s">
        <v>1152</v>
      </c>
      <c r="J664" s="28" t="s">
        <v>2350</v>
      </c>
      <c r="K664" s="28" t="s">
        <v>3823</v>
      </c>
      <c r="L664" s="28" t="s">
        <v>3824</v>
      </c>
      <c r="M664" s="28" t="s">
        <v>1177</v>
      </c>
      <c r="N664" s="28" t="s">
        <v>1185</v>
      </c>
      <c r="O664" s="29">
        <v>2</v>
      </c>
      <c r="P664" s="29">
        <v>28000</v>
      </c>
      <c r="Q664" s="29">
        <v>8</v>
      </c>
      <c r="R664" s="29">
        <v>51520</v>
      </c>
      <c r="S664" s="29">
        <v>40000</v>
      </c>
      <c r="T664" s="29">
        <v>11520</v>
      </c>
      <c r="U664" s="30" t="s">
        <v>1172</v>
      </c>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row>
    <row r="665" spans="1:45" x14ac:dyDescent="0.3">
      <c r="A665" s="22"/>
      <c r="B665" s="26" t="s">
        <v>3825</v>
      </c>
      <c r="C665" s="27">
        <v>45562</v>
      </c>
      <c r="D665" s="28" t="s">
        <v>1188</v>
      </c>
      <c r="E665" s="28" t="s">
        <v>1156</v>
      </c>
      <c r="F665" s="28" t="s">
        <v>1197</v>
      </c>
      <c r="G665" s="28" t="s">
        <v>1365</v>
      </c>
      <c r="H665" s="28" t="s">
        <v>304</v>
      </c>
      <c r="I665" s="28" t="s">
        <v>1152</v>
      </c>
      <c r="J665" s="28" t="s">
        <v>2218</v>
      </c>
      <c r="K665" s="28" t="s">
        <v>3826</v>
      </c>
      <c r="L665" s="28" t="s">
        <v>3827</v>
      </c>
      <c r="M665" s="28" t="s">
        <v>1177</v>
      </c>
      <c r="N665" s="28" t="s">
        <v>1185</v>
      </c>
      <c r="O665" s="29">
        <v>3</v>
      </c>
      <c r="P665" s="29">
        <v>12000</v>
      </c>
      <c r="Q665" s="29">
        <v>5</v>
      </c>
      <c r="R665" s="29">
        <v>34200</v>
      </c>
      <c r="S665" s="29">
        <v>26000</v>
      </c>
      <c r="T665" s="29">
        <v>8200</v>
      </c>
      <c r="U665" s="30" t="s">
        <v>1174</v>
      </c>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row>
    <row r="666" spans="1:45" x14ac:dyDescent="0.3">
      <c r="A666" s="22"/>
      <c r="B666" s="26" t="s">
        <v>3828</v>
      </c>
      <c r="C666" s="27">
        <v>45563</v>
      </c>
      <c r="D666" s="28" t="s">
        <v>1189</v>
      </c>
      <c r="E666" s="28" t="s">
        <v>1157</v>
      </c>
      <c r="F666" s="28" t="s">
        <v>1195</v>
      </c>
      <c r="G666" s="28" t="s">
        <v>3305</v>
      </c>
      <c r="H666" s="28" t="s">
        <v>865</v>
      </c>
      <c r="I666" s="28" t="s">
        <v>1153</v>
      </c>
      <c r="J666" s="28" t="s">
        <v>2350</v>
      </c>
      <c r="K666" s="28" t="s">
        <v>3829</v>
      </c>
      <c r="L666" s="28" t="s">
        <v>3830</v>
      </c>
      <c r="M666" s="28" t="s">
        <v>1177</v>
      </c>
      <c r="N666" s="28" t="s">
        <v>1183</v>
      </c>
      <c r="O666" s="29">
        <v>2</v>
      </c>
      <c r="P666" s="29">
        <v>22000</v>
      </c>
      <c r="Q666" s="29">
        <v>10</v>
      </c>
      <c r="R666" s="29">
        <v>39600</v>
      </c>
      <c r="S666" s="29">
        <v>30000</v>
      </c>
      <c r="T666" s="29">
        <v>9600</v>
      </c>
      <c r="U666" s="30" t="s">
        <v>1172</v>
      </c>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row>
    <row r="667" spans="1:45" x14ac:dyDescent="0.3">
      <c r="A667" s="22"/>
      <c r="B667" s="26" t="s">
        <v>3831</v>
      </c>
      <c r="C667" s="27">
        <v>45563</v>
      </c>
      <c r="D667" s="28" t="s">
        <v>1189</v>
      </c>
      <c r="E667" s="28" t="s">
        <v>1157</v>
      </c>
      <c r="F667" s="28" t="s">
        <v>1195</v>
      </c>
      <c r="G667" s="28" t="s">
        <v>3309</v>
      </c>
      <c r="H667" s="28" t="s">
        <v>785</v>
      </c>
      <c r="I667" s="28" t="s">
        <v>1153</v>
      </c>
      <c r="J667" s="28" t="s">
        <v>2419</v>
      </c>
      <c r="K667" s="28" t="s">
        <v>3832</v>
      </c>
      <c r="L667" s="28" t="s">
        <v>3833</v>
      </c>
      <c r="M667" s="28" t="s">
        <v>1177</v>
      </c>
      <c r="N667" s="28" t="s">
        <v>1183</v>
      </c>
      <c r="O667" s="29">
        <v>4</v>
      </c>
      <c r="P667" s="29">
        <v>5500</v>
      </c>
      <c r="Q667" s="29">
        <v>5</v>
      </c>
      <c r="R667" s="29">
        <v>20900</v>
      </c>
      <c r="S667" s="29">
        <v>16000</v>
      </c>
      <c r="T667" s="29">
        <v>4900</v>
      </c>
      <c r="U667" s="30" t="s">
        <v>1173</v>
      </c>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row>
    <row r="668" spans="1:45" x14ac:dyDescent="0.3">
      <c r="A668" s="22"/>
      <c r="B668" s="26" t="s">
        <v>3834</v>
      </c>
      <c r="C668" s="27">
        <v>45564</v>
      </c>
      <c r="D668" s="28" t="s">
        <v>1190</v>
      </c>
      <c r="E668" s="28" t="s">
        <v>1157</v>
      </c>
      <c r="F668" s="28" t="s">
        <v>1197</v>
      </c>
      <c r="G668" s="28" t="s">
        <v>1771</v>
      </c>
      <c r="H668" s="28" t="s">
        <v>629</v>
      </c>
      <c r="I668" s="28" t="s">
        <v>1154</v>
      </c>
      <c r="J668" s="28" t="s">
        <v>2350</v>
      </c>
      <c r="K668" s="28" t="s">
        <v>3835</v>
      </c>
      <c r="L668" s="28" t="s">
        <v>3836</v>
      </c>
      <c r="M668" s="28" t="s">
        <v>1177</v>
      </c>
      <c r="N668" s="28" t="s">
        <v>1181</v>
      </c>
      <c r="O668" s="29">
        <v>3</v>
      </c>
      <c r="P668" s="29">
        <v>2500</v>
      </c>
      <c r="Q668" s="29">
        <v>0</v>
      </c>
      <c r="R668" s="29">
        <v>7500</v>
      </c>
      <c r="S668" s="29">
        <v>5700</v>
      </c>
      <c r="T668" s="29">
        <v>1800</v>
      </c>
      <c r="U668" s="30" t="s">
        <v>1172</v>
      </c>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row>
    <row r="669" spans="1:45" x14ac:dyDescent="0.3">
      <c r="A669" s="22"/>
      <c r="B669" s="26" t="s">
        <v>3837</v>
      </c>
      <c r="C669" s="27">
        <v>45564</v>
      </c>
      <c r="D669" s="28" t="s">
        <v>1190</v>
      </c>
      <c r="E669" s="28" t="s">
        <v>1157</v>
      </c>
      <c r="F669" s="28" t="s">
        <v>1197</v>
      </c>
      <c r="G669" s="28" t="s">
        <v>1775</v>
      </c>
      <c r="H669" s="28" t="s">
        <v>378</v>
      </c>
      <c r="I669" s="28" t="s">
        <v>1153</v>
      </c>
      <c r="J669" s="28" t="s">
        <v>2350</v>
      </c>
      <c r="K669" s="28" t="s">
        <v>3838</v>
      </c>
      <c r="L669" s="28" t="s">
        <v>3839</v>
      </c>
      <c r="M669" s="28" t="s">
        <v>1177</v>
      </c>
      <c r="N669" s="28" t="s">
        <v>1181</v>
      </c>
      <c r="O669" s="29">
        <v>2</v>
      </c>
      <c r="P669" s="29">
        <v>3500</v>
      </c>
      <c r="Q669" s="29">
        <v>5</v>
      </c>
      <c r="R669" s="29">
        <v>6650</v>
      </c>
      <c r="S669" s="29">
        <v>5000</v>
      </c>
      <c r="T669" s="29">
        <v>1650</v>
      </c>
      <c r="U669" s="30" t="s">
        <v>1174</v>
      </c>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row>
    <row r="670" spans="1:45" x14ac:dyDescent="0.3">
      <c r="A670" s="22"/>
      <c r="B670" s="26" t="s">
        <v>3840</v>
      </c>
      <c r="C670" s="27">
        <v>45565</v>
      </c>
      <c r="D670" s="28" t="s">
        <v>1191</v>
      </c>
      <c r="E670" s="28" t="s">
        <v>1157</v>
      </c>
      <c r="F670" s="28" t="s">
        <v>1198</v>
      </c>
      <c r="G670" s="28" t="s">
        <v>3841</v>
      </c>
      <c r="H670" s="28" t="s">
        <v>628</v>
      </c>
      <c r="I670" s="28" t="s">
        <v>1155</v>
      </c>
      <c r="J670" s="28" t="s">
        <v>3583</v>
      </c>
      <c r="K670" s="28" t="s">
        <v>3842</v>
      </c>
      <c r="L670" s="28" t="s">
        <v>3843</v>
      </c>
      <c r="M670" s="28" t="s">
        <v>1177</v>
      </c>
      <c r="N670" s="28" t="s">
        <v>1180</v>
      </c>
      <c r="O670" s="29">
        <v>3</v>
      </c>
      <c r="P670" s="29">
        <v>1800</v>
      </c>
      <c r="Q670" s="29">
        <v>0</v>
      </c>
      <c r="R670" s="29">
        <v>5400</v>
      </c>
      <c r="S670" s="29">
        <v>4100</v>
      </c>
      <c r="T670" s="29">
        <v>1300</v>
      </c>
      <c r="U670" s="30" t="s">
        <v>1172</v>
      </c>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row>
    <row r="671" spans="1:45" x14ac:dyDescent="0.3">
      <c r="A671" s="22"/>
      <c r="B671" s="26" t="s">
        <v>3844</v>
      </c>
      <c r="C671" s="27">
        <v>45565</v>
      </c>
      <c r="D671" s="28" t="s">
        <v>1191</v>
      </c>
      <c r="E671" s="28" t="s">
        <v>1157</v>
      </c>
      <c r="F671" s="28" t="s">
        <v>1198</v>
      </c>
      <c r="G671" s="28" t="s">
        <v>3845</v>
      </c>
      <c r="H671" s="28" t="s">
        <v>364</v>
      </c>
      <c r="I671" s="28" t="s">
        <v>1155</v>
      </c>
      <c r="J671" s="28" t="s">
        <v>3846</v>
      </c>
      <c r="K671" s="28" t="s">
        <v>3847</v>
      </c>
      <c r="L671" s="28" t="s">
        <v>3848</v>
      </c>
      <c r="M671" s="28" t="s">
        <v>1177</v>
      </c>
      <c r="N671" s="28" t="s">
        <v>1180</v>
      </c>
      <c r="O671" s="29">
        <v>5</v>
      </c>
      <c r="P671" s="29">
        <v>1200</v>
      </c>
      <c r="Q671" s="29">
        <v>5</v>
      </c>
      <c r="R671" s="29">
        <v>5700</v>
      </c>
      <c r="S671" s="29">
        <v>4300</v>
      </c>
      <c r="T671" s="29">
        <v>1400</v>
      </c>
      <c r="U671" s="30" t="s">
        <v>1174</v>
      </c>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row>
    <row r="672" spans="1:45" x14ac:dyDescent="0.3">
      <c r="A672" s="22"/>
      <c r="B672" s="26" t="s">
        <v>3849</v>
      </c>
      <c r="C672" s="27">
        <v>45566</v>
      </c>
      <c r="D672" s="28" t="s">
        <v>1186</v>
      </c>
      <c r="E672" s="28" t="s">
        <v>1159</v>
      </c>
      <c r="F672" s="28" t="s">
        <v>1198</v>
      </c>
      <c r="G672" s="28" t="s">
        <v>1518</v>
      </c>
      <c r="H672" s="28" t="s">
        <v>267</v>
      </c>
      <c r="I672" s="28" t="s">
        <v>1152</v>
      </c>
      <c r="J672" s="28" t="s">
        <v>2350</v>
      </c>
      <c r="K672" s="28" t="s">
        <v>3850</v>
      </c>
      <c r="L672" s="28" t="s">
        <v>3851</v>
      </c>
      <c r="M672" s="28" t="s">
        <v>1177</v>
      </c>
      <c r="N672" s="28" t="s">
        <v>1184</v>
      </c>
      <c r="O672" s="29">
        <v>2</v>
      </c>
      <c r="P672" s="29">
        <v>18000</v>
      </c>
      <c r="Q672" s="29">
        <v>8</v>
      </c>
      <c r="R672" s="29">
        <v>33120</v>
      </c>
      <c r="S672" s="29">
        <v>25500</v>
      </c>
      <c r="T672" s="29">
        <v>7620</v>
      </c>
      <c r="U672" s="30" t="s">
        <v>1172</v>
      </c>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row>
    <row r="673" spans="1:45" x14ac:dyDescent="0.3">
      <c r="A673" s="22"/>
      <c r="B673" s="26" t="s">
        <v>3852</v>
      </c>
      <c r="C673" s="27">
        <v>45566</v>
      </c>
      <c r="D673" s="28" t="s">
        <v>1186</v>
      </c>
      <c r="E673" s="28" t="s">
        <v>1159</v>
      </c>
      <c r="F673" s="28" t="s">
        <v>1198</v>
      </c>
      <c r="G673" s="28" t="s">
        <v>1523</v>
      </c>
      <c r="H673" s="28" t="s">
        <v>276</v>
      </c>
      <c r="I673" s="28" t="s">
        <v>1154</v>
      </c>
      <c r="J673" s="28" t="s">
        <v>2350</v>
      </c>
      <c r="K673" s="28" t="s">
        <v>3853</v>
      </c>
      <c r="L673" s="28" t="s">
        <v>3854</v>
      </c>
      <c r="M673" s="28" t="s">
        <v>1177</v>
      </c>
      <c r="N673" s="28" t="s">
        <v>1184</v>
      </c>
      <c r="O673" s="29">
        <v>5</v>
      </c>
      <c r="P673" s="29">
        <v>1500</v>
      </c>
      <c r="Q673" s="29">
        <v>0</v>
      </c>
      <c r="R673" s="29">
        <v>7500</v>
      </c>
      <c r="S673" s="29">
        <v>5600</v>
      </c>
      <c r="T673" s="29">
        <v>1900</v>
      </c>
      <c r="U673" s="30" t="s">
        <v>1174</v>
      </c>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row>
    <row r="674" spans="1:45" x14ac:dyDescent="0.3">
      <c r="A674" s="22"/>
      <c r="B674" s="26" t="s">
        <v>3855</v>
      </c>
      <c r="C674" s="27">
        <v>45567</v>
      </c>
      <c r="D674" s="28" t="s">
        <v>1187</v>
      </c>
      <c r="E674" s="28" t="s">
        <v>1158</v>
      </c>
      <c r="F674" s="28" t="s">
        <v>1196</v>
      </c>
      <c r="G674" s="28" t="s">
        <v>1484</v>
      </c>
      <c r="H674" s="28" t="s">
        <v>265</v>
      </c>
      <c r="I674" s="28" t="s">
        <v>1151</v>
      </c>
      <c r="J674" s="28" t="s">
        <v>2350</v>
      </c>
      <c r="K674" s="28" t="s">
        <v>3856</v>
      </c>
      <c r="L674" s="28" t="s">
        <v>3857</v>
      </c>
      <c r="M674" s="28" t="s">
        <v>1177</v>
      </c>
      <c r="N674" s="28" t="s">
        <v>1182</v>
      </c>
      <c r="O674" s="29">
        <v>4</v>
      </c>
      <c r="P674" s="29">
        <v>3200</v>
      </c>
      <c r="Q674" s="29">
        <v>5</v>
      </c>
      <c r="R674" s="29">
        <v>12160</v>
      </c>
      <c r="S674" s="29">
        <v>9300</v>
      </c>
      <c r="T674" s="29">
        <v>2860</v>
      </c>
      <c r="U674" s="30" t="s">
        <v>1172</v>
      </c>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row>
    <row r="675" spans="1:45" x14ac:dyDescent="0.3">
      <c r="A675" s="22"/>
      <c r="B675" s="26" t="s">
        <v>3858</v>
      </c>
      <c r="C675" s="27">
        <v>45567</v>
      </c>
      <c r="D675" s="28" t="s">
        <v>1187</v>
      </c>
      <c r="E675" s="28" t="s">
        <v>1158</v>
      </c>
      <c r="F675" s="28" t="s">
        <v>1196</v>
      </c>
      <c r="G675" s="28" t="s">
        <v>1488</v>
      </c>
      <c r="H675" s="28" t="s">
        <v>810</v>
      </c>
      <c r="I675" s="28" t="s">
        <v>1154</v>
      </c>
      <c r="J675" s="28" t="s">
        <v>2350</v>
      </c>
      <c r="K675" s="28" t="s">
        <v>3859</v>
      </c>
      <c r="L675" s="28" t="s">
        <v>3860</v>
      </c>
      <c r="M675" s="28" t="s">
        <v>1177</v>
      </c>
      <c r="N675" s="28" t="s">
        <v>1182</v>
      </c>
      <c r="O675" s="29">
        <v>1</v>
      </c>
      <c r="P675" s="29">
        <v>5000</v>
      </c>
      <c r="Q675" s="29">
        <v>0</v>
      </c>
      <c r="R675" s="29">
        <v>5000</v>
      </c>
      <c r="S675" s="29">
        <v>3800</v>
      </c>
      <c r="T675" s="29">
        <v>1200</v>
      </c>
      <c r="U675" s="30" t="s">
        <v>1173</v>
      </c>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row>
    <row r="676" spans="1:45" x14ac:dyDescent="0.3">
      <c r="A676" s="22"/>
      <c r="B676" s="26" t="s">
        <v>3861</v>
      </c>
      <c r="C676" s="27">
        <v>45568</v>
      </c>
      <c r="D676" s="28" t="s">
        <v>1188</v>
      </c>
      <c r="E676" s="28" t="s">
        <v>1156</v>
      </c>
      <c r="F676" s="28" t="s">
        <v>1197</v>
      </c>
      <c r="G676" s="28" t="s">
        <v>1405</v>
      </c>
      <c r="H676" s="28" t="s">
        <v>621</v>
      </c>
      <c r="I676" s="28" t="s">
        <v>1152</v>
      </c>
      <c r="J676" s="28" t="s">
        <v>2350</v>
      </c>
      <c r="K676" s="28" t="s">
        <v>3862</v>
      </c>
      <c r="L676" s="28" t="s">
        <v>3863</v>
      </c>
      <c r="M676" s="28" t="s">
        <v>1177</v>
      </c>
      <c r="N676" s="28" t="s">
        <v>1185</v>
      </c>
      <c r="O676" s="29">
        <v>2</v>
      </c>
      <c r="P676" s="29">
        <v>15000</v>
      </c>
      <c r="Q676" s="29">
        <v>5</v>
      </c>
      <c r="R676" s="29">
        <v>28500</v>
      </c>
      <c r="S676" s="29">
        <v>22000</v>
      </c>
      <c r="T676" s="29">
        <v>6500</v>
      </c>
      <c r="U676" s="30" t="s">
        <v>1172</v>
      </c>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row>
    <row r="677" spans="1:45" x14ac:dyDescent="0.3">
      <c r="A677" s="22"/>
      <c r="B677" s="26" t="s">
        <v>3864</v>
      </c>
      <c r="C677" s="27">
        <v>45568</v>
      </c>
      <c r="D677" s="28" t="s">
        <v>1188</v>
      </c>
      <c r="E677" s="28" t="s">
        <v>1156</v>
      </c>
      <c r="F677" s="28" t="s">
        <v>1197</v>
      </c>
      <c r="G677" s="28" t="s">
        <v>1409</v>
      </c>
      <c r="H677" s="28" t="s">
        <v>210</v>
      </c>
      <c r="I677" s="28" t="s">
        <v>1152</v>
      </c>
      <c r="J677" s="28" t="s">
        <v>2218</v>
      </c>
      <c r="K677" s="28" t="s">
        <v>3865</v>
      </c>
      <c r="L677" s="28" t="s">
        <v>3866</v>
      </c>
      <c r="M677" s="28" t="s">
        <v>1177</v>
      </c>
      <c r="N677" s="28" t="s">
        <v>1185</v>
      </c>
      <c r="O677" s="29">
        <v>3</v>
      </c>
      <c r="P677" s="29">
        <v>8500</v>
      </c>
      <c r="Q677" s="29">
        <v>8</v>
      </c>
      <c r="R677" s="29">
        <v>23460</v>
      </c>
      <c r="S677" s="29">
        <v>18000</v>
      </c>
      <c r="T677" s="29">
        <v>5460</v>
      </c>
      <c r="U677" s="30" t="s">
        <v>1174</v>
      </c>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row>
    <row r="678" spans="1:45" x14ac:dyDescent="0.3">
      <c r="A678" s="22"/>
      <c r="B678" s="26" t="s">
        <v>3867</v>
      </c>
      <c r="C678" s="27">
        <v>45569</v>
      </c>
      <c r="D678" s="28" t="s">
        <v>1189</v>
      </c>
      <c r="E678" s="28" t="s">
        <v>1157</v>
      </c>
      <c r="F678" s="28" t="s">
        <v>1195</v>
      </c>
      <c r="G678" s="28" t="s">
        <v>3340</v>
      </c>
      <c r="H678" s="28" t="s">
        <v>211</v>
      </c>
      <c r="I678" s="28" t="s">
        <v>1153</v>
      </c>
      <c r="J678" s="28" t="s">
        <v>2350</v>
      </c>
      <c r="K678" s="28" t="s">
        <v>3868</v>
      </c>
      <c r="L678" s="28" t="s">
        <v>3869</v>
      </c>
      <c r="M678" s="28" t="s">
        <v>1177</v>
      </c>
      <c r="N678" s="28" t="s">
        <v>1183</v>
      </c>
      <c r="O678" s="29">
        <v>2</v>
      </c>
      <c r="P678" s="29">
        <v>28000</v>
      </c>
      <c r="Q678" s="29">
        <v>10</v>
      </c>
      <c r="R678" s="29">
        <v>50400</v>
      </c>
      <c r="S678" s="29">
        <v>39000</v>
      </c>
      <c r="T678" s="29">
        <v>11400</v>
      </c>
      <c r="U678" s="30" t="s">
        <v>1172</v>
      </c>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row>
    <row r="679" spans="1:45" x14ac:dyDescent="0.3">
      <c r="A679" s="22"/>
      <c r="B679" s="26" t="s">
        <v>3870</v>
      </c>
      <c r="C679" s="27">
        <v>45569</v>
      </c>
      <c r="D679" s="28" t="s">
        <v>1189</v>
      </c>
      <c r="E679" s="28" t="s">
        <v>1157</v>
      </c>
      <c r="F679" s="28" t="s">
        <v>1195</v>
      </c>
      <c r="G679" s="28" t="s">
        <v>3343</v>
      </c>
      <c r="H679" s="28" t="s">
        <v>867</v>
      </c>
      <c r="I679" s="28" t="s">
        <v>1154</v>
      </c>
      <c r="J679" s="28" t="s">
        <v>2350</v>
      </c>
      <c r="K679" s="28" t="s">
        <v>3871</v>
      </c>
      <c r="L679" s="28" t="s">
        <v>3872</v>
      </c>
      <c r="M679" s="28" t="s">
        <v>1177</v>
      </c>
      <c r="N679" s="28" t="s">
        <v>1183</v>
      </c>
      <c r="O679" s="29">
        <v>4</v>
      </c>
      <c r="P679" s="29">
        <v>1200</v>
      </c>
      <c r="Q679" s="29">
        <v>0</v>
      </c>
      <c r="R679" s="29">
        <v>4800</v>
      </c>
      <c r="S679" s="29">
        <v>3600</v>
      </c>
      <c r="T679" s="29">
        <v>1200</v>
      </c>
      <c r="U679" s="30" t="s">
        <v>1173</v>
      </c>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row>
    <row r="680" spans="1:45" x14ac:dyDescent="0.3">
      <c r="A680" s="22"/>
      <c r="B680" s="26" t="s">
        <v>3873</v>
      </c>
      <c r="C680" s="27">
        <v>45570</v>
      </c>
      <c r="D680" s="28" t="s">
        <v>1190</v>
      </c>
      <c r="E680" s="28" t="s">
        <v>1157</v>
      </c>
      <c r="F680" s="28" t="s">
        <v>1197</v>
      </c>
      <c r="G680" s="28" t="s">
        <v>1822</v>
      </c>
      <c r="H680" s="28" t="s">
        <v>47</v>
      </c>
      <c r="I680" s="28" t="s">
        <v>1152</v>
      </c>
      <c r="J680" s="28" t="s">
        <v>2350</v>
      </c>
      <c r="K680" s="28" t="s">
        <v>3874</v>
      </c>
      <c r="L680" s="28" t="s">
        <v>3875</v>
      </c>
      <c r="M680" s="28" t="s">
        <v>1177</v>
      </c>
      <c r="N680" s="28" t="s">
        <v>1181</v>
      </c>
      <c r="O680" s="29">
        <v>2</v>
      </c>
      <c r="P680" s="29">
        <v>5500</v>
      </c>
      <c r="Q680" s="29">
        <v>5</v>
      </c>
      <c r="R680" s="29">
        <v>10450</v>
      </c>
      <c r="S680" s="29">
        <v>8000</v>
      </c>
      <c r="T680" s="29">
        <v>2450</v>
      </c>
      <c r="U680" s="30" t="s">
        <v>1172</v>
      </c>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row>
    <row r="681" spans="1:45" x14ac:dyDescent="0.3">
      <c r="A681" s="22"/>
      <c r="B681" s="26" t="s">
        <v>3876</v>
      </c>
      <c r="C681" s="27">
        <v>45570</v>
      </c>
      <c r="D681" s="28" t="s">
        <v>1190</v>
      </c>
      <c r="E681" s="28" t="s">
        <v>1157</v>
      </c>
      <c r="F681" s="28" t="s">
        <v>1197</v>
      </c>
      <c r="G681" s="28" t="s">
        <v>1827</v>
      </c>
      <c r="H681" s="28" t="s">
        <v>1059</v>
      </c>
      <c r="I681" s="28" t="s">
        <v>1154</v>
      </c>
      <c r="J681" s="28" t="s">
        <v>2252</v>
      </c>
      <c r="K681" s="28" t="s">
        <v>3877</v>
      </c>
      <c r="L681" s="28" t="s">
        <v>3878</v>
      </c>
      <c r="M681" s="28" t="s">
        <v>1177</v>
      </c>
      <c r="N681" s="28" t="s">
        <v>1181</v>
      </c>
      <c r="O681" s="29">
        <v>3</v>
      </c>
      <c r="P681" s="29">
        <v>800</v>
      </c>
      <c r="Q681" s="29">
        <v>0</v>
      </c>
      <c r="R681" s="29">
        <v>2400</v>
      </c>
      <c r="S681" s="29">
        <v>1800</v>
      </c>
      <c r="T681" s="29">
        <v>600</v>
      </c>
      <c r="U681" s="30" t="s">
        <v>1174</v>
      </c>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row>
    <row r="682" spans="1:45" x14ac:dyDescent="0.3">
      <c r="A682" s="22"/>
      <c r="B682" s="26" t="s">
        <v>3879</v>
      </c>
      <c r="C682" s="27">
        <v>45571</v>
      </c>
      <c r="D682" s="28" t="s">
        <v>1191</v>
      </c>
      <c r="E682" s="28" t="s">
        <v>1157</v>
      </c>
      <c r="F682" s="28" t="s">
        <v>1198</v>
      </c>
      <c r="G682" s="28" t="s">
        <v>3880</v>
      </c>
      <c r="H682" s="28" t="s">
        <v>268</v>
      </c>
      <c r="I682" s="28" t="s">
        <v>1155</v>
      </c>
      <c r="J682" s="28" t="s">
        <v>3583</v>
      </c>
      <c r="K682" s="28" t="s">
        <v>3881</v>
      </c>
      <c r="L682" s="28" t="s">
        <v>3882</v>
      </c>
      <c r="M682" s="28" t="s">
        <v>1177</v>
      </c>
      <c r="N682" s="28" t="s">
        <v>1180</v>
      </c>
      <c r="O682" s="29">
        <v>4</v>
      </c>
      <c r="P682" s="29">
        <v>1500</v>
      </c>
      <c r="Q682" s="29">
        <v>5</v>
      </c>
      <c r="R682" s="29">
        <v>5700</v>
      </c>
      <c r="S682" s="29">
        <v>4300</v>
      </c>
      <c r="T682" s="29">
        <v>1400</v>
      </c>
      <c r="U682" s="30" t="s">
        <v>1172</v>
      </c>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row>
    <row r="683" spans="1:45" x14ac:dyDescent="0.3">
      <c r="A683" s="22"/>
      <c r="B683" s="26" t="s">
        <v>3883</v>
      </c>
      <c r="C683" s="27">
        <v>45571</v>
      </c>
      <c r="D683" s="28" t="s">
        <v>1191</v>
      </c>
      <c r="E683" s="28" t="s">
        <v>1157</v>
      </c>
      <c r="F683" s="28" t="s">
        <v>1198</v>
      </c>
      <c r="G683" s="28" t="s">
        <v>3884</v>
      </c>
      <c r="H683" s="28" t="s">
        <v>890</v>
      </c>
      <c r="I683" s="28" t="s">
        <v>1155</v>
      </c>
      <c r="J683" s="28" t="s">
        <v>3583</v>
      </c>
      <c r="K683" s="28" t="s">
        <v>3885</v>
      </c>
      <c r="L683" s="28" t="s">
        <v>3886</v>
      </c>
      <c r="M683" s="28" t="s">
        <v>1177</v>
      </c>
      <c r="N683" s="28" t="s">
        <v>1180</v>
      </c>
      <c r="O683" s="29">
        <v>6</v>
      </c>
      <c r="P683" s="29">
        <v>1200</v>
      </c>
      <c r="Q683" s="29">
        <v>0</v>
      </c>
      <c r="R683" s="29">
        <v>7200</v>
      </c>
      <c r="S683" s="29">
        <v>5400</v>
      </c>
      <c r="T683" s="29">
        <v>1800</v>
      </c>
      <c r="U683" s="30" t="s">
        <v>1174</v>
      </c>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row>
    <row r="684" spans="1:45" x14ac:dyDescent="0.3">
      <c r="A684" s="22"/>
      <c r="B684" s="26" t="s">
        <v>3887</v>
      </c>
      <c r="C684" s="27">
        <v>45572</v>
      </c>
      <c r="D684" s="28" t="s">
        <v>1192</v>
      </c>
      <c r="E684" s="28" t="s">
        <v>1157</v>
      </c>
      <c r="F684" s="28" t="s">
        <v>1195</v>
      </c>
      <c r="G684" s="28" t="s">
        <v>3888</v>
      </c>
      <c r="H684" s="28" t="s">
        <v>756</v>
      </c>
      <c r="I684" s="28" t="s">
        <v>1153</v>
      </c>
      <c r="J684" s="28" t="s">
        <v>3889</v>
      </c>
      <c r="K684" s="28" t="s">
        <v>3890</v>
      </c>
      <c r="L684" s="28" t="s">
        <v>3891</v>
      </c>
      <c r="M684" s="28" t="s">
        <v>1177</v>
      </c>
      <c r="N684" s="28" t="s">
        <v>1183</v>
      </c>
      <c r="O684" s="29">
        <v>3</v>
      </c>
      <c r="P684" s="29">
        <v>15000</v>
      </c>
      <c r="Q684" s="29">
        <v>15</v>
      </c>
      <c r="R684" s="29">
        <v>38250</v>
      </c>
      <c r="S684" s="29">
        <v>29000</v>
      </c>
      <c r="T684" s="29">
        <v>9250</v>
      </c>
      <c r="U684" s="30" t="s">
        <v>1172</v>
      </c>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row>
    <row r="685" spans="1:45" x14ac:dyDescent="0.3">
      <c r="A685" s="22"/>
      <c r="B685" s="26" t="s">
        <v>3892</v>
      </c>
      <c r="C685" s="27">
        <v>45572</v>
      </c>
      <c r="D685" s="28" t="s">
        <v>1192</v>
      </c>
      <c r="E685" s="28" t="s">
        <v>1157</v>
      </c>
      <c r="F685" s="28" t="s">
        <v>1195</v>
      </c>
      <c r="G685" s="28" t="s">
        <v>3893</v>
      </c>
      <c r="H685" s="28" t="s">
        <v>786</v>
      </c>
      <c r="I685" s="28" t="s">
        <v>1153</v>
      </c>
      <c r="J685" s="28" t="s">
        <v>3889</v>
      </c>
      <c r="K685" s="28" t="s">
        <v>3894</v>
      </c>
      <c r="L685" s="28" t="s">
        <v>3895</v>
      </c>
      <c r="M685" s="28" t="s">
        <v>1177</v>
      </c>
      <c r="N685" s="28" t="s">
        <v>1183</v>
      </c>
      <c r="O685" s="29">
        <v>4</v>
      </c>
      <c r="P685" s="29">
        <v>8500</v>
      </c>
      <c r="Q685" s="29">
        <v>12</v>
      </c>
      <c r="R685" s="29">
        <v>29920</v>
      </c>
      <c r="S685" s="29">
        <v>23000</v>
      </c>
      <c r="T685" s="29">
        <v>6920</v>
      </c>
      <c r="U685" s="30" t="s">
        <v>1173</v>
      </c>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row>
    <row r="686" spans="1:45" x14ac:dyDescent="0.3">
      <c r="A686" s="22"/>
      <c r="B686" s="26" t="s">
        <v>3896</v>
      </c>
      <c r="C686" s="27">
        <v>45573</v>
      </c>
      <c r="D686" s="28" t="s">
        <v>1193</v>
      </c>
      <c r="E686" s="28" t="s">
        <v>1157</v>
      </c>
      <c r="F686" s="28" t="s">
        <v>1195</v>
      </c>
      <c r="G686" s="28" t="s">
        <v>3897</v>
      </c>
      <c r="H686" s="28" t="s">
        <v>236</v>
      </c>
      <c r="I686" s="28" t="s">
        <v>1153</v>
      </c>
      <c r="J686" s="28" t="s">
        <v>2350</v>
      </c>
      <c r="K686" s="28" t="s">
        <v>3898</v>
      </c>
      <c r="L686" s="28" t="s">
        <v>3899</v>
      </c>
      <c r="M686" s="28" t="s">
        <v>1177</v>
      </c>
      <c r="N686" s="28" t="s">
        <v>1183</v>
      </c>
      <c r="O686" s="29">
        <v>2</v>
      </c>
      <c r="P686" s="29">
        <v>22000</v>
      </c>
      <c r="Q686" s="29">
        <v>8</v>
      </c>
      <c r="R686" s="29">
        <v>40480</v>
      </c>
      <c r="S686" s="29">
        <v>31000</v>
      </c>
      <c r="T686" s="29">
        <v>9480</v>
      </c>
      <c r="U686" s="30" t="s">
        <v>1172</v>
      </c>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row>
    <row r="687" spans="1:45" x14ac:dyDescent="0.3">
      <c r="A687" s="22"/>
      <c r="B687" s="26" t="s">
        <v>3900</v>
      </c>
      <c r="C687" s="27">
        <v>45573</v>
      </c>
      <c r="D687" s="28" t="s">
        <v>1193</v>
      </c>
      <c r="E687" s="28" t="s">
        <v>1157</v>
      </c>
      <c r="F687" s="28" t="s">
        <v>1195</v>
      </c>
      <c r="G687" s="28" t="s">
        <v>3901</v>
      </c>
      <c r="H687" s="28" t="s">
        <v>427</v>
      </c>
      <c r="I687" s="28" t="s">
        <v>1152</v>
      </c>
      <c r="J687" s="28" t="s">
        <v>2419</v>
      </c>
      <c r="K687" s="28" t="s">
        <v>3902</v>
      </c>
      <c r="L687" s="28" t="s">
        <v>3903</v>
      </c>
      <c r="M687" s="28" t="s">
        <v>1177</v>
      </c>
      <c r="N687" s="28" t="s">
        <v>1183</v>
      </c>
      <c r="O687" s="29">
        <v>5</v>
      </c>
      <c r="P687" s="29">
        <v>2800</v>
      </c>
      <c r="Q687" s="29">
        <v>5</v>
      </c>
      <c r="R687" s="29">
        <v>13300</v>
      </c>
      <c r="S687" s="29">
        <v>10000</v>
      </c>
      <c r="T687" s="29">
        <v>3300</v>
      </c>
      <c r="U687" s="30" t="s">
        <v>1174</v>
      </c>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row>
    <row r="688" spans="1:45" x14ac:dyDescent="0.3">
      <c r="A688" s="22"/>
      <c r="B688" s="26" t="s">
        <v>3904</v>
      </c>
      <c r="C688" s="27">
        <v>45574</v>
      </c>
      <c r="D688" s="28" t="s">
        <v>1186</v>
      </c>
      <c r="E688" s="28" t="s">
        <v>1159</v>
      </c>
      <c r="F688" s="28" t="s">
        <v>1198</v>
      </c>
      <c r="G688" s="28" t="s">
        <v>1561</v>
      </c>
      <c r="H688" s="28" t="s">
        <v>224</v>
      </c>
      <c r="I688" s="28" t="s">
        <v>1152</v>
      </c>
      <c r="J688" s="28" t="s">
        <v>2350</v>
      </c>
      <c r="K688" s="28" t="s">
        <v>3905</v>
      </c>
      <c r="L688" s="28" t="s">
        <v>3906</v>
      </c>
      <c r="M688" s="28" t="s">
        <v>1177</v>
      </c>
      <c r="N688" s="28" t="s">
        <v>1184</v>
      </c>
      <c r="O688" s="29">
        <v>2</v>
      </c>
      <c r="P688" s="29">
        <v>25000</v>
      </c>
      <c r="Q688" s="29">
        <v>8</v>
      </c>
      <c r="R688" s="29">
        <v>46000</v>
      </c>
      <c r="S688" s="29">
        <v>35000</v>
      </c>
      <c r="T688" s="29">
        <v>11000</v>
      </c>
      <c r="U688" s="30" t="s">
        <v>1172</v>
      </c>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row>
    <row r="689" spans="1:45" x14ac:dyDescent="0.3">
      <c r="A689" s="22"/>
      <c r="B689" s="26" t="s">
        <v>3907</v>
      </c>
      <c r="C689" s="27">
        <v>45574</v>
      </c>
      <c r="D689" s="28" t="s">
        <v>1186</v>
      </c>
      <c r="E689" s="28" t="s">
        <v>1159</v>
      </c>
      <c r="F689" s="28" t="s">
        <v>1198</v>
      </c>
      <c r="G689" s="28" t="s">
        <v>1565</v>
      </c>
      <c r="H689" s="28" t="s">
        <v>306</v>
      </c>
      <c r="I689" s="28" t="s">
        <v>1152</v>
      </c>
      <c r="J689" s="28" t="s">
        <v>3908</v>
      </c>
      <c r="K689" s="28" t="s">
        <v>3909</v>
      </c>
      <c r="L689" s="28" t="s">
        <v>3910</v>
      </c>
      <c r="M689" s="28" t="s">
        <v>1177</v>
      </c>
      <c r="N689" s="28" t="s">
        <v>1184</v>
      </c>
      <c r="O689" s="29">
        <v>3</v>
      </c>
      <c r="P689" s="29">
        <v>12000</v>
      </c>
      <c r="Q689" s="29">
        <v>10</v>
      </c>
      <c r="R689" s="29">
        <v>32400</v>
      </c>
      <c r="S689" s="29">
        <v>25000</v>
      </c>
      <c r="T689" s="29">
        <v>7400</v>
      </c>
      <c r="U689" s="30" t="s">
        <v>1174</v>
      </c>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row>
    <row r="690" spans="1:45" x14ac:dyDescent="0.3">
      <c r="A690" s="22"/>
      <c r="B690" s="26" t="s">
        <v>3911</v>
      </c>
      <c r="C690" s="27">
        <v>45575</v>
      </c>
      <c r="D690" s="28" t="s">
        <v>1187</v>
      </c>
      <c r="E690" s="28" t="s">
        <v>1158</v>
      </c>
      <c r="F690" s="28" t="s">
        <v>1196</v>
      </c>
      <c r="G690" s="28" t="s">
        <v>1527</v>
      </c>
      <c r="H690" s="28" t="s">
        <v>226</v>
      </c>
      <c r="I690" s="28" t="s">
        <v>1151</v>
      </c>
      <c r="J690" s="28" t="s">
        <v>2350</v>
      </c>
      <c r="K690" s="28" t="s">
        <v>3912</v>
      </c>
      <c r="L690" s="28" t="s">
        <v>3913</v>
      </c>
      <c r="M690" s="28" t="s">
        <v>1177</v>
      </c>
      <c r="N690" s="28" t="s">
        <v>1182</v>
      </c>
      <c r="O690" s="29">
        <v>4</v>
      </c>
      <c r="P690" s="29">
        <v>4500</v>
      </c>
      <c r="Q690" s="29">
        <v>8</v>
      </c>
      <c r="R690" s="29">
        <v>16560</v>
      </c>
      <c r="S690" s="29">
        <v>12600</v>
      </c>
      <c r="T690" s="29">
        <v>3960</v>
      </c>
      <c r="U690" s="30" t="s">
        <v>1172</v>
      </c>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row>
    <row r="691" spans="1:45" x14ac:dyDescent="0.3">
      <c r="A691" s="22"/>
      <c r="B691" s="26" t="s">
        <v>3914</v>
      </c>
      <c r="C691" s="27">
        <v>45575</v>
      </c>
      <c r="D691" s="28" t="s">
        <v>1187</v>
      </c>
      <c r="E691" s="28" t="s">
        <v>1158</v>
      </c>
      <c r="F691" s="28" t="s">
        <v>1196</v>
      </c>
      <c r="G691" s="28" t="s">
        <v>1531</v>
      </c>
      <c r="H691" s="28" t="s">
        <v>291</v>
      </c>
      <c r="I691" s="28" t="s">
        <v>1151</v>
      </c>
      <c r="J691" s="28" t="s">
        <v>1387</v>
      </c>
      <c r="K691" s="28" t="s">
        <v>3915</v>
      </c>
      <c r="L691" s="28" t="s">
        <v>3916</v>
      </c>
      <c r="M691" s="28" t="s">
        <v>1177</v>
      </c>
      <c r="N691" s="28" t="s">
        <v>1182</v>
      </c>
      <c r="O691" s="29">
        <v>5</v>
      </c>
      <c r="P691" s="29">
        <v>3500</v>
      </c>
      <c r="Q691" s="29">
        <v>5</v>
      </c>
      <c r="R691" s="29">
        <v>16625</v>
      </c>
      <c r="S691" s="29">
        <v>12700</v>
      </c>
      <c r="T691" s="29">
        <v>3925</v>
      </c>
      <c r="U691" s="30" t="s">
        <v>1173</v>
      </c>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row>
    <row r="692" spans="1:45" x14ac:dyDescent="0.3">
      <c r="A692" s="22"/>
      <c r="B692" s="26" t="s">
        <v>3917</v>
      </c>
      <c r="C692" s="27">
        <v>45576</v>
      </c>
      <c r="D692" s="28" t="s">
        <v>1188</v>
      </c>
      <c r="E692" s="28" t="s">
        <v>1156</v>
      </c>
      <c r="F692" s="28" t="s">
        <v>1197</v>
      </c>
      <c r="G692" s="28" t="s">
        <v>1448</v>
      </c>
      <c r="H692" s="28" t="s">
        <v>232</v>
      </c>
      <c r="I692" s="28" t="s">
        <v>1152</v>
      </c>
      <c r="J692" s="28" t="s">
        <v>2350</v>
      </c>
      <c r="K692" s="28" t="s">
        <v>3918</v>
      </c>
      <c r="L692" s="28" t="s">
        <v>3919</v>
      </c>
      <c r="M692" s="28" t="s">
        <v>1177</v>
      </c>
      <c r="N692" s="28" t="s">
        <v>1185</v>
      </c>
      <c r="O692" s="29">
        <v>2</v>
      </c>
      <c r="P692" s="29">
        <v>18000</v>
      </c>
      <c r="Q692" s="29">
        <v>8</v>
      </c>
      <c r="R692" s="29">
        <v>33120</v>
      </c>
      <c r="S692" s="29">
        <v>25500</v>
      </c>
      <c r="T692" s="29">
        <v>7620</v>
      </c>
      <c r="U692" s="30" t="s">
        <v>1172</v>
      </c>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row>
    <row r="693" spans="1:45" x14ac:dyDescent="0.3">
      <c r="A693" s="22"/>
      <c r="B693" s="26" t="s">
        <v>3920</v>
      </c>
      <c r="C693" s="27">
        <v>45576</v>
      </c>
      <c r="D693" s="28" t="s">
        <v>1188</v>
      </c>
      <c r="E693" s="28" t="s">
        <v>1156</v>
      </c>
      <c r="F693" s="28" t="s">
        <v>1197</v>
      </c>
      <c r="G693" s="28" t="s">
        <v>1453</v>
      </c>
      <c r="H693" s="28" t="s">
        <v>425</v>
      </c>
      <c r="I693" s="28" t="s">
        <v>1152</v>
      </c>
      <c r="J693" s="28" t="s">
        <v>1557</v>
      </c>
      <c r="K693" s="28" t="s">
        <v>3921</v>
      </c>
      <c r="L693" s="28" t="s">
        <v>3922</v>
      </c>
      <c r="M693" s="28" t="s">
        <v>1177</v>
      </c>
      <c r="N693" s="28" t="s">
        <v>1185</v>
      </c>
      <c r="O693" s="29">
        <v>3</v>
      </c>
      <c r="P693" s="29">
        <v>12000</v>
      </c>
      <c r="Q693" s="29">
        <v>5</v>
      </c>
      <c r="R693" s="29">
        <v>34200</v>
      </c>
      <c r="S693" s="29">
        <v>26000</v>
      </c>
      <c r="T693" s="29">
        <v>8200</v>
      </c>
      <c r="U693" s="30" t="s">
        <v>1174</v>
      </c>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row>
    <row r="694" spans="1:45" x14ac:dyDescent="0.3">
      <c r="A694" s="22"/>
      <c r="B694" s="26" t="s">
        <v>3923</v>
      </c>
      <c r="C694" s="27">
        <v>45577</v>
      </c>
      <c r="D694" s="28" t="s">
        <v>1189</v>
      </c>
      <c r="E694" s="28" t="s">
        <v>1157</v>
      </c>
      <c r="F694" s="28" t="s">
        <v>1195</v>
      </c>
      <c r="G694" s="28" t="s">
        <v>3415</v>
      </c>
      <c r="H694" s="28" t="s">
        <v>237</v>
      </c>
      <c r="I694" s="28" t="s">
        <v>1154</v>
      </c>
      <c r="J694" s="28" t="s">
        <v>2252</v>
      </c>
      <c r="K694" s="28" t="s">
        <v>3924</v>
      </c>
      <c r="L694" s="28" t="s">
        <v>3925</v>
      </c>
      <c r="M694" s="28" t="s">
        <v>1177</v>
      </c>
      <c r="N694" s="28" t="s">
        <v>1183</v>
      </c>
      <c r="O694" s="29">
        <v>4</v>
      </c>
      <c r="P694" s="29">
        <v>1800</v>
      </c>
      <c r="Q694" s="29">
        <v>0</v>
      </c>
      <c r="R694" s="29">
        <v>7200</v>
      </c>
      <c r="S694" s="29">
        <v>5400</v>
      </c>
      <c r="T694" s="29">
        <v>1800</v>
      </c>
      <c r="U694" s="30" t="s">
        <v>1172</v>
      </c>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row>
    <row r="695" spans="1:45" x14ac:dyDescent="0.3">
      <c r="A695" s="22"/>
      <c r="B695" s="26" t="s">
        <v>3926</v>
      </c>
      <c r="C695" s="27">
        <v>45577</v>
      </c>
      <c r="D695" s="28" t="s">
        <v>1189</v>
      </c>
      <c r="E695" s="28" t="s">
        <v>1157</v>
      </c>
      <c r="F695" s="28" t="s">
        <v>1195</v>
      </c>
      <c r="G695" s="28" t="s">
        <v>3419</v>
      </c>
      <c r="H695" s="28" t="s">
        <v>246</v>
      </c>
      <c r="I695" s="28" t="s">
        <v>1154</v>
      </c>
      <c r="J695" s="28" t="s">
        <v>2419</v>
      </c>
      <c r="K695" s="28" t="s">
        <v>3927</v>
      </c>
      <c r="L695" s="28" t="s">
        <v>3928</v>
      </c>
      <c r="M695" s="28" t="s">
        <v>1177</v>
      </c>
      <c r="N695" s="28" t="s">
        <v>1183</v>
      </c>
      <c r="O695" s="29">
        <v>10</v>
      </c>
      <c r="P695" s="29">
        <v>350</v>
      </c>
      <c r="Q695" s="29">
        <v>0</v>
      </c>
      <c r="R695" s="29">
        <v>3500</v>
      </c>
      <c r="S695" s="29">
        <v>2600</v>
      </c>
      <c r="T695" s="29">
        <v>900</v>
      </c>
      <c r="U695" s="30" t="s">
        <v>1173</v>
      </c>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row>
    <row r="696" spans="1:45" x14ac:dyDescent="0.3">
      <c r="A696" s="22"/>
      <c r="B696" s="26" t="s">
        <v>3929</v>
      </c>
      <c r="C696" s="27">
        <v>45578</v>
      </c>
      <c r="D696" s="28" t="s">
        <v>1190</v>
      </c>
      <c r="E696" s="28" t="s">
        <v>1157</v>
      </c>
      <c r="F696" s="28" t="s">
        <v>1197</v>
      </c>
      <c r="G696" s="28" t="s">
        <v>1873</v>
      </c>
      <c r="H696" s="28" t="s">
        <v>242</v>
      </c>
      <c r="I696" s="28" t="s">
        <v>1153</v>
      </c>
      <c r="J696" s="28" t="s">
        <v>2227</v>
      </c>
      <c r="K696" s="28" t="s">
        <v>3930</v>
      </c>
      <c r="L696" s="28" t="s">
        <v>3931</v>
      </c>
      <c r="M696" s="28" t="s">
        <v>1177</v>
      </c>
      <c r="N696" s="28" t="s">
        <v>1181</v>
      </c>
      <c r="O696" s="29">
        <v>5</v>
      </c>
      <c r="P696" s="29">
        <v>850</v>
      </c>
      <c r="Q696" s="29">
        <v>0</v>
      </c>
      <c r="R696" s="29">
        <v>4250</v>
      </c>
      <c r="S696" s="29">
        <v>3200</v>
      </c>
      <c r="T696" s="29">
        <v>1050</v>
      </c>
      <c r="U696" s="30" t="s">
        <v>1172</v>
      </c>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row>
    <row r="697" spans="1:45" x14ac:dyDescent="0.3">
      <c r="A697" s="22"/>
      <c r="B697" s="26" t="s">
        <v>3932</v>
      </c>
      <c r="C697" s="27">
        <v>45578</v>
      </c>
      <c r="D697" s="28" t="s">
        <v>1190</v>
      </c>
      <c r="E697" s="28" t="s">
        <v>1157</v>
      </c>
      <c r="F697" s="28" t="s">
        <v>1197</v>
      </c>
      <c r="G697" s="28" t="s">
        <v>1877</v>
      </c>
      <c r="H697" s="28" t="s">
        <v>257</v>
      </c>
      <c r="I697" s="28" t="s">
        <v>1153</v>
      </c>
      <c r="J697" s="28" t="s">
        <v>2261</v>
      </c>
      <c r="K697" s="28" t="s">
        <v>3933</v>
      </c>
      <c r="L697" s="28" t="s">
        <v>3934</v>
      </c>
      <c r="M697" s="28" t="s">
        <v>1177</v>
      </c>
      <c r="N697" s="28" t="s">
        <v>1181</v>
      </c>
      <c r="O697" s="29">
        <v>4</v>
      </c>
      <c r="P697" s="29">
        <v>1500</v>
      </c>
      <c r="Q697" s="29">
        <v>5</v>
      </c>
      <c r="R697" s="29">
        <v>5700</v>
      </c>
      <c r="S697" s="29">
        <v>4300</v>
      </c>
      <c r="T697" s="29">
        <v>1400</v>
      </c>
      <c r="U697" s="30" t="s">
        <v>1174</v>
      </c>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row>
    <row r="698" spans="1:45" x14ac:dyDescent="0.3">
      <c r="A698" s="22"/>
      <c r="B698" s="26" t="s">
        <v>3935</v>
      </c>
      <c r="C698" s="27">
        <v>45579</v>
      </c>
      <c r="D698" s="28" t="s">
        <v>1191</v>
      </c>
      <c r="E698" s="28" t="s">
        <v>1157</v>
      </c>
      <c r="F698" s="28" t="s">
        <v>1198</v>
      </c>
      <c r="G698" s="28" t="s">
        <v>3936</v>
      </c>
      <c r="H698" s="28" t="s">
        <v>240</v>
      </c>
      <c r="I698" s="28" t="s">
        <v>1155</v>
      </c>
      <c r="J698" s="28" t="s">
        <v>2261</v>
      </c>
      <c r="K698" s="28" t="s">
        <v>3937</v>
      </c>
      <c r="L698" s="28" t="s">
        <v>3938</v>
      </c>
      <c r="M698" s="28" t="s">
        <v>1177</v>
      </c>
      <c r="N698" s="28" t="s">
        <v>1180</v>
      </c>
      <c r="O698" s="29">
        <v>3</v>
      </c>
      <c r="P698" s="29">
        <v>2800</v>
      </c>
      <c r="Q698" s="29">
        <v>5</v>
      </c>
      <c r="R698" s="29">
        <v>7980</v>
      </c>
      <c r="S698" s="29">
        <v>6000</v>
      </c>
      <c r="T698" s="29">
        <v>1980</v>
      </c>
      <c r="U698" s="30" t="s">
        <v>1172</v>
      </c>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row>
    <row r="699" spans="1:45" x14ac:dyDescent="0.3">
      <c r="A699" s="22"/>
      <c r="B699" s="26" t="s">
        <v>3939</v>
      </c>
      <c r="C699" s="27">
        <v>45579</v>
      </c>
      <c r="D699" s="28" t="s">
        <v>1191</v>
      </c>
      <c r="E699" s="28" t="s">
        <v>1157</v>
      </c>
      <c r="F699" s="28" t="s">
        <v>1198</v>
      </c>
      <c r="G699" s="28" t="s">
        <v>3940</v>
      </c>
      <c r="H699" s="28" t="s">
        <v>327</v>
      </c>
      <c r="I699" s="28" t="s">
        <v>1155</v>
      </c>
      <c r="J699" s="28" t="s">
        <v>1927</v>
      </c>
      <c r="K699" s="28" t="s">
        <v>3941</v>
      </c>
      <c r="L699" s="28" t="s">
        <v>3942</v>
      </c>
      <c r="M699" s="28" t="s">
        <v>1177</v>
      </c>
      <c r="N699" s="28" t="s">
        <v>1180</v>
      </c>
      <c r="O699" s="29">
        <v>2</v>
      </c>
      <c r="P699" s="29">
        <v>5500</v>
      </c>
      <c r="Q699" s="29">
        <v>0</v>
      </c>
      <c r="R699" s="29">
        <v>11000</v>
      </c>
      <c r="S699" s="29">
        <v>8400</v>
      </c>
      <c r="T699" s="29">
        <v>2600</v>
      </c>
      <c r="U699" s="30" t="s">
        <v>1174</v>
      </c>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row>
    <row r="700" spans="1:45" x14ac:dyDescent="0.3">
      <c r="A700" s="22"/>
      <c r="B700" s="26" t="s">
        <v>3943</v>
      </c>
      <c r="C700" s="27">
        <v>45580</v>
      </c>
      <c r="D700" s="28" t="s">
        <v>1192</v>
      </c>
      <c r="E700" s="28" t="s">
        <v>1157</v>
      </c>
      <c r="F700" s="28" t="s">
        <v>1195</v>
      </c>
      <c r="G700" s="28" t="s">
        <v>3468</v>
      </c>
      <c r="H700" s="28" t="s">
        <v>234</v>
      </c>
      <c r="I700" s="28" t="s">
        <v>1153</v>
      </c>
      <c r="J700" s="28" t="s">
        <v>2350</v>
      </c>
      <c r="K700" s="28" t="s">
        <v>3944</v>
      </c>
      <c r="L700" s="28" t="s">
        <v>3945</v>
      </c>
      <c r="M700" s="28" t="s">
        <v>1177</v>
      </c>
      <c r="N700" s="28" t="s">
        <v>1183</v>
      </c>
      <c r="O700" s="29">
        <v>3</v>
      </c>
      <c r="P700" s="29">
        <v>15000</v>
      </c>
      <c r="Q700" s="29">
        <v>8</v>
      </c>
      <c r="R700" s="29">
        <v>41400</v>
      </c>
      <c r="S700" s="29">
        <v>32000</v>
      </c>
      <c r="T700" s="29">
        <v>9400</v>
      </c>
      <c r="U700" s="30" t="s">
        <v>1172</v>
      </c>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row>
    <row r="701" spans="1:45" x14ac:dyDescent="0.3">
      <c r="A701" s="22"/>
      <c r="B701" s="26" t="s">
        <v>3946</v>
      </c>
      <c r="C701" s="27">
        <v>45580</v>
      </c>
      <c r="D701" s="28" t="s">
        <v>1192</v>
      </c>
      <c r="E701" s="28" t="s">
        <v>1157</v>
      </c>
      <c r="F701" s="28" t="s">
        <v>1195</v>
      </c>
      <c r="G701" s="28" t="s">
        <v>3472</v>
      </c>
      <c r="H701" s="28" t="s">
        <v>636</v>
      </c>
      <c r="I701" s="28" t="s">
        <v>1153</v>
      </c>
      <c r="J701" s="28" t="s">
        <v>2218</v>
      </c>
      <c r="K701" s="28" t="s">
        <v>3947</v>
      </c>
      <c r="L701" s="28" t="s">
        <v>3948</v>
      </c>
      <c r="M701" s="28" t="s">
        <v>1177</v>
      </c>
      <c r="N701" s="28" t="s">
        <v>1183</v>
      </c>
      <c r="O701" s="29">
        <v>2</v>
      </c>
      <c r="P701" s="29">
        <v>28000</v>
      </c>
      <c r="Q701" s="29">
        <v>5</v>
      </c>
      <c r="R701" s="29">
        <v>53200</v>
      </c>
      <c r="S701" s="29">
        <v>41000</v>
      </c>
      <c r="T701" s="29">
        <v>12200</v>
      </c>
      <c r="U701" s="30" t="s">
        <v>1173</v>
      </c>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row>
    <row r="702" spans="1:45" x14ac:dyDescent="0.3">
      <c r="A702" s="22"/>
      <c r="B702" s="26" t="s">
        <v>3949</v>
      </c>
      <c r="C702" s="27">
        <v>45581</v>
      </c>
      <c r="D702" s="28" t="s">
        <v>1193</v>
      </c>
      <c r="E702" s="28" t="s">
        <v>1157</v>
      </c>
      <c r="F702" s="28" t="s">
        <v>1195</v>
      </c>
      <c r="G702" s="28" t="s">
        <v>3527</v>
      </c>
      <c r="H702" s="28" t="s">
        <v>229</v>
      </c>
      <c r="I702" s="28" t="s">
        <v>1153</v>
      </c>
      <c r="J702" s="28" t="s">
        <v>2261</v>
      </c>
      <c r="K702" s="28" t="s">
        <v>3950</v>
      </c>
      <c r="L702" s="28" t="s">
        <v>3951</v>
      </c>
      <c r="M702" s="28" t="s">
        <v>1178</v>
      </c>
      <c r="N702" s="28" t="s">
        <v>1183</v>
      </c>
      <c r="O702" s="29">
        <v>25</v>
      </c>
      <c r="P702" s="29">
        <v>3500</v>
      </c>
      <c r="Q702" s="29">
        <v>12</v>
      </c>
      <c r="R702" s="29">
        <v>77000</v>
      </c>
      <c r="S702" s="29">
        <v>58000</v>
      </c>
      <c r="T702" s="29">
        <v>19000</v>
      </c>
      <c r="U702" s="30" t="s">
        <v>1172</v>
      </c>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row>
    <row r="703" spans="1:45" x14ac:dyDescent="0.3">
      <c r="A703" s="22"/>
      <c r="B703" s="26" t="s">
        <v>3952</v>
      </c>
      <c r="C703" s="27">
        <v>45581</v>
      </c>
      <c r="D703" s="28" t="s">
        <v>1193</v>
      </c>
      <c r="E703" s="28" t="s">
        <v>1157</v>
      </c>
      <c r="F703" s="28" t="s">
        <v>1195</v>
      </c>
      <c r="G703" s="28" t="s">
        <v>3531</v>
      </c>
      <c r="H703" s="28" t="s">
        <v>281</v>
      </c>
      <c r="I703" s="28" t="s">
        <v>1154</v>
      </c>
      <c r="J703" s="28" t="s">
        <v>2261</v>
      </c>
      <c r="K703" s="28" t="s">
        <v>3953</v>
      </c>
      <c r="L703" s="28" t="s">
        <v>3954</v>
      </c>
      <c r="M703" s="28" t="s">
        <v>1178</v>
      </c>
      <c r="N703" s="28" t="s">
        <v>1183</v>
      </c>
      <c r="O703" s="29">
        <v>50</v>
      </c>
      <c r="P703" s="29">
        <v>1800</v>
      </c>
      <c r="Q703" s="29">
        <v>10</v>
      </c>
      <c r="R703" s="29">
        <v>81000</v>
      </c>
      <c r="S703" s="29">
        <v>61000</v>
      </c>
      <c r="T703" s="29">
        <v>20000</v>
      </c>
      <c r="U703" s="30" t="s">
        <v>1174</v>
      </c>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row>
    <row r="704" spans="1:45" x14ac:dyDescent="0.3">
      <c r="A704" s="22"/>
      <c r="B704" s="26" t="s">
        <v>3955</v>
      </c>
      <c r="C704" s="27">
        <v>45582</v>
      </c>
      <c r="D704" s="28" t="s">
        <v>1186</v>
      </c>
      <c r="E704" s="28" t="s">
        <v>1159</v>
      </c>
      <c r="F704" s="28" t="s">
        <v>1198</v>
      </c>
      <c r="G704" s="28" t="s">
        <v>1605</v>
      </c>
      <c r="H704" s="28" t="s">
        <v>228</v>
      </c>
      <c r="I704" s="28" t="s">
        <v>1152</v>
      </c>
      <c r="J704" s="28" t="s">
        <v>2261</v>
      </c>
      <c r="K704" s="28" t="s">
        <v>3956</v>
      </c>
      <c r="L704" s="28" t="s">
        <v>3957</v>
      </c>
      <c r="M704" s="28" t="s">
        <v>1178</v>
      </c>
      <c r="N704" s="28" t="s">
        <v>1184</v>
      </c>
      <c r="O704" s="29">
        <v>15</v>
      </c>
      <c r="P704" s="29">
        <v>5500</v>
      </c>
      <c r="Q704" s="29">
        <v>8</v>
      </c>
      <c r="R704" s="29">
        <v>75900</v>
      </c>
      <c r="S704" s="29">
        <v>58000</v>
      </c>
      <c r="T704" s="29">
        <v>17900</v>
      </c>
      <c r="U704" s="30" t="s">
        <v>1172</v>
      </c>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row>
    <row r="705" spans="1:45" x14ac:dyDescent="0.3">
      <c r="A705" s="22"/>
      <c r="B705" s="26" t="s">
        <v>3958</v>
      </c>
      <c r="C705" s="27">
        <v>45582</v>
      </c>
      <c r="D705" s="28" t="s">
        <v>1186</v>
      </c>
      <c r="E705" s="28" t="s">
        <v>1159</v>
      </c>
      <c r="F705" s="28" t="s">
        <v>1198</v>
      </c>
      <c r="G705" s="28" t="s">
        <v>1609</v>
      </c>
      <c r="H705" s="28" t="s">
        <v>100</v>
      </c>
      <c r="I705" s="28" t="s">
        <v>1152</v>
      </c>
      <c r="J705" s="28" t="s">
        <v>3341</v>
      </c>
      <c r="K705" s="28" t="s">
        <v>3959</v>
      </c>
      <c r="L705" s="28" t="s">
        <v>3960</v>
      </c>
      <c r="M705" s="28" t="s">
        <v>1178</v>
      </c>
      <c r="N705" s="28" t="s">
        <v>1184</v>
      </c>
      <c r="O705" s="29">
        <v>10</v>
      </c>
      <c r="P705" s="29">
        <v>12000</v>
      </c>
      <c r="Q705" s="29">
        <v>10</v>
      </c>
      <c r="R705" s="29">
        <v>108000</v>
      </c>
      <c r="S705" s="29">
        <v>83000</v>
      </c>
      <c r="T705" s="29">
        <v>25000</v>
      </c>
      <c r="U705" s="30" t="s">
        <v>1174</v>
      </c>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row>
    <row r="706" spans="1:45" x14ac:dyDescent="0.3">
      <c r="A706" s="22"/>
      <c r="B706" s="26" t="s">
        <v>3961</v>
      </c>
      <c r="C706" s="27">
        <v>45583</v>
      </c>
      <c r="D706" s="28" t="s">
        <v>1187</v>
      </c>
      <c r="E706" s="28" t="s">
        <v>1158</v>
      </c>
      <c r="F706" s="28" t="s">
        <v>1196</v>
      </c>
      <c r="G706" s="28" t="s">
        <v>1570</v>
      </c>
      <c r="H706" s="28" t="s">
        <v>227</v>
      </c>
      <c r="I706" s="28" t="s">
        <v>1151</v>
      </c>
      <c r="J706" s="28" t="s">
        <v>2261</v>
      </c>
      <c r="K706" s="28" t="s">
        <v>3962</v>
      </c>
      <c r="L706" s="28" t="s">
        <v>3963</v>
      </c>
      <c r="M706" s="28" t="s">
        <v>1178</v>
      </c>
      <c r="N706" s="28" t="s">
        <v>1182</v>
      </c>
      <c r="O706" s="29">
        <v>30</v>
      </c>
      <c r="P706" s="29">
        <v>2200</v>
      </c>
      <c r="Q706" s="29">
        <v>12</v>
      </c>
      <c r="R706" s="29">
        <v>58080</v>
      </c>
      <c r="S706" s="29">
        <v>44000</v>
      </c>
      <c r="T706" s="29">
        <v>14080</v>
      </c>
      <c r="U706" s="30" t="s">
        <v>1172</v>
      </c>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row>
    <row r="707" spans="1:45" x14ac:dyDescent="0.3">
      <c r="A707" s="22"/>
      <c r="B707" s="26" t="s">
        <v>3943</v>
      </c>
      <c r="C707" s="27">
        <v>45584</v>
      </c>
      <c r="D707" s="28" t="s">
        <v>1186</v>
      </c>
      <c r="E707" s="28" t="s">
        <v>1159</v>
      </c>
      <c r="F707" s="28" t="s">
        <v>1198</v>
      </c>
      <c r="G707" s="28" t="s">
        <v>1646</v>
      </c>
      <c r="H707" s="28" t="s">
        <v>230</v>
      </c>
      <c r="I707" s="28" t="s">
        <v>1152</v>
      </c>
      <c r="J707" s="28" t="s">
        <v>2350</v>
      </c>
      <c r="K707" s="28" t="s">
        <v>3964</v>
      </c>
      <c r="L707" s="28" t="s">
        <v>3965</v>
      </c>
      <c r="M707" s="28" t="s">
        <v>1177</v>
      </c>
      <c r="N707" s="28" t="s">
        <v>1184</v>
      </c>
      <c r="O707" s="29">
        <v>3</v>
      </c>
      <c r="P707" s="29">
        <v>22000</v>
      </c>
      <c r="Q707" s="29">
        <v>12</v>
      </c>
      <c r="R707" s="29">
        <v>58080</v>
      </c>
      <c r="S707" s="29">
        <v>45000</v>
      </c>
      <c r="T707" s="29">
        <v>13080</v>
      </c>
      <c r="U707" s="30" t="s">
        <v>1172</v>
      </c>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row>
    <row r="708" spans="1:45" x14ac:dyDescent="0.3">
      <c r="A708" s="22"/>
      <c r="B708" s="26" t="s">
        <v>3946</v>
      </c>
      <c r="C708" s="27">
        <v>45584</v>
      </c>
      <c r="D708" s="28" t="s">
        <v>1186</v>
      </c>
      <c r="E708" s="28" t="s">
        <v>1159</v>
      </c>
      <c r="F708" s="28" t="s">
        <v>1198</v>
      </c>
      <c r="G708" s="28" t="s">
        <v>1651</v>
      </c>
      <c r="H708" s="28" t="s">
        <v>303</v>
      </c>
      <c r="I708" s="28" t="s">
        <v>1152</v>
      </c>
      <c r="J708" s="28" t="s">
        <v>2218</v>
      </c>
      <c r="K708" s="28" t="s">
        <v>3966</v>
      </c>
      <c r="L708" s="28" t="s">
        <v>3967</v>
      </c>
      <c r="M708" s="28" t="s">
        <v>1177</v>
      </c>
      <c r="N708" s="28" t="s">
        <v>1184</v>
      </c>
      <c r="O708" s="29">
        <v>2</v>
      </c>
      <c r="P708" s="29">
        <v>35000</v>
      </c>
      <c r="Q708" s="29">
        <v>15</v>
      </c>
      <c r="R708" s="29">
        <v>59500</v>
      </c>
      <c r="S708" s="29">
        <v>46000</v>
      </c>
      <c r="T708" s="29">
        <v>13500</v>
      </c>
      <c r="U708" s="30" t="s">
        <v>1174</v>
      </c>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row>
    <row r="709" spans="1:45" x14ac:dyDescent="0.3">
      <c r="A709" s="22"/>
      <c r="B709" s="26" t="s">
        <v>3949</v>
      </c>
      <c r="C709" s="27">
        <v>45585</v>
      </c>
      <c r="D709" s="28" t="s">
        <v>1187</v>
      </c>
      <c r="E709" s="28" t="s">
        <v>1158</v>
      </c>
      <c r="F709" s="28" t="s">
        <v>1196</v>
      </c>
      <c r="G709" s="28" t="s">
        <v>1613</v>
      </c>
      <c r="H709" s="28" t="s">
        <v>231</v>
      </c>
      <c r="I709" s="28" t="s">
        <v>1151</v>
      </c>
      <c r="J709" s="28" t="s">
        <v>2350</v>
      </c>
      <c r="K709" s="28" t="s">
        <v>3968</v>
      </c>
      <c r="L709" s="28" t="s">
        <v>3969</v>
      </c>
      <c r="M709" s="28" t="s">
        <v>1177</v>
      </c>
      <c r="N709" s="28" t="s">
        <v>1182</v>
      </c>
      <c r="O709" s="29">
        <v>4</v>
      </c>
      <c r="P709" s="29">
        <v>5500</v>
      </c>
      <c r="Q709" s="29">
        <v>8</v>
      </c>
      <c r="R709" s="29">
        <v>20240</v>
      </c>
      <c r="S709" s="29">
        <v>15500</v>
      </c>
      <c r="T709" s="29">
        <v>4740</v>
      </c>
      <c r="U709" s="30" t="s">
        <v>1172</v>
      </c>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row>
    <row r="710" spans="1:45" x14ac:dyDescent="0.3">
      <c r="A710" s="22"/>
      <c r="B710" s="26" t="s">
        <v>3952</v>
      </c>
      <c r="C710" s="27">
        <v>45585</v>
      </c>
      <c r="D710" s="28" t="s">
        <v>1187</v>
      </c>
      <c r="E710" s="28" t="s">
        <v>1158</v>
      </c>
      <c r="F710" s="28" t="s">
        <v>1196</v>
      </c>
      <c r="G710" s="28" t="s">
        <v>1617</v>
      </c>
      <c r="H710" s="28" t="s">
        <v>292</v>
      </c>
      <c r="I710" s="28" t="s">
        <v>1151</v>
      </c>
      <c r="J710" s="28" t="s">
        <v>2218</v>
      </c>
      <c r="K710" s="28" t="s">
        <v>3970</v>
      </c>
      <c r="L710" s="28" t="s">
        <v>3971</v>
      </c>
      <c r="M710" s="28" t="s">
        <v>1177</v>
      </c>
      <c r="N710" s="28" t="s">
        <v>1182</v>
      </c>
      <c r="O710" s="29">
        <v>5</v>
      </c>
      <c r="P710" s="29">
        <v>3800</v>
      </c>
      <c r="Q710" s="29">
        <v>5</v>
      </c>
      <c r="R710" s="29">
        <v>18050</v>
      </c>
      <c r="S710" s="29">
        <v>13800</v>
      </c>
      <c r="T710" s="29">
        <v>4250</v>
      </c>
      <c r="U710" s="30" t="s">
        <v>1173</v>
      </c>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row>
    <row r="711" spans="1:45" x14ac:dyDescent="0.3">
      <c r="A711" s="22"/>
      <c r="B711" s="26" t="s">
        <v>3955</v>
      </c>
      <c r="C711" s="27">
        <v>45586</v>
      </c>
      <c r="D711" s="28" t="s">
        <v>1188</v>
      </c>
      <c r="E711" s="28" t="s">
        <v>1156</v>
      </c>
      <c r="F711" s="28" t="s">
        <v>1197</v>
      </c>
      <c r="G711" s="28" t="s">
        <v>1492</v>
      </c>
      <c r="H711" s="28" t="s">
        <v>244</v>
      </c>
      <c r="I711" s="28" t="s">
        <v>1152</v>
      </c>
      <c r="J711" s="28" t="s">
        <v>1294</v>
      </c>
      <c r="K711" s="28" t="s">
        <v>3972</v>
      </c>
      <c r="L711" s="28" t="s">
        <v>3973</v>
      </c>
      <c r="M711" s="28" t="s">
        <v>1177</v>
      </c>
      <c r="N711" s="28" t="s">
        <v>1185</v>
      </c>
      <c r="O711" s="29">
        <v>2</v>
      </c>
      <c r="P711" s="29">
        <v>42000</v>
      </c>
      <c r="Q711" s="29">
        <v>10</v>
      </c>
      <c r="R711" s="29">
        <v>75600</v>
      </c>
      <c r="S711" s="29">
        <v>58000</v>
      </c>
      <c r="T711" s="29">
        <v>17600</v>
      </c>
      <c r="U711" s="30" t="s">
        <v>1172</v>
      </c>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row>
    <row r="712" spans="1:45" x14ac:dyDescent="0.3">
      <c r="A712" s="22"/>
      <c r="B712" s="26" t="s">
        <v>3958</v>
      </c>
      <c r="C712" s="27">
        <v>45586</v>
      </c>
      <c r="D712" s="28" t="s">
        <v>1188</v>
      </c>
      <c r="E712" s="28" t="s">
        <v>1156</v>
      </c>
      <c r="F712" s="28" t="s">
        <v>1197</v>
      </c>
      <c r="G712" s="28" t="s">
        <v>1496</v>
      </c>
      <c r="H712" s="28" t="s">
        <v>431</v>
      </c>
      <c r="I712" s="28" t="s">
        <v>1152</v>
      </c>
      <c r="J712" s="28" t="s">
        <v>1339</v>
      </c>
      <c r="K712" s="28" t="s">
        <v>3974</v>
      </c>
      <c r="L712" s="28" t="s">
        <v>3975</v>
      </c>
      <c r="M712" s="28" t="s">
        <v>1177</v>
      </c>
      <c r="N712" s="28" t="s">
        <v>1185</v>
      </c>
      <c r="O712" s="29">
        <v>1</v>
      </c>
      <c r="P712" s="29">
        <v>35000</v>
      </c>
      <c r="Q712" s="29">
        <v>8</v>
      </c>
      <c r="R712" s="29">
        <v>32200</v>
      </c>
      <c r="S712" s="29">
        <v>25000</v>
      </c>
      <c r="T712" s="29">
        <v>7200</v>
      </c>
      <c r="U712" s="30" t="s">
        <v>1174</v>
      </c>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row>
    <row r="713" spans="1:45" x14ac:dyDescent="0.3">
      <c r="A713" s="22"/>
      <c r="B713" s="26" t="s">
        <v>3961</v>
      </c>
      <c r="C713" s="27">
        <v>45587</v>
      </c>
      <c r="D713" s="28" t="s">
        <v>1189</v>
      </c>
      <c r="E713" s="28" t="s">
        <v>1157</v>
      </c>
      <c r="F713" s="28" t="s">
        <v>1195</v>
      </c>
      <c r="G713" s="28" t="s">
        <v>3574</v>
      </c>
      <c r="H713" s="28" t="s">
        <v>239</v>
      </c>
      <c r="I713" s="28" t="s">
        <v>1153</v>
      </c>
      <c r="J713" s="28" t="s">
        <v>2350</v>
      </c>
      <c r="K713" s="28" t="s">
        <v>3976</v>
      </c>
      <c r="L713" s="28" t="s">
        <v>3977</v>
      </c>
      <c r="M713" s="28" t="s">
        <v>1177</v>
      </c>
      <c r="N713" s="28" t="s">
        <v>1183</v>
      </c>
      <c r="O713" s="29">
        <v>2</v>
      </c>
      <c r="P713" s="29">
        <v>28000</v>
      </c>
      <c r="Q713" s="29">
        <v>10</v>
      </c>
      <c r="R713" s="29">
        <v>50400</v>
      </c>
      <c r="S713" s="29">
        <v>39000</v>
      </c>
      <c r="T713" s="29">
        <v>11400</v>
      </c>
      <c r="U713" s="30" t="s">
        <v>1172</v>
      </c>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row>
    <row r="714" spans="1:45" x14ac:dyDescent="0.3">
      <c r="A714" s="22"/>
      <c r="B714" s="26" t="s">
        <v>3978</v>
      </c>
      <c r="C714" s="27">
        <v>45587</v>
      </c>
      <c r="D714" s="28" t="s">
        <v>1189</v>
      </c>
      <c r="E714" s="28" t="s">
        <v>1157</v>
      </c>
      <c r="F714" s="28" t="s">
        <v>1195</v>
      </c>
      <c r="G714" s="28" t="s">
        <v>3578</v>
      </c>
      <c r="H714" s="28" t="s">
        <v>878</v>
      </c>
      <c r="I714" s="28" t="s">
        <v>1153</v>
      </c>
      <c r="J714" s="28" t="s">
        <v>1753</v>
      </c>
      <c r="K714" s="28" t="s">
        <v>3979</v>
      </c>
      <c r="L714" s="28" t="s">
        <v>3980</v>
      </c>
      <c r="M714" s="28" t="s">
        <v>1177</v>
      </c>
      <c r="N714" s="28" t="s">
        <v>1183</v>
      </c>
      <c r="O714" s="29">
        <v>1</v>
      </c>
      <c r="P714" s="29">
        <v>45000</v>
      </c>
      <c r="Q714" s="29">
        <v>12</v>
      </c>
      <c r="R714" s="29">
        <v>39600</v>
      </c>
      <c r="S714" s="29">
        <v>30500</v>
      </c>
      <c r="T714" s="29">
        <v>9100</v>
      </c>
      <c r="U714" s="30" t="s">
        <v>1173</v>
      </c>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row>
    <row r="715" spans="1:45" x14ac:dyDescent="0.3">
      <c r="A715" s="22"/>
      <c r="B715" s="26" t="s">
        <v>3981</v>
      </c>
      <c r="C715" s="27">
        <v>45588</v>
      </c>
      <c r="D715" s="28" t="s">
        <v>1190</v>
      </c>
      <c r="E715" s="28" t="s">
        <v>1157</v>
      </c>
      <c r="F715" s="28" t="s">
        <v>1197</v>
      </c>
      <c r="G715" s="28" t="s">
        <v>1922</v>
      </c>
      <c r="H715" s="28" t="s">
        <v>243</v>
      </c>
      <c r="I715" s="28" t="s">
        <v>1153</v>
      </c>
      <c r="J715" s="28" t="s">
        <v>2227</v>
      </c>
      <c r="K715" s="28" t="s">
        <v>3982</v>
      </c>
      <c r="L715" s="28" t="s">
        <v>3983</v>
      </c>
      <c r="M715" s="28" t="s">
        <v>1177</v>
      </c>
      <c r="N715" s="28" t="s">
        <v>1181</v>
      </c>
      <c r="O715" s="29">
        <v>8</v>
      </c>
      <c r="P715" s="29">
        <v>850</v>
      </c>
      <c r="Q715" s="29">
        <v>5</v>
      </c>
      <c r="R715" s="29">
        <v>6460</v>
      </c>
      <c r="S715" s="29">
        <v>4900</v>
      </c>
      <c r="T715" s="29">
        <v>1560</v>
      </c>
      <c r="U715" s="30" t="s">
        <v>1172</v>
      </c>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row>
    <row r="716" spans="1:45" x14ac:dyDescent="0.3">
      <c r="A716" s="22"/>
      <c r="B716" s="26" t="s">
        <v>3984</v>
      </c>
      <c r="C716" s="27">
        <v>45588</v>
      </c>
      <c r="D716" s="28" t="s">
        <v>1190</v>
      </c>
      <c r="E716" s="28" t="s">
        <v>1157</v>
      </c>
      <c r="F716" s="28" t="s">
        <v>1197</v>
      </c>
      <c r="G716" s="28" t="s">
        <v>1926</v>
      </c>
      <c r="H716" s="28" t="s">
        <v>254</v>
      </c>
      <c r="I716" s="28" t="s">
        <v>1153</v>
      </c>
      <c r="J716" s="28" t="s">
        <v>2261</v>
      </c>
      <c r="K716" s="28" t="s">
        <v>3985</v>
      </c>
      <c r="L716" s="28" t="s">
        <v>3986</v>
      </c>
      <c r="M716" s="28" t="s">
        <v>1177</v>
      </c>
      <c r="N716" s="28" t="s">
        <v>1181</v>
      </c>
      <c r="O716" s="29">
        <v>6</v>
      </c>
      <c r="P716" s="29">
        <v>1200</v>
      </c>
      <c r="Q716" s="29">
        <v>0</v>
      </c>
      <c r="R716" s="29">
        <v>7200</v>
      </c>
      <c r="S716" s="29">
        <v>5500</v>
      </c>
      <c r="T716" s="29">
        <v>1700</v>
      </c>
      <c r="U716" s="30" t="s">
        <v>1174</v>
      </c>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row>
    <row r="717" spans="1:45" x14ac:dyDescent="0.3">
      <c r="A717" s="22"/>
      <c r="B717" s="26" t="s">
        <v>3987</v>
      </c>
      <c r="C717" s="27">
        <v>45589</v>
      </c>
      <c r="D717" s="28" t="s">
        <v>1191</v>
      </c>
      <c r="E717" s="28" t="s">
        <v>1157</v>
      </c>
      <c r="F717" s="28" t="s">
        <v>1198</v>
      </c>
      <c r="G717" s="28" t="s">
        <v>3988</v>
      </c>
      <c r="H717" s="28" t="s">
        <v>241</v>
      </c>
      <c r="I717" s="28" t="s">
        <v>1155</v>
      </c>
      <c r="J717" s="28" t="s">
        <v>2261</v>
      </c>
      <c r="K717" s="28" t="s">
        <v>3989</v>
      </c>
      <c r="L717" s="28" t="s">
        <v>3990</v>
      </c>
      <c r="M717" s="28" t="s">
        <v>1177</v>
      </c>
      <c r="N717" s="28" t="s">
        <v>1180</v>
      </c>
      <c r="O717" s="29">
        <v>3</v>
      </c>
      <c r="P717" s="29">
        <v>3500</v>
      </c>
      <c r="Q717" s="29">
        <v>5</v>
      </c>
      <c r="R717" s="29">
        <v>9975</v>
      </c>
      <c r="S717" s="29">
        <v>7600</v>
      </c>
      <c r="T717" s="29">
        <v>2375</v>
      </c>
      <c r="U717" s="30" t="s">
        <v>1172</v>
      </c>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row>
    <row r="718" spans="1:45" x14ac:dyDescent="0.3">
      <c r="A718" s="22"/>
      <c r="B718" s="26" t="s">
        <v>3991</v>
      </c>
      <c r="C718" s="27">
        <v>45589</v>
      </c>
      <c r="D718" s="28" t="s">
        <v>1191</v>
      </c>
      <c r="E718" s="28" t="s">
        <v>1157</v>
      </c>
      <c r="F718" s="28" t="s">
        <v>1198</v>
      </c>
      <c r="G718" s="28" t="s">
        <v>3992</v>
      </c>
      <c r="H718" s="28" t="s">
        <v>326</v>
      </c>
      <c r="I718" s="28" t="s">
        <v>1155</v>
      </c>
      <c r="J718" s="28" t="s">
        <v>1927</v>
      </c>
      <c r="K718" s="28" t="s">
        <v>3993</v>
      </c>
      <c r="L718" s="28" t="s">
        <v>3994</v>
      </c>
      <c r="M718" s="28" t="s">
        <v>1177</v>
      </c>
      <c r="N718" s="28" t="s">
        <v>1180</v>
      </c>
      <c r="O718" s="29">
        <v>2</v>
      </c>
      <c r="P718" s="29">
        <v>5500</v>
      </c>
      <c r="Q718" s="29">
        <v>8</v>
      </c>
      <c r="R718" s="29">
        <v>10120</v>
      </c>
      <c r="S718" s="29">
        <v>7800</v>
      </c>
      <c r="T718" s="29">
        <v>2320</v>
      </c>
      <c r="U718" s="30" t="s">
        <v>1174</v>
      </c>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row>
    <row r="719" spans="1:45" x14ac:dyDescent="0.3">
      <c r="A719" s="22"/>
      <c r="B719" s="26" t="s">
        <v>3995</v>
      </c>
      <c r="C719" s="27">
        <v>45590</v>
      </c>
      <c r="D719" s="28" t="s">
        <v>1192</v>
      </c>
      <c r="E719" s="28" t="s">
        <v>1157</v>
      </c>
      <c r="F719" s="28" t="s">
        <v>1195</v>
      </c>
      <c r="G719" s="28" t="s">
        <v>3638</v>
      </c>
      <c r="H719" s="28" t="s">
        <v>499</v>
      </c>
      <c r="I719" s="28" t="s">
        <v>1153</v>
      </c>
      <c r="J719" s="28" t="s">
        <v>2350</v>
      </c>
      <c r="K719" s="28" t="s">
        <v>3996</v>
      </c>
      <c r="L719" s="28" t="s">
        <v>3997</v>
      </c>
      <c r="M719" s="28" t="s">
        <v>1177</v>
      </c>
      <c r="N719" s="28" t="s">
        <v>1183</v>
      </c>
      <c r="O719" s="29">
        <v>2</v>
      </c>
      <c r="P719" s="29">
        <v>15000</v>
      </c>
      <c r="Q719" s="29">
        <v>5</v>
      </c>
      <c r="R719" s="29">
        <v>28500</v>
      </c>
      <c r="S719" s="29">
        <v>22000</v>
      </c>
      <c r="T719" s="29">
        <v>6500</v>
      </c>
      <c r="U719" s="30" t="s">
        <v>1172</v>
      </c>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row>
    <row r="720" spans="1:45" x14ac:dyDescent="0.3">
      <c r="A720" s="22"/>
      <c r="B720" s="26" t="s">
        <v>3998</v>
      </c>
      <c r="C720" s="27">
        <v>45590</v>
      </c>
      <c r="D720" s="28" t="s">
        <v>1192</v>
      </c>
      <c r="E720" s="28" t="s">
        <v>1157</v>
      </c>
      <c r="F720" s="28" t="s">
        <v>1195</v>
      </c>
      <c r="G720" s="28" t="s">
        <v>3641</v>
      </c>
      <c r="H720" s="28" t="s">
        <v>780</v>
      </c>
      <c r="I720" s="28" t="s">
        <v>1153</v>
      </c>
      <c r="J720" s="28" t="s">
        <v>2419</v>
      </c>
      <c r="K720" s="28" t="s">
        <v>3999</v>
      </c>
      <c r="L720" s="28" t="s">
        <v>4000</v>
      </c>
      <c r="M720" s="28" t="s">
        <v>1177</v>
      </c>
      <c r="N720" s="28" t="s">
        <v>1183</v>
      </c>
      <c r="O720" s="29">
        <v>4</v>
      </c>
      <c r="P720" s="29">
        <v>3500</v>
      </c>
      <c r="Q720" s="29">
        <v>0</v>
      </c>
      <c r="R720" s="29">
        <v>14000</v>
      </c>
      <c r="S720" s="29">
        <v>10700</v>
      </c>
      <c r="T720" s="29">
        <v>3300</v>
      </c>
      <c r="U720" s="30" t="s">
        <v>1173</v>
      </c>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row>
    <row r="721" spans="1:45" x14ac:dyDescent="0.3">
      <c r="A721" s="22"/>
      <c r="B721" s="26" t="s">
        <v>4001</v>
      </c>
      <c r="C721" s="27">
        <v>45591</v>
      </c>
      <c r="D721" s="28" t="s">
        <v>1193</v>
      </c>
      <c r="E721" s="28" t="s">
        <v>1157</v>
      </c>
      <c r="F721" s="28" t="s">
        <v>1195</v>
      </c>
      <c r="G721" s="28" t="s">
        <v>3679</v>
      </c>
      <c r="H721" s="28" t="s">
        <v>238</v>
      </c>
      <c r="I721" s="28" t="s">
        <v>1154</v>
      </c>
      <c r="J721" s="28" t="s">
        <v>2252</v>
      </c>
      <c r="K721" s="28" t="s">
        <v>4002</v>
      </c>
      <c r="L721" s="28" t="s">
        <v>4003</v>
      </c>
      <c r="M721" s="28" t="s">
        <v>1177</v>
      </c>
      <c r="N721" s="28" t="s">
        <v>1183</v>
      </c>
      <c r="O721" s="29">
        <v>5</v>
      </c>
      <c r="P721" s="29">
        <v>1500</v>
      </c>
      <c r="Q721" s="29">
        <v>0</v>
      </c>
      <c r="R721" s="29">
        <v>7500</v>
      </c>
      <c r="S721" s="29">
        <v>5700</v>
      </c>
      <c r="T721" s="29">
        <v>1800</v>
      </c>
      <c r="U721" s="30" t="s">
        <v>1172</v>
      </c>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row>
    <row r="722" spans="1:45" x14ac:dyDescent="0.3">
      <c r="A722" s="22"/>
      <c r="B722" s="26" t="s">
        <v>4004</v>
      </c>
      <c r="C722" s="27">
        <v>45591</v>
      </c>
      <c r="D722" s="28" t="s">
        <v>1193</v>
      </c>
      <c r="E722" s="28" t="s">
        <v>1157</v>
      </c>
      <c r="F722" s="28" t="s">
        <v>1195</v>
      </c>
      <c r="G722" s="28" t="s">
        <v>3683</v>
      </c>
      <c r="H722" s="28" t="s">
        <v>245</v>
      </c>
      <c r="I722" s="28" t="s">
        <v>1154</v>
      </c>
      <c r="J722" s="28" t="s">
        <v>2419</v>
      </c>
      <c r="K722" s="28" t="s">
        <v>4005</v>
      </c>
      <c r="L722" s="28" t="s">
        <v>4006</v>
      </c>
      <c r="M722" s="28" t="s">
        <v>1177</v>
      </c>
      <c r="N722" s="28" t="s">
        <v>1183</v>
      </c>
      <c r="O722" s="29">
        <v>12</v>
      </c>
      <c r="P722" s="29">
        <v>350</v>
      </c>
      <c r="Q722" s="29">
        <v>0</v>
      </c>
      <c r="R722" s="29">
        <v>4200</v>
      </c>
      <c r="S722" s="29">
        <v>3200</v>
      </c>
      <c r="T722" s="29">
        <v>1000</v>
      </c>
      <c r="U722" s="30" t="s">
        <v>1174</v>
      </c>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row>
    <row r="723" spans="1:45" x14ac:dyDescent="0.3">
      <c r="A723" s="22"/>
      <c r="B723" s="26" t="s">
        <v>4007</v>
      </c>
      <c r="C723" s="27">
        <v>45592</v>
      </c>
      <c r="D723" s="28" t="s">
        <v>1186</v>
      </c>
      <c r="E723" s="28" t="s">
        <v>1159</v>
      </c>
      <c r="F723" s="28" t="s">
        <v>1198</v>
      </c>
      <c r="G723" s="28" t="s">
        <v>1687</v>
      </c>
      <c r="H723" s="28" t="s">
        <v>233</v>
      </c>
      <c r="I723" s="28" t="s">
        <v>1152</v>
      </c>
      <c r="J723" s="28" t="s">
        <v>2261</v>
      </c>
      <c r="K723" s="28" t="s">
        <v>4008</v>
      </c>
      <c r="L723" s="28" t="s">
        <v>4009</v>
      </c>
      <c r="M723" s="28" t="s">
        <v>1177</v>
      </c>
      <c r="N723" s="28" t="s">
        <v>1184</v>
      </c>
      <c r="O723" s="29">
        <v>5</v>
      </c>
      <c r="P723" s="29">
        <v>5000</v>
      </c>
      <c r="Q723" s="29">
        <v>0</v>
      </c>
      <c r="R723" s="29">
        <v>25000</v>
      </c>
      <c r="S723" s="29">
        <v>19000</v>
      </c>
      <c r="T723" s="29">
        <v>6000</v>
      </c>
      <c r="U723" s="30" t="s">
        <v>1172</v>
      </c>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row>
    <row r="724" spans="1:45" x14ac:dyDescent="0.3">
      <c r="A724" s="22"/>
      <c r="B724" s="26" t="s">
        <v>4010</v>
      </c>
      <c r="C724" s="27">
        <v>45592</v>
      </c>
      <c r="D724" s="28" t="s">
        <v>1186</v>
      </c>
      <c r="E724" s="28" t="s">
        <v>1159</v>
      </c>
      <c r="F724" s="28" t="s">
        <v>1198</v>
      </c>
      <c r="G724" s="28" t="s">
        <v>1691</v>
      </c>
      <c r="H724" s="28" t="s">
        <v>872</v>
      </c>
      <c r="I724" s="28" t="s">
        <v>1152</v>
      </c>
      <c r="J724" s="28" t="s">
        <v>1514</v>
      </c>
      <c r="K724" s="28" t="s">
        <v>4011</v>
      </c>
      <c r="L724" s="28" t="s">
        <v>4012</v>
      </c>
      <c r="M724" s="28" t="s">
        <v>1177</v>
      </c>
      <c r="N724" s="28" t="s">
        <v>1184</v>
      </c>
      <c r="O724" s="29">
        <v>3</v>
      </c>
      <c r="P724" s="29">
        <v>18000</v>
      </c>
      <c r="Q724" s="29">
        <v>8</v>
      </c>
      <c r="R724" s="29">
        <v>49680</v>
      </c>
      <c r="S724" s="29">
        <v>38000</v>
      </c>
      <c r="T724" s="29">
        <v>11680</v>
      </c>
      <c r="U724" s="30" t="s">
        <v>1174</v>
      </c>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row>
    <row r="725" spans="1:45" x14ac:dyDescent="0.3">
      <c r="A725" s="22"/>
      <c r="B725" s="26" t="s">
        <v>4013</v>
      </c>
      <c r="C725" s="27">
        <v>45593</v>
      </c>
      <c r="D725" s="28" t="s">
        <v>1187</v>
      </c>
      <c r="E725" s="28" t="s">
        <v>1158</v>
      </c>
      <c r="F725" s="28" t="s">
        <v>1196</v>
      </c>
      <c r="G725" s="28" t="s">
        <v>1655</v>
      </c>
      <c r="H725" s="28" t="s">
        <v>59</v>
      </c>
      <c r="I725" s="28" t="s">
        <v>1151</v>
      </c>
      <c r="J725" s="28" t="s">
        <v>2350</v>
      </c>
      <c r="K725" s="28" t="s">
        <v>4014</v>
      </c>
      <c r="L725" s="28" t="s">
        <v>4015</v>
      </c>
      <c r="M725" s="28" t="s">
        <v>1177</v>
      </c>
      <c r="N725" s="28" t="s">
        <v>1182</v>
      </c>
      <c r="O725" s="29">
        <v>2</v>
      </c>
      <c r="P725" s="29">
        <v>6500</v>
      </c>
      <c r="Q725" s="29">
        <v>5</v>
      </c>
      <c r="R725" s="29">
        <v>12350</v>
      </c>
      <c r="S725" s="29">
        <v>9500</v>
      </c>
      <c r="T725" s="29">
        <v>2850</v>
      </c>
      <c r="U725" s="30" t="s">
        <v>1172</v>
      </c>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row>
    <row r="726" spans="1:45" x14ac:dyDescent="0.3">
      <c r="A726" s="22"/>
      <c r="B726" s="26" t="s">
        <v>4016</v>
      </c>
      <c r="C726" s="27">
        <v>45593</v>
      </c>
      <c r="D726" s="28" t="s">
        <v>1187</v>
      </c>
      <c r="E726" s="28" t="s">
        <v>1158</v>
      </c>
      <c r="F726" s="28" t="s">
        <v>1196</v>
      </c>
      <c r="G726" s="28" t="s">
        <v>1659</v>
      </c>
      <c r="H726" s="28" t="s">
        <v>389</v>
      </c>
      <c r="I726" s="28" t="s">
        <v>1151</v>
      </c>
      <c r="J726" s="28" t="s">
        <v>2252</v>
      </c>
      <c r="K726" s="28" t="s">
        <v>4017</v>
      </c>
      <c r="L726" s="28" t="s">
        <v>4018</v>
      </c>
      <c r="M726" s="28" t="s">
        <v>1177</v>
      </c>
      <c r="N726" s="28" t="s">
        <v>1182</v>
      </c>
      <c r="O726" s="29">
        <v>3</v>
      </c>
      <c r="P726" s="29">
        <v>3800</v>
      </c>
      <c r="Q726" s="29">
        <v>0</v>
      </c>
      <c r="R726" s="29">
        <v>11400</v>
      </c>
      <c r="S726" s="29">
        <v>8700</v>
      </c>
      <c r="T726" s="29">
        <v>2700</v>
      </c>
      <c r="U726" s="30" t="s">
        <v>1173</v>
      </c>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row>
    <row r="727" spans="1:45" x14ac:dyDescent="0.3">
      <c r="A727" s="22"/>
      <c r="B727" s="26" t="s">
        <v>4019</v>
      </c>
      <c r="C727" s="27">
        <v>45594</v>
      </c>
      <c r="D727" s="28" t="s">
        <v>1188</v>
      </c>
      <c r="E727" s="28" t="s">
        <v>1156</v>
      </c>
      <c r="F727" s="28" t="s">
        <v>1197</v>
      </c>
      <c r="G727" s="28" t="s">
        <v>1535</v>
      </c>
      <c r="H727" s="28" t="s">
        <v>225</v>
      </c>
      <c r="I727" s="28" t="s">
        <v>1152</v>
      </c>
      <c r="J727" s="28" t="s">
        <v>3889</v>
      </c>
      <c r="K727" s="28" t="s">
        <v>4020</v>
      </c>
      <c r="L727" s="28" t="s">
        <v>4021</v>
      </c>
      <c r="M727" s="28" t="s">
        <v>1177</v>
      </c>
      <c r="N727" s="28" t="s">
        <v>1185</v>
      </c>
      <c r="O727" s="29">
        <v>2</v>
      </c>
      <c r="P727" s="29">
        <v>28000</v>
      </c>
      <c r="Q727" s="29">
        <v>15</v>
      </c>
      <c r="R727" s="29">
        <v>47600</v>
      </c>
      <c r="S727" s="29">
        <v>36500</v>
      </c>
      <c r="T727" s="29">
        <v>11100</v>
      </c>
      <c r="U727" s="30" t="s">
        <v>1172</v>
      </c>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row>
    <row r="728" spans="1:45" x14ac:dyDescent="0.3">
      <c r="A728" s="22"/>
      <c r="B728" s="26" t="s">
        <v>4022</v>
      </c>
      <c r="C728" s="27">
        <v>45594</v>
      </c>
      <c r="D728" s="28" t="s">
        <v>1188</v>
      </c>
      <c r="E728" s="28" t="s">
        <v>1156</v>
      </c>
      <c r="F728" s="28" t="s">
        <v>1197</v>
      </c>
      <c r="G728" s="28" t="s">
        <v>1540</v>
      </c>
      <c r="H728" s="28" t="s">
        <v>753</v>
      </c>
      <c r="I728" s="28" t="s">
        <v>1152</v>
      </c>
      <c r="J728" s="28" t="s">
        <v>2218</v>
      </c>
      <c r="K728" s="28" t="s">
        <v>4023</v>
      </c>
      <c r="L728" s="28" t="s">
        <v>4024</v>
      </c>
      <c r="M728" s="28" t="s">
        <v>1177</v>
      </c>
      <c r="N728" s="28" t="s">
        <v>1185</v>
      </c>
      <c r="O728" s="29">
        <v>3</v>
      </c>
      <c r="P728" s="29">
        <v>12000</v>
      </c>
      <c r="Q728" s="29">
        <v>12</v>
      </c>
      <c r="R728" s="29">
        <v>31680</v>
      </c>
      <c r="S728" s="29">
        <v>24000</v>
      </c>
      <c r="T728" s="29">
        <v>7680</v>
      </c>
      <c r="U728" s="30" t="s">
        <v>1174</v>
      </c>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row>
    <row r="729" spans="1:45" x14ac:dyDescent="0.3">
      <c r="A729" s="22"/>
      <c r="B729" s="26" t="s">
        <v>4025</v>
      </c>
      <c r="C729" s="27">
        <v>45595</v>
      </c>
      <c r="D729" s="28" t="s">
        <v>1189</v>
      </c>
      <c r="E729" s="28" t="s">
        <v>1157</v>
      </c>
      <c r="F729" s="28" t="s">
        <v>1195</v>
      </c>
      <c r="G729" s="28" t="s">
        <v>3732</v>
      </c>
      <c r="H729" s="28" t="s">
        <v>73</v>
      </c>
      <c r="I729" s="28" t="s">
        <v>1153</v>
      </c>
      <c r="J729" s="28" t="s">
        <v>2261</v>
      </c>
      <c r="K729" s="28" t="s">
        <v>4026</v>
      </c>
      <c r="L729" s="28" t="s">
        <v>4027</v>
      </c>
      <c r="M729" s="28" t="s">
        <v>1177</v>
      </c>
      <c r="N729" s="28" t="s">
        <v>1183</v>
      </c>
      <c r="O729" s="29">
        <v>2</v>
      </c>
      <c r="P729" s="29">
        <v>8500</v>
      </c>
      <c r="Q729" s="29">
        <v>5</v>
      </c>
      <c r="R729" s="29">
        <v>16150</v>
      </c>
      <c r="S729" s="29">
        <v>12400</v>
      </c>
      <c r="T729" s="29">
        <v>3750</v>
      </c>
      <c r="U729" s="30" t="s">
        <v>1172</v>
      </c>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row>
    <row r="730" spans="1:45" x14ac:dyDescent="0.3">
      <c r="A730" s="22"/>
      <c r="B730" s="26" t="s">
        <v>4028</v>
      </c>
      <c r="C730" s="27">
        <v>45595</v>
      </c>
      <c r="D730" s="28" t="s">
        <v>1189</v>
      </c>
      <c r="E730" s="28" t="s">
        <v>1157</v>
      </c>
      <c r="F730" s="28" t="s">
        <v>1195</v>
      </c>
      <c r="G730" s="28" t="s">
        <v>3736</v>
      </c>
      <c r="H730" s="28" t="s">
        <v>803</v>
      </c>
      <c r="I730" s="28" t="s">
        <v>1153</v>
      </c>
      <c r="J730" s="28" t="s">
        <v>2261</v>
      </c>
      <c r="K730" s="28" t="s">
        <v>4029</v>
      </c>
      <c r="L730" s="28" t="s">
        <v>4030</v>
      </c>
      <c r="M730" s="28" t="s">
        <v>1177</v>
      </c>
      <c r="N730" s="28" t="s">
        <v>1183</v>
      </c>
      <c r="O730" s="29">
        <v>3</v>
      </c>
      <c r="P730" s="29">
        <v>5500</v>
      </c>
      <c r="Q730" s="29">
        <v>0</v>
      </c>
      <c r="R730" s="29">
        <v>16500</v>
      </c>
      <c r="S730" s="29">
        <v>12600</v>
      </c>
      <c r="T730" s="29">
        <v>3900</v>
      </c>
      <c r="U730" s="30" t="s">
        <v>1173</v>
      </c>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row>
    <row r="731" spans="1:45" x14ac:dyDescent="0.3">
      <c r="A731" s="22"/>
      <c r="B731" s="26" t="s">
        <v>4031</v>
      </c>
      <c r="C731" s="27">
        <v>45596</v>
      </c>
      <c r="D731" s="28" t="s">
        <v>1190</v>
      </c>
      <c r="E731" s="28" t="s">
        <v>1157</v>
      </c>
      <c r="F731" s="28" t="s">
        <v>1197</v>
      </c>
      <c r="G731" s="28" t="s">
        <v>1974</v>
      </c>
      <c r="H731" s="28" t="s">
        <v>235</v>
      </c>
      <c r="I731" s="28" t="s">
        <v>1153</v>
      </c>
      <c r="J731" s="28" t="s">
        <v>3889</v>
      </c>
      <c r="K731" s="28" t="s">
        <v>4032</v>
      </c>
      <c r="L731" s="28" t="s">
        <v>4033</v>
      </c>
      <c r="M731" s="28" t="s">
        <v>1177</v>
      </c>
      <c r="N731" s="28" t="s">
        <v>1181</v>
      </c>
      <c r="O731" s="29">
        <v>4</v>
      </c>
      <c r="P731" s="29">
        <v>1200</v>
      </c>
      <c r="Q731" s="29">
        <v>10</v>
      </c>
      <c r="R731" s="29">
        <v>4320</v>
      </c>
      <c r="S731" s="29">
        <v>3300</v>
      </c>
      <c r="T731" s="29">
        <v>1020</v>
      </c>
      <c r="U731" s="30" t="s">
        <v>1172</v>
      </c>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row>
    <row r="732" spans="1:45" x14ac:dyDescent="0.3">
      <c r="A732" s="22"/>
      <c r="B732" s="26" t="s">
        <v>4034</v>
      </c>
      <c r="C732" s="27">
        <v>45596</v>
      </c>
      <c r="D732" s="28" t="s">
        <v>1190</v>
      </c>
      <c r="E732" s="28" t="s">
        <v>1157</v>
      </c>
      <c r="F732" s="28" t="s">
        <v>1197</v>
      </c>
      <c r="G732" s="28" t="s">
        <v>1978</v>
      </c>
      <c r="H732" s="28" t="s">
        <v>307</v>
      </c>
      <c r="I732" s="28" t="s">
        <v>1153</v>
      </c>
      <c r="J732" s="28" t="s">
        <v>2218</v>
      </c>
      <c r="K732" s="28" t="s">
        <v>4035</v>
      </c>
      <c r="L732" s="28" t="s">
        <v>4036</v>
      </c>
      <c r="M732" s="28" t="s">
        <v>1177</v>
      </c>
      <c r="N732" s="28" t="s">
        <v>1181</v>
      </c>
      <c r="O732" s="29">
        <v>5</v>
      </c>
      <c r="P732" s="29">
        <v>850</v>
      </c>
      <c r="Q732" s="29">
        <v>8</v>
      </c>
      <c r="R732" s="29">
        <v>3910</v>
      </c>
      <c r="S732" s="29">
        <v>3000</v>
      </c>
      <c r="T732" s="29">
        <v>910</v>
      </c>
      <c r="U732" s="30" t="s">
        <v>1174</v>
      </c>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row>
    <row r="733" spans="1:45" x14ac:dyDescent="0.3">
      <c r="A733" s="22"/>
      <c r="B733" s="26" t="s">
        <v>4037</v>
      </c>
      <c r="C733" s="27">
        <v>45597</v>
      </c>
      <c r="D733" s="28" t="s">
        <v>1186</v>
      </c>
      <c r="E733" s="28" t="s">
        <v>1159</v>
      </c>
      <c r="F733" s="28" t="s">
        <v>1198</v>
      </c>
      <c r="G733" s="28" t="s">
        <v>1736</v>
      </c>
      <c r="H733" s="28" t="s">
        <v>471</v>
      </c>
      <c r="I733" s="28" t="s">
        <v>1152</v>
      </c>
      <c r="J733" s="28" t="s">
        <v>3642</v>
      </c>
      <c r="K733" s="28" t="s">
        <v>4038</v>
      </c>
      <c r="L733" s="28" t="s">
        <v>4039</v>
      </c>
      <c r="M733" s="28" t="s">
        <v>1177</v>
      </c>
      <c r="N733" s="28" t="s">
        <v>1184</v>
      </c>
      <c r="O733" s="29">
        <v>2</v>
      </c>
      <c r="P733" s="29">
        <v>15000</v>
      </c>
      <c r="Q733" s="29">
        <v>5</v>
      </c>
      <c r="R733" s="29">
        <v>28500</v>
      </c>
      <c r="S733" s="29">
        <v>22000</v>
      </c>
      <c r="T733" s="29">
        <v>6500</v>
      </c>
      <c r="U733" s="30" t="s">
        <v>1172</v>
      </c>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row>
    <row r="734" spans="1:45" x14ac:dyDescent="0.3">
      <c r="A734" s="22"/>
      <c r="B734" s="26" t="s">
        <v>4040</v>
      </c>
      <c r="C734" s="27">
        <v>45597</v>
      </c>
      <c r="D734" s="28" t="s">
        <v>1186</v>
      </c>
      <c r="E734" s="28" t="s">
        <v>1159</v>
      </c>
      <c r="F734" s="28" t="s">
        <v>1198</v>
      </c>
      <c r="G734" s="28" t="s">
        <v>1740</v>
      </c>
      <c r="H734" s="28" t="s">
        <v>475</v>
      </c>
      <c r="I734" s="28" t="s">
        <v>1152</v>
      </c>
      <c r="J734" s="28" t="s">
        <v>3908</v>
      </c>
      <c r="K734" s="28" t="s">
        <v>4041</v>
      </c>
      <c r="L734" s="28" t="s">
        <v>4042</v>
      </c>
      <c r="M734" s="28" t="s">
        <v>1177</v>
      </c>
      <c r="N734" s="28" t="s">
        <v>1184</v>
      </c>
      <c r="O734" s="29">
        <v>1</v>
      </c>
      <c r="P734" s="29">
        <v>32000</v>
      </c>
      <c r="Q734" s="29">
        <v>8</v>
      </c>
      <c r="R734" s="29">
        <v>29440</v>
      </c>
      <c r="S734" s="29">
        <v>22500</v>
      </c>
      <c r="T734" s="29">
        <v>6940</v>
      </c>
      <c r="U734" s="30" t="s">
        <v>1174</v>
      </c>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row>
    <row r="735" spans="1:45" x14ac:dyDescent="0.3">
      <c r="A735" s="22"/>
      <c r="B735" s="26" t="s">
        <v>4043</v>
      </c>
      <c r="C735" s="27">
        <v>45598</v>
      </c>
      <c r="D735" s="28" t="s">
        <v>1187</v>
      </c>
      <c r="E735" s="28" t="s">
        <v>1158</v>
      </c>
      <c r="F735" s="28" t="s">
        <v>1196</v>
      </c>
      <c r="G735" s="28" t="s">
        <v>1695</v>
      </c>
      <c r="H735" s="28" t="s">
        <v>478</v>
      </c>
      <c r="I735" s="28" t="s">
        <v>1151</v>
      </c>
      <c r="J735" s="28" t="s">
        <v>2350</v>
      </c>
      <c r="K735" s="28" t="s">
        <v>4044</v>
      </c>
      <c r="L735" s="28" t="s">
        <v>4045</v>
      </c>
      <c r="M735" s="28" t="s">
        <v>1177</v>
      </c>
      <c r="N735" s="28" t="s">
        <v>1182</v>
      </c>
      <c r="O735" s="29">
        <v>3</v>
      </c>
      <c r="P735" s="29">
        <v>5500</v>
      </c>
      <c r="Q735" s="29">
        <v>8</v>
      </c>
      <c r="R735" s="29">
        <v>15180</v>
      </c>
      <c r="S735" s="29">
        <v>11600</v>
      </c>
      <c r="T735" s="29">
        <v>3580</v>
      </c>
      <c r="U735" s="30" t="s">
        <v>1172</v>
      </c>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row>
    <row r="736" spans="1:45" x14ac:dyDescent="0.3">
      <c r="A736" s="22"/>
      <c r="B736" s="26" t="s">
        <v>4046</v>
      </c>
      <c r="C736" s="27">
        <v>45598</v>
      </c>
      <c r="D736" s="28" t="s">
        <v>1187</v>
      </c>
      <c r="E736" s="28" t="s">
        <v>1158</v>
      </c>
      <c r="F736" s="28" t="s">
        <v>1196</v>
      </c>
      <c r="G736" s="28" t="s">
        <v>1699</v>
      </c>
      <c r="H736" s="28" t="s">
        <v>857</v>
      </c>
      <c r="I736" s="28" t="s">
        <v>1154</v>
      </c>
      <c r="J736" s="28" t="s">
        <v>2252</v>
      </c>
      <c r="K736" s="28" t="s">
        <v>4047</v>
      </c>
      <c r="L736" s="28" t="s">
        <v>4048</v>
      </c>
      <c r="M736" s="28" t="s">
        <v>1177</v>
      </c>
      <c r="N736" s="28" t="s">
        <v>1182</v>
      </c>
      <c r="O736" s="29">
        <v>2</v>
      </c>
      <c r="P736" s="29">
        <v>2500</v>
      </c>
      <c r="Q736" s="29">
        <v>0</v>
      </c>
      <c r="R736" s="29">
        <v>5000</v>
      </c>
      <c r="S736" s="29">
        <v>3800</v>
      </c>
      <c r="T736" s="29">
        <v>1200</v>
      </c>
      <c r="U736" s="30" t="s">
        <v>1173</v>
      </c>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row>
    <row r="737" spans="1:45" x14ac:dyDescent="0.3">
      <c r="A737" s="22"/>
      <c r="B737" s="26" t="s">
        <v>4049</v>
      </c>
      <c r="C737" s="27">
        <v>45599</v>
      </c>
      <c r="D737" s="28" t="s">
        <v>1188</v>
      </c>
      <c r="E737" s="28" t="s">
        <v>1156</v>
      </c>
      <c r="F737" s="28" t="s">
        <v>1197</v>
      </c>
      <c r="G737" s="28" t="s">
        <v>1578</v>
      </c>
      <c r="H737" s="28" t="s">
        <v>476</v>
      </c>
      <c r="I737" s="28" t="s">
        <v>1152</v>
      </c>
      <c r="J737" s="28" t="s">
        <v>2261</v>
      </c>
      <c r="K737" s="28" t="s">
        <v>4050</v>
      </c>
      <c r="L737" s="28" t="s">
        <v>4051</v>
      </c>
      <c r="M737" s="28" t="s">
        <v>1177</v>
      </c>
      <c r="N737" s="28" t="s">
        <v>1185</v>
      </c>
      <c r="O737" s="29">
        <v>2</v>
      </c>
      <c r="P737" s="29">
        <v>18000</v>
      </c>
      <c r="Q737" s="29">
        <v>5</v>
      </c>
      <c r="R737" s="29">
        <v>34200</v>
      </c>
      <c r="S737" s="29">
        <v>26000</v>
      </c>
      <c r="T737" s="29">
        <v>8200</v>
      </c>
      <c r="U737" s="30" t="s">
        <v>1172</v>
      </c>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row>
    <row r="738" spans="1:45" x14ac:dyDescent="0.3">
      <c r="A738" s="22"/>
      <c r="B738" s="26" t="s">
        <v>4052</v>
      </c>
      <c r="C738" s="27">
        <v>45599</v>
      </c>
      <c r="D738" s="28" t="s">
        <v>1188</v>
      </c>
      <c r="E738" s="28" t="s">
        <v>1156</v>
      </c>
      <c r="F738" s="28" t="s">
        <v>1197</v>
      </c>
      <c r="G738" s="28" t="s">
        <v>1582</v>
      </c>
      <c r="H738" s="28" t="s">
        <v>872</v>
      </c>
      <c r="I738" s="28" t="s">
        <v>1152</v>
      </c>
      <c r="J738" s="28" t="s">
        <v>1514</v>
      </c>
      <c r="K738" s="28" t="s">
        <v>4053</v>
      </c>
      <c r="L738" s="28" t="s">
        <v>4054</v>
      </c>
      <c r="M738" s="28" t="s">
        <v>1177</v>
      </c>
      <c r="N738" s="28" t="s">
        <v>1185</v>
      </c>
      <c r="O738" s="29">
        <v>1</v>
      </c>
      <c r="P738" s="29">
        <v>22000</v>
      </c>
      <c r="Q738" s="29">
        <v>0</v>
      </c>
      <c r="R738" s="29">
        <v>22000</v>
      </c>
      <c r="S738" s="29">
        <v>17000</v>
      </c>
      <c r="T738" s="29">
        <v>5000</v>
      </c>
      <c r="U738" s="30" t="s">
        <v>1174</v>
      </c>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row>
    <row r="739" spans="1:45" x14ac:dyDescent="0.3">
      <c r="A739" s="22"/>
      <c r="B739" s="26" t="s">
        <v>4055</v>
      </c>
      <c r="C739" s="27">
        <v>45600</v>
      </c>
      <c r="D739" s="28" t="s">
        <v>1189</v>
      </c>
      <c r="E739" s="28" t="s">
        <v>1157</v>
      </c>
      <c r="F739" s="28" t="s">
        <v>1195</v>
      </c>
      <c r="G739" s="28" t="s">
        <v>1720</v>
      </c>
      <c r="H739" s="28" t="s">
        <v>477</v>
      </c>
      <c r="I739" s="28" t="s">
        <v>1154</v>
      </c>
      <c r="J739" s="28" t="s">
        <v>2252</v>
      </c>
      <c r="K739" s="28" t="s">
        <v>4056</v>
      </c>
      <c r="L739" s="28" t="s">
        <v>4057</v>
      </c>
      <c r="M739" s="28" t="s">
        <v>1177</v>
      </c>
      <c r="N739" s="28" t="s">
        <v>1183</v>
      </c>
      <c r="O739" s="29">
        <v>3</v>
      </c>
      <c r="P739" s="29">
        <v>1800</v>
      </c>
      <c r="Q739" s="29">
        <v>0</v>
      </c>
      <c r="R739" s="29">
        <v>5400</v>
      </c>
      <c r="S739" s="29">
        <v>4100</v>
      </c>
      <c r="T739" s="29">
        <v>1300</v>
      </c>
      <c r="U739" s="30" t="s">
        <v>1172</v>
      </c>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row>
    <row r="740" spans="1:45" x14ac:dyDescent="0.3">
      <c r="A740" s="22"/>
      <c r="B740" s="26" t="s">
        <v>4058</v>
      </c>
      <c r="C740" s="27">
        <v>45600</v>
      </c>
      <c r="D740" s="28" t="s">
        <v>1189</v>
      </c>
      <c r="E740" s="28" t="s">
        <v>1157</v>
      </c>
      <c r="F740" s="28" t="s">
        <v>1195</v>
      </c>
      <c r="G740" s="28" t="s">
        <v>1724</v>
      </c>
      <c r="H740" s="28" t="s">
        <v>214</v>
      </c>
      <c r="I740" s="28" t="s">
        <v>1153</v>
      </c>
      <c r="J740" s="28" t="s">
        <v>2419</v>
      </c>
      <c r="K740" s="28" t="s">
        <v>4059</v>
      </c>
      <c r="L740" s="28" t="s">
        <v>4060</v>
      </c>
      <c r="M740" s="28" t="s">
        <v>1177</v>
      </c>
      <c r="N740" s="28" t="s">
        <v>1183</v>
      </c>
      <c r="O740" s="29">
        <v>4</v>
      </c>
      <c r="P740" s="29">
        <v>1200</v>
      </c>
      <c r="Q740" s="29">
        <v>5</v>
      </c>
      <c r="R740" s="29">
        <v>4560</v>
      </c>
      <c r="S740" s="29">
        <v>3500</v>
      </c>
      <c r="T740" s="29">
        <v>1060</v>
      </c>
      <c r="U740" s="30" t="s">
        <v>1173</v>
      </c>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row>
    <row r="741" spans="1:45" x14ac:dyDescent="0.3">
      <c r="A741" s="22"/>
      <c r="B741" s="26" t="s">
        <v>4061</v>
      </c>
      <c r="C741" s="27">
        <v>45601</v>
      </c>
      <c r="D741" s="28" t="s">
        <v>1190</v>
      </c>
      <c r="E741" s="28" t="s">
        <v>1157</v>
      </c>
      <c r="F741" s="28" t="s">
        <v>1197</v>
      </c>
      <c r="G741" s="28" t="s">
        <v>2024</v>
      </c>
      <c r="H741" s="28" t="s">
        <v>480</v>
      </c>
      <c r="I741" s="28" t="s">
        <v>1153</v>
      </c>
      <c r="J741" s="28" t="s">
        <v>2227</v>
      </c>
      <c r="K741" s="28" t="s">
        <v>4062</v>
      </c>
      <c r="L741" s="28" t="s">
        <v>4063</v>
      </c>
      <c r="M741" s="28" t="s">
        <v>1177</v>
      </c>
      <c r="N741" s="28" t="s">
        <v>1181</v>
      </c>
      <c r="O741" s="29">
        <v>3</v>
      </c>
      <c r="P741" s="29">
        <v>850</v>
      </c>
      <c r="Q741" s="29">
        <v>0</v>
      </c>
      <c r="R741" s="29">
        <v>2550</v>
      </c>
      <c r="S741" s="29">
        <v>1900</v>
      </c>
      <c r="T741" s="29">
        <v>650</v>
      </c>
      <c r="U741" s="30" t="s">
        <v>1172</v>
      </c>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row>
    <row r="742" spans="1:45" x14ac:dyDescent="0.3">
      <c r="A742" s="22"/>
      <c r="B742" s="26" t="s">
        <v>4064</v>
      </c>
      <c r="C742" s="27">
        <v>45601</v>
      </c>
      <c r="D742" s="28" t="s">
        <v>1190</v>
      </c>
      <c r="E742" s="28" t="s">
        <v>1157</v>
      </c>
      <c r="F742" s="28" t="s">
        <v>1197</v>
      </c>
      <c r="G742" s="28" t="s">
        <v>2028</v>
      </c>
      <c r="H742" s="28" t="s">
        <v>258</v>
      </c>
      <c r="I742" s="28" t="s">
        <v>1153</v>
      </c>
      <c r="J742" s="28" t="s">
        <v>2261</v>
      </c>
      <c r="K742" s="28" t="s">
        <v>4065</v>
      </c>
      <c r="L742" s="28" t="s">
        <v>4066</v>
      </c>
      <c r="M742" s="28" t="s">
        <v>1177</v>
      </c>
      <c r="N742" s="28" t="s">
        <v>1181</v>
      </c>
      <c r="O742" s="29">
        <v>2</v>
      </c>
      <c r="P742" s="29">
        <v>1500</v>
      </c>
      <c r="Q742" s="29">
        <v>0</v>
      </c>
      <c r="R742" s="29">
        <v>3000</v>
      </c>
      <c r="S742" s="29">
        <v>2300</v>
      </c>
      <c r="T742" s="29">
        <v>700</v>
      </c>
      <c r="U742" s="30" t="s">
        <v>1174</v>
      </c>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row>
    <row r="743" spans="1:45" x14ac:dyDescent="0.3">
      <c r="A743" s="22"/>
      <c r="B743" s="26" t="s">
        <v>4067</v>
      </c>
      <c r="C743" s="27">
        <v>45602</v>
      </c>
      <c r="D743" s="28" t="s">
        <v>1191</v>
      </c>
      <c r="E743" s="28" t="s">
        <v>1157</v>
      </c>
      <c r="F743" s="28" t="s">
        <v>1198</v>
      </c>
      <c r="G743" s="28" t="s">
        <v>4068</v>
      </c>
      <c r="H743" s="28" t="s">
        <v>479</v>
      </c>
      <c r="I743" s="28" t="s">
        <v>1155</v>
      </c>
      <c r="J743" s="28" t="s">
        <v>2261</v>
      </c>
      <c r="K743" s="28" t="s">
        <v>4069</v>
      </c>
      <c r="L743" s="28" t="s">
        <v>4070</v>
      </c>
      <c r="M743" s="28" t="s">
        <v>1177</v>
      </c>
      <c r="N743" s="28" t="s">
        <v>1180</v>
      </c>
      <c r="O743" s="29">
        <v>2</v>
      </c>
      <c r="P743" s="29">
        <v>2800</v>
      </c>
      <c r="Q743" s="29">
        <v>5</v>
      </c>
      <c r="R743" s="29">
        <v>5320</v>
      </c>
      <c r="S743" s="29">
        <v>4000</v>
      </c>
      <c r="T743" s="29">
        <v>1320</v>
      </c>
      <c r="U743" s="30" t="s">
        <v>1172</v>
      </c>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row>
    <row r="744" spans="1:45" x14ac:dyDescent="0.3">
      <c r="A744" s="22"/>
      <c r="B744" s="26" t="s">
        <v>4071</v>
      </c>
      <c r="C744" s="27">
        <v>45602</v>
      </c>
      <c r="D744" s="28" t="s">
        <v>1191</v>
      </c>
      <c r="E744" s="28" t="s">
        <v>1157</v>
      </c>
      <c r="F744" s="28" t="s">
        <v>1198</v>
      </c>
      <c r="G744" s="28" t="s">
        <v>4072</v>
      </c>
      <c r="H744" s="28" t="s">
        <v>323</v>
      </c>
      <c r="I744" s="28" t="s">
        <v>1155</v>
      </c>
      <c r="J744" s="28" t="s">
        <v>1514</v>
      </c>
      <c r="K744" s="28" t="s">
        <v>4073</v>
      </c>
      <c r="L744" s="28" t="s">
        <v>4074</v>
      </c>
      <c r="M744" s="28" t="s">
        <v>1177</v>
      </c>
      <c r="N744" s="28" t="s">
        <v>1180</v>
      </c>
      <c r="O744" s="29">
        <v>1</v>
      </c>
      <c r="P744" s="29">
        <v>4500</v>
      </c>
      <c r="Q744" s="29">
        <v>0</v>
      </c>
      <c r="R744" s="29">
        <v>4500</v>
      </c>
      <c r="S744" s="29">
        <v>3400</v>
      </c>
      <c r="T744" s="29">
        <v>1100</v>
      </c>
      <c r="U744" s="30" t="s">
        <v>1174</v>
      </c>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row>
    <row r="745" spans="1:45" x14ac:dyDescent="0.3">
      <c r="A745" s="22"/>
      <c r="B745" s="26" t="s">
        <v>4075</v>
      </c>
      <c r="C745" s="27">
        <v>45603</v>
      </c>
      <c r="D745" s="28" t="s">
        <v>1192</v>
      </c>
      <c r="E745" s="28" t="s">
        <v>1157</v>
      </c>
      <c r="F745" s="28" t="s">
        <v>1195</v>
      </c>
      <c r="G745" s="28" t="s">
        <v>1771</v>
      </c>
      <c r="H745" s="28" t="s">
        <v>125</v>
      </c>
      <c r="I745" s="28" t="s">
        <v>1153</v>
      </c>
      <c r="J745" s="28" t="s">
        <v>2350</v>
      </c>
      <c r="K745" s="28" t="s">
        <v>4076</v>
      </c>
      <c r="L745" s="28" t="s">
        <v>4077</v>
      </c>
      <c r="M745" s="28" t="s">
        <v>1177</v>
      </c>
      <c r="N745" s="28" t="s">
        <v>1183</v>
      </c>
      <c r="O745" s="29">
        <v>4</v>
      </c>
      <c r="P745" s="29">
        <v>3500</v>
      </c>
      <c r="Q745" s="29">
        <v>0</v>
      </c>
      <c r="R745" s="29">
        <v>14000</v>
      </c>
      <c r="S745" s="29">
        <v>10700</v>
      </c>
      <c r="T745" s="29">
        <v>3300</v>
      </c>
      <c r="U745" s="30" t="s">
        <v>1172</v>
      </c>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row>
    <row r="746" spans="1:45" x14ac:dyDescent="0.3">
      <c r="A746" s="22"/>
      <c r="B746" s="26" t="s">
        <v>4078</v>
      </c>
      <c r="C746" s="27">
        <v>45603</v>
      </c>
      <c r="D746" s="28" t="s">
        <v>1192</v>
      </c>
      <c r="E746" s="28" t="s">
        <v>1157</v>
      </c>
      <c r="F746" s="28" t="s">
        <v>1195</v>
      </c>
      <c r="G746" s="28" t="s">
        <v>1775</v>
      </c>
      <c r="H746" s="28" t="s">
        <v>983</v>
      </c>
      <c r="I746" s="28" t="s">
        <v>1154</v>
      </c>
      <c r="J746" s="28" t="s">
        <v>2252</v>
      </c>
      <c r="K746" s="28" t="s">
        <v>4079</v>
      </c>
      <c r="L746" s="28" t="s">
        <v>4080</v>
      </c>
      <c r="M746" s="28" t="s">
        <v>1177</v>
      </c>
      <c r="N746" s="28" t="s">
        <v>1183</v>
      </c>
      <c r="O746" s="29">
        <v>3</v>
      </c>
      <c r="P746" s="29">
        <v>2200</v>
      </c>
      <c r="Q746" s="29">
        <v>5</v>
      </c>
      <c r="R746" s="29">
        <v>6270</v>
      </c>
      <c r="S746" s="29">
        <v>4800</v>
      </c>
      <c r="T746" s="29">
        <v>1470</v>
      </c>
      <c r="U746" s="30" t="s">
        <v>1173</v>
      </c>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row>
    <row r="747" spans="1:45" x14ac:dyDescent="0.3">
      <c r="A747" s="22"/>
      <c r="B747" s="26" t="s">
        <v>4081</v>
      </c>
      <c r="C747" s="27">
        <v>45604</v>
      </c>
      <c r="D747" s="28" t="s">
        <v>1193</v>
      </c>
      <c r="E747" s="28" t="s">
        <v>1157</v>
      </c>
      <c r="F747" s="28" t="s">
        <v>1195</v>
      </c>
      <c r="G747" s="28" t="s">
        <v>1822</v>
      </c>
      <c r="H747" s="28" t="s">
        <v>126</v>
      </c>
      <c r="I747" s="28" t="s">
        <v>1153</v>
      </c>
      <c r="J747" s="28" t="s">
        <v>2350</v>
      </c>
      <c r="K747" s="28" t="s">
        <v>4082</v>
      </c>
      <c r="L747" s="28" t="s">
        <v>4083</v>
      </c>
      <c r="M747" s="28" t="s">
        <v>1177</v>
      </c>
      <c r="N747" s="28" t="s">
        <v>1183</v>
      </c>
      <c r="O747" s="29">
        <v>2</v>
      </c>
      <c r="P747" s="29">
        <v>8500</v>
      </c>
      <c r="Q747" s="29">
        <v>8</v>
      </c>
      <c r="R747" s="29">
        <v>15640</v>
      </c>
      <c r="S747" s="29">
        <v>12000</v>
      </c>
      <c r="T747" s="29">
        <v>3640</v>
      </c>
      <c r="U747" s="30" t="s">
        <v>1172</v>
      </c>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row>
    <row r="748" spans="1:45" x14ac:dyDescent="0.3">
      <c r="A748" s="22"/>
      <c r="B748" s="26" t="s">
        <v>4084</v>
      </c>
      <c r="C748" s="27">
        <v>45604</v>
      </c>
      <c r="D748" s="28" t="s">
        <v>1193</v>
      </c>
      <c r="E748" s="28" t="s">
        <v>1157</v>
      </c>
      <c r="F748" s="28" t="s">
        <v>1195</v>
      </c>
      <c r="G748" s="28" t="s">
        <v>1827</v>
      </c>
      <c r="H748" s="28" t="s">
        <v>774</v>
      </c>
      <c r="I748" s="28" t="s">
        <v>1154</v>
      </c>
      <c r="J748" s="28" t="s">
        <v>2252</v>
      </c>
      <c r="K748" s="28" t="s">
        <v>4085</v>
      </c>
      <c r="L748" s="28" t="s">
        <v>4086</v>
      </c>
      <c r="M748" s="28" t="s">
        <v>1177</v>
      </c>
      <c r="N748" s="28" t="s">
        <v>1183</v>
      </c>
      <c r="O748" s="29">
        <v>5</v>
      </c>
      <c r="P748" s="29">
        <v>1200</v>
      </c>
      <c r="Q748" s="29">
        <v>0</v>
      </c>
      <c r="R748" s="29">
        <v>6000</v>
      </c>
      <c r="S748" s="29">
        <v>4600</v>
      </c>
      <c r="T748" s="29">
        <v>1400</v>
      </c>
      <c r="U748" s="30" t="s">
        <v>1174</v>
      </c>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row>
    <row r="749" spans="1:45" x14ac:dyDescent="0.3">
      <c r="A749" s="22"/>
      <c r="B749" s="26" t="s">
        <v>4087</v>
      </c>
      <c r="C749" s="27">
        <v>45605</v>
      </c>
      <c r="D749" s="28" t="s">
        <v>1186</v>
      </c>
      <c r="E749" s="28" t="s">
        <v>1159</v>
      </c>
      <c r="F749" s="28" t="s">
        <v>1198</v>
      </c>
      <c r="G749" s="28" t="s">
        <v>1787</v>
      </c>
      <c r="H749" s="28" t="s">
        <v>124</v>
      </c>
      <c r="I749" s="28" t="s">
        <v>1152</v>
      </c>
      <c r="J749" s="28" t="s">
        <v>2261</v>
      </c>
      <c r="K749" s="28" t="s">
        <v>4088</v>
      </c>
      <c r="L749" s="28" t="s">
        <v>4089</v>
      </c>
      <c r="M749" s="28" t="s">
        <v>1177</v>
      </c>
      <c r="N749" s="28" t="s">
        <v>1184</v>
      </c>
      <c r="O749" s="29">
        <v>2</v>
      </c>
      <c r="P749" s="29">
        <v>15000</v>
      </c>
      <c r="Q749" s="29">
        <v>5</v>
      </c>
      <c r="R749" s="29">
        <v>28500</v>
      </c>
      <c r="S749" s="29">
        <v>22000</v>
      </c>
      <c r="T749" s="29">
        <v>6500</v>
      </c>
      <c r="U749" s="30" t="s">
        <v>1172</v>
      </c>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row>
    <row r="750" spans="1:45" x14ac:dyDescent="0.3">
      <c r="A750" s="22"/>
      <c r="B750" s="26" t="s">
        <v>4090</v>
      </c>
      <c r="C750" s="27">
        <v>45605</v>
      </c>
      <c r="D750" s="28" t="s">
        <v>1186</v>
      </c>
      <c r="E750" s="28" t="s">
        <v>1159</v>
      </c>
      <c r="F750" s="28" t="s">
        <v>1198</v>
      </c>
      <c r="G750" s="28" t="s">
        <v>1791</v>
      </c>
      <c r="H750" s="28" t="s">
        <v>750</v>
      </c>
      <c r="I750" s="28" t="s">
        <v>1152</v>
      </c>
      <c r="J750" s="28" t="s">
        <v>1339</v>
      </c>
      <c r="K750" s="28" t="s">
        <v>4091</v>
      </c>
      <c r="L750" s="28" t="s">
        <v>4092</v>
      </c>
      <c r="M750" s="28" t="s">
        <v>1177</v>
      </c>
      <c r="N750" s="28" t="s">
        <v>1184</v>
      </c>
      <c r="O750" s="29">
        <v>1</v>
      </c>
      <c r="P750" s="29">
        <v>5500</v>
      </c>
      <c r="Q750" s="29">
        <v>0</v>
      </c>
      <c r="R750" s="29">
        <v>5500</v>
      </c>
      <c r="S750" s="29">
        <v>4200</v>
      </c>
      <c r="T750" s="29">
        <v>1300</v>
      </c>
      <c r="U750" s="30" t="s">
        <v>1174</v>
      </c>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row>
    <row r="751" spans="1:45" x14ac:dyDescent="0.3">
      <c r="A751" s="22"/>
      <c r="B751" s="26" t="s">
        <v>4093</v>
      </c>
      <c r="C751" s="27">
        <v>45606</v>
      </c>
      <c r="D751" s="28" t="s">
        <v>1187</v>
      </c>
      <c r="E751" s="28" t="s">
        <v>1158</v>
      </c>
      <c r="F751" s="28" t="s">
        <v>1196</v>
      </c>
      <c r="G751" s="28" t="s">
        <v>1744</v>
      </c>
      <c r="H751" s="28" t="s">
        <v>131</v>
      </c>
      <c r="I751" s="28" t="s">
        <v>1151</v>
      </c>
      <c r="J751" s="28" t="s">
        <v>2946</v>
      </c>
      <c r="K751" s="28" t="s">
        <v>4094</v>
      </c>
      <c r="L751" s="28" t="s">
        <v>4095</v>
      </c>
      <c r="M751" s="28" t="s">
        <v>1177</v>
      </c>
      <c r="N751" s="28" t="s">
        <v>1182</v>
      </c>
      <c r="O751" s="29">
        <v>4</v>
      </c>
      <c r="P751" s="29">
        <v>1800</v>
      </c>
      <c r="Q751" s="29">
        <v>8</v>
      </c>
      <c r="R751" s="29">
        <v>6624</v>
      </c>
      <c r="S751" s="29">
        <v>5000</v>
      </c>
      <c r="T751" s="29">
        <v>1624</v>
      </c>
      <c r="U751" s="30" t="s">
        <v>1172</v>
      </c>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row>
    <row r="752" spans="1:45" x14ac:dyDescent="0.3">
      <c r="A752" s="22"/>
      <c r="B752" s="26" t="s">
        <v>4096</v>
      </c>
      <c r="C752" s="27">
        <v>45606</v>
      </c>
      <c r="D752" s="28" t="s">
        <v>1187</v>
      </c>
      <c r="E752" s="28" t="s">
        <v>1158</v>
      </c>
      <c r="F752" s="28" t="s">
        <v>1196</v>
      </c>
      <c r="G752" s="28" t="s">
        <v>1748</v>
      </c>
      <c r="H752" s="28" t="s">
        <v>495</v>
      </c>
      <c r="I752" s="28" t="s">
        <v>1151</v>
      </c>
      <c r="J752" s="28" t="s">
        <v>2946</v>
      </c>
      <c r="K752" s="28" t="s">
        <v>4097</v>
      </c>
      <c r="L752" s="28" t="s">
        <v>4098</v>
      </c>
      <c r="M752" s="28" t="s">
        <v>1177</v>
      </c>
      <c r="N752" s="28" t="s">
        <v>1182</v>
      </c>
      <c r="O752" s="29">
        <v>3</v>
      </c>
      <c r="P752" s="29">
        <v>2200</v>
      </c>
      <c r="Q752" s="29">
        <v>5</v>
      </c>
      <c r="R752" s="29">
        <v>6270</v>
      </c>
      <c r="S752" s="29">
        <v>4800</v>
      </c>
      <c r="T752" s="29">
        <v>1470</v>
      </c>
      <c r="U752" s="30" t="s">
        <v>1173</v>
      </c>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row>
    <row r="753" spans="1:45" x14ac:dyDescent="0.3">
      <c r="A753" s="22"/>
      <c r="B753" s="26" t="s">
        <v>4099</v>
      </c>
      <c r="C753" s="27">
        <v>45607</v>
      </c>
      <c r="D753" s="28" t="s">
        <v>1188</v>
      </c>
      <c r="E753" s="28" t="s">
        <v>1156</v>
      </c>
      <c r="F753" s="28" t="s">
        <v>1197</v>
      </c>
      <c r="G753" s="28" t="s">
        <v>1621</v>
      </c>
      <c r="H753" s="28" t="s">
        <v>130</v>
      </c>
      <c r="I753" s="28" t="s">
        <v>1152</v>
      </c>
      <c r="J753" s="28" t="s">
        <v>2946</v>
      </c>
      <c r="K753" s="28" t="s">
        <v>4100</v>
      </c>
      <c r="L753" s="28" t="s">
        <v>4101</v>
      </c>
      <c r="M753" s="28" t="s">
        <v>1177</v>
      </c>
      <c r="N753" s="28" t="s">
        <v>1185</v>
      </c>
      <c r="O753" s="29">
        <v>2</v>
      </c>
      <c r="P753" s="29">
        <v>8500</v>
      </c>
      <c r="Q753" s="29">
        <v>5</v>
      </c>
      <c r="R753" s="29">
        <v>16150</v>
      </c>
      <c r="S753" s="29">
        <v>12400</v>
      </c>
      <c r="T753" s="29">
        <v>3750</v>
      </c>
      <c r="U753" s="30" t="s">
        <v>1172</v>
      </c>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row>
    <row r="754" spans="1:45" x14ac:dyDescent="0.3">
      <c r="A754" s="22"/>
      <c r="B754" s="26" t="s">
        <v>4102</v>
      </c>
      <c r="C754" s="27">
        <v>45607</v>
      </c>
      <c r="D754" s="28" t="s">
        <v>1188</v>
      </c>
      <c r="E754" s="28" t="s">
        <v>1156</v>
      </c>
      <c r="F754" s="28" t="s">
        <v>1197</v>
      </c>
      <c r="G754" s="28" t="s">
        <v>1625</v>
      </c>
      <c r="H754" s="28" t="s">
        <v>494</v>
      </c>
      <c r="I754" s="28" t="s">
        <v>1152</v>
      </c>
      <c r="J754" s="28" t="s">
        <v>1396</v>
      </c>
      <c r="K754" s="28" t="s">
        <v>4103</v>
      </c>
      <c r="L754" s="28" t="s">
        <v>4104</v>
      </c>
      <c r="M754" s="28" t="s">
        <v>1177</v>
      </c>
      <c r="N754" s="28" t="s">
        <v>1185</v>
      </c>
      <c r="O754" s="29">
        <v>1</v>
      </c>
      <c r="P754" s="29">
        <v>15000</v>
      </c>
      <c r="Q754" s="29">
        <v>0</v>
      </c>
      <c r="R754" s="29">
        <v>15000</v>
      </c>
      <c r="S754" s="29">
        <v>11500</v>
      </c>
      <c r="T754" s="29">
        <v>3500</v>
      </c>
      <c r="U754" s="30" t="s">
        <v>1174</v>
      </c>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row>
    <row r="755" spans="1:45" x14ac:dyDescent="0.3">
      <c r="A755" s="22"/>
      <c r="B755" s="26" t="s">
        <v>4105</v>
      </c>
      <c r="C755" s="27">
        <v>45608</v>
      </c>
      <c r="D755" s="28" t="s">
        <v>1189</v>
      </c>
      <c r="E755" s="28" t="s">
        <v>1157</v>
      </c>
      <c r="F755" s="28" t="s">
        <v>1195</v>
      </c>
      <c r="G755" s="28" t="s">
        <v>1873</v>
      </c>
      <c r="H755" s="28" t="s">
        <v>487</v>
      </c>
      <c r="I755" s="28" t="s">
        <v>1153</v>
      </c>
      <c r="J755" s="28" t="s">
        <v>2946</v>
      </c>
      <c r="K755" s="28" t="s">
        <v>4106</v>
      </c>
      <c r="L755" s="28" t="s">
        <v>4107</v>
      </c>
      <c r="M755" s="28" t="s">
        <v>1177</v>
      </c>
      <c r="N755" s="28" t="s">
        <v>1183</v>
      </c>
      <c r="O755" s="29">
        <v>2</v>
      </c>
      <c r="P755" s="29">
        <v>12000</v>
      </c>
      <c r="Q755" s="29">
        <v>8</v>
      </c>
      <c r="R755" s="29">
        <v>22080</v>
      </c>
      <c r="S755" s="29">
        <v>17000</v>
      </c>
      <c r="T755" s="29">
        <v>5080</v>
      </c>
      <c r="U755" s="30" t="s">
        <v>1172</v>
      </c>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row>
    <row r="756" spans="1:45" x14ac:dyDescent="0.3">
      <c r="A756" s="22"/>
      <c r="B756" s="26" t="s">
        <v>4108</v>
      </c>
      <c r="C756" s="27">
        <v>45608</v>
      </c>
      <c r="D756" s="28" t="s">
        <v>1189</v>
      </c>
      <c r="E756" s="28" t="s">
        <v>1157</v>
      </c>
      <c r="F756" s="28" t="s">
        <v>1195</v>
      </c>
      <c r="G756" s="28" t="s">
        <v>1877</v>
      </c>
      <c r="H756" s="28" t="s">
        <v>907</v>
      </c>
      <c r="I756" s="28" t="s">
        <v>1153</v>
      </c>
      <c r="J756" s="28" t="s">
        <v>2946</v>
      </c>
      <c r="K756" s="28" t="s">
        <v>4109</v>
      </c>
      <c r="L756" s="28" t="s">
        <v>4110</v>
      </c>
      <c r="M756" s="28" t="s">
        <v>1177</v>
      </c>
      <c r="N756" s="28" t="s">
        <v>1183</v>
      </c>
      <c r="O756" s="29">
        <v>3</v>
      </c>
      <c r="P756" s="29">
        <v>5500</v>
      </c>
      <c r="Q756" s="29">
        <v>5</v>
      </c>
      <c r="R756" s="29">
        <v>15675</v>
      </c>
      <c r="S756" s="29">
        <v>12000</v>
      </c>
      <c r="T756" s="29">
        <v>3675</v>
      </c>
      <c r="U756" s="30" t="s">
        <v>1173</v>
      </c>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row>
    <row r="757" spans="1:45" x14ac:dyDescent="0.3">
      <c r="A757" s="22"/>
      <c r="B757" s="26" t="s">
        <v>4111</v>
      </c>
      <c r="C757" s="27">
        <v>45609</v>
      </c>
      <c r="D757" s="28" t="s">
        <v>1190</v>
      </c>
      <c r="E757" s="28" t="s">
        <v>1157</v>
      </c>
      <c r="F757" s="28" t="s">
        <v>1197</v>
      </c>
      <c r="G757" s="28" t="s">
        <v>2072</v>
      </c>
      <c r="H757" s="28" t="s">
        <v>488</v>
      </c>
      <c r="I757" s="28" t="s">
        <v>1153</v>
      </c>
      <c r="J757" s="28" t="s">
        <v>2946</v>
      </c>
      <c r="K757" s="28" t="s">
        <v>4112</v>
      </c>
      <c r="L757" s="28" t="s">
        <v>4113</v>
      </c>
      <c r="M757" s="28" t="s">
        <v>1177</v>
      </c>
      <c r="N757" s="28" t="s">
        <v>1181</v>
      </c>
      <c r="O757" s="29">
        <v>5</v>
      </c>
      <c r="P757" s="29">
        <v>450</v>
      </c>
      <c r="Q757" s="29">
        <v>0</v>
      </c>
      <c r="R757" s="29">
        <v>2250</v>
      </c>
      <c r="S757" s="29">
        <v>1700</v>
      </c>
      <c r="T757" s="29">
        <v>550</v>
      </c>
      <c r="U757" s="30" t="s">
        <v>1172</v>
      </c>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row>
    <row r="758" spans="1:45" x14ac:dyDescent="0.3">
      <c r="A758" s="22"/>
      <c r="B758" s="26" t="s">
        <v>4114</v>
      </c>
      <c r="C758" s="27">
        <v>45609</v>
      </c>
      <c r="D758" s="28" t="s">
        <v>1190</v>
      </c>
      <c r="E758" s="28" t="s">
        <v>1157</v>
      </c>
      <c r="F758" s="28" t="s">
        <v>1197</v>
      </c>
      <c r="G758" s="28" t="s">
        <v>2076</v>
      </c>
      <c r="H758" s="28" t="s">
        <v>402</v>
      </c>
      <c r="I758" s="28" t="s">
        <v>1153</v>
      </c>
      <c r="J758" s="28" t="s">
        <v>2937</v>
      </c>
      <c r="K758" s="28" t="s">
        <v>4115</v>
      </c>
      <c r="L758" s="28" t="s">
        <v>4116</v>
      </c>
      <c r="M758" s="28" t="s">
        <v>1177</v>
      </c>
      <c r="N758" s="28" t="s">
        <v>1181</v>
      </c>
      <c r="O758" s="29">
        <v>4</v>
      </c>
      <c r="P758" s="29">
        <v>650</v>
      </c>
      <c r="Q758" s="29">
        <v>0</v>
      </c>
      <c r="R758" s="29">
        <v>2600</v>
      </c>
      <c r="S758" s="29">
        <v>2000</v>
      </c>
      <c r="T758" s="29">
        <v>600</v>
      </c>
      <c r="U758" s="30" t="s">
        <v>1174</v>
      </c>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row>
    <row r="759" spans="1:45" x14ac:dyDescent="0.3">
      <c r="A759" s="22"/>
      <c r="B759" s="26" t="s">
        <v>4117</v>
      </c>
      <c r="C759" s="27">
        <v>45610</v>
      </c>
      <c r="D759" s="28" t="s">
        <v>1191</v>
      </c>
      <c r="E759" s="28" t="s">
        <v>1157</v>
      </c>
      <c r="F759" s="28" t="s">
        <v>1198</v>
      </c>
      <c r="G759" s="28" t="s">
        <v>4118</v>
      </c>
      <c r="H759" s="28" t="s">
        <v>132</v>
      </c>
      <c r="I759" s="28" t="s">
        <v>1155</v>
      </c>
      <c r="J759" s="28" t="s">
        <v>2946</v>
      </c>
      <c r="K759" s="28" t="s">
        <v>4119</v>
      </c>
      <c r="L759" s="28" t="s">
        <v>4120</v>
      </c>
      <c r="M759" s="28" t="s">
        <v>1177</v>
      </c>
      <c r="N759" s="28" t="s">
        <v>1180</v>
      </c>
      <c r="O759" s="29">
        <v>3</v>
      </c>
      <c r="P759" s="29">
        <v>1800</v>
      </c>
      <c r="Q759" s="29">
        <v>5</v>
      </c>
      <c r="R759" s="29">
        <v>5130</v>
      </c>
      <c r="S759" s="29">
        <v>3900</v>
      </c>
      <c r="T759" s="29">
        <v>1230</v>
      </c>
      <c r="U759" s="30" t="s">
        <v>1172</v>
      </c>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row>
    <row r="760" spans="1:45" x14ac:dyDescent="0.3">
      <c r="A760" s="22"/>
      <c r="B760" s="26" t="s">
        <v>4121</v>
      </c>
      <c r="C760" s="27">
        <v>45610</v>
      </c>
      <c r="D760" s="28" t="s">
        <v>1191</v>
      </c>
      <c r="E760" s="28" t="s">
        <v>1157</v>
      </c>
      <c r="F760" s="28" t="s">
        <v>1198</v>
      </c>
      <c r="G760" s="28" t="s">
        <v>4122</v>
      </c>
      <c r="H760" s="28" t="s">
        <v>489</v>
      </c>
      <c r="I760" s="28" t="s">
        <v>1155</v>
      </c>
      <c r="J760" s="28" t="s">
        <v>2946</v>
      </c>
      <c r="K760" s="28" t="s">
        <v>4123</v>
      </c>
      <c r="L760" s="28" t="s">
        <v>4124</v>
      </c>
      <c r="M760" s="28" t="s">
        <v>1177</v>
      </c>
      <c r="N760" s="28" t="s">
        <v>1180</v>
      </c>
      <c r="O760" s="29">
        <v>2</v>
      </c>
      <c r="P760" s="29">
        <v>2800</v>
      </c>
      <c r="Q760" s="29">
        <v>0</v>
      </c>
      <c r="R760" s="29">
        <v>5600</v>
      </c>
      <c r="S760" s="29">
        <v>4300</v>
      </c>
      <c r="T760" s="29">
        <v>1300</v>
      </c>
      <c r="U760" s="30" t="s">
        <v>1174</v>
      </c>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row>
    <row r="761" spans="1:45" x14ac:dyDescent="0.3">
      <c r="A761" s="22"/>
      <c r="B761" s="26" t="s">
        <v>4125</v>
      </c>
      <c r="C761" s="27">
        <v>45611</v>
      </c>
      <c r="D761" s="28" t="s">
        <v>1192</v>
      </c>
      <c r="E761" s="28" t="s">
        <v>1157</v>
      </c>
      <c r="F761" s="28" t="s">
        <v>1195</v>
      </c>
      <c r="G761" s="28" t="s">
        <v>1922</v>
      </c>
      <c r="H761" s="28" t="s">
        <v>390</v>
      </c>
      <c r="I761" s="28" t="s">
        <v>1153</v>
      </c>
      <c r="J761" s="28" t="s">
        <v>2252</v>
      </c>
      <c r="K761" s="28" t="s">
        <v>4126</v>
      </c>
      <c r="L761" s="28" t="s">
        <v>4127</v>
      </c>
      <c r="M761" s="28" t="s">
        <v>1177</v>
      </c>
      <c r="N761" s="28" t="s">
        <v>1183</v>
      </c>
      <c r="O761" s="29">
        <v>2</v>
      </c>
      <c r="P761" s="29">
        <v>15000</v>
      </c>
      <c r="Q761" s="29">
        <v>5</v>
      </c>
      <c r="R761" s="29">
        <v>28500</v>
      </c>
      <c r="S761" s="29">
        <v>22000</v>
      </c>
      <c r="T761" s="29">
        <v>6500</v>
      </c>
      <c r="U761" s="30" t="s">
        <v>1172</v>
      </c>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row>
    <row r="762" spans="1:45" x14ac:dyDescent="0.3">
      <c r="A762" s="22"/>
      <c r="B762" s="26" t="s">
        <v>4128</v>
      </c>
      <c r="C762" s="27">
        <v>45611</v>
      </c>
      <c r="D762" s="28" t="s">
        <v>1192</v>
      </c>
      <c r="E762" s="28" t="s">
        <v>1157</v>
      </c>
      <c r="F762" s="28" t="s">
        <v>1195</v>
      </c>
      <c r="G762" s="28" t="s">
        <v>1926</v>
      </c>
      <c r="H762" s="28" t="s">
        <v>500</v>
      </c>
      <c r="I762" s="28" t="s">
        <v>1154</v>
      </c>
      <c r="J762" s="28" t="s">
        <v>2252</v>
      </c>
      <c r="K762" s="28" t="s">
        <v>4129</v>
      </c>
      <c r="L762" s="28" t="s">
        <v>4130</v>
      </c>
      <c r="M762" s="28" t="s">
        <v>1177</v>
      </c>
      <c r="N762" s="28" t="s">
        <v>1183</v>
      </c>
      <c r="O762" s="29">
        <v>5</v>
      </c>
      <c r="P762" s="29">
        <v>1200</v>
      </c>
      <c r="Q762" s="29">
        <v>0</v>
      </c>
      <c r="R762" s="29">
        <v>6000</v>
      </c>
      <c r="S762" s="29">
        <v>4600</v>
      </c>
      <c r="T762" s="29">
        <v>1400</v>
      </c>
      <c r="U762" s="30" t="s">
        <v>1173</v>
      </c>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row>
    <row r="763" spans="1:45" x14ac:dyDescent="0.3">
      <c r="A763" s="22"/>
      <c r="B763" s="26" t="s">
        <v>4131</v>
      </c>
      <c r="C763" s="27">
        <v>45612</v>
      </c>
      <c r="D763" s="28" t="s">
        <v>1193</v>
      </c>
      <c r="E763" s="28" t="s">
        <v>1157</v>
      </c>
      <c r="F763" s="28" t="s">
        <v>1195</v>
      </c>
      <c r="G763" s="28" t="s">
        <v>1974</v>
      </c>
      <c r="H763" s="28" t="s">
        <v>389</v>
      </c>
      <c r="I763" s="28" t="s">
        <v>1153</v>
      </c>
      <c r="J763" s="28" t="s">
        <v>2252</v>
      </c>
      <c r="K763" s="28" t="s">
        <v>4132</v>
      </c>
      <c r="L763" s="28" t="s">
        <v>4133</v>
      </c>
      <c r="M763" s="28" t="s">
        <v>1177</v>
      </c>
      <c r="N763" s="28" t="s">
        <v>1183</v>
      </c>
      <c r="O763" s="29">
        <v>3</v>
      </c>
      <c r="P763" s="29">
        <v>8500</v>
      </c>
      <c r="Q763" s="29">
        <v>8</v>
      </c>
      <c r="R763" s="29">
        <v>23460</v>
      </c>
      <c r="S763" s="29">
        <v>18000</v>
      </c>
      <c r="T763" s="29">
        <v>5460</v>
      </c>
      <c r="U763" s="30" t="s">
        <v>1172</v>
      </c>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row>
    <row r="764" spans="1:45" x14ac:dyDescent="0.3">
      <c r="A764" s="22"/>
      <c r="B764" s="26" t="s">
        <v>4134</v>
      </c>
      <c r="C764" s="27">
        <v>45613</v>
      </c>
      <c r="D764" s="28" t="s">
        <v>1186</v>
      </c>
      <c r="E764" s="28" t="s">
        <v>1159</v>
      </c>
      <c r="F764" s="28" t="s">
        <v>1198</v>
      </c>
      <c r="G764" s="28" t="s">
        <v>1839</v>
      </c>
      <c r="H764" s="28" t="s">
        <v>1100</v>
      </c>
      <c r="I764" s="28" t="s">
        <v>1152</v>
      </c>
      <c r="J764" s="28" t="s">
        <v>4135</v>
      </c>
      <c r="K764" s="28" t="s">
        <v>4136</v>
      </c>
      <c r="L764" s="28" t="s">
        <v>4137</v>
      </c>
      <c r="M764" s="28" t="s">
        <v>1177</v>
      </c>
      <c r="N764" s="28" t="s">
        <v>1184</v>
      </c>
      <c r="O764" s="29">
        <v>2</v>
      </c>
      <c r="P764" s="29">
        <v>22000</v>
      </c>
      <c r="Q764" s="29">
        <v>10</v>
      </c>
      <c r="R764" s="29">
        <v>39600</v>
      </c>
      <c r="S764" s="29">
        <v>30000</v>
      </c>
      <c r="T764" s="29">
        <v>9600</v>
      </c>
      <c r="U764" s="30" t="s">
        <v>1172</v>
      </c>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row>
    <row r="765" spans="1:45" x14ac:dyDescent="0.3">
      <c r="A765" s="22"/>
      <c r="B765" s="26" t="s">
        <v>4138</v>
      </c>
      <c r="C765" s="27">
        <v>45613</v>
      </c>
      <c r="D765" s="28" t="s">
        <v>1186</v>
      </c>
      <c r="E765" s="28" t="s">
        <v>1159</v>
      </c>
      <c r="F765" s="28" t="s">
        <v>1198</v>
      </c>
      <c r="G765" s="28" t="s">
        <v>1844</v>
      </c>
      <c r="H765" s="28" t="s">
        <v>835</v>
      </c>
      <c r="I765" s="28" t="s">
        <v>1152</v>
      </c>
      <c r="J765" s="28" t="s">
        <v>1557</v>
      </c>
      <c r="K765" s="28" t="s">
        <v>4139</v>
      </c>
      <c r="L765" s="28" t="s">
        <v>4140</v>
      </c>
      <c r="M765" s="28" t="s">
        <v>1177</v>
      </c>
      <c r="N765" s="28" t="s">
        <v>1184</v>
      </c>
      <c r="O765" s="29">
        <v>3</v>
      </c>
      <c r="P765" s="29">
        <v>5500</v>
      </c>
      <c r="Q765" s="29">
        <v>5</v>
      </c>
      <c r="R765" s="29">
        <v>15675</v>
      </c>
      <c r="S765" s="29">
        <v>12000</v>
      </c>
      <c r="T765" s="29">
        <v>3675</v>
      </c>
      <c r="U765" s="30" t="s">
        <v>1174</v>
      </c>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row>
    <row r="766" spans="1:45" x14ac:dyDescent="0.3">
      <c r="A766" s="22"/>
      <c r="B766" s="26" t="s">
        <v>4141</v>
      </c>
      <c r="C766" s="27">
        <v>45614</v>
      </c>
      <c r="D766" s="28" t="s">
        <v>1187</v>
      </c>
      <c r="E766" s="28" t="s">
        <v>1158</v>
      </c>
      <c r="F766" s="28" t="s">
        <v>1196</v>
      </c>
      <c r="G766" s="28" t="s">
        <v>1796</v>
      </c>
      <c r="H766" s="28" t="s">
        <v>1099</v>
      </c>
      <c r="I766" s="28" t="s">
        <v>1151</v>
      </c>
      <c r="J766" s="28" t="s">
        <v>1480</v>
      </c>
      <c r="K766" s="28" t="s">
        <v>4142</v>
      </c>
      <c r="L766" s="28" t="s">
        <v>4143</v>
      </c>
      <c r="M766" s="28" t="s">
        <v>1177</v>
      </c>
      <c r="N766" s="28" t="s">
        <v>1182</v>
      </c>
      <c r="O766" s="29">
        <v>4</v>
      </c>
      <c r="P766" s="29">
        <v>3500</v>
      </c>
      <c r="Q766" s="29">
        <v>8</v>
      </c>
      <c r="R766" s="29">
        <v>12880</v>
      </c>
      <c r="S766" s="29">
        <v>9800</v>
      </c>
      <c r="T766" s="29">
        <v>3080</v>
      </c>
      <c r="U766" s="30" t="s">
        <v>1172</v>
      </c>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row>
    <row r="767" spans="1:45" x14ac:dyDescent="0.3">
      <c r="A767" s="22"/>
      <c r="B767" s="26" t="s">
        <v>4144</v>
      </c>
      <c r="C767" s="27">
        <v>45614</v>
      </c>
      <c r="D767" s="28" t="s">
        <v>1187</v>
      </c>
      <c r="E767" s="28" t="s">
        <v>1158</v>
      </c>
      <c r="F767" s="28" t="s">
        <v>1196</v>
      </c>
      <c r="G767" s="28" t="s">
        <v>1801</v>
      </c>
      <c r="H767" s="28" t="s">
        <v>986</v>
      </c>
      <c r="I767" s="28" t="s">
        <v>1151</v>
      </c>
      <c r="J767" s="28" t="s">
        <v>1480</v>
      </c>
      <c r="K767" s="28" t="s">
        <v>4145</v>
      </c>
      <c r="L767" s="28" t="s">
        <v>4146</v>
      </c>
      <c r="M767" s="28" t="s">
        <v>1177</v>
      </c>
      <c r="N767" s="28" t="s">
        <v>1182</v>
      </c>
      <c r="O767" s="29">
        <v>3</v>
      </c>
      <c r="P767" s="29">
        <v>2800</v>
      </c>
      <c r="Q767" s="29">
        <v>5</v>
      </c>
      <c r="R767" s="29">
        <v>7980</v>
      </c>
      <c r="S767" s="29">
        <v>6100</v>
      </c>
      <c r="T767" s="29">
        <v>1880</v>
      </c>
      <c r="U767" s="30" t="s">
        <v>1173</v>
      </c>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row>
    <row r="768" spans="1:45" x14ac:dyDescent="0.3">
      <c r="A768" s="22"/>
      <c r="B768" s="26" t="s">
        <v>4147</v>
      </c>
      <c r="C768" s="27">
        <v>45615</v>
      </c>
      <c r="D768" s="28" t="s">
        <v>1188</v>
      </c>
      <c r="E768" s="28" t="s">
        <v>1156</v>
      </c>
      <c r="F768" s="28" t="s">
        <v>1197</v>
      </c>
      <c r="G768" s="28" t="s">
        <v>1663</v>
      </c>
      <c r="H768" s="28" t="s">
        <v>1095</v>
      </c>
      <c r="I768" s="28" t="s">
        <v>1152</v>
      </c>
      <c r="J768" s="28" t="s">
        <v>4135</v>
      </c>
      <c r="K768" s="28" t="s">
        <v>4148</v>
      </c>
      <c r="L768" s="28" t="s">
        <v>4149</v>
      </c>
      <c r="M768" s="28" t="s">
        <v>1177</v>
      </c>
      <c r="N768" s="28" t="s">
        <v>1185</v>
      </c>
      <c r="O768" s="29">
        <v>2</v>
      </c>
      <c r="P768" s="29">
        <v>15000</v>
      </c>
      <c r="Q768" s="29">
        <v>5</v>
      </c>
      <c r="R768" s="29">
        <v>28500</v>
      </c>
      <c r="S768" s="29">
        <v>22000</v>
      </c>
      <c r="T768" s="29">
        <v>6500</v>
      </c>
      <c r="U768" s="30" t="s">
        <v>1172</v>
      </c>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row>
    <row r="769" spans="1:45" x14ac:dyDescent="0.3">
      <c r="A769" s="22"/>
      <c r="B769" s="26" t="s">
        <v>4150</v>
      </c>
      <c r="C769" s="27">
        <v>45615</v>
      </c>
      <c r="D769" s="28" t="s">
        <v>1188</v>
      </c>
      <c r="E769" s="28" t="s">
        <v>1156</v>
      </c>
      <c r="F769" s="28" t="s">
        <v>1197</v>
      </c>
      <c r="G769" s="28" t="s">
        <v>1667</v>
      </c>
      <c r="H769" s="28" t="s">
        <v>277</v>
      </c>
      <c r="I769" s="28" t="s">
        <v>1152</v>
      </c>
      <c r="J769" s="28" t="s">
        <v>1557</v>
      </c>
      <c r="K769" s="28" t="s">
        <v>4151</v>
      </c>
      <c r="L769" s="28" t="s">
        <v>4152</v>
      </c>
      <c r="M769" s="28" t="s">
        <v>1177</v>
      </c>
      <c r="N769" s="28" t="s">
        <v>1185</v>
      </c>
      <c r="O769" s="29">
        <v>3</v>
      </c>
      <c r="P769" s="29">
        <v>3500</v>
      </c>
      <c r="Q769" s="29">
        <v>0</v>
      </c>
      <c r="R769" s="29">
        <v>10500</v>
      </c>
      <c r="S769" s="29">
        <v>8000</v>
      </c>
      <c r="T769" s="29">
        <v>2500</v>
      </c>
      <c r="U769" s="30" t="s">
        <v>1174</v>
      </c>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row>
    <row r="770" spans="1:45" x14ac:dyDescent="0.3">
      <c r="A770" s="22"/>
      <c r="B770" s="26" t="s">
        <v>4153</v>
      </c>
      <c r="C770" s="27">
        <v>45616</v>
      </c>
      <c r="D770" s="28" t="s">
        <v>1189</v>
      </c>
      <c r="E770" s="28" t="s">
        <v>1157</v>
      </c>
      <c r="F770" s="28" t="s">
        <v>1195</v>
      </c>
      <c r="G770" s="28" t="s">
        <v>2024</v>
      </c>
      <c r="H770" s="28" t="s">
        <v>1096</v>
      </c>
      <c r="I770" s="28" t="s">
        <v>1153</v>
      </c>
      <c r="J770" s="28" t="s">
        <v>4135</v>
      </c>
      <c r="K770" s="28" t="s">
        <v>4154</v>
      </c>
      <c r="L770" s="28" t="s">
        <v>4155</v>
      </c>
      <c r="M770" s="28" t="s">
        <v>1177</v>
      </c>
      <c r="N770" s="28" t="s">
        <v>1183</v>
      </c>
      <c r="O770" s="29">
        <v>2</v>
      </c>
      <c r="P770" s="29">
        <v>18000</v>
      </c>
      <c r="Q770" s="29">
        <v>8</v>
      </c>
      <c r="R770" s="29">
        <v>33120</v>
      </c>
      <c r="S770" s="29">
        <v>25500</v>
      </c>
      <c r="T770" s="29">
        <v>7620</v>
      </c>
      <c r="U770" s="30" t="s">
        <v>1172</v>
      </c>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row>
    <row r="771" spans="1:45" x14ac:dyDescent="0.3">
      <c r="A771" s="22"/>
      <c r="B771" s="26" t="s">
        <v>4156</v>
      </c>
      <c r="C771" s="27">
        <v>45616</v>
      </c>
      <c r="D771" s="28" t="s">
        <v>1189</v>
      </c>
      <c r="E771" s="28" t="s">
        <v>1157</v>
      </c>
      <c r="F771" s="28" t="s">
        <v>1195</v>
      </c>
      <c r="G771" s="28" t="s">
        <v>2028</v>
      </c>
      <c r="H771" s="28" t="s">
        <v>194</v>
      </c>
      <c r="I771" s="28" t="s">
        <v>1153</v>
      </c>
      <c r="J771" s="28" t="s">
        <v>1753</v>
      </c>
      <c r="K771" s="28" t="s">
        <v>4157</v>
      </c>
      <c r="L771" s="28" t="s">
        <v>4158</v>
      </c>
      <c r="M771" s="28" t="s">
        <v>1177</v>
      </c>
      <c r="N771" s="28" t="s">
        <v>1183</v>
      </c>
      <c r="O771" s="29">
        <v>4</v>
      </c>
      <c r="P771" s="29">
        <v>3500</v>
      </c>
      <c r="Q771" s="29">
        <v>5</v>
      </c>
      <c r="R771" s="29">
        <v>13300</v>
      </c>
      <c r="S771" s="29">
        <v>10200</v>
      </c>
      <c r="T771" s="29">
        <v>3100</v>
      </c>
      <c r="U771" s="30" t="s">
        <v>1173</v>
      </c>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row>
    <row r="772" spans="1:45" x14ac:dyDescent="0.3">
      <c r="A772" s="22"/>
      <c r="B772" s="26" t="s">
        <v>4159</v>
      </c>
      <c r="C772" s="27">
        <v>45617</v>
      </c>
      <c r="D772" s="28" t="s">
        <v>1190</v>
      </c>
      <c r="E772" s="28" t="s">
        <v>1157</v>
      </c>
      <c r="F772" s="28" t="s">
        <v>1197</v>
      </c>
      <c r="G772" s="28" t="s">
        <v>2136</v>
      </c>
      <c r="H772" s="28" t="s">
        <v>1097</v>
      </c>
      <c r="I772" s="28" t="s">
        <v>1153</v>
      </c>
      <c r="J772" s="28" t="s">
        <v>4135</v>
      </c>
      <c r="K772" s="28" t="s">
        <v>4160</v>
      </c>
      <c r="L772" s="28" t="s">
        <v>4161</v>
      </c>
      <c r="M772" s="28" t="s">
        <v>1177</v>
      </c>
      <c r="N772" s="28" t="s">
        <v>1181</v>
      </c>
      <c r="O772" s="29">
        <v>5</v>
      </c>
      <c r="P772" s="29">
        <v>1200</v>
      </c>
      <c r="Q772" s="29">
        <v>0</v>
      </c>
      <c r="R772" s="29">
        <v>6000</v>
      </c>
      <c r="S772" s="29">
        <v>4600</v>
      </c>
      <c r="T772" s="29">
        <v>1400</v>
      </c>
      <c r="U772" s="30" t="s">
        <v>1172</v>
      </c>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row>
    <row r="773" spans="1:45" x14ac:dyDescent="0.3">
      <c r="A773" s="22"/>
      <c r="B773" s="26" t="s">
        <v>4162</v>
      </c>
      <c r="C773" s="27">
        <v>45617</v>
      </c>
      <c r="D773" s="28" t="s">
        <v>1190</v>
      </c>
      <c r="E773" s="28" t="s">
        <v>1157</v>
      </c>
      <c r="F773" s="28" t="s">
        <v>1197</v>
      </c>
      <c r="G773" s="28" t="s">
        <v>2140</v>
      </c>
      <c r="H773" s="28" t="s">
        <v>255</v>
      </c>
      <c r="I773" s="28" t="s">
        <v>1153</v>
      </c>
      <c r="J773" s="28" t="s">
        <v>2937</v>
      </c>
      <c r="K773" s="28" t="s">
        <v>4163</v>
      </c>
      <c r="L773" s="28" t="s">
        <v>4164</v>
      </c>
      <c r="M773" s="28" t="s">
        <v>1177</v>
      </c>
      <c r="N773" s="28" t="s">
        <v>1181</v>
      </c>
      <c r="O773" s="29">
        <v>4</v>
      </c>
      <c r="P773" s="29">
        <v>1500</v>
      </c>
      <c r="Q773" s="29">
        <v>0</v>
      </c>
      <c r="R773" s="29">
        <v>6000</v>
      </c>
      <c r="S773" s="29">
        <v>4600</v>
      </c>
      <c r="T773" s="29">
        <v>1400</v>
      </c>
      <c r="U773" s="30" t="s">
        <v>1174</v>
      </c>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row>
    <row r="774" spans="1:45" x14ac:dyDescent="0.3">
      <c r="A774" s="22"/>
      <c r="B774" s="26" t="s">
        <v>4165</v>
      </c>
      <c r="C774" s="27">
        <v>45618</v>
      </c>
      <c r="D774" s="28" t="s">
        <v>1191</v>
      </c>
      <c r="E774" s="28" t="s">
        <v>1157</v>
      </c>
      <c r="F774" s="28" t="s">
        <v>1198</v>
      </c>
      <c r="G774" s="28" t="s">
        <v>4166</v>
      </c>
      <c r="H774" s="28" t="s">
        <v>1101</v>
      </c>
      <c r="I774" s="28" t="s">
        <v>1155</v>
      </c>
      <c r="J774" s="28" t="s">
        <v>4135</v>
      </c>
      <c r="K774" s="28" t="s">
        <v>4167</v>
      </c>
      <c r="L774" s="28" t="s">
        <v>4168</v>
      </c>
      <c r="M774" s="28" t="s">
        <v>1177</v>
      </c>
      <c r="N774" s="28" t="s">
        <v>1180</v>
      </c>
      <c r="O774" s="29">
        <v>3</v>
      </c>
      <c r="P774" s="29">
        <v>2800</v>
      </c>
      <c r="Q774" s="29">
        <v>5</v>
      </c>
      <c r="R774" s="29">
        <v>7980</v>
      </c>
      <c r="S774" s="29">
        <v>6100</v>
      </c>
      <c r="T774" s="29">
        <v>1880</v>
      </c>
      <c r="U774" s="30" t="s">
        <v>1172</v>
      </c>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row>
    <row r="775" spans="1:45" x14ac:dyDescent="0.3">
      <c r="A775" s="22"/>
      <c r="B775" s="26" t="s">
        <v>4169</v>
      </c>
      <c r="C775" s="27">
        <v>45618</v>
      </c>
      <c r="D775" s="28" t="s">
        <v>1191</v>
      </c>
      <c r="E775" s="28" t="s">
        <v>1157</v>
      </c>
      <c r="F775" s="28" t="s">
        <v>1198</v>
      </c>
      <c r="G775" s="28" t="s">
        <v>4170</v>
      </c>
      <c r="H775" s="28" t="s">
        <v>1029</v>
      </c>
      <c r="I775" s="28" t="s">
        <v>1155</v>
      </c>
      <c r="J775" s="28" t="s">
        <v>1979</v>
      </c>
      <c r="K775" s="28" t="s">
        <v>4171</v>
      </c>
      <c r="L775" s="28" t="s">
        <v>4172</v>
      </c>
      <c r="M775" s="28" t="s">
        <v>1177</v>
      </c>
      <c r="N775" s="28" t="s">
        <v>1180</v>
      </c>
      <c r="O775" s="29">
        <v>2</v>
      </c>
      <c r="P775" s="29">
        <v>4500</v>
      </c>
      <c r="Q775" s="29">
        <v>0</v>
      </c>
      <c r="R775" s="29">
        <v>9000</v>
      </c>
      <c r="S775" s="29">
        <v>6900</v>
      </c>
      <c r="T775" s="29">
        <v>2100</v>
      </c>
      <c r="U775" s="30" t="s">
        <v>1174</v>
      </c>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row>
    <row r="776" spans="1:45" x14ac:dyDescent="0.3">
      <c r="A776" s="22"/>
      <c r="B776" s="26" t="s">
        <v>4173</v>
      </c>
      <c r="C776" s="27">
        <v>45619</v>
      </c>
      <c r="D776" s="28" t="s">
        <v>1192</v>
      </c>
      <c r="E776" s="28" t="s">
        <v>1157</v>
      </c>
      <c r="F776" s="28" t="s">
        <v>1195</v>
      </c>
      <c r="G776" s="28" t="s">
        <v>2072</v>
      </c>
      <c r="H776" s="28" t="s">
        <v>79</v>
      </c>
      <c r="I776" s="28" t="s">
        <v>1153</v>
      </c>
      <c r="J776" s="28" t="s">
        <v>3889</v>
      </c>
      <c r="K776" s="28" t="s">
        <v>4174</v>
      </c>
      <c r="L776" s="28" t="s">
        <v>4175</v>
      </c>
      <c r="M776" s="28" t="s">
        <v>1177</v>
      </c>
      <c r="N776" s="28" t="s">
        <v>1183</v>
      </c>
      <c r="O776" s="29">
        <v>3</v>
      </c>
      <c r="P776" s="29">
        <v>15000</v>
      </c>
      <c r="Q776" s="29">
        <v>20</v>
      </c>
      <c r="R776" s="29">
        <v>36000</v>
      </c>
      <c r="S776" s="29">
        <v>27500</v>
      </c>
      <c r="T776" s="29">
        <v>8500</v>
      </c>
      <c r="U776" s="30" t="s">
        <v>1172</v>
      </c>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row>
    <row r="777" spans="1:45" x14ac:dyDescent="0.3">
      <c r="A777" s="22"/>
      <c r="B777" s="26" t="s">
        <v>4176</v>
      </c>
      <c r="C777" s="27">
        <v>45619</v>
      </c>
      <c r="D777" s="28" t="s">
        <v>1192</v>
      </c>
      <c r="E777" s="28" t="s">
        <v>1157</v>
      </c>
      <c r="F777" s="28" t="s">
        <v>1195</v>
      </c>
      <c r="G777" s="28" t="s">
        <v>2076</v>
      </c>
      <c r="H777" s="28" t="s">
        <v>205</v>
      </c>
      <c r="I777" s="28" t="s">
        <v>1153</v>
      </c>
      <c r="J777" s="28" t="s">
        <v>3889</v>
      </c>
      <c r="K777" s="28" t="s">
        <v>4177</v>
      </c>
      <c r="L777" s="28" t="s">
        <v>4178</v>
      </c>
      <c r="M777" s="28" t="s">
        <v>1177</v>
      </c>
      <c r="N777" s="28" t="s">
        <v>1183</v>
      </c>
      <c r="O777" s="29">
        <v>2</v>
      </c>
      <c r="P777" s="29">
        <v>28000</v>
      </c>
      <c r="Q777" s="29">
        <v>15</v>
      </c>
      <c r="R777" s="29">
        <v>47600</v>
      </c>
      <c r="S777" s="29">
        <v>36500</v>
      </c>
      <c r="T777" s="29">
        <v>11100</v>
      </c>
      <c r="U777" s="30" t="s">
        <v>1173</v>
      </c>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row>
    <row r="778" spans="1:45" x14ac:dyDescent="0.3">
      <c r="A778" s="22"/>
      <c r="B778" s="26" t="s">
        <v>4179</v>
      </c>
      <c r="C778" s="27">
        <v>45620</v>
      </c>
      <c r="D778" s="28" t="s">
        <v>1193</v>
      </c>
      <c r="E778" s="28" t="s">
        <v>1157</v>
      </c>
      <c r="F778" s="28" t="s">
        <v>1195</v>
      </c>
      <c r="G778" s="28" t="s">
        <v>2136</v>
      </c>
      <c r="H778" s="28" t="s">
        <v>77</v>
      </c>
      <c r="I778" s="28" t="s">
        <v>1152</v>
      </c>
      <c r="J778" s="28" t="s">
        <v>3889</v>
      </c>
      <c r="K778" s="28" t="s">
        <v>4180</v>
      </c>
      <c r="L778" s="28" t="s">
        <v>4181</v>
      </c>
      <c r="M778" s="28" t="s">
        <v>1177</v>
      </c>
      <c r="N778" s="28" t="s">
        <v>1183</v>
      </c>
      <c r="O778" s="29">
        <v>2</v>
      </c>
      <c r="P778" s="29">
        <v>42000</v>
      </c>
      <c r="Q778" s="29">
        <v>18</v>
      </c>
      <c r="R778" s="29">
        <v>68880</v>
      </c>
      <c r="S778" s="29">
        <v>53000</v>
      </c>
      <c r="T778" s="29">
        <v>15880</v>
      </c>
      <c r="U778" s="30" t="s">
        <v>1172</v>
      </c>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row>
    <row r="779" spans="1:45" x14ac:dyDescent="0.3">
      <c r="A779" s="22"/>
      <c r="B779" s="26" t="s">
        <v>4182</v>
      </c>
      <c r="C779" s="27">
        <v>45620</v>
      </c>
      <c r="D779" s="28" t="s">
        <v>1193</v>
      </c>
      <c r="E779" s="28" t="s">
        <v>1157</v>
      </c>
      <c r="F779" s="28" t="s">
        <v>1195</v>
      </c>
      <c r="G779" s="28" t="s">
        <v>2140</v>
      </c>
      <c r="H779" s="28" t="s">
        <v>1033</v>
      </c>
      <c r="I779" s="28" t="s">
        <v>1152</v>
      </c>
      <c r="J779" s="28" t="s">
        <v>1294</v>
      </c>
      <c r="K779" s="28" t="s">
        <v>4183</v>
      </c>
      <c r="L779" s="28" t="s">
        <v>4184</v>
      </c>
      <c r="M779" s="28" t="s">
        <v>1177</v>
      </c>
      <c r="N779" s="28" t="s">
        <v>1183</v>
      </c>
      <c r="O779" s="29">
        <v>1</v>
      </c>
      <c r="P779" s="29">
        <v>55000</v>
      </c>
      <c r="Q779" s="29">
        <v>20</v>
      </c>
      <c r="R779" s="29">
        <v>44000</v>
      </c>
      <c r="S779" s="29">
        <v>34000</v>
      </c>
      <c r="T779" s="29">
        <v>10000</v>
      </c>
      <c r="U779" s="30" t="s">
        <v>1174</v>
      </c>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row>
    <row r="780" spans="1:45" x14ac:dyDescent="0.3">
      <c r="A780" s="22"/>
      <c r="B780" s="26" t="s">
        <v>4185</v>
      </c>
      <c r="C780" s="27">
        <v>45621</v>
      </c>
      <c r="D780" s="28" t="s">
        <v>1186</v>
      </c>
      <c r="E780" s="28" t="s">
        <v>1159</v>
      </c>
      <c r="F780" s="28" t="s">
        <v>1198</v>
      </c>
      <c r="G780" s="28" t="s">
        <v>1889</v>
      </c>
      <c r="H780" s="28" t="s">
        <v>77</v>
      </c>
      <c r="I780" s="28" t="s">
        <v>1152</v>
      </c>
      <c r="J780" s="28" t="s">
        <v>3889</v>
      </c>
      <c r="K780" s="28" t="s">
        <v>4186</v>
      </c>
      <c r="L780" s="28" t="s">
        <v>4187</v>
      </c>
      <c r="M780" s="28" t="s">
        <v>1177</v>
      </c>
      <c r="N780" s="28" t="s">
        <v>1184</v>
      </c>
      <c r="O780" s="29">
        <v>3</v>
      </c>
      <c r="P780" s="29">
        <v>25000</v>
      </c>
      <c r="Q780" s="29">
        <v>15</v>
      </c>
      <c r="R780" s="29">
        <v>63750</v>
      </c>
      <c r="S780" s="29">
        <v>49000</v>
      </c>
      <c r="T780" s="29">
        <v>14750</v>
      </c>
      <c r="U780" s="30" t="s">
        <v>1172</v>
      </c>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row>
    <row r="781" spans="1:45" x14ac:dyDescent="0.3">
      <c r="A781" s="22"/>
      <c r="B781" s="26" t="s">
        <v>4188</v>
      </c>
      <c r="C781" s="27">
        <v>45621</v>
      </c>
      <c r="D781" s="28" t="s">
        <v>1186</v>
      </c>
      <c r="E781" s="28" t="s">
        <v>1159</v>
      </c>
      <c r="F781" s="28" t="s">
        <v>1198</v>
      </c>
      <c r="G781" s="28" t="s">
        <v>1893</v>
      </c>
      <c r="H781" s="28" t="s">
        <v>502</v>
      </c>
      <c r="I781" s="28" t="s">
        <v>1152</v>
      </c>
      <c r="J781" s="28" t="s">
        <v>1260</v>
      </c>
      <c r="K781" s="28" t="s">
        <v>4189</v>
      </c>
      <c r="L781" s="28" t="s">
        <v>4190</v>
      </c>
      <c r="M781" s="28" t="s">
        <v>1177</v>
      </c>
      <c r="N781" s="28" t="s">
        <v>1184</v>
      </c>
      <c r="O781" s="29">
        <v>2</v>
      </c>
      <c r="P781" s="29">
        <v>65000</v>
      </c>
      <c r="Q781" s="29">
        <v>12</v>
      </c>
      <c r="R781" s="29">
        <v>114400</v>
      </c>
      <c r="S781" s="29">
        <v>88000</v>
      </c>
      <c r="T781" s="29">
        <v>26400</v>
      </c>
      <c r="U781" s="30" t="s">
        <v>1174</v>
      </c>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row>
    <row r="782" spans="1:45" x14ac:dyDescent="0.3">
      <c r="A782" s="22"/>
      <c r="B782" s="26" t="s">
        <v>4191</v>
      </c>
      <c r="C782" s="27">
        <v>45622</v>
      </c>
      <c r="D782" s="28" t="s">
        <v>1187</v>
      </c>
      <c r="E782" s="28" t="s">
        <v>1158</v>
      </c>
      <c r="F782" s="28" t="s">
        <v>1196</v>
      </c>
      <c r="G782" s="28" t="s">
        <v>1848</v>
      </c>
      <c r="H782" s="28" t="s">
        <v>76</v>
      </c>
      <c r="I782" s="28" t="s">
        <v>1151</v>
      </c>
      <c r="J782" s="28" t="s">
        <v>3889</v>
      </c>
      <c r="K782" s="28" t="s">
        <v>4192</v>
      </c>
      <c r="L782" s="28" t="s">
        <v>4193</v>
      </c>
      <c r="M782" s="28" t="s">
        <v>1177</v>
      </c>
      <c r="N782" s="28" t="s">
        <v>1182</v>
      </c>
      <c r="O782" s="29">
        <v>5</v>
      </c>
      <c r="P782" s="29">
        <v>2800</v>
      </c>
      <c r="Q782" s="29">
        <v>20</v>
      </c>
      <c r="R782" s="29">
        <v>11200</v>
      </c>
      <c r="S782" s="29">
        <v>8500</v>
      </c>
      <c r="T782" s="29">
        <v>2700</v>
      </c>
      <c r="U782" s="30" t="s">
        <v>1172</v>
      </c>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row>
    <row r="783" spans="1:45" x14ac:dyDescent="0.3">
      <c r="A783" s="22"/>
      <c r="B783" s="26" t="s">
        <v>4194</v>
      </c>
      <c r="C783" s="27">
        <v>45622</v>
      </c>
      <c r="D783" s="28" t="s">
        <v>1187</v>
      </c>
      <c r="E783" s="28" t="s">
        <v>1158</v>
      </c>
      <c r="F783" s="28" t="s">
        <v>1196</v>
      </c>
      <c r="G783" s="28" t="s">
        <v>1852</v>
      </c>
      <c r="H783" s="28" t="s">
        <v>1102</v>
      </c>
      <c r="I783" s="28" t="s">
        <v>1151</v>
      </c>
      <c r="J783" s="28" t="s">
        <v>1480</v>
      </c>
      <c r="K783" s="28" t="s">
        <v>4195</v>
      </c>
      <c r="L783" s="28" t="s">
        <v>4196</v>
      </c>
      <c r="M783" s="28" t="s">
        <v>1177</v>
      </c>
      <c r="N783" s="28" t="s">
        <v>1182</v>
      </c>
      <c r="O783" s="29">
        <v>4</v>
      </c>
      <c r="P783" s="29">
        <v>3500</v>
      </c>
      <c r="Q783" s="29">
        <v>15</v>
      </c>
      <c r="R783" s="29">
        <v>11900</v>
      </c>
      <c r="S783" s="29">
        <v>9100</v>
      </c>
      <c r="T783" s="29">
        <v>2800</v>
      </c>
      <c r="U783" s="30" t="s">
        <v>1173</v>
      </c>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row>
    <row r="784" spans="1:45" x14ac:dyDescent="0.3">
      <c r="A784" s="22"/>
      <c r="B784" s="26" t="s">
        <v>4197</v>
      </c>
      <c r="C784" s="27">
        <v>45623</v>
      </c>
      <c r="D784" s="28" t="s">
        <v>1188</v>
      </c>
      <c r="E784" s="28" t="s">
        <v>1156</v>
      </c>
      <c r="F784" s="28" t="s">
        <v>1197</v>
      </c>
      <c r="G784" s="28" t="s">
        <v>1703</v>
      </c>
      <c r="H784" s="28" t="s">
        <v>78</v>
      </c>
      <c r="I784" s="28" t="s">
        <v>1152</v>
      </c>
      <c r="J784" s="28" t="s">
        <v>3889</v>
      </c>
      <c r="K784" s="28" t="s">
        <v>4198</v>
      </c>
      <c r="L784" s="28" t="s">
        <v>4199</v>
      </c>
      <c r="M784" s="28" t="s">
        <v>1177</v>
      </c>
      <c r="N784" s="28" t="s">
        <v>1185</v>
      </c>
      <c r="O784" s="29">
        <v>3</v>
      </c>
      <c r="P784" s="29">
        <v>18000</v>
      </c>
      <c r="Q784" s="29">
        <v>12</v>
      </c>
      <c r="R784" s="29">
        <v>47520</v>
      </c>
      <c r="S784" s="29">
        <v>36500</v>
      </c>
      <c r="T784" s="29">
        <v>11020</v>
      </c>
      <c r="U784" s="30" t="s">
        <v>1172</v>
      </c>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row>
    <row r="785" spans="1:45" x14ac:dyDescent="0.3">
      <c r="A785" s="22"/>
      <c r="B785" s="26" t="s">
        <v>4200</v>
      </c>
      <c r="C785" s="27">
        <v>45623</v>
      </c>
      <c r="D785" s="28" t="s">
        <v>1188</v>
      </c>
      <c r="E785" s="28" t="s">
        <v>1156</v>
      </c>
      <c r="F785" s="28" t="s">
        <v>1197</v>
      </c>
      <c r="G785" s="28" t="s">
        <v>1707</v>
      </c>
      <c r="H785" s="28" t="s">
        <v>873</v>
      </c>
      <c r="I785" s="28" t="s">
        <v>1152</v>
      </c>
      <c r="J785" s="28" t="s">
        <v>1514</v>
      </c>
      <c r="K785" s="28" t="s">
        <v>4201</v>
      </c>
      <c r="L785" s="28" t="s">
        <v>4202</v>
      </c>
      <c r="M785" s="28" t="s">
        <v>1177</v>
      </c>
      <c r="N785" s="28" t="s">
        <v>1185</v>
      </c>
      <c r="O785" s="29">
        <v>2</v>
      </c>
      <c r="P785" s="29">
        <v>22000</v>
      </c>
      <c r="Q785" s="29">
        <v>10</v>
      </c>
      <c r="R785" s="29">
        <v>39600</v>
      </c>
      <c r="S785" s="29">
        <v>30000</v>
      </c>
      <c r="T785" s="29">
        <v>9600</v>
      </c>
      <c r="U785" s="30" t="s">
        <v>1174</v>
      </c>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row>
    <row r="786" spans="1:45" x14ac:dyDescent="0.3">
      <c r="A786" s="22"/>
      <c r="B786" s="26" t="s">
        <v>4203</v>
      </c>
      <c r="C786" s="27">
        <v>45624</v>
      </c>
      <c r="D786" s="28" t="s">
        <v>1189</v>
      </c>
      <c r="E786" s="28" t="s">
        <v>1157</v>
      </c>
      <c r="F786" s="28" t="s">
        <v>1195</v>
      </c>
      <c r="G786" s="28" t="s">
        <v>2185</v>
      </c>
      <c r="H786" s="28" t="s">
        <v>203</v>
      </c>
      <c r="I786" s="28" t="s">
        <v>1153</v>
      </c>
      <c r="J786" s="28" t="s">
        <v>3889</v>
      </c>
      <c r="K786" s="28" t="s">
        <v>4204</v>
      </c>
      <c r="L786" s="28" t="s">
        <v>4205</v>
      </c>
      <c r="M786" s="28" t="s">
        <v>1177</v>
      </c>
      <c r="N786" s="28" t="s">
        <v>1183</v>
      </c>
      <c r="O786" s="29">
        <v>2</v>
      </c>
      <c r="P786" s="29">
        <v>35000</v>
      </c>
      <c r="Q786" s="29">
        <v>12</v>
      </c>
      <c r="R786" s="29">
        <v>61600</v>
      </c>
      <c r="S786" s="29">
        <v>47000</v>
      </c>
      <c r="T786" s="29">
        <v>14600</v>
      </c>
      <c r="U786" s="30" t="s">
        <v>1172</v>
      </c>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row>
    <row r="787" spans="1:45" x14ac:dyDescent="0.3">
      <c r="A787" s="22"/>
      <c r="B787" s="26" t="s">
        <v>4206</v>
      </c>
      <c r="C787" s="27">
        <v>45624</v>
      </c>
      <c r="D787" s="28" t="s">
        <v>1189</v>
      </c>
      <c r="E787" s="28" t="s">
        <v>1157</v>
      </c>
      <c r="F787" s="28" t="s">
        <v>1195</v>
      </c>
      <c r="G787" s="28" t="s">
        <v>2189</v>
      </c>
      <c r="H787" s="28" t="s">
        <v>666</v>
      </c>
      <c r="I787" s="28" t="s">
        <v>1153</v>
      </c>
      <c r="J787" s="28" t="s">
        <v>1275</v>
      </c>
      <c r="K787" s="28" t="s">
        <v>4207</v>
      </c>
      <c r="L787" s="28" t="s">
        <v>4208</v>
      </c>
      <c r="M787" s="28" t="s">
        <v>1177</v>
      </c>
      <c r="N787" s="28" t="s">
        <v>1183</v>
      </c>
      <c r="O787" s="29">
        <v>4</v>
      </c>
      <c r="P787" s="29">
        <v>8500</v>
      </c>
      <c r="Q787" s="29">
        <v>10</v>
      </c>
      <c r="R787" s="29">
        <v>30600</v>
      </c>
      <c r="S787" s="29">
        <v>23500</v>
      </c>
      <c r="T787" s="29">
        <v>7100</v>
      </c>
      <c r="U787" s="30" t="s">
        <v>1173</v>
      </c>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row>
    <row r="788" spans="1:45" x14ac:dyDescent="0.3">
      <c r="A788" s="22"/>
      <c r="B788" s="26" t="s">
        <v>4209</v>
      </c>
      <c r="C788" s="27">
        <v>45625</v>
      </c>
      <c r="D788" s="28" t="s">
        <v>1190</v>
      </c>
      <c r="E788" s="28" t="s">
        <v>1157</v>
      </c>
      <c r="F788" s="28" t="s">
        <v>1197</v>
      </c>
      <c r="G788" s="28" t="s">
        <v>2185</v>
      </c>
      <c r="H788" s="28" t="s">
        <v>204</v>
      </c>
      <c r="I788" s="28" t="s">
        <v>1153</v>
      </c>
      <c r="J788" s="28" t="s">
        <v>3889</v>
      </c>
      <c r="K788" s="28" t="s">
        <v>4210</v>
      </c>
      <c r="L788" s="28" t="s">
        <v>4211</v>
      </c>
      <c r="M788" s="28" t="s">
        <v>1177</v>
      </c>
      <c r="N788" s="28" t="s">
        <v>1181</v>
      </c>
      <c r="O788" s="29">
        <v>6</v>
      </c>
      <c r="P788" s="29">
        <v>1200</v>
      </c>
      <c r="Q788" s="29">
        <v>8</v>
      </c>
      <c r="R788" s="29">
        <v>6624</v>
      </c>
      <c r="S788" s="29">
        <v>5000</v>
      </c>
      <c r="T788" s="29">
        <v>1624</v>
      </c>
      <c r="U788" s="30" t="s">
        <v>1172</v>
      </c>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row>
    <row r="789" spans="1:45" x14ac:dyDescent="0.3">
      <c r="A789" s="22"/>
      <c r="B789" s="26" t="s">
        <v>4212</v>
      </c>
      <c r="C789" s="27">
        <v>45625</v>
      </c>
      <c r="D789" s="28" t="s">
        <v>1190</v>
      </c>
      <c r="E789" s="28" t="s">
        <v>1157</v>
      </c>
      <c r="F789" s="28" t="s">
        <v>1197</v>
      </c>
      <c r="G789" s="28" t="s">
        <v>2189</v>
      </c>
      <c r="H789" s="28" t="s">
        <v>102</v>
      </c>
      <c r="I789" s="28" t="s">
        <v>1153</v>
      </c>
      <c r="J789" s="28" t="s">
        <v>1419</v>
      </c>
      <c r="K789" s="28" t="s">
        <v>4213</v>
      </c>
      <c r="L789" s="28" t="s">
        <v>4214</v>
      </c>
      <c r="M789" s="28" t="s">
        <v>1177</v>
      </c>
      <c r="N789" s="28" t="s">
        <v>1181</v>
      </c>
      <c r="O789" s="29">
        <v>5</v>
      </c>
      <c r="P789" s="29">
        <v>850</v>
      </c>
      <c r="Q789" s="29">
        <v>10</v>
      </c>
      <c r="R789" s="29">
        <v>3825</v>
      </c>
      <c r="S789" s="29">
        <v>2900</v>
      </c>
      <c r="T789" s="29">
        <v>925</v>
      </c>
      <c r="U789" s="30" t="s">
        <v>1174</v>
      </c>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row>
    <row r="790" spans="1:45" x14ac:dyDescent="0.3">
      <c r="A790" s="22"/>
      <c r="B790" s="26" t="s">
        <v>4215</v>
      </c>
      <c r="C790" s="27">
        <v>45626</v>
      </c>
      <c r="D790" s="28" t="s">
        <v>1191</v>
      </c>
      <c r="E790" s="28" t="s">
        <v>1157</v>
      </c>
      <c r="F790" s="28" t="s">
        <v>1198</v>
      </c>
      <c r="G790" s="28" t="s">
        <v>4216</v>
      </c>
      <c r="H790" s="28" t="s">
        <v>206</v>
      </c>
      <c r="I790" s="28" t="s">
        <v>1155</v>
      </c>
      <c r="J790" s="28" t="s">
        <v>3889</v>
      </c>
      <c r="K790" s="28" t="s">
        <v>4217</v>
      </c>
      <c r="L790" s="28" t="s">
        <v>4218</v>
      </c>
      <c r="M790" s="28" t="s">
        <v>1177</v>
      </c>
      <c r="N790" s="28" t="s">
        <v>1180</v>
      </c>
      <c r="O790" s="29">
        <v>3</v>
      </c>
      <c r="P790" s="29">
        <v>3500</v>
      </c>
      <c r="Q790" s="29">
        <v>12</v>
      </c>
      <c r="R790" s="29">
        <v>9240</v>
      </c>
      <c r="S790" s="29">
        <v>7000</v>
      </c>
      <c r="T790" s="29">
        <v>2240</v>
      </c>
      <c r="U790" s="30" t="s">
        <v>1172</v>
      </c>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row>
    <row r="791" spans="1:45" x14ac:dyDescent="0.3">
      <c r="A791" s="22"/>
      <c r="B791" s="26" t="s">
        <v>4219</v>
      </c>
      <c r="C791" s="27">
        <v>45626</v>
      </c>
      <c r="D791" s="28" t="s">
        <v>1191</v>
      </c>
      <c r="E791" s="28" t="s">
        <v>1157</v>
      </c>
      <c r="F791" s="28" t="s">
        <v>1198</v>
      </c>
      <c r="G791" s="28" t="s">
        <v>4220</v>
      </c>
      <c r="H791" s="28" t="s">
        <v>328</v>
      </c>
      <c r="I791" s="28" t="s">
        <v>1155</v>
      </c>
      <c r="J791" s="28" t="s">
        <v>1927</v>
      </c>
      <c r="K791" s="28" t="s">
        <v>4221</v>
      </c>
      <c r="L791" s="28" t="s">
        <v>4222</v>
      </c>
      <c r="M791" s="28" t="s">
        <v>1177</v>
      </c>
      <c r="N791" s="28" t="s">
        <v>1180</v>
      </c>
      <c r="O791" s="29">
        <v>2</v>
      </c>
      <c r="P791" s="29">
        <v>5500</v>
      </c>
      <c r="Q791" s="29">
        <v>8</v>
      </c>
      <c r="R791" s="29">
        <v>10120</v>
      </c>
      <c r="S791" s="29">
        <v>7800</v>
      </c>
      <c r="T791" s="29">
        <v>2320</v>
      </c>
      <c r="U791" s="30" t="s">
        <v>1174</v>
      </c>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row>
    <row r="792" spans="1:45" x14ac:dyDescent="0.3">
      <c r="A792" s="22"/>
      <c r="B792" s="26" t="s">
        <v>4223</v>
      </c>
      <c r="C792" s="27">
        <v>45627</v>
      </c>
      <c r="D792" s="28" t="s">
        <v>1186</v>
      </c>
      <c r="E792" s="28" t="s">
        <v>1159</v>
      </c>
      <c r="F792" s="28" t="s">
        <v>1198</v>
      </c>
      <c r="G792" s="28" t="s">
        <v>1939</v>
      </c>
      <c r="H792" s="28" t="s">
        <v>213</v>
      </c>
      <c r="I792" s="28" t="s">
        <v>1152</v>
      </c>
      <c r="J792" s="28" t="s">
        <v>3889</v>
      </c>
      <c r="K792" s="28" t="s">
        <v>4224</v>
      </c>
      <c r="L792" s="28" t="s">
        <v>4225</v>
      </c>
      <c r="M792" s="28" t="s">
        <v>1177</v>
      </c>
      <c r="N792" s="28" t="s">
        <v>1184</v>
      </c>
      <c r="O792" s="29">
        <v>3</v>
      </c>
      <c r="P792" s="29">
        <v>22000</v>
      </c>
      <c r="Q792" s="29">
        <v>10</v>
      </c>
      <c r="R792" s="29">
        <v>59400</v>
      </c>
      <c r="S792" s="29">
        <v>45000</v>
      </c>
      <c r="T792" s="29">
        <v>14400</v>
      </c>
      <c r="U792" s="30" t="s">
        <v>1172</v>
      </c>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row>
    <row r="793" spans="1:45" x14ac:dyDescent="0.3">
      <c r="A793" s="22"/>
      <c r="B793" s="26" t="s">
        <v>4226</v>
      </c>
      <c r="C793" s="27">
        <v>45627</v>
      </c>
      <c r="D793" s="28" t="s">
        <v>1186</v>
      </c>
      <c r="E793" s="28" t="s">
        <v>1159</v>
      </c>
      <c r="F793" s="28" t="s">
        <v>1198</v>
      </c>
      <c r="G793" s="28" t="s">
        <v>1943</v>
      </c>
      <c r="H793" s="28" t="s">
        <v>149</v>
      </c>
      <c r="I793" s="28" t="s">
        <v>1152</v>
      </c>
      <c r="J793" s="28" t="s">
        <v>2350</v>
      </c>
      <c r="K793" s="28" t="s">
        <v>4227</v>
      </c>
      <c r="L793" s="28" t="s">
        <v>4228</v>
      </c>
      <c r="M793" s="28" t="s">
        <v>1177</v>
      </c>
      <c r="N793" s="28" t="s">
        <v>1184</v>
      </c>
      <c r="O793" s="29">
        <v>2</v>
      </c>
      <c r="P793" s="29">
        <v>35000</v>
      </c>
      <c r="Q793" s="29">
        <v>8</v>
      </c>
      <c r="R793" s="29">
        <v>64400</v>
      </c>
      <c r="S793" s="29">
        <v>49000</v>
      </c>
      <c r="T793" s="29">
        <v>15400</v>
      </c>
      <c r="U793" s="30" t="s">
        <v>1174</v>
      </c>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row>
    <row r="794" spans="1:45" x14ac:dyDescent="0.3">
      <c r="A794" s="22"/>
      <c r="B794" s="26" t="s">
        <v>4229</v>
      </c>
      <c r="C794" s="27">
        <v>45628</v>
      </c>
      <c r="D794" s="28" t="s">
        <v>1187</v>
      </c>
      <c r="E794" s="28" t="s">
        <v>1158</v>
      </c>
      <c r="F794" s="28" t="s">
        <v>1196</v>
      </c>
      <c r="G794" s="28" t="s">
        <v>1897</v>
      </c>
      <c r="H794" s="28" t="s">
        <v>1091</v>
      </c>
      <c r="I794" s="28" t="s">
        <v>1151</v>
      </c>
      <c r="J794" s="28" t="s">
        <v>3889</v>
      </c>
      <c r="K794" s="28" t="s">
        <v>4230</v>
      </c>
      <c r="L794" s="28" t="s">
        <v>4231</v>
      </c>
      <c r="M794" s="28" t="s">
        <v>1177</v>
      </c>
      <c r="N794" s="28" t="s">
        <v>1182</v>
      </c>
      <c r="O794" s="29">
        <v>4</v>
      </c>
      <c r="P794" s="29">
        <v>2800</v>
      </c>
      <c r="Q794" s="29">
        <v>15</v>
      </c>
      <c r="R794" s="29">
        <v>9520</v>
      </c>
      <c r="S794" s="29">
        <v>7200</v>
      </c>
      <c r="T794" s="29">
        <v>2320</v>
      </c>
      <c r="U794" s="30" t="s">
        <v>1172</v>
      </c>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row>
    <row r="795" spans="1:45" x14ac:dyDescent="0.3">
      <c r="A795" s="22"/>
      <c r="B795" s="26" t="s">
        <v>4232</v>
      </c>
      <c r="C795" s="27">
        <v>45628</v>
      </c>
      <c r="D795" s="28" t="s">
        <v>1187</v>
      </c>
      <c r="E795" s="28" t="s">
        <v>1158</v>
      </c>
      <c r="F795" s="28" t="s">
        <v>1196</v>
      </c>
      <c r="G795" s="28" t="s">
        <v>1901</v>
      </c>
      <c r="H795" s="28" t="s">
        <v>155</v>
      </c>
      <c r="I795" s="28" t="s">
        <v>1151</v>
      </c>
      <c r="J795" s="28" t="s">
        <v>2350</v>
      </c>
      <c r="K795" s="28" t="s">
        <v>4233</v>
      </c>
      <c r="L795" s="28" t="s">
        <v>4234</v>
      </c>
      <c r="M795" s="28" t="s">
        <v>1177</v>
      </c>
      <c r="N795" s="28" t="s">
        <v>1182</v>
      </c>
      <c r="O795" s="29">
        <v>3</v>
      </c>
      <c r="P795" s="29">
        <v>3500</v>
      </c>
      <c r="Q795" s="29">
        <v>5</v>
      </c>
      <c r="R795" s="29">
        <v>9975</v>
      </c>
      <c r="S795" s="29">
        <v>7600</v>
      </c>
      <c r="T795" s="29">
        <v>2375</v>
      </c>
      <c r="U795" s="30" t="s">
        <v>1173</v>
      </c>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row>
    <row r="796" spans="1:45" x14ac:dyDescent="0.3">
      <c r="A796" s="22"/>
      <c r="B796" s="26" t="s">
        <v>4235</v>
      </c>
      <c r="C796" s="27">
        <v>45629</v>
      </c>
      <c r="D796" s="28" t="s">
        <v>1188</v>
      </c>
      <c r="E796" s="28" t="s">
        <v>1156</v>
      </c>
      <c r="F796" s="28" t="s">
        <v>1197</v>
      </c>
      <c r="G796" s="28" t="s">
        <v>1752</v>
      </c>
      <c r="H796" s="28" t="s">
        <v>1130</v>
      </c>
      <c r="I796" s="28" t="s">
        <v>1152</v>
      </c>
      <c r="J796" s="28" t="s">
        <v>3889</v>
      </c>
      <c r="K796" s="28" t="s">
        <v>4236</v>
      </c>
      <c r="L796" s="28" t="s">
        <v>4237</v>
      </c>
      <c r="M796" s="28" t="s">
        <v>1177</v>
      </c>
      <c r="N796" s="28" t="s">
        <v>1185</v>
      </c>
      <c r="O796" s="29">
        <v>2</v>
      </c>
      <c r="P796" s="29">
        <v>28000</v>
      </c>
      <c r="Q796" s="29">
        <v>12</v>
      </c>
      <c r="R796" s="29">
        <v>49280</v>
      </c>
      <c r="S796" s="29">
        <v>38000</v>
      </c>
      <c r="T796" s="29">
        <v>11280</v>
      </c>
      <c r="U796" s="30" t="s">
        <v>1172</v>
      </c>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row>
    <row r="797" spans="1:45" x14ac:dyDescent="0.3">
      <c r="A797" s="22"/>
      <c r="B797" s="26" t="s">
        <v>4238</v>
      </c>
      <c r="C797" s="27">
        <v>45629</v>
      </c>
      <c r="D797" s="28" t="s">
        <v>1188</v>
      </c>
      <c r="E797" s="28" t="s">
        <v>1156</v>
      </c>
      <c r="F797" s="28" t="s">
        <v>1197</v>
      </c>
      <c r="G797" s="28" t="s">
        <v>1757</v>
      </c>
      <c r="H797" s="28" t="s">
        <v>143</v>
      </c>
      <c r="I797" s="28" t="s">
        <v>1152</v>
      </c>
      <c r="J797" s="28" t="s">
        <v>2261</v>
      </c>
      <c r="K797" s="28" t="s">
        <v>4239</v>
      </c>
      <c r="L797" s="28" t="s">
        <v>4240</v>
      </c>
      <c r="M797" s="28" t="s">
        <v>1177</v>
      </c>
      <c r="N797" s="28" t="s">
        <v>1185</v>
      </c>
      <c r="O797" s="29">
        <v>3</v>
      </c>
      <c r="P797" s="29">
        <v>15000</v>
      </c>
      <c r="Q797" s="29">
        <v>8</v>
      </c>
      <c r="R797" s="29">
        <v>41400</v>
      </c>
      <c r="S797" s="29">
        <v>32000</v>
      </c>
      <c r="T797" s="29">
        <v>9400</v>
      </c>
      <c r="U797" s="30" t="s">
        <v>1174</v>
      </c>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row>
    <row r="798" spans="1:45" x14ac:dyDescent="0.3">
      <c r="A798" s="22"/>
      <c r="B798" s="26" t="s">
        <v>4241</v>
      </c>
      <c r="C798" s="27">
        <v>45630</v>
      </c>
      <c r="D798" s="28" t="s">
        <v>1189</v>
      </c>
      <c r="E798" s="28" t="s">
        <v>1157</v>
      </c>
      <c r="F798" s="28" t="s">
        <v>1195</v>
      </c>
      <c r="G798" s="28" t="s">
        <v>2235</v>
      </c>
      <c r="H798" s="28" t="s">
        <v>142</v>
      </c>
      <c r="I798" s="28" t="s">
        <v>1153</v>
      </c>
      <c r="J798" s="28" t="s">
        <v>2350</v>
      </c>
      <c r="K798" s="28" t="s">
        <v>4242</v>
      </c>
      <c r="L798" s="28" t="s">
        <v>4243</v>
      </c>
      <c r="M798" s="28" t="s">
        <v>1177</v>
      </c>
      <c r="N798" s="28" t="s">
        <v>1183</v>
      </c>
      <c r="O798" s="29">
        <v>2</v>
      </c>
      <c r="P798" s="29">
        <v>22000</v>
      </c>
      <c r="Q798" s="29">
        <v>5</v>
      </c>
      <c r="R798" s="29">
        <v>41800</v>
      </c>
      <c r="S798" s="29">
        <v>32000</v>
      </c>
      <c r="T798" s="29">
        <v>9800</v>
      </c>
      <c r="U798" s="30" t="s">
        <v>1172</v>
      </c>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row>
    <row r="799" spans="1:45" x14ac:dyDescent="0.3">
      <c r="A799" s="22"/>
      <c r="B799" s="26" t="s">
        <v>4244</v>
      </c>
      <c r="C799" s="27">
        <v>45630</v>
      </c>
      <c r="D799" s="28" t="s">
        <v>1189</v>
      </c>
      <c r="E799" s="28" t="s">
        <v>1157</v>
      </c>
      <c r="F799" s="28" t="s">
        <v>1195</v>
      </c>
      <c r="G799" s="28" t="s">
        <v>2239</v>
      </c>
      <c r="H799" s="28" t="s">
        <v>641</v>
      </c>
      <c r="I799" s="28" t="s">
        <v>1153</v>
      </c>
      <c r="J799" s="28" t="s">
        <v>2419</v>
      </c>
      <c r="K799" s="28" t="s">
        <v>4245</v>
      </c>
      <c r="L799" s="28" t="s">
        <v>4246</v>
      </c>
      <c r="M799" s="28" t="s">
        <v>1177</v>
      </c>
      <c r="N799" s="28" t="s">
        <v>1183</v>
      </c>
      <c r="O799" s="29">
        <v>4</v>
      </c>
      <c r="P799" s="29">
        <v>3500</v>
      </c>
      <c r="Q799" s="29">
        <v>0</v>
      </c>
      <c r="R799" s="29">
        <v>14000</v>
      </c>
      <c r="S799" s="29">
        <v>10700</v>
      </c>
      <c r="T799" s="29">
        <v>3300</v>
      </c>
      <c r="U799" s="30" t="s">
        <v>1173</v>
      </c>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row>
    <row r="800" spans="1:45" x14ac:dyDescent="0.3">
      <c r="A800" s="22"/>
      <c r="B800" s="26" t="s">
        <v>4247</v>
      </c>
      <c r="C800" s="27">
        <v>45631</v>
      </c>
      <c r="D800" s="28" t="s">
        <v>1190</v>
      </c>
      <c r="E800" s="28" t="s">
        <v>1157</v>
      </c>
      <c r="F800" s="28" t="s">
        <v>1197</v>
      </c>
      <c r="G800" s="28" t="s">
        <v>2235</v>
      </c>
      <c r="H800" s="28" t="s">
        <v>146</v>
      </c>
      <c r="I800" s="28" t="s">
        <v>1153</v>
      </c>
      <c r="J800" s="28" t="s">
        <v>2350</v>
      </c>
      <c r="K800" s="28" t="s">
        <v>4248</v>
      </c>
      <c r="L800" s="28" t="s">
        <v>4249</v>
      </c>
      <c r="M800" s="28" t="s">
        <v>1177</v>
      </c>
      <c r="N800" s="28" t="s">
        <v>1181</v>
      </c>
      <c r="O800" s="29">
        <v>5</v>
      </c>
      <c r="P800" s="29">
        <v>1200</v>
      </c>
      <c r="Q800" s="29">
        <v>5</v>
      </c>
      <c r="R800" s="29">
        <v>5700</v>
      </c>
      <c r="S800" s="29">
        <v>4300</v>
      </c>
      <c r="T800" s="29">
        <v>1400</v>
      </c>
      <c r="U800" s="30" t="s">
        <v>1172</v>
      </c>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row>
    <row r="801" spans="1:45" x14ac:dyDescent="0.3">
      <c r="A801" s="22"/>
      <c r="B801" s="26" t="s">
        <v>4250</v>
      </c>
      <c r="C801" s="27">
        <v>45631</v>
      </c>
      <c r="D801" s="28" t="s">
        <v>1190</v>
      </c>
      <c r="E801" s="28" t="s">
        <v>1157</v>
      </c>
      <c r="F801" s="28" t="s">
        <v>1197</v>
      </c>
      <c r="G801" s="28" t="s">
        <v>2239</v>
      </c>
      <c r="H801" s="28" t="s">
        <v>107</v>
      </c>
      <c r="I801" s="28" t="s">
        <v>1153</v>
      </c>
      <c r="J801" s="28" t="s">
        <v>2016</v>
      </c>
      <c r="K801" s="28" t="s">
        <v>4251</v>
      </c>
      <c r="L801" s="28" t="s">
        <v>4252</v>
      </c>
      <c r="M801" s="28" t="s">
        <v>1177</v>
      </c>
      <c r="N801" s="28" t="s">
        <v>1181</v>
      </c>
      <c r="O801" s="29">
        <v>4</v>
      </c>
      <c r="P801" s="29">
        <v>650</v>
      </c>
      <c r="Q801" s="29">
        <v>0</v>
      </c>
      <c r="R801" s="29">
        <v>2600</v>
      </c>
      <c r="S801" s="29">
        <v>2000</v>
      </c>
      <c r="T801" s="29">
        <v>600</v>
      </c>
      <c r="U801" s="30" t="s">
        <v>1174</v>
      </c>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row>
    <row r="802" spans="1:45" x14ac:dyDescent="0.3">
      <c r="A802" s="22"/>
      <c r="B802" s="26" t="s">
        <v>4253</v>
      </c>
      <c r="C802" s="27">
        <v>45632</v>
      </c>
      <c r="D802" s="28" t="s">
        <v>1191</v>
      </c>
      <c r="E802" s="28" t="s">
        <v>1157</v>
      </c>
      <c r="F802" s="28" t="s">
        <v>1198</v>
      </c>
      <c r="G802" s="28" t="s">
        <v>4254</v>
      </c>
      <c r="H802" s="28" t="s">
        <v>150</v>
      </c>
      <c r="I802" s="28" t="s">
        <v>1155</v>
      </c>
      <c r="J802" s="28" t="s">
        <v>2261</v>
      </c>
      <c r="K802" s="28" t="s">
        <v>4255</v>
      </c>
      <c r="L802" s="28" t="s">
        <v>4256</v>
      </c>
      <c r="M802" s="28" t="s">
        <v>1177</v>
      </c>
      <c r="N802" s="28" t="s">
        <v>1180</v>
      </c>
      <c r="O802" s="29">
        <v>3</v>
      </c>
      <c r="P802" s="29">
        <v>2800</v>
      </c>
      <c r="Q802" s="29">
        <v>5</v>
      </c>
      <c r="R802" s="29">
        <v>7980</v>
      </c>
      <c r="S802" s="29">
        <v>6100</v>
      </c>
      <c r="T802" s="29">
        <v>1880</v>
      </c>
      <c r="U802" s="30" t="s">
        <v>1172</v>
      </c>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row>
    <row r="803" spans="1:45" x14ac:dyDescent="0.3">
      <c r="A803" s="22"/>
      <c r="B803" s="26" t="s">
        <v>4257</v>
      </c>
      <c r="C803" s="27">
        <v>45632</v>
      </c>
      <c r="D803" s="28" t="s">
        <v>1191</v>
      </c>
      <c r="E803" s="28" t="s">
        <v>1157</v>
      </c>
      <c r="F803" s="28" t="s">
        <v>1198</v>
      </c>
      <c r="G803" s="28" t="s">
        <v>4258</v>
      </c>
      <c r="H803" s="28" t="s">
        <v>643</v>
      </c>
      <c r="I803" s="28" t="s">
        <v>1155</v>
      </c>
      <c r="J803" s="28" t="s">
        <v>1927</v>
      </c>
      <c r="K803" s="28" t="s">
        <v>4259</v>
      </c>
      <c r="L803" s="28" t="s">
        <v>4260</v>
      </c>
      <c r="M803" s="28" t="s">
        <v>1177</v>
      </c>
      <c r="N803" s="28" t="s">
        <v>1180</v>
      </c>
      <c r="O803" s="29">
        <v>2</v>
      </c>
      <c r="P803" s="29">
        <v>5500</v>
      </c>
      <c r="Q803" s="29">
        <v>0</v>
      </c>
      <c r="R803" s="29">
        <v>11000</v>
      </c>
      <c r="S803" s="29">
        <v>8400</v>
      </c>
      <c r="T803" s="29">
        <v>2600</v>
      </c>
      <c r="U803" s="30" t="s">
        <v>1174</v>
      </c>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row>
    <row r="804" spans="1:45" x14ac:dyDescent="0.3">
      <c r="A804" s="22"/>
      <c r="B804" s="26" t="s">
        <v>4261</v>
      </c>
      <c r="C804" s="27">
        <v>45633</v>
      </c>
      <c r="D804" s="28" t="s">
        <v>1192</v>
      </c>
      <c r="E804" s="28" t="s">
        <v>1157</v>
      </c>
      <c r="F804" s="28" t="s">
        <v>1195</v>
      </c>
      <c r="G804" s="28" t="s">
        <v>2286</v>
      </c>
      <c r="H804" s="28" t="s">
        <v>153</v>
      </c>
      <c r="I804" s="28" t="s">
        <v>1153</v>
      </c>
      <c r="J804" s="28" t="s">
        <v>2350</v>
      </c>
      <c r="K804" s="28" t="s">
        <v>4262</v>
      </c>
      <c r="L804" s="28" t="s">
        <v>4263</v>
      </c>
      <c r="M804" s="28" t="s">
        <v>1177</v>
      </c>
      <c r="N804" s="28" t="s">
        <v>1183</v>
      </c>
      <c r="O804" s="29">
        <v>3</v>
      </c>
      <c r="P804" s="29">
        <v>4500</v>
      </c>
      <c r="Q804" s="29">
        <v>8</v>
      </c>
      <c r="R804" s="29">
        <v>12420</v>
      </c>
      <c r="S804" s="29">
        <v>9500</v>
      </c>
      <c r="T804" s="29">
        <v>2920</v>
      </c>
      <c r="U804" s="30" t="s">
        <v>1172</v>
      </c>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row>
    <row r="805" spans="1:45" x14ac:dyDescent="0.3">
      <c r="A805" s="22"/>
      <c r="B805" s="26" t="s">
        <v>4264</v>
      </c>
      <c r="C805" s="27">
        <v>45633</v>
      </c>
      <c r="D805" s="28" t="s">
        <v>1192</v>
      </c>
      <c r="E805" s="28" t="s">
        <v>1157</v>
      </c>
      <c r="F805" s="28" t="s">
        <v>1195</v>
      </c>
      <c r="G805" s="28" t="s">
        <v>2290</v>
      </c>
      <c r="H805" s="28" t="s">
        <v>523</v>
      </c>
      <c r="I805" s="28" t="s">
        <v>1152</v>
      </c>
      <c r="J805" s="28" t="s">
        <v>2419</v>
      </c>
      <c r="K805" s="28" t="s">
        <v>4265</v>
      </c>
      <c r="L805" s="28" t="s">
        <v>4266</v>
      </c>
      <c r="M805" s="28" t="s">
        <v>1177</v>
      </c>
      <c r="N805" s="28" t="s">
        <v>1183</v>
      </c>
      <c r="O805" s="29">
        <v>5</v>
      </c>
      <c r="P805" s="29">
        <v>1500</v>
      </c>
      <c r="Q805" s="29">
        <v>5</v>
      </c>
      <c r="R805" s="29">
        <v>7125</v>
      </c>
      <c r="S805" s="29">
        <v>5400</v>
      </c>
      <c r="T805" s="29">
        <v>1725</v>
      </c>
      <c r="U805" s="30" t="s">
        <v>1173</v>
      </c>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row>
    <row r="806" spans="1:45" x14ac:dyDescent="0.3">
      <c r="A806" s="22"/>
      <c r="B806" s="26" t="s">
        <v>4267</v>
      </c>
      <c r="C806" s="27">
        <v>45634</v>
      </c>
      <c r="D806" s="28" t="s">
        <v>1193</v>
      </c>
      <c r="E806" s="28" t="s">
        <v>1157</v>
      </c>
      <c r="F806" s="28" t="s">
        <v>1195</v>
      </c>
      <c r="G806" s="28" t="s">
        <v>2333</v>
      </c>
      <c r="H806" s="28" t="s">
        <v>145</v>
      </c>
      <c r="I806" s="28" t="s">
        <v>1154</v>
      </c>
      <c r="J806" s="28" t="s">
        <v>2261</v>
      </c>
      <c r="K806" s="28" t="s">
        <v>4268</v>
      </c>
      <c r="L806" s="28" t="s">
        <v>4269</v>
      </c>
      <c r="M806" s="28" t="s">
        <v>1177</v>
      </c>
      <c r="N806" s="28" t="s">
        <v>1183</v>
      </c>
      <c r="O806" s="29">
        <v>4</v>
      </c>
      <c r="P806" s="29">
        <v>2500</v>
      </c>
      <c r="Q806" s="29">
        <v>0</v>
      </c>
      <c r="R806" s="29">
        <v>10000</v>
      </c>
      <c r="S806" s="29">
        <v>7600</v>
      </c>
      <c r="T806" s="29">
        <v>2400</v>
      </c>
      <c r="U806" s="30" t="s">
        <v>1172</v>
      </c>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row>
    <row r="807" spans="1:45" x14ac:dyDescent="0.3">
      <c r="A807" s="22"/>
      <c r="B807" s="26" t="s">
        <v>4270</v>
      </c>
      <c r="C807" s="27">
        <v>45634</v>
      </c>
      <c r="D807" s="28" t="s">
        <v>1193</v>
      </c>
      <c r="E807" s="28" t="s">
        <v>1157</v>
      </c>
      <c r="F807" s="28" t="s">
        <v>1195</v>
      </c>
      <c r="G807" s="28" t="s">
        <v>2337</v>
      </c>
      <c r="H807" s="28" t="s">
        <v>650</v>
      </c>
      <c r="I807" s="28" t="s">
        <v>1154</v>
      </c>
      <c r="J807" s="28" t="s">
        <v>4271</v>
      </c>
      <c r="K807" s="28" t="s">
        <v>4272</v>
      </c>
      <c r="L807" s="28" t="s">
        <v>4273</v>
      </c>
      <c r="M807" s="28" t="s">
        <v>1177</v>
      </c>
      <c r="N807" s="28" t="s">
        <v>1183</v>
      </c>
      <c r="O807" s="29">
        <v>6</v>
      </c>
      <c r="P807" s="29">
        <v>1200</v>
      </c>
      <c r="Q807" s="29">
        <v>0</v>
      </c>
      <c r="R807" s="29">
        <v>7200</v>
      </c>
      <c r="S807" s="29">
        <v>5500</v>
      </c>
      <c r="T807" s="29">
        <v>1700</v>
      </c>
      <c r="U807" s="30" t="s">
        <v>1174</v>
      </c>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row>
    <row r="808" spans="1:45" x14ac:dyDescent="0.3">
      <c r="A808" s="22"/>
      <c r="B808" s="26" t="s">
        <v>4274</v>
      </c>
      <c r="C808" s="27">
        <v>45635</v>
      </c>
      <c r="D808" s="28" t="s">
        <v>1186</v>
      </c>
      <c r="E808" s="28" t="s">
        <v>1159</v>
      </c>
      <c r="F808" s="28" t="s">
        <v>1198</v>
      </c>
      <c r="G808" s="28" t="s">
        <v>1991</v>
      </c>
      <c r="H808" s="28" t="s">
        <v>138</v>
      </c>
      <c r="I808" s="28" t="s">
        <v>1152</v>
      </c>
      <c r="J808" s="28" t="s">
        <v>2350</v>
      </c>
      <c r="K808" s="28" t="s">
        <v>4275</v>
      </c>
      <c r="L808" s="28" t="s">
        <v>4276</v>
      </c>
      <c r="M808" s="28" t="s">
        <v>1177</v>
      </c>
      <c r="N808" s="28" t="s">
        <v>1184</v>
      </c>
      <c r="O808" s="29">
        <v>2</v>
      </c>
      <c r="P808" s="29">
        <v>32000</v>
      </c>
      <c r="Q808" s="29">
        <v>8</v>
      </c>
      <c r="R808" s="29">
        <v>58880</v>
      </c>
      <c r="S808" s="29">
        <v>45000</v>
      </c>
      <c r="T808" s="29">
        <v>13880</v>
      </c>
      <c r="U808" s="30" t="s">
        <v>1172</v>
      </c>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row>
    <row r="809" spans="1:45" x14ac:dyDescent="0.3">
      <c r="A809" s="22"/>
      <c r="B809" s="26" t="s">
        <v>4277</v>
      </c>
      <c r="C809" s="27">
        <v>45635</v>
      </c>
      <c r="D809" s="28" t="s">
        <v>1186</v>
      </c>
      <c r="E809" s="28" t="s">
        <v>1159</v>
      </c>
      <c r="F809" s="28" t="s">
        <v>1198</v>
      </c>
      <c r="G809" s="28" t="s">
        <v>1995</v>
      </c>
      <c r="H809" s="28" t="s">
        <v>712</v>
      </c>
      <c r="I809" s="28" t="s">
        <v>1152</v>
      </c>
      <c r="J809" s="28" t="s">
        <v>1339</v>
      </c>
      <c r="K809" s="28" t="s">
        <v>4278</v>
      </c>
      <c r="L809" s="28" t="s">
        <v>4279</v>
      </c>
      <c r="M809" s="28" t="s">
        <v>1177</v>
      </c>
      <c r="N809" s="28" t="s">
        <v>1184</v>
      </c>
      <c r="O809" s="29">
        <v>1</v>
      </c>
      <c r="P809" s="29">
        <v>15000</v>
      </c>
      <c r="Q809" s="29">
        <v>5</v>
      </c>
      <c r="R809" s="29">
        <v>14250</v>
      </c>
      <c r="S809" s="29">
        <v>11000</v>
      </c>
      <c r="T809" s="29">
        <v>3250</v>
      </c>
      <c r="U809" s="30" t="s">
        <v>1174</v>
      </c>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row>
    <row r="810" spans="1:45" x14ac:dyDescent="0.3">
      <c r="A810" s="22"/>
      <c r="B810" s="26" t="s">
        <v>4280</v>
      </c>
      <c r="C810" s="27">
        <v>45636</v>
      </c>
      <c r="D810" s="28" t="s">
        <v>1187</v>
      </c>
      <c r="E810" s="28" t="s">
        <v>1158</v>
      </c>
      <c r="F810" s="28" t="s">
        <v>1196</v>
      </c>
      <c r="G810" s="28" t="s">
        <v>1947</v>
      </c>
      <c r="H810" s="28" t="s">
        <v>148</v>
      </c>
      <c r="I810" s="28" t="s">
        <v>1151</v>
      </c>
      <c r="J810" s="28" t="s">
        <v>2350</v>
      </c>
      <c r="K810" s="28" t="s">
        <v>4281</v>
      </c>
      <c r="L810" s="28" t="s">
        <v>4282</v>
      </c>
      <c r="M810" s="28" t="s">
        <v>1177</v>
      </c>
      <c r="N810" s="28" t="s">
        <v>1182</v>
      </c>
      <c r="O810" s="29">
        <v>3</v>
      </c>
      <c r="P810" s="29">
        <v>4500</v>
      </c>
      <c r="Q810" s="29">
        <v>8</v>
      </c>
      <c r="R810" s="29">
        <v>12420</v>
      </c>
      <c r="S810" s="29">
        <v>9500</v>
      </c>
      <c r="T810" s="29">
        <v>2920</v>
      </c>
      <c r="U810" s="30" t="s">
        <v>1172</v>
      </c>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row>
    <row r="811" spans="1:45" x14ac:dyDescent="0.3">
      <c r="A811" s="22"/>
      <c r="B811" s="26" t="s">
        <v>4283</v>
      </c>
      <c r="C811" s="27">
        <v>45636</v>
      </c>
      <c r="D811" s="28" t="s">
        <v>1187</v>
      </c>
      <c r="E811" s="28" t="s">
        <v>1158</v>
      </c>
      <c r="F811" s="28" t="s">
        <v>1196</v>
      </c>
      <c r="G811" s="28" t="s">
        <v>1952</v>
      </c>
      <c r="H811" s="28" t="s">
        <v>852</v>
      </c>
      <c r="I811" s="28" t="s">
        <v>1151</v>
      </c>
      <c r="J811" s="28" t="s">
        <v>4284</v>
      </c>
      <c r="K811" s="28" t="s">
        <v>4285</v>
      </c>
      <c r="L811" s="28" t="s">
        <v>4286</v>
      </c>
      <c r="M811" s="28" t="s">
        <v>1177</v>
      </c>
      <c r="N811" s="28" t="s">
        <v>1182</v>
      </c>
      <c r="O811" s="29">
        <v>2</v>
      </c>
      <c r="P811" s="29">
        <v>1800</v>
      </c>
      <c r="Q811" s="29">
        <v>0</v>
      </c>
      <c r="R811" s="29">
        <v>3600</v>
      </c>
      <c r="S811" s="29">
        <v>2700</v>
      </c>
      <c r="T811" s="29">
        <v>900</v>
      </c>
      <c r="U811" s="30" t="s">
        <v>1173</v>
      </c>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row>
    <row r="812" spans="1:45" x14ac:dyDescent="0.3">
      <c r="A812" s="22"/>
      <c r="B812" s="26" t="s">
        <v>4287</v>
      </c>
      <c r="C812" s="27">
        <v>45637</v>
      </c>
      <c r="D812" s="28" t="s">
        <v>1188</v>
      </c>
      <c r="E812" s="28" t="s">
        <v>1156</v>
      </c>
      <c r="F812" s="28" t="s">
        <v>1197</v>
      </c>
      <c r="G812" s="28" t="s">
        <v>1805</v>
      </c>
      <c r="H812" s="28" t="s">
        <v>1128</v>
      </c>
      <c r="I812" s="28" t="s">
        <v>1152</v>
      </c>
      <c r="J812" s="28" t="s">
        <v>3889</v>
      </c>
      <c r="K812" s="28" t="s">
        <v>4288</v>
      </c>
      <c r="L812" s="28" t="s">
        <v>4289</v>
      </c>
      <c r="M812" s="28" t="s">
        <v>1177</v>
      </c>
      <c r="N812" s="28" t="s">
        <v>1185</v>
      </c>
      <c r="O812" s="29">
        <v>2</v>
      </c>
      <c r="P812" s="29">
        <v>42000</v>
      </c>
      <c r="Q812" s="29">
        <v>10</v>
      </c>
      <c r="R812" s="29">
        <v>75600</v>
      </c>
      <c r="S812" s="29">
        <v>58000</v>
      </c>
      <c r="T812" s="29">
        <v>17600</v>
      </c>
      <c r="U812" s="30" t="s">
        <v>1172</v>
      </c>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row>
    <row r="813" spans="1:45" x14ac:dyDescent="0.3">
      <c r="A813" s="22"/>
      <c r="B813" s="26" t="s">
        <v>4290</v>
      </c>
      <c r="C813" s="27">
        <v>45637</v>
      </c>
      <c r="D813" s="28" t="s">
        <v>1188</v>
      </c>
      <c r="E813" s="28" t="s">
        <v>1156</v>
      </c>
      <c r="F813" s="28" t="s">
        <v>1197</v>
      </c>
      <c r="G813" s="28" t="s">
        <v>1809</v>
      </c>
      <c r="H813" s="28" t="s">
        <v>652</v>
      </c>
      <c r="I813" s="28" t="s">
        <v>1152</v>
      </c>
      <c r="J813" s="28" t="s">
        <v>2261</v>
      </c>
      <c r="K813" s="28" t="s">
        <v>4291</v>
      </c>
      <c r="L813" s="28" t="s">
        <v>4292</v>
      </c>
      <c r="M813" s="28" t="s">
        <v>1177</v>
      </c>
      <c r="N813" s="28" t="s">
        <v>1185</v>
      </c>
      <c r="O813" s="29">
        <v>3</v>
      </c>
      <c r="P813" s="29">
        <v>15000</v>
      </c>
      <c r="Q813" s="29">
        <v>5</v>
      </c>
      <c r="R813" s="29">
        <v>42750</v>
      </c>
      <c r="S813" s="29">
        <v>33000</v>
      </c>
      <c r="T813" s="29">
        <v>9750</v>
      </c>
      <c r="U813" s="30" t="s">
        <v>1174</v>
      </c>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row>
    <row r="814" spans="1:45" x14ac:dyDescent="0.3">
      <c r="A814" s="22"/>
      <c r="B814" s="26" t="s">
        <v>4267</v>
      </c>
      <c r="C814" s="27">
        <v>45639</v>
      </c>
      <c r="D814" s="28" t="s">
        <v>1186</v>
      </c>
      <c r="E814" s="28" t="s">
        <v>1159</v>
      </c>
      <c r="F814" s="28" t="s">
        <v>1198</v>
      </c>
      <c r="G814" s="28" t="s">
        <v>2040</v>
      </c>
      <c r="H814" s="28" t="s">
        <v>156</v>
      </c>
      <c r="I814" s="28" t="s">
        <v>1152</v>
      </c>
      <c r="J814" s="28" t="s">
        <v>2350</v>
      </c>
      <c r="K814" s="28" t="s">
        <v>4293</v>
      </c>
      <c r="L814" s="28" t="s">
        <v>4294</v>
      </c>
      <c r="M814" s="28" t="s">
        <v>1177</v>
      </c>
      <c r="N814" s="28" t="s">
        <v>1184</v>
      </c>
      <c r="O814" s="29">
        <v>3</v>
      </c>
      <c r="P814" s="29">
        <v>28000</v>
      </c>
      <c r="Q814" s="29">
        <v>12</v>
      </c>
      <c r="R814" s="29">
        <v>73920</v>
      </c>
      <c r="S814" s="29">
        <v>57000</v>
      </c>
      <c r="T814" s="29">
        <v>16920</v>
      </c>
      <c r="U814" s="30" t="s">
        <v>1172</v>
      </c>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row>
    <row r="815" spans="1:45" x14ac:dyDescent="0.3">
      <c r="A815" s="22"/>
      <c r="B815" s="26" t="s">
        <v>4270</v>
      </c>
      <c r="C815" s="27">
        <v>45639</v>
      </c>
      <c r="D815" s="28" t="s">
        <v>1186</v>
      </c>
      <c r="E815" s="28" t="s">
        <v>1159</v>
      </c>
      <c r="F815" s="28" t="s">
        <v>1198</v>
      </c>
      <c r="G815" s="28" t="s">
        <v>2044</v>
      </c>
      <c r="H815" s="28" t="s">
        <v>653</v>
      </c>
      <c r="I815" s="28" t="s">
        <v>1152</v>
      </c>
      <c r="J815" s="28" t="s">
        <v>1294</v>
      </c>
      <c r="K815" s="28" t="s">
        <v>4295</v>
      </c>
      <c r="L815" s="28" t="s">
        <v>4296</v>
      </c>
      <c r="M815" s="28" t="s">
        <v>1177</v>
      </c>
      <c r="N815" s="28" t="s">
        <v>1184</v>
      </c>
      <c r="O815" s="29">
        <v>2</v>
      </c>
      <c r="P815" s="29">
        <v>45000</v>
      </c>
      <c r="Q815" s="29">
        <v>10</v>
      </c>
      <c r="R815" s="29">
        <v>81000</v>
      </c>
      <c r="S815" s="29">
        <v>62000</v>
      </c>
      <c r="T815" s="29">
        <v>19000</v>
      </c>
      <c r="U815" s="30" t="s">
        <v>1174</v>
      </c>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row>
    <row r="816" spans="1:45" x14ac:dyDescent="0.3">
      <c r="A816" s="22"/>
      <c r="B816" s="26" t="s">
        <v>4274</v>
      </c>
      <c r="C816" s="27">
        <v>45640</v>
      </c>
      <c r="D816" s="28" t="s">
        <v>1187</v>
      </c>
      <c r="E816" s="28" t="s">
        <v>1158</v>
      </c>
      <c r="F816" s="28" t="s">
        <v>1196</v>
      </c>
      <c r="G816" s="28" t="s">
        <v>1999</v>
      </c>
      <c r="H816" s="28" t="s">
        <v>152</v>
      </c>
      <c r="I816" s="28" t="s">
        <v>1151</v>
      </c>
      <c r="J816" s="28" t="s">
        <v>1480</v>
      </c>
      <c r="K816" s="28" t="s">
        <v>4297</v>
      </c>
      <c r="L816" s="28" t="s">
        <v>4298</v>
      </c>
      <c r="M816" s="28" t="s">
        <v>1177</v>
      </c>
      <c r="N816" s="28" t="s">
        <v>1182</v>
      </c>
      <c r="O816" s="29">
        <v>4</v>
      </c>
      <c r="P816" s="29">
        <v>2500</v>
      </c>
      <c r="Q816" s="29">
        <v>5</v>
      </c>
      <c r="R816" s="29">
        <v>9500</v>
      </c>
      <c r="S816" s="29">
        <v>7200</v>
      </c>
      <c r="T816" s="29">
        <v>2300</v>
      </c>
      <c r="U816" s="30" t="s">
        <v>1172</v>
      </c>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row>
    <row r="817" spans="1:45" x14ac:dyDescent="0.3">
      <c r="A817" s="22"/>
      <c r="B817" s="26" t="s">
        <v>4277</v>
      </c>
      <c r="C817" s="27">
        <v>45640</v>
      </c>
      <c r="D817" s="28" t="s">
        <v>1187</v>
      </c>
      <c r="E817" s="28" t="s">
        <v>1158</v>
      </c>
      <c r="F817" s="28" t="s">
        <v>1196</v>
      </c>
      <c r="G817" s="28" t="s">
        <v>2003</v>
      </c>
      <c r="H817" s="28" t="s">
        <v>714</v>
      </c>
      <c r="I817" s="28" t="s">
        <v>1151</v>
      </c>
      <c r="J817" s="28" t="s">
        <v>2350</v>
      </c>
      <c r="K817" s="28" t="s">
        <v>4299</v>
      </c>
      <c r="L817" s="28" t="s">
        <v>4300</v>
      </c>
      <c r="M817" s="28" t="s">
        <v>1177</v>
      </c>
      <c r="N817" s="28" t="s">
        <v>1182</v>
      </c>
      <c r="O817" s="29">
        <v>3</v>
      </c>
      <c r="P817" s="29">
        <v>3800</v>
      </c>
      <c r="Q817" s="29">
        <v>8</v>
      </c>
      <c r="R817" s="29">
        <v>10488</v>
      </c>
      <c r="S817" s="29">
        <v>8000</v>
      </c>
      <c r="T817" s="29">
        <v>2488</v>
      </c>
      <c r="U817" s="30" t="s">
        <v>1173</v>
      </c>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row>
    <row r="818" spans="1:45" x14ac:dyDescent="0.3">
      <c r="A818" s="22"/>
      <c r="B818" s="26" t="s">
        <v>4280</v>
      </c>
      <c r="C818" s="27">
        <v>45641</v>
      </c>
      <c r="D818" s="28" t="s">
        <v>1188</v>
      </c>
      <c r="E818" s="28" t="s">
        <v>1156</v>
      </c>
      <c r="F818" s="28" t="s">
        <v>1197</v>
      </c>
      <c r="G818" s="28" t="s">
        <v>1856</v>
      </c>
      <c r="H818" s="28" t="s">
        <v>144</v>
      </c>
      <c r="I818" s="28" t="s">
        <v>1152</v>
      </c>
      <c r="J818" s="28" t="s">
        <v>1797</v>
      </c>
      <c r="K818" s="28" t="s">
        <v>4301</v>
      </c>
      <c r="L818" s="28" t="s">
        <v>4302</v>
      </c>
      <c r="M818" s="28" t="s">
        <v>1177</v>
      </c>
      <c r="N818" s="28" t="s">
        <v>1185</v>
      </c>
      <c r="O818" s="29">
        <v>2</v>
      </c>
      <c r="P818" s="29">
        <v>45000</v>
      </c>
      <c r="Q818" s="29">
        <v>8</v>
      </c>
      <c r="R818" s="29">
        <v>82800</v>
      </c>
      <c r="S818" s="29">
        <v>64000</v>
      </c>
      <c r="T818" s="29">
        <v>18800</v>
      </c>
      <c r="U818" s="30" t="s">
        <v>1172</v>
      </c>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row>
    <row r="819" spans="1:45" x14ac:dyDescent="0.3">
      <c r="A819" s="22"/>
      <c r="B819" s="26" t="s">
        <v>4283</v>
      </c>
      <c r="C819" s="27">
        <v>45641</v>
      </c>
      <c r="D819" s="28" t="s">
        <v>1188</v>
      </c>
      <c r="E819" s="28" t="s">
        <v>1156</v>
      </c>
      <c r="F819" s="28" t="s">
        <v>1197</v>
      </c>
      <c r="G819" s="28" t="s">
        <v>1860</v>
      </c>
      <c r="H819" s="28" t="s">
        <v>1064</v>
      </c>
      <c r="I819" s="28" t="s">
        <v>1152</v>
      </c>
      <c r="J819" s="28" t="s">
        <v>1797</v>
      </c>
      <c r="K819" s="28" t="s">
        <v>4303</v>
      </c>
      <c r="L819" s="28" t="s">
        <v>4304</v>
      </c>
      <c r="M819" s="28" t="s">
        <v>1177</v>
      </c>
      <c r="N819" s="28" t="s">
        <v>1185</v>
      </c>
      <c r="O819" s="29">
        <v>1</v>
      </c>
      <c r="P819" s="29">
        <v>32000</v>
      </c>
      <c r="Q819" s="29">
        <v>5</v>
      </c>
      <c r="R819" s="29">
        <v>30400</v>
      </c>
      <c r="S819" s="29">
        <v>23500</v>
      </c>
      <c r="T819" s="29">
        <v>6900</v>
      </c>
      <c r="U819" s="30" t="s">
        <v>1174</v>
      </c>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row>
    <row r="820" spans="1:45" x14ac:dyDescent="0.3">
      <c r="A820" s="22"/>
      <c r="B820" s="26" t="s">
        <v>4287</v>
      </c>
      <c r="C820" s="27">
        <v>45642</v>
      </c>
      <c r="D820" s="28" t="s">
        <v>1189</v>
      </c>
      <c r="E820" s="28" t="s">
        <v>1157</v>
      </c>
      <c r="F820" s="28" t="s">
        <v>1195</v>
      </c>
      <c r="G820" s="28" t="s">
        <v>2382</v>
      </c>
      <c r="H820" s="28" t="s">
        <v>137</v>
      </c>
      <c r="I820" s="28" t="s">
        <v>1153</v>
      </c>
      <c r="J820" s="28" t="s">
        <v>4305</v>
      </c>
      <c r="K820" s="28" t="s">
        <v>4306</v>
      </c>
      <c r="L820" s="28" t="s">
        <v>4307</v>
      </c>
      <c r="M820" s="28" t="s">
        <v>1177</v>
      </c>
      <c r="N820" s="28" t="s">
        <v>1183</v>
      </c>
      <c r="O820" s="29">
        <v>2</v>
      </c>
      <c r="P820" s="29">
        <v>15000</v>
      </c>
      <c r="Q820" s="29">
        <v>8</v>
      </c>
      <c r="R820" s="29">
        <v>27600</v>
      </c>
      <c r="S820" s="29">
        <v>21000</v>
      </c>
      <c r="T820" s="29">
        <v>6600</v>
      </c>
      <c r="U820" s="30" t="s">
        <v>1172</v>
      </c>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row>
    <row r="821" spans="1:45" x14ac:dyDescent="0.3">
      <c r="A821" s="22"/>
      <c r="B821" s="26" t="s">
        <v>4290</v>
      </c>
      <c r="C821" s="27">
        <v>45642</v>
      </c>
      <c r="D821" s="28" t="s">
        <v>1189</v>
      </c>
      <c r="E821" s="28" t="s">
        <v>1157</v>
      </c>
      <c r="F821" s="28" t="s">
        <v>1195</v>
      </c>
      <c r="G821" s="28" t="s">
        <v>2386</v>
      </c>
      <c r="H821" s="28" t="s">
        <v>337</v>
      </c>
      <c r="I821" s="28" t="s">
        <v>1153</v>
      </c>
      <c r="J821" s="28" t="s">
        <v>1270</v>
      </c>
      <c r="K821" s="28" t="s">
        <v>4308</v>
      </c>
      <c r="L821" s="28" t="s">
        <v>4309</v>
      </c>
      <c r="M821" s="28" t="s">
        <v>1177</v>
      </c>
      <c r="N821" s="28" t="s">
        <v>1183</v>
      </c>
      <c r="O821" s="29">
        <v>4</v>
      </c>
      <c r="P821" s="29">
        <v>3500</v>
      </c>
      <c r="Q821" s="29">
        <v>0</v>
      </c>
      <c r="R821" s="29">
        <v>14000</v>
      </c>
      <c r="S821" s="29">
        <v>10700</v>
      </c>
      <c r="T821" s="29">
        <v>3300</v>
      </c>
      <c r="U821" s="30" t="s">
        <v>1173</v>
      </c>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row>
    <row r="822" spans="1:45" x14ac:dyDescent="0.3">
      <c r="A822" s="22"/>
      <c r="B822" s="26" t="s">
        <v>4310</v>
      </c>
      <c r="C822" s="27">
        <v>45643</v>
      </c>
      <c r="D822" s="28" t="s">
        <v>1190</v>
      </c>
      <c r="E822" s="28" t="s">
        <v>1157</v>
      </c>
      <c r="F822" s="28" t="s">
        <v>1197</v>
      </c>
      <c r="G822" s="28" t="s">
        <v>2286</v>
      </c>
      <c r="H822" s="28" t="s">
        <v>136</v>
      </c>
      <c r="I822" s="28" t="s">
        <v>1153</v>
      </c>
      <c r="J822" s="28" t="s">
        <v>2016</v>
      </c>
      <c r="K822" s="28" t="s">
        <v>4311</v>
      </c>
      <c r="L822" s="28" t="s">
        <v>4312</v>
      </c>
      <c r="M822" s="28" t="s">
        <v>1177</v>
      </c>
      <c r="N822" s="28" t="s">
        <v>1181</v>
      </c>
      <c r="O822" s="29">
        <v>5</v>
      </c>
      <c r="P822" s="29">
        <v>850</v>
      </c>
      <c r="Q822" s="29">
        <v>0</v>
      </c>
      <c r="R822" s="29">
        <v>4250</v>
      </c>
      <c r="S822" s="29">
        <v>3200</v>
      </c>
      <c r="T822" s="29">
        <v>1050</v>
      </c>
      <c r="U822" s="30" t="s">
        <v>1172</v>
      </c>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row>
    <row r="823" spans="1:45" x14ac:dyDescent="0.3">
      <c r="A823" s="22"/>
      <c r="B823" s="26" t="s">
        <v>4313</v>
      </c>
      <c r="C823" s="27">
        <v>45643</v>
      </c>
      <c r="D823" s="28" t="s">
        <v>1190</v>
      </c>
      <c r="E823" s="28" t="s">
        <v>1157</v>
      </c>
      <c r="F823" s="28" t="s">
        <v>1197</v>
      </c>
      <c r="G823" s="28" t="s">
        <v>2290</v>
      </c>
      <c r="H823" s="28" t="s">
        <v>711</v>
      </c>
      <c r="I823" s="28" t="s">
        <v>1153</v>
      </c>
      <c r="J823" s="28" t="s">
        <v>1419</v>
      </c>
      <c r="K823" s="28" t="s">
        <v>4314</v>
      </c>
      <c r="L823" s="28" t="s">
        <v>4315</v>
      </c>
      <c r="M823" s="28" t="s">
        <v>1177</v>
      </c>
      <c r="N823" s="28" t="s">
        <v>1181</v>
      </c>
      <c r="O823" s="29">
        <v>8</v>
      </c>
      <c r="P823" s="29">
        <v>450</v>
      </c>
      <c r="Q823" s="29">
        <v>5</v>
      </c>
      <c r="R823" s="29">
        <v>3420</v>
      </c>
      <c r="S823" s="29">
        <v>2600</v>
      </c>
      <c r="T823" s="29">
        <v>820</v>
      </c>
      <c r="U823" s="30" t="s">
        <v>1174</v>
      </c>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row>
    <row r="824" spans="1:45" x14ac:dyDescent="0.3">
      <c r="A824" s="22"/>
      <c r="B824" s="26" t="s">
        <v>4316</v>
      </c>
      <c r="C824" s="27">
        <v>45644</v>
      </c>
      <c r="D824" s="28" t="s">
        <v>1191</v>
      </c>
      <c r="E824" s="28" t="s">
        <v>1157</v>
      </c>
      <c r="F824" s="28" t="s">
        <v>1198</v>
      </c>
      <c r="G824" s="28" t="s">
        <v>4317</v>
      </c>
      <c r="H824" s="28" t="s">
        <v>151</v>
      </c>
      <c r="I824" s="28" t="s">
        <v>1155</v>
      </c>
      <c r="J824" s="28" t="s">
        <v>2261</v>
      </c>
      <c r="K824" s="28" t="s">
        <v>4318</v>
      </c>
      <c r="L824" s="28" t="s">
        <v>4319</v>
      </c>
      <c r="M824" s="28" t="s">
        <v>1177</v>
      </c>
      <c r="N824" s="28" t="s">
        <v>1180</v>
      </c>
      <c r="O824" s="29">
        <v>3</v>
      </c>
      <c r="P824" s="29">
        <v>3500</v>
      </c>
      <c r="Q824" s="29">
        <v>5</v>
      </c>
      <c r="R824" s="29">
        <v>9975</v>
      </c>
      <c r="S824" s="29">
        <v>7600</v>
      </c>
      <c r="T824" s="29">
        <v>2375</v>
      </c>
      <c r="U824" s="30" t="s">
        <v>1172</v>
      </c>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row>
    <row r="825" spans="1:45" x14ac:dyDescent="0.3">
      <c r="A825" s="22"/>
      <c r="B825" s="26" t="s">
        <v>4320</v>
      </c>
      <c r="C825" s="27">
        <v>45644</v>
      </c>
      <c r="D825" s="28" t="s">
        <v>1191</v>
      </c>
      <c r="E825" s="28" t="s">
        <v>1157</v>
      </c>
      <c r="F825" s="28" t="s">
        <v>1198</v>
      </c>
      <c r="G825" s="28" t="s">
        <v>4321</v>
      </c>
      <c r="H825" s="28" t="s">
        <v>649</v>
      </c>
      <c r="I825" s="28" t="s">
        <v>1155</v>
      </c>
      <c r="J825" s="28" t="s">
        <v>1927</v>
      </c>
      <c r="K825" s="28" t="s">
        <v>4322</v>
      </c>
      <c r="L825" s="28" t="s">
        <v>4323</v>
      </c>
      <c r="M825" s="28" t="s">
        <v>1177</v>
      </c>
      <c r="N825" s="28" t="s">
        <v>1180</v>
      </c>
      <c r="O825" s="29">
        <v>2</v>
      </c>
      <c r="P825" s="29">
        <v>5500</v>
      </c>
      <c r="Q825" s="29">
        <v>0</v>
      </c>
      <c r="R825" s="29">
        <v>11000</v>
      </c>
      <c r="S825" s="29">
        <v>8400</v>
      </c>
      <c r="T825" s="29">
        <v>2600</v>
      </c>
      <c r="U825" s="30" t="s">
        <v>1174</v>
      </c>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row>
    <row r="826" spans="1:45" x14ac:dyDescent="0.3">
      <c r="A826" s="22"/>
      <c r="B826" s="26" t="s">
        <v>4324</v>
      </c>
      <c r="C826" s="27">
        <v>45645</v>
      </c>
      <c r="D826" s="28" t="s">
        <v>1192</v>
      </c>
      <c r="E826" s="28" t="s">
        <v>1157</v>
      </c>
      <c r="F826" s="28" t="s">
        <v>1195</v>
      </c>
      <c r="G826" s="28" t="s">
        <v>2431</v>
      </c>
      <c r="H826" s="28" t="s">
        <v>147</v>
      </c>
      <c r="I826" s="28" t="s">
        <v>1153</v>
      </c>
      <c r="J826" s="28" t="s">
        <v>2419</v>
      </c>
      <c r="K826" s="28" t="s">
        <v>4325</v>
      </c>
      <c r="L826" s="28" t="s">
        <v>4326</v>
      </c>
      <c r="M826" s="28" t="s">
        <v>1177</v>
      </c>
      <c r="N826" s="28" t="s">
        <v>1183</v>
      </c>
      <c r="O826" s="29">
        <v>4</v>
      </c>
      <c r="P826" s="29">
        <v>2800</v>
      </c>
      <c r="Q826" s="29">
        <v>8</v>
      </c>
      <c r="R826" s="29">
        <v>10304</v>
      </c>
      <c r="S826" s="29">
        <v>7900</v>
      </c>
      <c r="T826" s="29">
        <v>2404</v>
      </c>
      <c r="U826" s="30" t="s">
        <v>1172</v>
      </c>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row>
    <row r="827" spans="1:45" x14ac:dyDescent="0.3">
      <c r="A827" s="22"/>
      <c r="B827" s="26" t="s">
        <v>4327</v>
      </c>
      <c r="C827" s="27">
        <v>45645</v>
      </c>
      <c r="D827" s="28" t="s">
        <v>1192</v>
      </c>
      <c r="E827" s="28" t="s">
        <v>1157</v>
      </c>
      <c r="F827" s="28" t="s">
        <v>1195</v>
      </c>
      <c r="G827" s="28" t="s">
        <v>2435</v>
      </c>
      <c r="H827" s="28" t="s">
        <v>648</v>
      </c>
      <c r="I827" s="28" t="s">
        <v>1152</v>
      </c>
      <c r="J827" s="28" t="s">
        <v>2419</v>
      </c>
      <c r="K827" s="28" t="s">
        <v>4328</v>
      </c>
      <c r="L827" s="28" t="s">
        <v>4329</v>
      </c>
      <c r="M827" s="28" t="s">
        <v>1177</v>
      </c>
      <c r="N827" s="28" t="s">
        <v>1183</v>
      </c>
      <c r="O827" s="29">
        <v>6</v>
      </c>
      <c r="P827" s="29">
        <v>1200</v>
      </c>
      <c r="Q827" s="29">
        <v>5</v>
      </c>
      <c r="R827" s="29">
        <v>6840</v>
      </c>
      <c r="S827" s="29">
        <v>5200</v>
      </c>
      <c r="T827" s="29">
        <v>1640</v>
      </c>
      <c r="U827" s="30" t="s">
        <v>1173</v>
      </c>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row>
    <row r="828" spans="1:45" x14ac:dyDescent="0.3">
      <c r="A828" s="22"/>
      <c r="B828" s="26" t="s">
        <v>4330</v>
      </c>
      <c r="C828" s="27">
        <v>45646</v>
      </c>
      <c r="D828" s="28" t="s">
        <v>1193</v>
      </c>
      <c r="E828" s="28" t="s">
        <v>1157</v>
      </c>
      <c r="F828" s="28" t="s">
        <v>1195</v>
      </c>
      <c r="G828" s="28" t="s">
        <v>2480</v>
      </c>
      <c r="H828" s="28" t="s">
        <v>154</v>
      </c>
      <c r="I828" s="28" t="s">
        <v>1153</v>
      </c>
      <c r="J828" s="28" t="s">
        <v>2350</v>
      </c>
      <c r="K828" s="28" t="s">
        <v>4331</v>
      </c>
      <c r="L828" s="28" t="s">
        <v>4332</v>
      </c>
      <c r="M828" s="28" t="s">
        <v>1177</v>
      </c>
      <c r="N828" s="28" t="s">
        <v>1183</v>
      </c>
      <c r="O828" s="29">
        <v>2</v>
      </c>
      <c r="P828" s="29">
        <v>8500</v>
      </c>
      <c r="Q828" s="29">
        <v>0</v>
      </c>
      <c r="R828" s="29">
        <v>17000</v>
      </c>
      <c r="S828" s="29">
        <v>13000</v>
      </c>
      <c r="T828" s="29">
        <v>4000</v>
      </c>
      <c r="U828" s="30" t="s">
        <v>1172</v>
      </c>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row>
    <row r="829" spans="1:45" x14ac:dyDescent="0.3">
      <c r="A829" s="22"/>
      <c r="B829" s="26" t="s">
        <v>4333</v>
      </c>
      <c r="C829" s="27">
        <v>45646</v>
      </c>
      <c r="D829" s="28" t="s">
        <v>1193</v>
      </c>
      <c r="E829" s="28" t="s">
        <v>1157</v>
      </c>
      <c r="F829" s="28" t="s">
        <v>1195</v>
      </c>
      <c r="G829" s="28" t="s">
        <v>2485</v>
      </c>
      <c r="H829" s="28" t="s">
        <v>693</v>
      </c>
      <c r="I829" s="28" t="s">
        <v>1154</v>
      </c>
      <c r="J829" s="28" t="s">
        <v>2419</v>
      </c>
      <c r="K829" s="28" t="s">
        <v>4334</v>
      </c>
      <c r="L829" s="28" t="s">
        <v>4335</v>
      </c>
      <c r="M829" s="28" t="s">
        <v>1177</v>
      </c>
      <c r="N829" s="28" t="s">
        <v>1183</v>
      </c>
      <c r="O829" s="29">
        <v>5</v>
      </c>
      <c r="P829" s="29">
        <v>1500</v>
      </c>
      <c r="Q829" s="29">
        <v>0</v>
      </c>
      <c r="R829" s="29">
        <v>7500</v>
      </c>
      <c r="S829" s="29">
        <v>5700</v>
      </c>
      <c r="T829" s="29">
        <v>1800</v>
      </c>
      <c r="U829" s="30" t="s">
        <v>1174</v>
      </c>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row>
    <row r="830" spans="1:45" x14ac:dyDescent="0.3">
      <c r="A830" s="22"/>
      <c r="B830" s="26" t="s">
        <v>4336</v>
      </c>
      <c r="C830" s="27">
        <v>45647</v>
      </c>
      <c r="D830" s="28" t="s">
        <v>1186</v>
      </c>
      <c r="E830" s="28" t="s">
        <v>1159</v>
      </c>
      <c r="F830" s="28" t="s">
        <v>1198</v>
      </c>
      <c r="G830" s="28" t="s">
        <v>2088</v>
      </c>
      <c r="H830" s="28" t="s">
        <v>507</v>
      </c>
      <c r="I830" s="28" t="s">
        <v>1152</v>
      </c>
      <c r="J830" s="28" t="s">
        <v>2261</v>
      </c>
      <c r="K830" s="28" t="s">
        <v>4337</v>
      </c>
      <c r="L830" s="28" t="s">
        <v>4338</v>
      </c>
      <c r="M830" s="28" t="s">
        <v>1177</v>
      </c>
      <c r="N830" s="28" t="s">
        <v>1184</v>
      </c>
      <c r="O830" s="29">
        <v>3</v>
      </c>
      <c r="P830" s="29">
        <v>12000</v>
      </c>
      <c r="Q830" s="29">
        <v>8</v>
      </c>
      <c r="R830" s="29">
        <v>33120</v>
      </c>
      <c r="S830" s="29">
        <v>25500</v>
      </c>
      <c r="T830" s="29">
        <v>7620</v>
      </c>
      <c r="U830" s="30" t="s">
        <v>1172</v>
      </c>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row>
    <row r="831" spans="1:45" x14ac:dyDescent="0.3">
      <c r="A831" s="22"/>
      <c r="B831" s="26" t="s">
        <v>4339</v>
      </c>
      <c r="C831" s="27">
        <v>45647</v>
      </c>
      <c r="D831" s="28" t="s">
        <v>1186</v>
      </c>
      <c r="E831" s="28" t="s">
        <v>1159</v>
      </c>
      <c r="F831" s="28" t="s">
        <v>1198</v>
      </c>
      <c r="G831" s="28" t="s">
        <v>2092</v>
      </c>
      <c r="H831" s="28" t="s">
        <v>373</v>
      </c>
      <c r="I831" s="28" t="s">
        <v>1152</v>
      </c>
      <c r="J831" s="28" t="s">
        <v>2261</v>
      </c>
      <c r="K831" s="28" t="s">
        <v>4340</v>
      </c>
      <c r="L831" s="28" t="s">
        <v>3372</v>
      </c>
      <c r="M831" s="28" t="s">
        <v>1178</v>
      </c>
      <c r="N831" s="28" t="s">
        <v>1184</v>
      </c>
      <c r="O831" s="29">
        <v>10</v>
      </c>
      <c r="P831" s="29">
        <v>5000</v>
      </c>
      <c r="Q831" s="29">
        <v>5</v>
      </c>
      <c r="R831" s="29">
        <v>47500</v>
      </c>
      <c r="S831" s="29">
        <v>36000</v>
      </c>
      <c r="T831" s="29">
        <v>11500</v>
      </c>
      <c r="U831" s="30" t="s">
        <v>1174</v>
      </c>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row>
    <row r="832" spans="1:45" x14ac:dyDescent="0.3">
      <c r="A832" s="22"/>
      <c r="B832" s="26" t="s">
        <v>4341</v>
      </c>
      <c r="C832" s="27">
        <v>45648</v>
      </c>
      <c r="D832" s="28" t="s">
        <v>1187</v>
      </c>
      <c r="E832" s="28" t="s">
        <v>1158</v>
      </c>
      <c r="F832" s="28" t="s">
        <v>1196</v>
      </c>
      <c r="G832" s="28" t="s">
        <v>2048</v>
      </c>
      <c r="H832" s="28" t="s">
        <v>141</v>
      </c>
      <c r="I832" s="28" t="s">
        <v>1151</v>
      </c>
      <c r="J832" s="28" t="s">
        <v>4342</v>
      </c>
      <c r="K832" s="28" t="s">
        <v>4343</v>
      </c>
      <c r="L832" s="28" t="s">
        <v>4344</v>
      </c>
      <c r="M832" s="28" t="s">
        <v>1177</v>
      </c>
      <c r="N832" s="28" t="s">
        <v>1182</v>
      </c>
      <c r="O832" s="29">
        <v>5</v>
      </c>
      <c r="P832" s="29">
        <v>3200</v>
      </c>
      <c r="Q832" s="29">
        <v>10</v>
      </c>
      <c r="R832" s="29">
        <v>14400</v>
      </c>
      <c r="S832" s="29">
        <v>11000</v>
      </c>
      <c r="T832" s="29">
        <v>3400</v>
      </c>
      <c r="U832" s="30" t="s">
        <v>1172</v>
      </c>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row>
    <row r="833" spans="1:45" x14ac:dyDescent="0.3">
      <c r="A833" s="22"/>
      <c r="B833" s="26" t="s">
        <v>4345</v>
      </c>
      <c r="C833" s="27">
        <v>45648</v>
      </c>
      <c r="D833" s="28" t="s">
        <v>1187</v>
      </c>
      <c r="E833" s="28" t="s">
        <v>1158</v>
      </c>
      <c r="F833" s="28" t="s">
        <v>1196</v>
      </c>
      <c r="G833" s="28" t="s">
        <v>2052</v>
      </c>
      <c r="H833" s="28" t="s">
        <v>486</v>
      </c>
      <c r="I833" s="28" t="s">
        <v>1151</v>
      </c>
      <c r="J833" s="28" t="s">
        <v>2946</v>
      </c>
      <c r="K833" s="28" t="s">
        <v>4346</v>
      </c>
      <c r="L833" s="28" t="s">
        <v>4347</v>
      </c>
      <c r="M833" s="28" t="s">
        <v>1177</v>
      </c>
      <c r="N833" s="28" t="s">
        <v>1182</v>
      </c>
      <c r="O833" s="29">
        <v>4</v>
      </c>
      <c r="P833" s="29">
        <v>1800</v>
      </c>
      <c r="Q833" s="29">
        <v>5</v>
      </c>
      <c r="R833" s="29">
        <v>6840</v>
      </c>
      <c r="S833" s="29">
        <v>5200</v>
      </c>
      <c r="T833" s="29">
        <v>1640</v>
      </c>
      <c r="U833" s="30" t="s">
        <v>1173</v>
      </c>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row>
    <row r="834" spans="1:45" x14ac:dyDescent="0.3">
      <c r="A834" s="22"/>
      <c r="B834" s="26" t="s">
        <v>4348</v>
      </c>
      <c r="C834" s="27">
        <v>45649</v>
      </c>
      <c r="D834" s="28" t="s">
        <v>1188</v>
      </c>
      <c r="E834" s="28" t="s">
        <v>1156</v>
      </c>
      <c r="F834" s="28" t="s">
        <v>1197</v>
      </c>
      <c r="G834" s="28" t="s">
        <v>1905</v>
      </c>
      <c r="H834" s="28" t="s">
        <v>140</v>
      </c>
      <c r="I834" s="28" t="s">
        <v>1152</v>
      </c>
      <c r="J834" s="28" t="s">
        <v>2350</v>
      </c>
      <c r="K834" s="28" t="s">
        <v>4349</v>
      </c>
      <c r="L834" s="28" t="s">
        <v>4350</v>
      </c>
      <c r="M834" s="28" t="s">
        <v>1177</v>
      </c>
      <c r="N834" s="28" t="s">
        <v>1185</v>
      </c>
      <c r="O834" s="29">
        <v>2</v>
      </c>
      <c r="P834" s="29">
        <v>25000</v>
      </c>
      <c r="Q834" s="29">
        <v>12</v>
      </c>
      <c r="R834" s="29">
        <v>44000</v>
      </c>
      <c r="S834" s="29">
        <v>34000</v>
      </c>
      <c r="T834" s="29">
        <v>10000</v>
      </c>
      <c r="U834" s="30" t="s">
        <v>1172</v>
      </c>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row>
    <row r="835" spans="1:45" x14ac:dyDescent="0.3">
      <c r="A835" s="22"/>
      <c r="B835" s="26" t="s">
        <v>4351</v>
      </c>
      <c r="C835" s="27">
        <v>45649</v>
      </c>
      <c r="D835" s="28" t="s">
        <v>1188</v>
      </c>
      <c r="E835" s="28" t="s">
        <v>1156</v>
      </c>
      <c r="F835" s="28" t="s">
        <v>1197</v>
      </c>
      <c r="G835" s="28" t="s">
        <v>1909</v>
      </c>
      <c r="H835" s="28" t="s">
        <v>761</v>
      </c>
      <c r="I835" s="28" t="s">
        <v>1152</v>
      </c>
      <c r="J835" s="28" t="s">
        <v>1245</v>
      </c>
      <c r="K835" s="28" t="s">
        <v>4352</v>
      </c>
      <c r="L835" s="28" t="s">
        <v>4353</v>
      </c>
      <c r="M835" s="28" t="s">
        <v>1177</v>
      </c>
      <c r="N835" s="28" t="s">
        <v>1185</v>
      </c>
      <c r="O835" s="29">
        <v>4</v>
      </c>
      <c r="P835" s="29">
        <v>2000</v>
      </c>
      <c r="Q835" s="29">
        <v>0</v>
      </c>
      <c r="R835" s="29">
        <v>8000</v>
      </c>
      <c r="S835" s="29">
        <v>6100</v>
      </c>
      <c r="T835" s="29">
        <v>1900</v>
      </c>
      <c r="U835" s="30" t="s">
        <v>1174</v>
      </c>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row>
    <row r="836" spans="1:45" x14ac:dyDescent="0.3">
      <c r="A836" s="22"/>
      <c r="B836" s="26" t="s">
        <v>4354</v>
      </c>
      <c r="C836" s="27">
        <v>45650</v>
      </c>
      <c r="D836" s="28" t="s">
        <v>1189</v>
      </c>
      <c r="E836" s="28" t="s">
        <v>1157</v>
      </c>
      <c r="F836" s="28" t="s">
        <v>1195</v>
      </c>
      <c r="G836" s="28" t="s">
        <v>2546</v>
      </c>
      <c r="H836" s="28" t="s">
        <v>139</v>
      </c>
      <c r="I836" s="28" t="s">
        <v>1153</v>
      </c>
      <c r="J836" s="28" t="s">
        <v>2261</v>
      </c>
      <c r="K836" s="28" t="s">
        <v>4355</v>
      </c>
      <c r="L836" s="28" t="s">
        <v>4356</v>
      </c>
      <c r="M836" s="28" t="s">
        <v>1177</v>
      </c>
      <c r="N836" s="28" t="s">
        <v>1183</v>
      </c>
      <c r="O836" s="29">
        <v>2</v>
      </c>
      <c r="P836" s="29">
        <v>18000</v>
      </c>
      <c r="Q836" s="29">
        <v>8</v>
      </c>
      <c r="R836" s="29">
        <v>33120</v>
      </c>
      <c r="S836" s="29">
        <v>25500</v>
      </c>
      <c r="T836" s="29">
        <v>7620</v>
      </c>
      <c r="U836" s="30" t="s">
        <v>1172</v>
      </c>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row>
    <row r="837" spans="1:45" x14ac:dyDescent="0.3">
      <c r="A837" s="22"/>
      <c r="B837" s="26" t="s">
        <v>4357</v>
      </c>
      <c r="C837" s="27">
        <v>45650</v>
      </c>
      <c r="D837" s="28" t="s">
        <v>1189</v>
      </c>
      <c r="E837" s="28" t="s">
        <v>1157</v>
      </c>
      <c r="F837" s="28" t="s">
        <v>1195</v>
      </c>
      <c r="G837" s="28" t="s">
        <v>2550</v>
      </c>
      <c r="H837" s="28" t="s">
        <v>877</v>
      </c>
      <c r="I837" s="28" t="s">
        <v>1153</v>
      </c>
      <c r="J837" s="28" t="s">
        <v>2833</v>
      </c>
      <c r="K837" s="28" t="s">
        <v>4358</v>
      </c>
      <c r="L837" s="28" t="s">
        <v>4359</v>
      </c>
      <c r="M837" s="28" t="s">
        <v>1177</v>
      </c>
      <c r="N837" s="28" t="s">
        <v>1183</v>
      </c>
      <c r="O837" s="29">
        <v>3</v>
      </c>
      <c r="P837" s="29">
        <v>2500</v>
      </c>
      <c r="Q837" s="29">
        <v>5</v>
      </c>
      <c r="R837" s="29">
        <v>7125</v>
      </c>
      <c r="S837" s="29">
        <v>5400</v>
      </c>
      <c r="T837" s="29">
        <v>1725</v>
      </c>
      <c r="U837" s="30" t="s">
        <v>1173</v>
      </c>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row>
    <row r="838" spans="1:45" x14ac:dyDescent="0.3">
      <c r="A838" s="22"/>
      <c r="B838" s="26" t="s">
        <v>4360</v>
      </c>
      <c r="C838" s="27">
        <v>45651</v>
      </c>
      <c r="D838" s="28" t="s">
        <v>1186</v>
      </c>
      <c r="E838" s="28" t="s">
        <v>1159</v>
      </c>
      <c r="F838" s="28" t="s">
        <v>1198</v>
      </c>
      <c r="G838" s="28" t="s">
        <v>2104</v>
      </c>
      <c r="H838" s="28" t="s">
        <v>563</v>
      </c>
      <c r="I838" s="28" t="s">
        <v>1152</v>
      </c>
      <c r="J838" s="28" t="s">
        <v>2350</v>
      </c>
      <c r="K838" s="28" t="s">
        <v>4361</v>
      </c>
      <c r="L838" s="28" t="s">
        <v>4362</v>
      </c>
      <c r="M838" s="28" t="s">
        <v>1177</v>
      </c>
      <c r="N838" s="28" t="s">
        <v>1184</v>
      </c>
      <c r="O838" s="29">
        <v>3</v>
      </c>
      <c r="P838" s="29">
        <v>22000</v>
      </c>
      <c r="Q838" s="29">
        <v>15</v>
      </c>
      <c r="R838" s="29">
        <v>56100</v>
      </c>
      <c r="S838" s="29">
        <v>43000</v>
      </c>
      <c r="T838" s="29">
        <v>13100</v>
      </c>
      <c r="U838" s="30" t="s">
        <v>1172</v>
      </c>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row>
    <row r="839" spans="1:45" x14ac:dyDescent="0.3">
      <c r="A839" s="22"/>
      <c r="B839" s="26" t="s">
        <v>4363</v>
      </c>
      <c r="C839" s="27">
        <v>45651</v>
      </c>
      <c r="D839" s="28" t="s">
        <v>1186</v>
      </c>
      <c r="E839" s="28" t="s">
        <v>1159</v>
      </c>
      <c r="F839" s="28" t="s">
        <v>1198</v>
      </c>
      <c r="G839" s="28" t="s">
        <v>2108</v>
      </c>
      <c r="H839" s="28" t="s">
        <v>752</v>
      </c>
      <c r="I839" s="28" t="s">
        <v>1152</v>
      </c>
      <c r="J839" s="28" t="s">
        <v>3889</v>
      </c>
      <c r="K839" s="28" t="s">
        <v>4364</v>
      </c>
      <c r="L839" s="28" t="s">
        <v>4365</v>
      </c>
      <c r="M839" s="28" t="s">
        <v>1177</v>
      </c>
      <c r="N839" s="28" t="s">
        <v>1184</v>
      </c>
      <c r="O839" s="29">
        <v>2</v>
      </c>
      <c r="P839" s="29">
        <v>35000</v>
      </c>
      <c r="Q839" s="29">
        <v>12</v>
      </c>
      <c r="R839" s="29">
        <v>61600</v>
      </c>
      <c r="S839" s="29">
        <v>47000</v>
      </c>
      <c r="T839" s="29">
        <v>14600</v>
      </c>
      <c r="U839" s="30" t="s">
        <v>1174</v>
      </c>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row>
    <row r="840" spans="1:45" x14ac:dyDescent="0.3">
      <c r="A840" s="22"/>
      <c r="B840" s="26" t="s">
        <v>4366</v>
      </c>
      <c r="C840" s="27">
        <v>45652</v>
      </c>
      <c r="D840" s="28" t="s">
        <v>1187</v>
      </c>
      <c r="E840" s="28" t="s">
        <v>1158</v>
      </c>
      <c r="F840" s="28" t="s">
        <v>1196</v>
      </c>
      <c r="G840" s="28" t="s">
        <v>2112</v>
      </c>
      <c r="H840" s="28" t="s">
        <v>93</v>
      </c>
      <c r="I840" s="28" t="s">
        <v>1151</v>
      </c>
      <c r="J840" s="28" t="s">
        <v>3889</v>
      </c>
      <c r="K840" s="28" t="s">
        <v>4367</v>
      </c>
      <c r="L840" s="28" t="s">
        <v>4368</v>
      </c>
      <c r="M840" s="28" t="s">
        <v>1177</v>
      </c>
      <c r="N840" s="28" t="s">
        <v>1182</v>
      </c>
      <c r="O840" s="29">
        <v>5</v>
      </c>
      <c r="P840" s="29">
        <v>2800</v>
      </c>
      <c r="Q840" s="29">
        <v>20</v>
      </c>
      <c r="R840" s="29">
        <v>11200</v>
      </c>
      <c r="S840" s="29">
        <v>8500</v>
      </c>
      <c r="T840" s="29">
        <v>2700</v>
      </c>
      <c r="U840" s="30" t="s">
        <v>1172</v>
      </c>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row>
    <row r="841" spans="1:45" x14ac:dyDescent="0.3">
      <c r="A841" s="22"/>
      <c r="B841" s="26" t="s">
        <v>4369</v>
      </c>
      <c r="C841" s="27">
        <v>45652</v>
      </c>
      <c r="D841" s="28" t="s">
        <v>1187</v>
      </c>
      <c r="E841" s="28" t="s">
        <v>1158</v>
      </c>
      <c r="F841" s="28" t="s">
        <v>1196</v>
      </c>
      <c r="G841" s="28" t="s">
        <v>2116</v>
      </c>
      <c r="H841" s="28" t="s">
        <v>1091</v>
      </c>
      <c r="I841" s="28" t="s">
        <v>1151</v>
      </c>
      <c r="J841" s="28" t="s">
        <v>3889</v>
      </c>
      <c r="K841" s="28" t="s">
        <v>4370</v>
      </c>
      <c r="L841" s="28" t="s">
        <v>4371</v>
      </c>
      <c r="M841" s="28" t="s">
        <v>1177</v>
      </c>
      <c r="N841" s="28" t="s">
        <v>1182</v>
      </c>
      <c r="O841" s="29">
        <v>4</v>
      </c>
      <c r="P841" s="29">
        <v>3500</v>
      </c>
      <c r="Q841" s="29">
        <v>15</v>
      </c>
      <c r="R841" s="29">
        <v>11900</v>
      </c>
      <c r="S841" s="29">
        <v>9100</v>
      </c>
      <c r="T841" s="29">
        <v>2800</v>
      </c>
      <c r="U841" s="30" t="s">
        <v>1173</v>
      </c>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row>
    <row r="842" spans="1:45" x14ac:dyDescent="0.3">
      <c r="A842" s="22"/>
      <c r="B842" s="26" t="s">
        <v>4372</v>
      </c>
      <c r="C842" s="27">
        <v>45653</v>
      </c>
      <c r="D842" s="28" t="s">
        <v>1188</v>
      </c>
      <c r="E842" s="28" t="s">
        <v>1156</v>
      </c>
      <c r="F842" s="28" t="s">
        <v>1197</v>
      </c>
      <c r="G842" s="28" t="s">
        <v>1957</v>
      </c>
      <c r="H842" s="28" t="s">
        <v>1127</v>
      </c>
      <c r="I842" s="28" t="s">
        <v>1152</v>
      </c>
      <c r="J842" s="28" t="s">
        <v>3889</v>
      </c>
      <c r="K842" s="28" t="s">
        <v>4373</v>
      </c>
      <c r="L842" s="28" t="s">
        <v>4374</v>
      </c>
      <c r="M842" s="28" t="s">
        <v>1177</v>
      </c>
      <c r="N842" s="28" t="s">
        <v>1185</v>
      </c>
      <c r="O842" s="29">
        <v>2</v>
      </c>
      <c r="P842" s="29">
        <v>32000</v>
      </c>
      <c r="Q842" s="29">
        <v>18</v>
      </c>
      <c r="R842" s="29">
        <v>52480</v>
      </c>
      <c r="S842" s="29">
        <v>40000</v>
      </c>
      <c r="T842" s="29">
        <v>12480</v>
      </c>
      <c r="U842" s="30" t="s">
        <v>1172</v>
      </c>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row>
    <row r="843" spans="1:45" x14ac:dyDescent="0.3">
      <c r="A843" s="22"/>
      <c r="B843" s="26" t="s">
        <v>4375</v>
      </c>
      <c r="C843" s="27">
        <v>45653</v>
      </c>
      <c r="D843" s="28" t="s">
        <v>1188</v>
      </c>
      <c r="E843" s="28" t="s">
        <v>1156</v>
      </c>
      <c r="F843" s="28" t="s">
        <v>1197</v>
      </c>
      <c r="G843" s="28" t="s">
        <v>1962</v>
      </c>
      <c r="H843" s="28" t="s">
        <v>902</v>
      </c>
      <c r="I843" s="28" t="s">
        <v>1152</v>
      </c>
      <c r="J843" s="28" t="s">
        <v>3889</v>
      </c>
      <c r="K843" s="28" t="s">
        <v>4376</v>
      </c>
      <c r="L843" s="28" t="s">
        <v>4377</v>
      </c>
      <c r="M843" s="28" t="s">
        <v>1177</v>
      </c>
      <c r="N843" s="28" t="s">
        <v>1185</v>
      </c>
      <c r="O843" s="29">
        <v>3</v>
      </c>
      <c r="P843" s="29">
        <v>15000</v>
      </c>
      <c r="Q843" s="29">
        <v>15</v>
      </c>
      <c r="R843" s="29">
        <v>38250</v>
      </c>
      <c r="S843" s="29">
        <v>29000</v>
      </c>
      <c r="T843" s="29">
        <v>9250</v>
      </c>
      <c r="U843" s="30" t="s">
        <v>1174</v>
      </c>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row>
    <row r="844" spans="1:45" x14ac:dyDescent="0.3">
      <c r="A844" s="22"/>
      <c r="B844" s="26" t="s">
        <v>4378</v>
      </c>
      <c r="C844" s="27">
        <v>45654</v>
      </c>
      <c r="D844" s="28" t="s">
        <v>1189</v>
      </c>
      <c r="E844" s="28" t="s">
        <v>1157</v>
      </c>
      <c r="F844" s="28" t="s">
        <v>1195</v>
      </c>
      <c r="G844" s="28" t="s">
        <v>2603</v>
      </c>
      <c r="H844" s="28" t="s">
        <v>1129</v>
      </c>
      <c r="I844" s="28" t="s">
        <v>1153</v>
      </c>
      <c r="J844" s="28" t="s">
        <v>3889</v>
      </c>
      <c r="K844" s="28" t="s">
        <v>4379</v>
      </c>
      <c r="L844" s="28" t="s">
        <v>4380</v>
      </c>
      <c r="M844" s="28" t="s">
        <v>1177</v>
      </c>
      <c r="N844" s="28" t="s">
        <v>1183</v>
      </c>
      <c r="O844" s="29">
        <v>2</v>
      </c>
      <c r="P844" s="29">
        <v>28000</v>
      </c>
      <c r="Q844" s="29">
        <v>15</v>
      </c>
      <c r="R844" s="29">
        <v>47600</v>
      </c>
      <c r="S844" s="29">
        <v>36000</v>
      </c>
      <c r="T844" s="29">
        <v>11600</v>
      </c>
      <c r="U844" s="30" t="s">
        <v>1172</v>
      </c>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row>
    <row r="845" spans="1:45" x14ac:dyDescent="0.3">
      <c r="A845" s="22"/>
      <c r="B845" s="26" t="s">
        <v>4381</v>
      </c>
      <c r="C845" s="27">
        <v>45654</v>
      </c>
      <c r="D845" s="28" t="s">
        <v>1189</v>
      </c>
      <c r="E845" s="28" t="s">
        <v>1157</v>
      </c>
      <c r="F845" s="28" t="s">
        <v>1195</v>
      </c>
      <c r="G845" s="28" t="s">
        <v>2607</v>
      </c>
      <c r="H845" s="28" t="s">
        <v>505</v>
      </c>
      <c r="I845" s="28" t="s">
        <v>1153</v>
      </c>
      <c r="J845" s="28" t="s">
        <v>3889</v>
      </c>
      <c r="K845" s="28" t="s">
        <v>4382</v>
      </c>
      <c r="L845" s="28" t="s">
        <v>4383</v>
      </c>
      <c r="M845" s="28" t="s">
        <v>1177</v>
      </c>
      <c r="N845" s="28" t="s">
        <v>1183</v>
      </c>
      <c r="O845" s="29">
        <v>3</v>
      </c>
      <c r="P845" s="29">
        <v>12000</v>
      </c>
      <c r="Q845" s="29">
        <v>12</v>
      </c>
      <c r="R845" s="29">
        <v>31680</v>
      </c>
      <c r="S845" s="29">
        <v>24000</v>
      </c>
      <c r="T845" s="29">
        <v>7680</v>
      </c>
      <c r="U845" s="30" t="s">
        <v>1173</v>
      </c>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row>
    <row r="846" spans="1:45" x14ac:dyDescent="0.3">
      <c r="A846" s="22"/>
      <c r="B846" s="26" t="s">
        <v>4384</v>
      </c>
      <c r="C846" s="27">
        <v>45655</v>
      </c>
      <c r="D846" s="28" t="s">
        <v>1190</v>
      </c>
      <c r="E846" s="28" t="s">
        <v>1157</v>
      </c>
      <c r="F846" s="28" t="s">
        <v>1197</v>
      </c>
      <c r="G846" s="28" t="s">
        <v>2333</v>
      </c>
      <c r="H846" s="28" t="s">
        <v>645</v>
      </c>
      <c r="I846" s="28" t="s">
        <v>1153</v>
      </c>
      <c r="J846" s="28" t="s">
        <v>2350</v>
      </c>
      <c r="K846" s="28" t="s">
        <v>4385</v>
      </c>
      <c r="L846" s="28" t="s">
        <v>4386</v>
      </c>
      <c r="M846" s="28" t="s">
        <v>1177</v>
      </c>
      <c r="N846" s="28" t="s">
        <v>1181</v>
      </c>
      <c r="O846" s="29">
        <v>6</v>
      </c>
      <c r="P846" s="29">
        <v>1500</v>
      </c>
      <c r="Q846" s="29">
        <v>5</v>
      </c>
      <c r="R846" s="29">
        <v>8550</v>
      </c>
      <c r="S846" s="29">
        <v>6500</v>
      </c>
      <c r="T846" s="29">
        <v>2050</v>
      </c>
      <c r="U846" s="30" t="s">
        <v>1172</v>
      </c>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row>
    <row r="847" spans="1:45" x14ac:dyDescent="0.3">
      <c r="A847" s="22"/>
      <c r="B847" s="26" t="s">
        <v>4387</v>
      </c>
      <c r="C847" s="27">
        <v>45655</v>
      </c>
      <c r="D847" s="28" t="s">
        <v>1190</v>
      </c>
      <c r="E847" s="28" t="s">
        <v>1157</v>
      </c>
      <c r="F847" s="28" t="s">
        <v>1197</v>
      </c>
      <c r="G847" s="28" t="s">
        <v>2337</v>
      </c>
      <c r="H847" s="28" t="s">
        <v>710</v>
      </c>
      <c r="I847" s="28" t="s">
        <v>1153</v>
      </c>
      <c r="J847" s="28" t="s">
        <v>1419</v>
      </c>
      <c r="K847" s="28" t="s">
        <v>4388</v>
      </c>
      <c r="L847" s="28" t="s">
        <v>4389</v>
      </c>
      <c r="M847" s="28" t="s">
        <v>1177</v>
      </c>
      <c r="N847" s="28" t="s">
        <v>1181</v>
      </c>
      <c r="O847" s="29">
        <v>8</v>
      </c>
      <c r="P847" s="29">
        <v>800</v>
      </c>
      <c r="Q847" s="29">
        <v>0</v>
      </c>
      <c r="R847" s="29">
        <v>6400</v>
      </c>
      <c r="S847" s="29">
        <v>4900</v>
      </c>
      <c r="T847" s="29">
        <v>1500</v>
      </c>
      <c r="U847" s="30" t="s">
        <v>1174</v>
      </c>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row>
    <row r="848" spans="1:45" x14ac:dyDescent="0.3">
      <c r="A848" s="22"/>
      <c r="B848" s="26" t="s">
        <v>4390</v>
      </c>
      <c r="C848" s="27">
        <v>45656</v>
      </c>
      <c r="D848" s="28" t="s">
        <v>1191</v>
      </c>
      <c r="E848" s="28" t="s">
        <v>1157</v>
      </c>
      <c r="F848" s="28" t="s">
        <v>1198</v>
      </c>
      <c r="G848" s="28" t="s">
        <v>4391</v>
      </c>
      <c r="H848" s="28" t="s">
        <v>651</v>
      </c>
      <c r="I848" s="28" t="s">
        <v>1155</v>
      </c>
      <c r="J848" s="28" t="s">
        <v>1927</v>
      </c>
      <c r="K848" s="28" t="s">
        <v>4392</v>
      </c>
      <c r="L848" s="28" t="s">
        <v>4393</v>
      </c>
      <c r="M848" s="28" t="s">
        <v>1177</v>
      </c>
      <c r="N848" s="28" t="s">
        <v>1180</v>
      </c>
      <c r="O848" s="29">
        <v>3</v>
      </c>
      <c r="P848" s="29">
        <v>3500</v>
      </c>
      <c r="Q848" s="29">
        <v>8</v>
      </c>
      <c r="R848" s="29">
        <v>9660</v>
      </c>
      <c r="S848" s="29">
        <v>7400</v>
      </c>
      <c r="T848" s="29">
        <v>2260</v>
      </c>
      <c r="U848" s="30" t="s">
        <v>1172</v>
      </c>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row>
    <row r="849" spans="1:45" x14ac:dyDescent="0.3">
      <c r="A849" s="22"/>
      <c r="B849" s="26" t="s">
        <v>4394</v>
      </c>
      <c r="C849" s="27">
        <v>45656</v>
      </c>
      <c r="D849" s="28" t="s">
        <v>1191</v>
      </c>
      <c r="E849" s="28" t="s">
        <v>1157</v>
      </c>
      <c r="F849" s="28" t="s">
        <v>1198</v>
      </c>
      <c r="G849" s="28" t="s">
        <v>4395</v>
      </c>
      <c r="H849" s="28" t="s">
        <v>329</v>
      </c>
      <c r="I849" s="28" t="s">
        <v>1155</v>
      </c>
      <c r="J849" s="28" t="s">
        <v>1514</v>
      </c>
      <c r="K849" s="28" t="s">
        <v>4396</v>
      </c>
      <c r="L849" s="28" t="s">
        <v>4397</v>
      </c>
      <c r="M849" s="28" t="s">
        <v>1177</v>
      </c>
      <c r="N849" s="28" t="s">
        <v>1180</v>
      </c>
      <c r="O849" s="29">
        <v>2</v>
      </c>
      <c r="P849" s="29">
        <v>4500</v>
      </c>
      <c r="Q849" s="29">
        <v>5</v>
      </c>
      <c r="R849" s="29">
        <v>8550</v>
      </c>
      <c r="S849" s="29">
        <v>6500</v>
      </c>
      <c r="T849" s="29">
        <v>2050</v>
      </c>
      <c r="U849" s="30" t="s">
        <v>1174</v>
      </c>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row>
    <row r="850" spans="1:45" x14ac:dyDescent="0.3">
      <c r="A850" s="22"/>
      <c r="B850" s="26" t="s">
        <v>4398</v>
      </c>
      <c r="C850" s="27">
        <v>45657</v>
      </c>
      <c r="D850" s="28" t="s">
        <v>1186</v>
      </c>
      <c r="E850" s="28" t="s">
        <v>1159</v>
      </c>
      <c r="F850" s="28" t="s">
        <v>1198</v>
      </c>
      <c r="G850" s="28" t="s">
        <v>2152</v>
      </c>
      <c r="H850" s="28" t="s">
        <v>642</v>
      </c>
      <c r="I850" s="28" t="s">
        <v>1152</v>
      </c>
      <c r="J850" s="28" t="s">
        <v>2350</v>
      </c>
      <c r="K850" s="28" t="s">
        <v>4399</v>
      </c>
      <c r="L850" s="28" t="s">
        <v>4400</v>
      </c>
      <c r="M850" s="28" t="s">
        <v>1177</v>
      </c>
      <c r="N850" s="28" t="s">
        <v>1184</v>
      </c>
      <c r="O850" s="29">
        <v>4</v>
      </c>
      <c r="P850" s="29">
        <v>15000</v>
      </c>
      <c r="Q850" s="29">
        <v>8</v>
      </c>
      <c r="R850" s="29">
        <v>55200</v>
      </c>
      <c r="S850" s="29">
        <v>42000</v>
      </c>
      <c r="T850" s="29">
        <v>13200</v>
      </c>
      <c r="U850" s="30" t="s">
        <v>1172</v>
      </c>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row>
    <row r="851" spans="1:45" x14ac:dyDescent="0.3">
      <c r="A851" s="22"/>
      <c r="B851" s="26" t="s">
        <v>4401</v>
      </c>
      <c r="C851" s="27">
        <v>45657</v>
      </c>
      <c r="D851" s="28" t="s">
        <v>1186</v>
      </c>
      <c r="E851" s="28" t="s">
        <v>1159</v>
      </c>
      <c r="F851" s="28" t="s">
        <v>1198</v>
      </c>
      <c r="G851" s="28" t="s">
        <v>2156</v>
      </c>
      <c r="H851" s="28" t="s">
        <v>713</v>
      </c>
      <c r="I851" s="28" t="s">
        <v>1152</v>
      </c>
      <c r="J851" s="28" t="s">
        <v>1339</v>
      </c>
      <c r="K851" s="28" t="s">
        <v>4402</v>
      </c>
      <c r="L851" s="28" t="s">
        <v>4403</v>
      </c>
      <c r="M851" s="28" t="s">
        <v>1177</v>
      </c>
      <c r="N851" s="28" t="s">
        <v>1184</v>
      </c>
      <c r="O851" s="29">
        <v>2</v>
      </c>
      <c r="P851" s="29">
        <v>25000</v>
      </c>
      <c r="Q851" s="29">
        <v>5</v>
      </c>
      <c r="R851" s="29">
        <v>47500</v>
      </c>
      <c r="S851" s="29">
        <v>36000</v>
      </c>
      <c r="T851" s="29">
        <v>11500</v>
      </c>
      <c r="U851" s="30" t="s">
        <v>1174</v>
      </c>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row>
    <row r="852" spans="1:45" x14ac:dyDescent="0.3">
      <c r="A852" s="22"/>
      <c r="B852" s="26" t="s">
        <v>4404</v>
      </c>
      <c r="C852" s="27">
        <v>45658</v>
      </c>
      <c r="D852" s="28" t="s">
        <v>1186</v>
      </c>
      <c r="E852" s="28" t="s">
        <v>1159</v>
      </c>
      <c r="F852" s="28" t="s">
        <v>1198</v>
      </c>
      <c r="G852" s="28" t="s">
        <v>2201</v>
      </c>
      <c r="H852" s="28" t="s">
        <v>640</v>
      </c>
      <c r="I852" s="28" t="s">
        <v>1152</v>
      </c>
      <c r="J852" s="28" t="s">
        <v>3889</v>
      </c>
      <c r="K852" s="28" t="s">
        <v>4405</v>
      </c>
      <c r="L852" s="28" t="s">
        <v>4406</v>
      </c>
      <c r="M852" s="28" t="s">
        <v>1177</v>
      </c>
      <c r="N852" s="28" t="s">
        <v>1184</v>
      </c>
      <c r="O852" s="29">
        <v>3</v>
      </c>
      <c r="P852" s="29">
        <v>18000</v>
      </c>
      <c r="Q852" s="29">
        <v>10</v>
      </c>
      <c r="R852" s="29">
        <v>48600</v>
      </c>
      <c r="S852" s="29">
        <v>37000</v>
      </c>
      <c r="T852" s="29">
        <v>11600</v>
      </c>
      <c r="U852" s="30" t="s">
        <v>1172</v>
      </c>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row>
    <row r="853" spans="1:45" x14ac:dyDescent="0.3">
      <c r="A853" s="22"/>
      <c r="B853" s="26" t="s">
        <v>4407</v>
      </c>
      <c r="C853" s="27">
        <v>45658</v>
      </c>
      <c r="D853" s="28" t="s">
        <v>1186</v>
      </c>
      <c r="E853" s="28" t="s">
        <v>1159</v>
      </c>
      <c r="F853" s="28" t="s">
        <v>1198</v>
      </c>
      <c r="G853" s="28" t="s">
        <v>2205</v>
      </c>
      <c r="H853" s="28" t="s">
        <v>26</v>
      </c>
      <c r="I853" s="28" t="s">
        <v>1152</v>
      </c>
      <c r="J853" s="28" t="s">
        <v>4408</v>
      </c>
      <c r="K853" s="28" t="s">
        <v>4409</v>
      </c>
      <c r="L853" s="28" t="s">
        <v>4410</v>
      </c>
      <c r="M853" s="28" t="s">
        <v>1177</v>
      </c>
      <c r="N853" s="28" t="s">
        <v>1184</v>
      </c>
      <c r="O853" s="29">
        <v>2</v>
      </c>
      <c r="P853" s="29">
        <v>32000</v>
      </c>
      <c r="Q853" s="29">
        <v>5</v>
      </c>
      <c r="R853" s="29">
        <v>60800</v>
      </c>
      <c r="S853" s="29">
        <v>46000</v>
      </c>
      <c r="T853" s="29">
        <v>14800</v>
      </c>
      <c r="U853" s="30" t="s">
        <v>1174</v>
      </c>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row>
    <row r="854" spans="1:45" x14ac:dyDescent="0.3">
      <c r="A854" s="22"/>
      <c r="B854" s="26" t="s">
        <v>4411</v>
      </c>
      <c r="C854" s="27">
        <v>45659</v>
      </c>
      <c r="D854" s="28" t="s">
        <v>1187</v>
      </c>
      <c r="E854" s="28" t="s">
        <v>1158</v>
      </c>
      <c r="F854" s="28" t="s">
        <v>1196</v>
      </c>
      <c r="G854" s="28" t="s">
        <v>2160</v>
      </c>
      <c r="H854" s="28" t="s">
        <v>639</v>
      </c>
      <c r="I854" s="28" t="s">
        <v>1151</v>
      </c>
      <c r="J854" s="28" t="s">
        <v>3889</v>
      </c>
      <c r="K854" s="28" t="s">
        <v>4412</v>
      </c>
      <c r="L854" s="28" t="s">
        <v>4413</v>
      </c>
      <c r="M854" s="28" t="s">
        <v>1177</v>
      </c>
      <c r="N854" s="28" t="s">
        <v>1182</v>
      </c>
      <c r="O854" s="29">
        <v>4</v>
      </c>
      <c r="P854" s="29">
        <v>2800</v>
      </c>
      <c r="Q854" s="29">
        <v>8</v>
      </c>
      <c r="R854" s="29">
        <v>10304</v>
      </c>
      <c r="S854" s="29">
        <v>7800</v>
      </c>
      <c r="T854" s="29">
        <v>2504</v>
      </c>
      <c r="U854" s="30" t="s">
        <v>1172</v>
      </c>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row>
    <row r="855" spans="1:45" x14ac:dyDescent="0.3">
      <c r="A855" s="22"/>
      <c r="B855" s="26" t="s">
        <v>4414</v>
      </c>
      <c r="C855" s="27">
        <v>45659</v>
      </c>
      <c r="D855" s="28" t="s">
        <v>1187</v>
      </c>
      <c r="E855" s="28" t="s">
        <v>1158</v>
      </c>
      <c r="F855" s="28" t="s">
        <v>1196</v>
      </c>
      <c r="G855" s="28" t="s">
        <v>2165</v>
      </c>
      <c r="H855" s="28" t="s">
        <v>1103</v>
      </c>
      <c r="I855" s="28" t="s">
        <v>1151</v>
      </c>
      <c r="J855" s="28" t="s">
        <v>1480</v>
      </c>
      <c r="K855" s="28" t="s">
        <v>4415</v>
      </c>
      <c r="L855" s="28" t="s">
        <v>4416</v>
      </c>
      <c r="M855" s="28" t="s">
        <v>1177</v>
      </c>
      <c r="N855" s="28" t="s">
        <v>1182</v>
      </c>
      <c r="O855" s="29">
        <v>3</v>
      </c>
      <c r="P855" s="29">
        <v>3500</v>
      </c>
      <c r="Q855" s="29">
        <v>5</v>
      </c>
      <c r="R855" s="29">
        <v>9975</v>
      </c>
      <c r="S855" s="29">
        <v>7600</v>
      </c>
      <c r="T855" s="29">
        <v>2375</v>
      </c>
      <c r="U855" s="30" t="s">
        <v>1173</v>
      </c>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row>
    <row r="856" spans="1:45" x14ac:dyDescent="0.3">
      <c r="A856" s="22"/>
      <c r="B856" s="26" t="s">
        <v>4417</v>
      </c>
      <c r="C856" s="27">
        <v>45660</v>
      </c>
      <c r="D856" s="28" t="s">
        <v>1188</v>
      </c>
      <c r="E856" s="28" t="s">
        <v>1156</v>
      </c>
      <c r="F856" s="28" t="s">
        <v>1197</v>
      </c>
      <c r="G856" s="28" t="s">
        <v>2007</v>
      </c>
      <c r="H856" s="28" t="s">
        <v>27</v>
      </c>
      <c r="I856" s="28" t="s">
        <v>1152</v>
      </c>
      <c r="J856" s="28" t="s">
        <v>3889</v>
      </c>
      <c r="K856" s="28" t="s">
        <v>4418</v>
      </c>
      <c r="L856" s="28" t="s">
        <v>4419</v>
      </c>
      <c r="M856" s="28" t="s">
        <v>1177</v>
      </c>
      <c r="N856" s="28" t="s">
        <v>1185</v>
      </c>
      <c r="O856" s="29">
        <v>2</v>
      </c>
      <c r="P856" s="29">
        <v>42000</v>
      </c>
      <c r="Q856" s="29">
        <v>8</v>
      </c>
      <c r="R856" s="29">
        <v>77280</v>
      </c>
      <c r="S856" s="29">
        <v>59000</v>
      </c>
      <c r="T856" s="29">
        <v>18280</v>
      </c>
      <c r="U856" s="30" t="s">
        <v>1172</v>
      </c>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row>
    <row r="857" spans="1:45" x14ac:dyDescent="0.3">
      <c r="A857" s="22"/>
      <c r="B857" s="26" t="s">
        <v>4420</v>
      </c>
      <c r="C857" s="27">
        <v>45660</v>
      </c>
      <c r="D857" s="28" t="s">
        <v>1188</v>
      </c>
      <c r="E857" s="28" t="s">
        <v>1156</v>
      </c>
      <c r="F857" s="28" t="s">
        <v>1197</v>
      </c>
      <c r="G857" s="28" t="s">
        <v>2011</v>
      </c>
      <c r="H857" s="28" t="s">
        <v>644</v>
      </c>
      <c r="I857" s="28" t="s">
        <v>1152</v>
      </c>
      <c r="J857" s="28" t="s">
        <v>2261</v>
      </c>
      <c r="K857" s="28" t="s">
        <v>4421</v>
      </c>
      <c r="L857" s="28" t="s">
        <v>4422</v>
      </c>
      <c r="M857" s="28" t="s">
        <v>1177</v>
      </c>
      <c r="N857" s="28" t="s">
        <v>1185</v>
      </c>
      <c r="O857" s="29">
        <v>3</v>
      </c>
      <c r="P857" s="29">
        <v>15000</v>
      </c>
      <c r="Q857" s="29">
        <v>5</v>
      </c>
      <c r="R857" s="29">
        <v>42750</v>
      </c>
      <c r="S857" s="29">
        <v>33000</v>
      </c>
      <c r="T857" s="29">
        <v>9750</v>
      </c>
      <c r="U857" s="30" t="s">
        <v>1174</v>
      </c>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row>
    <row r="858" spans="1:45" x14ac:dyDescent="0.3">
      <c r="A858" s="22"/>
      <c r="B858" s="26" t="s">
        <v>4423</v>
      </c>
      <c r="C858" s="27">
        <v>45661</v>
      </c>
      <c r="D858" s="28" t="s">
        <v>1189</v>
      </c>
      <c r="E858" s="28" t="s">
        <v>1157</v>
      </c>
      <c r="F858" s="28" t="s">
        <v>1195</v>
      </c>
      <c r="G858" s="28" t="s">
        <v>2660</v>
      </c>
      <c r="H858" s="28" t="s">
        <v>647</v>
      </c>
      <c r="I858" s="28" t="s">
        <v>1153</v>
      </c>
      <c r="J858" s="28" t="s">
        <v>2218</v>
      </c>
      <c r="K858" s="28" t="s">
        <v>4424</v>
      </c>
      <c r="L858" s="28" t="s">
        <v>4425</v>
      </c>
      <c r="M858" s="28" t="s">
        <v>1177</v>
      </c>
      <c r="N858" s="28" t="s">
        <v>1183</v>
      </c>
      <c r="O858" s="29">
        <v>2</v>
      </c>
      <c r="P858" s="29">
        <v>25000</v>
      </c>
      <c r="Q858" s="29">
        <v>8</v>
      </c>
      <c r="R858" s="29">
        <v>46000</v>
      </c>
      <c r="S858" s="29">
        <v>35000</v>
      </c>
      <c r="T858" s="29">
        <v>11000</v>
      </c>
      <c r="U858" s="30" t="s">
        <v>1172</v>
      </c>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row>
    <row r="859" spans="1:45" x14ac:dyDescent="0.3">
      <c r="A859" s="22"/>
      <c r="B859" s="26" t="s">
        <v>4426</v>
      </c>
      <c r="C859" s="27">
        <v>45661</v>
      </c>
      <c r="D859" s="28" t="s">
        <v>1189</v>
      </c>
      <c r="E859" s="28" t="s">
        <v>1157</v>
      </c>
      <c r="F859" s="28" t="s">
        <v>1195</v>
      </c>
      <c r="G859" s="28" t="s">
        <v>2664</v>
      </c>
      <c r="H859" s="28" t="s">
        <v>347</v>
      </c>
      <c r="I859" s="28" t="s">
        <v>1153</v>
      </c>
      <c r="J859" s="28" t="s">
        <v>2218</v>
      </c>
      <c r="K859" s="28" t="s">
        <v>4427</v>
      </c>
      <c r="L859" s="28" t="s">
        <v>4428</v>
      </c>
      <c r="M859" s="28" t="s">
        <v>1177</v>
      </c>
      <c r="N859" s="28" t="s">
        <v>1183</v>
      </c>
      <c r="O859" s="29">
        <v>3</v>
      </c>
      <c r="P859" s="29">
        <v>12000</v>
      </c>
      <c r="Q859" s="29">
        <v>5</v>
      </c>
      <c r="R859" s="29">
        <v>34200</v>
      </c>
      <c r="S859" s="29">
        <v>26000</v>
      </c>
      <c r="T859" s="29">
        <v>8200</v>
      </c>
      <c r="U859" s="30" t="s">
        <v>1173</v>
      </c>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row>
    <row r="860" spans="1:45" x14ac:dyDescent="0.3">
      <c r="A860" s="22"/>
      <c r="B860" s="26" t="s">
        <v>4429</v>
      </c>
      <c r="C860" s="27">
        <v>45662</v>
      </c>
      <c r="D860" s="28" t="s">
        <v>1190</v>
      </c>
      <c r="E860" s="28" t="s">
        <v>1157</v>
      </c>
      <c r="F860" s="28" t="s">
        <v>1197</v>
      </c>
      <c r="G860" s="28" t="s">
        <v>2382</v>
      </c>
      <c r="H860" s="28" t="s">
        <v>646</v>
      </c>
      <c r="I860" s="28" t="s">
        <v>1153</v>
      </c>
      <c r="J860" s="28" t="s">
        <v>2937</v>
      </c>
      <c r="K860" s="28" t="s">
        <v>4430</v>
      </c>
      <c r="L860" s="28" t="s">
        <v>4431</v>
      </c>
      <c r="M860" s="28" t="s">
        <v>1177</v>
      </c>
      <c r="N860" s="28" t="s">
        <v>1181</v>
      </c>
      <c r="O860" s="29">
        <v>5</v>
      </c>
      <c r="P860" s="29">
        <v>1200</v>
      </c>
      <c r="Q860" s="29">
        <v>0</v>
      </c>
      <c r="R860" s="29">
        <v>6000</v>
      </c>
      <c r="S860" s="29">
        <v>4600</v>
      </c>
      <c r="T860" s="29">
        <v>1400</v>
      </c>
      <c r="U860" s="30" t="s">
        <v>1172</v>
      </c>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row>
    <row r="861" spans="1:45" x14ac:dyDescent="0.3">
      <c r="A861" s="22"/>
      <c r="B861" s="26" t="s">
        <v>4432</v>
      </c>
      <c r="C861" s="27">
        <v>45662</v>
      </c>
      <c r="D861" s="28" t="s">
        <v>1190</v>
      </c>
      <c r="E861" s="28" t="s">
        <v>1157</v>
      </c>
      <c r="F861" s="28" t="s">
        <v>1197</v>
      </c>
      <c r="G861" s="28" t="s">
        <v>2386</v>
      </c>
      <c r="H861" s="28" t="s">
        <v>689</v>
      </c>
      <c r="I861" s="28" t="s">
        <v>1153</v>
      </c>
      <c r="J861" s="28" t="s">
        <v>3252</v>
      </c>
      <c r="K861" s="28" t="s">
        <v>4433</v>
      </c>
      <c r="L861" s="28" t="s">
        <v>4434</v>
      </c>
      <c r="M861" s="28" t="s">
        <v>1177</v>
      </c>
      <c r="N861" s="28" t="s">
        <v>1181</v>
      </c>
      <c r="O861" s="29">
        <v>4</v>
      </c>
      <c r="P861" s="29">
        <v>1500</v>
      </c>
      <c r="Q861" s="29">
        <v>5</v>
      </c>
      <c r="R861" s="29">
        <v>5700</v>
      </c>
      <c r="S861" s="29">
        <v>4300</v>
      </c>
      <c r="T861" s="29">
        <v>1400</v>
      </c>
      <c r="U861" s="30" t="s">
        <v>1174</v>
      </c>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row>
    <row r="862" spans="1:45" x14ac:dyDescent="0.3">
      <c r="A862" s="22"/>
      <c r="B862" s="26" t="s">
        <v>4435</v>
      </c>
      <c r="C862" s="27">
        <v>45663</v>
      </c>
      <c r="D862" s="28" t="s">
        <v>1191</v>
      </c>
      <c r="E862" s="28" t="s">
        <v>1157</v>
      </c>
      <c r="F862" s="28" t="s">
        <v>1198</v>
      </c>
      <c r="G862" s="28" t="s">
        <v>4436</v>
      </c>
      <c r="H862" s="28" t="s">
        <v>643</v>
      </c>
      <c r="I862" s="28" t="s">
        <v>1155</v>
      </c>
      <c r="J862" s="28" t="s">
        <v>1927</v>
      </c>
      <c r="K862" s="28" t="s">
        <v>4437</v>
      </c>
      <c r="L862" s="28" t="s">
        <v>4438</v>
      </c>
      <c r="M862" s="28" t="s">
        <v>1177</v>
      </c>
      <c r="N862" s="28" t="s">
        <v>1180</v>
      </c>
      <c r="O862" s="29">
        <v>3</v>
      </c>
      <c r="P862" s="29">
        <v>3500</v>
      </c>
      <c r="Q862" s="29">
        <v>8</v>
      </c>
      <c r="R862" s="29">
        <v>9660</v>
      </c>
      <c r="S862" s="29">
        <v>7400</v>
      </c>
      <c r="T862" s="29">
        <v>2260</v>
      </c>
      <c r="U862" s="30" t="s">
        <v>1172</v>
      </c>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row>
    <row r="863" spans="1:45" x14ac:dyDescent="0.3">
      <c r="A863" s="22"/>
      <c r="B863" s="26" t="s">
        <v>4439</v>
      </c>
      <c r="C863" s="27">
        <v>45663</v>
      </c>
      <c r="D863" s="28" t="s">
        <v>1191</v>
      </c>
      <c r="E863" s="28" t="s">
        <v>1157</v>
      </c>
      <c r="F863" s="28" t="s">
        <v>1198</v>
      </c>
      <c r="G863" s="28" t="s">
        <v>4440</v>
      </c>
      <c r="H863" s="28" t="s">
        <v>392</v>
      </c>
      <c r="I863" s="28" t="s">
        <v>1155</v>
      </c>
      <c r="J863" s="28" t="s">
        <v>1927</v>
      </c>
      <c r="K863" s="28" t="s">
        <v>4441</v>
      </c>
      <c r="L863" s="28" t="s">
        <v>4442</v>
      </c>
      <c r="M863" s="28" t="s">
        <v>1177</v>
      </c>
      <c r="N863" s="28" t="s">
        <v>1180</v>
      </c>
      <c r="O863" s="29">
        <v>2</v>
      </c>
      <c r="P863" s="29">
        <v>5500</v>
      </c>
      <c r="Q863" s="29">
        <v>5</v>
      </c>
      <c r="R863" s="29">
        <v>10450</v>
      </c>
      <c r="S863" s="29">
        <v>8000</v>
      </c>
      <c r="T863" s="29">
        <v>2450</v>
      </c>
      <c r="U863" s="30" t="s">
        <v>1174</v>
      </c>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row>
    <row r="864" spans="1:45" x14ac:dyDescent="0.3">
      <c r="A864" s="22"/>
      <c r="B864" s="26" t="s">
        <v>4443</v>
      </c>
      <c r="C864" s="27">
        <v>45664</v>
      </c>
      <c r="D864" s="28" t="s">
        <v>1192</v>
      </c>
      <c r="E864" s="28" t="s">
        <v>1157</v>
      </c>
      <c r="F864" s="28" t="s">
        <v>1195</v>
      </c>
      <c r="G864" s="28" t="s">
        <v>2716</v>
      </c>
      <c r="H864" s="28" t="s">
        <v>1098</v>
      </c>
      <c r="I864" s="28" t="s">
        <v>1153</v>
      </c>
      <c r="J864" s="28" t="s">
        <v>2419</v>
      </c>
      <c r="K864" s="28" t="s">
        <v>4444</v>
      </c>
      <c r="L864" s="28" t="s">
        <v>4445</v>
      </c>
      <c r="M864" s="28" t="s">
        <v>1177</v>
      </c>
      <c r="N864" s="28" t="s">
        <v>1183</v>
      </c>
      <c r="O864" s="29">
        <v>4</v>
      </c>
      <c r="P864" s="29">
        <v>2800</v>
      </c>
      <c r="Q864" s="29">
        <v>0</v>
      </c>
      <c r="R864" s="29">
        <v>11200</v>
      </c>
      <c r="S864" s="29">
        <v>8500</v>
      </c>
      <c r="T864" s="29">
        <v>2700</v>
      </c>
      <c r="U864" s="30" t="s">
        <v>1172</v>
      </c>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row>
    <row r="865" spans="1:45" x14ac:dyDescent="0.3">
      <c r="A865" s="22"/>
      <c r="B865" s="26" t="s">
        <v>4446</v>
      </c>
      <c r="C865" s="27">
        <v>45664</v>
      </c>
      <c r="D865" s="28" t="s">
        <v>1192</v>
      </c>
      <c r="E865" s="28" t="s">
        <v>1157</v>
      </c>
      <c r="F865" s="28" t="s">
        <v>1195</v>
      </c>
      <c r="G865" s="28" t="s">
        <v>2720</v>
      </c>
      <c r="H865" s="28" t="s">
        <v>195</v>
      </c>
      <c r="I865" s="28" t="s">
        <v>1153</v>
      </c>
      <c r="J865" s="28" t="s">
        <v>1753</v>
      </c>
      <c r="K865" s="28" t="s">
        <v>4447</v>
      </c>
      <c r="L865" s="28" t="s">
        <v>4448</v>
      </c>
      <c r="M865" s="28" t="s">
        <v>1177</v>
      </c>
      <c r="N865" s="28" t="s">
        <v>1183</v>
      </c>
      <c r="O865" s="29">
        <v>2</v>
      </c>
      <c r="P865" s="29">
        <v>15000</v>
      </c>
      <c r="Q865" s="29">
        <v>5</v>
      </c>
      <c r="R865" s="29">
        <v>28500</v>
      </c>
      <c r="S865" s="29">
        <v>22000</v>
      </c>
      <c r="T865" s="29">
        <v>6500</v>
      </c>
      <c r="U865" s="30" t="s">
        <v>1173</v>
      </c>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row>
    <row r="866" spans="1:45" x14ac:dyDescent="0.3">
      <c r="A866" s="22"/>
      <c r="B866" s="26" t="s">
        <v>4449</v>
      </c>
      <c r="C866" s="27">
        <v>45665</v>
      </c>
      <c r="D866" s="28" t="s">
        <v>1193</v>
      </c>
      <c r="E866" s="28" t="s">
        <v>1157</v>
      </c>
      <c r="F866" s="28" t="s">
        <v>1195</v>
      </c>
      <c r="G866" s="28" t="s">
        <v>2770</v>
      </c>
      <c r="H866" s="28" t="s">
        <v>546</v>
      </c>
      <c r="I866" s="28" t="s">
        <v>1153</v>
      </c>
      <c r="J866" s="28" t="s">
        <v>2350</v>
      </c>
      <c r="K866" s="28" t="s">
        <v>4450</v>
      </c>
      <c r="L866" s="28" t="s">
        <v>4451</v>
      </c>
      <c r="M866" s="28" t="s">
        <v>1177</v>
      </c>
      <c r="N866" s="28" t="s">
        <v>1183</v>
      </c>
      <c r="O866" s="29">
        <v>3</v>
      </c>
      <c r="P866" s="29">
        <v>8500</v>
      </c>
      <c r="Q866" s="29">
        <v>8</v>
      </c>
      <c r="R866" s="29">
        <v>23460</v>
      </c>
      <c r="S866" s="29">
        <v>18000</v>
      </c>
      <c r="T866" s="29">
        <v>5460</v>
      </c>
      <c r="U866" s="30" t="s">
        <v>1172</v>
      </c>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row>
    <row r="867" spans="1:45" x14ac:dyDescent="0.3">
      <c r="A867" s="22"/>
      <c r="B867" s="26" t="s">
        <v>4452</v>
      </c>
      <c r="C867" s="27">
        <v>45665</v>
      </c>
      <c r="D867" s="28" t="s">
        <v>1193</v>
      </c>
      <c r="E867" s="28" t="s">
        <v>1157</v>
      </c>
      <c r="F867" s="28" t="s">
        <v>1195</v>
      </c>
      <c r="G867" s="28" t="s">
        <v>2774</v>
      </c>
      <c r="H867" s="28" t="s">
        <v>497</v>
      </c>
      <c r="I867" s="28" t="s">
        <v>1154</v>
      </c>
      <c r="J867" s="28" t="s">
        <v>2350</v>
      </c>
      <c r="K867" s="28" t="s">
        <v>4453</v>
      </c>
      <c r="L867" s="28" t="s">
        <v>4454</v>
      </c>
      <c r="M867" s="28" t="s">
        <v>1177</v>
      </c>
      <c r="N867" s="28" t="s">
        <v>1183</v>
      </c>
      <c r="O867" s="29">
        <v>10</v>
      </c>
      <c r="P867" s="29">
        <v>500</v>
      </c>
      <c r="Q867" s="29">
        <v>0</v>
      </c>
      <c r="R867" s="29">
        <v>5000</v>
      </c>
      <c r="S867" s="29">
        <v>3800</v>
      </c>
      <c r="T867" s="29">
        <v>1200</v>
      </c>
      <c r="U867" s="30" t="s">
        <v>1174</v>
      </c>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row>
    <row r="868" spans="1:45" x14ac:dyDescent="0.3">
      <c r="A868" s="22"/>
      <c r="B868" s="26" t="s">
        <v>4455</v>
      </c>
      <c r="C868" s="27">
        <v>45666</v>
      </c>
      <c r="D868" s="28" t="s">
        <v>1186</v>
      </c>
      <c r="E868" s="28" t="s">
        <v>1159</v>
      </c>
      <c r="F868" s="28" t="s">
        <v>1198</v>
      </c>
      <c r="G868" s="28" t="s">
        <v>2251</v>
      </c>
      <c r="H868" s="28" t="s">
        <v>547</v>
      </c>
      <c r="I868" s="28" t="s">
        <v>1152</v>
      </c>
      <c r="J868" s="28" t="s">
        <v>2350</v>
      </c>
      <c r="K868" s="28" t="s">
        <v>4456</v>
      </c>
      <c r="L868" s="28" t="s">
        <v>4457</v>
      </c>
      <c r="M868" s="28" t="s">
        <v>1177</v>
      </c>
      <c r="N868" s="28" t="s">
        <v>1184</v>
      </c>
      <c r="O868" s="29">
        <v>2</v>
      </c>
      <c r="P868" s="29">
        <v>15000</v>
      </c>
      <c r="Q868" s="29">
        <v>5</v>
      </c>
      <c r="R868" s="29">
        <v>28500</v>
      </c>
      <c r="S868" s="29">
        <v>22000</v>
      </c>
      <c r="T868" s="29">
        <v>6500</v>
      </c>
      <c r="U868" s="30" t="s">
        <v>1172</v>
      </c>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row>
    <row r="869" spans="1:45" x14ac:dyDescent="0.3">
      <c r="A869" s="22"/>
      <c r="B869" s="26" t="s">
        <v>4458</v>
      </c>
      <c r="C869" s="27">
        <v>45666</v>
      </c>
      <c r="D869" s="28" t="s">
        <v>1186</v>
      </c>
      <c r="E869" s="28" t="s">
        <v>1159</v>
      </c>
      <c r="F869" s="28" t="s">
        <v>1198</v>
      </c>
      <c r="G869" s="28" t="s">
        <v>2256</v>
      </c>
      <c r="H869" s="28" t="s">
        <v>251</v>
      </c>
      <c r="I869" s="28" t="s">
        <v>1152</v>
      </c>
      <c r="J869" s="28" t="s">
        <v>4459</v>
      </c>
      <c r="K869" s="28" t="s">
        <v>4460</v>
      </c>
      <c r="L869" s="28" t="s">
        <v>4461</v>
      </c>
      <c r="M869" s="28" t="s">
        <v>1177</v>
      </c>
      <c r="N869" s="28" t="s">
        <v>1184</v>
      </c>
      <c r="O869" s="29">
        <v>1</v>
      </c>
      <c r="P869" s="29">
        <v>8500</v>
      </c>
      <c r="Q869" s="29">
        <v>0</v>
      </c>
      <c r="R869" s="29">
        <v>8500</v>
      </c>
      <c r="S869" s="29">
        <v>6500</v>
      </c>
      <c r="T869" s="29">
        <v>2000</v>
      </c>
      <c r="U869" s="30" t="s">
        <v>1174</v>
      </c>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row>
    <row r="870" spans="1:45" x14ac:dyDescent="0.3">
      <c r="A870" s="22"/>
      <c r="B870" s="26" t="s">
        <v>4462</v>
      </c>
      <c r="C870" s="27">
        <v>45667</v>
      </c>
      <c r="D870" s="28" t="s">
        <v>1187</v>
      </c>
      <c r="E870" s="28" t="s">
        <v>1158</v>
      </c>
      <c r="F870" s="28" t="s">
        <v>1196</v>
      </c>
      <c r="G870" s="28" t="s">
        <v>2209</v>
      </c>
      <c r="H870" s="28" t="s">
        <v>529</v>
      </c>
      <c r="I870" s="28" t="s">
        <v>1151</v>
      </c>
      <c r="J870" s="28" t="s">
        <v>2350</v>
      </c>
      <c r="K870" s="28" t="s">
        <v>4463</v>
      </c>
      <c r="L870" s="28" t="s">
        <v>4464</v>
      </c>
      <c r="M870" s="28" t="s">
        <v>1177</v>
      </c>
      <c r="N870" s="28" t="s">
        <v>1182</v>
      </c>
      <c r="O870" s="29">
        <v>3</v>
      </c>
      <c r="P870" s="29">
        <v>4500</v>
      </c>
      <c r="Q870" s="29">
        <v>8</v>
      </c>
      <c r="R870" s="29">
        <v>12420</v>
      </c>
      <c r="S870" s="29">
        <v>9500</v>
      </c>
      <c r="T870" s="29">
        <v>2920</v>
      </c>
      <c r="U870" s="30" t="s">
        <v>1172</v>
      </c>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row>
    <row r="871" spans="1:45" x14ac:dyDescent="0.3">
      <c r="A871" s="22"/>
      <c r="B871" s="26" t="s">
        <v>4465</v>
      </c>
      <c r="C871" s="27">
        <v>45667</v>
      </c>
      <c r="D871" s="28" t="s">
        <v>1187</v>
      </c>
      <c r="E871" s="28" t="s">
        <v>1158</v>
      </c>
      <c r="F871" s="28" t="s">
        <v>1196</v>
      </c>
      <c r="G871" s="28" t="s">
        <v>2213</v>
      </c>
      <c r="H871" s="28" t="s">
        <v>796</v>
      </c>
      <c r="I871" s="28" t="s">
        <v>1151</v>
      </c>
      <c r="J871" s="28" t="s">
        <v>1387</v>
      </c>
      <c r="K871" s="28" t="s">
        <v>4466</v>
      </c>
      <c r="L871" s="28" t="s">
        <v>4467</v>
      </c>
      <c r="M871" s="28" t="s">
        <v>1177</v>
      </c>
      <c r="N871" s="28" t="s">
        <v>1182</v>
      </c>
      <c r="O871" s="29">
        <v>2</v>
      </c>
      <c r="P871" s="29">
        <v>5500</v>
      </c>
      <c r="Q871" s="29">
        <v>5</v>
      </c>
      <c r="R871" s="29">
        <v>10450</v>
      </c>
      <c r="S871" s="29">
        <v>8000</v>
      </c>
      <c r="T871" s="29">
        <v>2450</v>
      </c>
      <c r="U871" s="30" t="s">
        <v>1173</v>
      </c>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row>
    <row r="872" spans="1:45" x14ac:dyDescent="0.3">
      <c r="A872" s="22"/>
      <c r="B872" s="26" t="s">
        <v>4468</v>
      </c>
      <c r="C872" s="27">
        <v>45668</v>
      </c>
      <c r="D872" s="28" t="s">
        <v>1188</v>
      </c>
      <c r="E872" s="28" t="s">
        <v>1156</v>
      </c>
      <c r="F872" s="28" t="s">
        <v>1197</v>
      </c>
      <c r="G872" s="28" t="s">
        <v>2056</v>
      </c>
      <c r="H872" s="28" t="s">
        <v>740</v>
      </c>
      <c r="I872" s="28" t="s">
        <v>1152</v>
      </c>
      <c r="J872" s="28" t="s">
        <v>2350</v>
      </c>
      <c r="K872" s="28" t="s">
        <v>4469</v>
      </c>
      <c r="L872" s="28" t="s">
        <v>4470</v>
      </c>
      <c r="M872" s="28" t="s">
        <v>1177</v>
      </c>
      <c r="N872" s="28" t="s">
        <v>1185</v>
      </c>
      <c r="O872" s="29">
        <v>3</v>
      </c>
      <c r="P872" s="29">
        <v>22000</v>
      </c>
      <c r="Q872" s="29">
        <v>10</v>
      </c>
      <c r="R872" s="29">
        <v>59400</v>
      </c>
      <c r="S872" s="29">
        <v>45000</v>
      </c>
      <c r="T872" s="29">
        <v>14400</v>
      </c>
      <c r="U872" s="30" t="s">
        <v>1172</v>
      </c>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row>
    <row r="873" spans="1:45" x14ac:dyDescent="0.3">
      <c r="A873" s="22"/>
      <c r="B873" s="26" t="s">
        <v>4471</v>
      </c>
      <c r="C873" s="27">
        <v>45668</v>
      </c>
      <c r="D873" s="28" t="s">
        <v>1188</v>
      </c>
      <c r="E873" s="28" t="s">
        <v>1156</v>
      </c>
      <c r="F873" s="28" t="s">
        <v>1197</v>
      </c>
      <c r="G873" s="28" t="s">
        <v>2060</v>
      </c>
      <c r="H873" s="28" t="s">
        <v>398</v>
      </c>
      <c r="I873" s="28" t="s">
        <v>1152</v>
      </c>
      <c r="J873" s="28" t="s">
        <v>2350</v>
      </c>
      <c r="K873" s="28" t="s">
        <v>4472</v>
      </c>
      <c r="L873" s="28" t="s">
        <v>4473</v>
      </c>
      <c r="M873" s="28" t="s">
        <v>1177</v>
      </c>
      <c r="N873" s="28" t="s">
        <v>1185</v>
      </c>
      <c r="O873" s="29">
        <v>2</v>
      </c>
      <c r="P873" s="29">
        <v>32000</v>
      </c>
      <c r="Q873" s="29">
        <v>8</v>
      </c>
      <c r="R873" s="29">
        <v>58880</v>
      </c>
      <c r="S873" s="29">
        <v>45000</v>
      </c>
      <c r="T873" s="29">
        <v>13880</v>
      </c>
      <c r="U873" s="30" t="s">
        <v>1174</v>
      </c>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row>
    <row r="874" spans="1:45" x14ac:dyDescent="0.3">
      <c r="A874" s="22"/>
      <c r="B874" s="26" t="s">
        <v>4474</v>
      </c>
      <c r="C874" s="27">
        <v>45669</v>
      </c>
      <c r="D874" s="28" t="s">
        <v>1189</v>
      </c>
      <c r="E874" s="28" t="s">
        <v>1157</v>
      </c>
      <c r="F874" s="28" t="s">
        <v>1195</v>
      </c>
      <c r="G874" s="28" t="s">
        <v>2824</v>
      </c>
      <c r="H874" s="28" t="s">
        <v>741</v>
      </c>
      <c r="I874" s="28" t="s">
        <v>1153</v>
      </c>
      <c r="J874" s="28" t="s">
        <v>2350</v>
      </c>
      <c r="K874" s="28" t="s">
        <v>4475</v>
      </c>
      <c r="L874" s="28" t="s">
        <v>4476</v>
      </c>
      <c r="M874" s="28" t="s">
        <v>1177</v>
      </c>
      <c r="N874" s="28" t="s">
        <v>1183</v>
      </c>
      <c r="O874" s="29">
        <v>2</v>
      </c>
      <c r="P874" s="29">
        <v>18000</v>
      </c>
      <c r="Q874" s="29">
        <v>5</v>
      </c>
      <c r="R874" s="29">
        <v>34200</v>
      </c>
      <c r="S874" s="29">
        <v>26000</v>
      </c>
      <c r="T874" s="29">
        <v>8200</v>
      </c>
      <c r="U874" s="30" t="s">
        <v>1172</v>
      </c>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row>
    <row r="875" spans="1:45" x14ac:dyDescent="0.3">
      <c r="A875" s="22"/>
      <c r="B875" s="26" t="s">
        <v>4477</v>
      </c>
      <c r="C875" s="27">
        <v>45669</v>
      </c>
      <c r="D875" s="28" t="s">
        <v>1189</v>
      </c>
      <c r="E875" s="28" t="s">
        <v>1157</v>
      </c>
      <c r="F875" s="28" t="s">
        <v>1195</v>
      </c>
      <c r="G875" s="28" t="s">
        <v>2828</v>
      </c>
      <c r="H875" s="28" t="s">
        <v>1023</v>
      </c>
      <c r="I875" s="28" t="s">
        <v>1153</v>
      </c>
      <c r="J875" s="28" t="s">
        <v>2419</v>
      </c>
      <c r="K875" s="28" t="s">
        <v>4478</v>
      </c>
      <c r="L875" s="28" t="s">
        <v>4479</v>
      </c>
      <c r="M875" s="28" t="s">
        <v>1177</v>
      </c>
      <c r="N875" s="28" t="s">
        <v>1183</v>
      </c>
      <c r="O875" s="29">
        <v>4</v>
      </c>
      <c r="P875" s="29">
        <v>3500</v>
      </c>
      <c r="Q875" s="29">
        <v>0</v>
      </c>
      <c r="R875" s="29">
        <v>14000</v>
      </c>
      <c r="S875" s="29">
        <v>10700</v>
      </c>
      <c r="T875" s="29">
        <v>3300</v>
      </c>
      <c r="U875" s="30" t="s">
        <v>1173</v>
      </c>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row>
    <row r="876" spans="1:45" x14ac:dyDescent="0.3">
      <c r="A876" s="22"/>
      <c r="B876" s="26" t="s">
        <v>4480</v>
      </c>
      <c r="C876" s="27">
        <v>45670</v>
      </c>
      <c r="D876" s="28" t="s">
        <v>1190</v>
      </c>
      <c r="E876" s="28" t="s">
        <v>1157</v>
      </c>
      <c r="F876" s="28" t="s">
        <v>1197</v>
      </c>
      <c r="G876" s="28" t="s">
        <v>2431</v>
      </c>
      <c r="H876" s="28" t="s">
        <v>745</v>
      </c>
      <c r="I876" s="28" t="s">
        <v>1153</v>
      </c>
      <c r="J876" s="28" t="s">
        <v>2227</v>
      </c>
      <c r="K876" s="28" t="s">
        <v>4481</v>
      </c>
      <c r="L876" s="28" t="s">
        <v>4482</v>
      </c>
      <c r="M876" s="28" t="s">
        <v>1177</v>
      </c>
      <c r="N876" s="28" t="s">
        <v>1181</v>
      </c>
      <c r="O876" s="29">
        <v>6</v>
      </c>
      <c r="P876" s="29">
        <v>850</v>
      </c>
      <c r="Q876" s="29">
        <v>0</v>
      </c>
      <c r="R876" s="29">
        <v>5100</v>
      </c>
      <c r="S876" s="29">
        <v>3900</v>
      </c>
      <c r="T876" s="29">
        <v>1200</v>
      </c>
      <c r="U876" s="30" t="s">
        <v>1172</v>
      </c>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row>
    <row r="877" spans="1:45" x14ac:dyDescent="0.3">
      <c r="A877" s="22"/>
      <c r="B877" s="26" t="s">
        <v>4483</v>
      </c>
      <c r="C877" s="27">
        <v>45670</v>
      </c>
      <c r="D877" s="28" t="s">
        <v>1190</v>
      </c>
      <c r="E877" s="28" t="s">
        <v>1157</v>
      </c>
      <c r="F877" s="28" t="s">
        <v>1197</v>
      </c>
      <c r="G877" s="28" t="s">
        <v>2435</v>
      </c>
      <c r="H877" s="28" t="s">
        <v>742</v>
      </c>
      <c r="I877" s="28" t="s">
        <v>1153</v>
      </c>
      <c r="J877" s="28" t="s">
        <v>1285</v>
      </c>
      <c r="K877" s="28" t="s">
        <v>4484</v>
      </c>
      <c r="L877" s="28" t="s">
        <v>4485</v>
      </c>
      <c r="M877" s="28" t="s">
        <v>1177</v>
      </c>
      <c r="N877" s="28" t="s">
        <v>1181</v>
      </c>
      <c r="O877" s="29">
        <v>5</v>
      </c>
      <c r="P877" s="29">
        <v>450</v>
      </c>
      <c r="Q877" s="29">
        <v>0</v>
      </c>
      <c r="R877" s="29">
        <v>2250</v>
      </c>
      <c r="S877" s="29">
        <v>1700</v>
      </c>
      <c r="T877" s="29">
        <v>550</v>
      </c>
      <c r="U877" s="30" t="s">
        <v>1174</v>
      </c>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row>
    <row r="878" spans="1:45" x14ac:dyDescent="0.3">
      <c r="A878" s="22"/>
      <c r="B878" s="26" t="s">
        <v>4486</v>
      </c>
      <c r="C878" s="27">
        <v>45671</v>
      </c>
      <c r="D878" s="28" t="s">
        <v>1191</v>
      </c>
      <c r="E878" s="28" t="s">
        <v>1157</v>
      </c>
      <c r="F878" s="28" t="s">
        <v>1198</v>
      </c>
      <c r="G878" s="28" t="s">
        <v>4487</v>
      </c>
      <c r="H878" s="28" t="s">
        <v>744</v>
      </c>
      <c r="I878" s="28" t="s">
        <v>1155</v>
      </c>
      <c r="J878" s="28" t="s">
        <v>2350</v>
      </c>
      <c r="K878" s="28" t="s">
        <v>4488</v>
      </c>
      <c r="L878" s="28" t="s">
        <v>4489</v>
      </c>
      <c r="M878" s="28" t="s">
        <v>1177</v>
      </c>
      <c r="N878" s="28" t="s">
        <v>1180</v>
      </c>
      <c r="O878" s="29">
        <v>3</v>
      </c>
      <c r="P878" s="29">
        <v>2800</v>
      </c>
      <c r="Q878" s="29">
        <v>5</v>
      </c>
      <c r="R878" s="29">
        <v>7980</v>
      </c>
      <c r="S878" s="29">
        <v>6100</v>
      </c>
      <c r="T878" s="29">
        <v>1880</v>
      </c>
      <c r="U878" s="30" t="s">
        <v>1172</v>
      </c>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row>
    <row r="879" spans="1:45" x14ac:dyDescent="0.3">
      <c r="A879" s="22"/>
      <c r="B879" s="26" t="s">
        <v>4490</v>
      </c>
      <c r="C879" s="27">
        <v>45671</v>
      </c>
      <c r="D879" s="28" t="s">
        <v>1191</v>
      </c>
      <c r="E879" s="28" t="s">
        <v>1157</v>
      </c>
      <c r="F879" s="28" t="s">
        <v>1198</v>
      </c>
      <c r="G879" s="28" t="s">
        <v>4491</v>
      </c>
      <c r="H879" s="28" t="s">
        <v>1025</v>
      </c>
      <c r="I879" s="28" t="s">
        <v>1155</v>
      </c>
      <c r="J879" s="28" t="s">
        <v>1823</v>
      </c>
      <c r="K879" s="28" t="s">
        <v>4492</v>
      </c>
      <c r="L879" s="28" t="s">
        <v>4493</v>
      </c>
      <c r="M879" s="28" t="s">
        <v>1177</v>
      </c>
      <c r="N879" s="28" t="s">
        <v>1180</v>
      </c>
      <c r="O879" s="29">
        <v>4</v>
      </c>
      <c r="P879" s="29">
        <v>1200</v>
      </c>
      <c r="Q879" s="29">
        <v>0</v>
      </c>
      <c r="R879" s="29">
        <v>4800</v>
      </c>
      <c r="S879" s="29">
        <v>3600</v>
      </c>
      <c r="T879" s="29">
        <v>1200</v>
      </c>
      <c r="U879" s="30" t="s">
        <v>1174</v>
      </c>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row>
    <row r="880" spans="1:45" x14ac:dyDescent="0.3">
      <c r="A880" s="22"/>
      <c r="B880" s="26" t="s">
        <v>4494</v>
      </c>
      <c r="C880" s="27">
        <v>45672</v>
      </c>
      <c r="D880" s="28" t="s">
        <v>1186</v>
      </c>
      <c r="E880" s="28" t="s">
        <v>1159</v>
      </c>
      <c r="F880" s="28" t="s">
        <v>1198</v>
      </c>
      <c r="G880" s="28" t="s">
        <v>2301</v>
      </c>
      <c r="H880" s="28" t="s">
        <v>826</v>
      </c>
      <c r="I880" s="28" t="s">
        <v>1152</v>
      </c>
      <c r="J880" s="28" t="s">
        <v>3889</v>
      </c>
      <c r="K880" s="28" t="s">
        <v>4495</v>
      </c>
      <c r="L880" s="28" t="s">
        <v>4496</v>
      </c>
      <c r="M880" s="28" t="s">
        <v>1177</v>
      </c>
      <c r="N880" s="28" t="s">
        <v>1184</v>
      </c>
      <c r="O880" s="29">
        <v>2</v>
      </c>
      <c r="P880" s="29">
        <v>25000</v>
      </c>
      <c r="Q880" s="29">
        <v>8</v>
      </c>
      <c r="R880" s="29">
        <v>46000</v>
      </c>
      <c r="S880" s="29">
        <v>35000</v>
      </c>
      <c r="T880" s="29">
        <v>11000</v>
      </c>
      <c r="U880" s="30" t="s">
        <v>1172</v>
      </c>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row>
    <row r="881" spans="1:45" x14ac:dyDescent="0.3">
      <c r="A881" s="22"/>
      <c r="B881" s="26" t="s">
        <v>4497</v>
      </c>
      <c r="C881" s="27">
        <v>45672</v>
      </c>
      <c r="D881" s="28" t="s">
        <v>1186</v>
      </c>
      <c r="E881" s="28" t="s">
        <v>1159</v>
      </c>
      <c r="F881" s="28" t="s">
        <v>1198</v>
      </c>
      <c r="G881" s="28" t="s">
        <v>2305</v>
      </c>
      <c r="H881" s="28" t="s">
        <v>459</v>
      </c>
      <c r="I881" s="28" t="s">
        <v>1152</v>
      </c>
      <c r="J881" s="28" t="s">
        <v>3889</v>
      </c>
      <c r="K881" s="28" t="s">
        <v>4498</v>
      </c>
      <c r="L881" s="28" t="s">
        <v>4499</v>
      </c>
      <c r="M881" s="28" t="s">
        <v>1177</v>
      </c>
      <c r="N881" s="28" t="s">
        <v>1184</v>
      </c>
      <c r="O881" s="29">
        <v>3</v>
      </c>
      <c r="P881" s="29">
        <v>15000</v>
      </c>
      <c r="Q881" s="29">
        <v>10</v>
      </c>
      <c r="R881" s="29">
        <v>40500</v>
      </c>
      <c r="S881" s="29">
        <v>31000</v>
      </c>
      <c r="T881" s="29">
        <v>9500</v>
      </c>
      <c r="U881" s="30" t="s">
        <v>1174</v>
      </c>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row>
    <row r="882" spans="1:45" x14ac:dyDescent="0.3">
      <c r="A882" s="22"/>
      <c r="B882" s="26" t="s">
        <v>4500</v>
      </c>
      <c r="C882" s="27">
        <v>45673</v>
      </c>
      <c r="D882" s="28" t="s">
        <v>1187</v>
      </c>
      <c r="E882" s="28" t="s">
        <v>1158</v>
      </c>
      <c r="F882" s="28" t="s">
        <v>1196</v>
      </c>
      <c r="G882" s="28" t="s">
        <v>2260</v>
      </c>
      <c r="H882" s="28" t="s">
        <v>1092</v>
      </c>
      <c r="I882" s="28" t="s">
        <v>1151</v>
      </c>
      <c r="J882" s="28" t="s">
        <v>3889</v>
      </c>
      <c r="K882" s="28" t="s">
        <v>4501</v>
      </c>
      <c r="L882" s="28" t="s">
        <v>4502</v>
      </c>
      <c r="M882" s="28" t="s">
        <v>1177</v>
      </c>
      <c r="N882" s="28" t="s">
        <v>1182</v>
      </c>
      <c r="O882" s="29">
        <v>5</v>
      </c>
      <c r="P882" s="29">
        <v>2200</v>
      </c>
      <c r="Q882" s="29">
        <v>15</v>
      </c>
      <c r="R882" s="29">
        <v>9350</v>
      </c>
      <c r="S882" s="29">
        <v>7100</v>
      </c>
      <c r="T882" s="29">
        <v>2250</v>
      </c>
      <c r="U882" s="30" t="s">
        <v>1172</v>
      </c>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row>
    <row r="883" spans="1:45" x14ac:dyDescent="0.3">
      <c r="A883" s="22"/>
      <c r="B883" s="26" t="s">
        <v>4503</v>
      </c>
      <c r="C883" s="27">
        <v>45673</v>
      </c>
      <c r="D883" s="28" t="s">
        <v>1187</v>
      </c>
      <c r="E883" s="28" t="s">
        <v>1158</v>
      </c>
      <c r="F883" s="28" t="s">
        <v>1196</v>
      </c>
      <c r="G883" s="28" t="s">
        <v>2265</v>
      </c>
      <c r="H883" s="28" t="s">
        <v>509</v>
      </c>
      <c r="I883" s="28" t="s">
        <v>1151</v>
      </c>
      <c r="J883" s="28" t="s">
        <v>3889</v>
      </c>
      <c r="K883" s="28" t="s">
        <v>4504</v>
      </c>
      <c r="L883" s="28" t="s">
        <v>4505</v>
      </c>
      <c r="M883" s="28" t="s">
        <v>1177</v>
      </c>
      <c r="N883" s="28" t="s">
        <v>1182</v>
      </c>
      <c r="O883" s="29">
        <v>4</v>
      </c>
      <c r="P883" s="29">
        <v>2800</v>
      </c>
      <c r="Q883" s="29">
        <v>12</v>
      </c>
      <c r="R883" s="29">
        <v>9856</v>
      </c>
      <c r="S883" s="29">
        <v>7500</v>
      </c>
      <c r="T883" s="29">
        <v>2356</v>
      </c>
      <c r="U883" s="30" t="s">
        <v>1173</v>
      </c>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row>
    <row r="884" spans="1:45" x14ac:dyDescent="0.3">
      <c r="A884" s="22"/>
      <c r="B884" s="26" t="s">
        <v>4506</v>
      </c>
      <c r="C884" s="27">
        <v>45674</v>
      </c>
      <c r="D884" s="28" t="s">
        <v>1188</v>
      </c>
      <c r="E884" s="28" t="s">
        <v>1156</v>
      </c>
      <c r="F884" s="28" t="s">
        <v>1197</v>
      </c>
      <c r="G884" s="28" t="s">
        <v>2120</v>
      </c>
      <c r="H884" s="28" t="s">
        <v>1009</v>
      </c>
      <c r="I884" s="28" t="s">
        <v>1152</v>
      </c>
      <c r="J884" s="28" t="s">
        <v>3889</v>
      </c>
      <c r="K884" s="28" t="s">
        <v>4507</v>
      </c>
      <c r="L884" s="28" t="s">
        <v>4508</v>
      </c>
      <c r="M884" s="28" t="s">
        <v>1177</v>
      </c>
      <c r="N884" s="28" t="s">
        <v>1185</v>
      </c>
      <c r="O884" s="29">
        <v>2</v>
      </c>
      <c r="P884" s="29">
        <v>35000</v>
      </c>
      <c r="Q884" s="29">
        <v>8</v>
      </c>
      <c r="R884" s="29">
        <v>64400</v>
      </c>
      <c r="S884" s="29">
        <v>49000</v>
      </c>
      <c r="T884" s="29">
        <v>15400</v>
      </c>
      <c r="U884" s="30" t="s">
        <v>1172</v>
      </c>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row>
    <row r="885" spans="1:45" x14ac:dyDescent="0.3">
      <c r="A885" s="22"/>
      <c r="B885" s="26" t="s">
        <v>4509</v>
      </c>
      <c r="C885" s="27">
        <v>45674</v>
      </c>
      <c r="D885" s="28" t="s">
        <v>1188</v>
      </c>
      <c r="E885" s="28" t="s">
        <v>1156</v>
      </c>
      <c r="F885" s="28" t="s">
        <v>1197</v>
      </c>
      <c r="G885" s="28" t="s">
        <v>2124</v>
      </c>
      <c r="H885" s="28" t="s">
        <v>623</v>
      </c>
      <c r="I885" s="28" t="s">
        <v>1152</v>
      </c>
      <c r="J885" s="28" t="s">
        <v>3889</v>
      </c>
      <c r="K885" s="28" t="s">
        <v>4510</v>
      </c>
      <c r="L885" s="28" t="s">
        <v>4511</v>
      </c>
      <c r="M885" s="28" t="s">
        <v>1177</v>
      </c>
      <c r="N885" s="28" t="s">
        <v>1185</v>
      </c>
      <c r="O885" s="29">
        <v>3</v>
      </c>
      <c r="P885" s="29">
        <v>18000</v>
      </c>
      <c r="Q885" s="29">
        <v>5</v>
      </c>
      <c r="R885" s="29">
        <v>51300</v>
      </c>
      <c r="S885" s="29">
        <v>39000</v>
      </c>
      <c r="T885" s="29">
        <v>12300</v>
      </c>
      <c r="U885" s="30" t="s">
        <v>1174</v>
      </c>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row>
    <row r="886" spans="1:45" x14ac:dyDescent="0.3">
      <c r="A886" s="22"/>
      <c r="B886" s="26" t="s">
        <v>4512</v>
      </c>
      <c r="C886" s="27">
        <v>45675</v>
      </c>
      <c r="D886" s="28" t="s">
        <v>1189</v>
      </c>
      <c r="E886" s="28" t="s">
        <v>1157</v>
      </c>
      <c r="F886" s="28" t="s">
        <v>1195</v>
      </c>
      <c r="G886" s="28" t="s">
        <v>2878</v>
      </c>
      <c r="H886" s="28" t="s">
        <v>824</v>
      </c>
      <c r="I886" s="28" t="s">
        <v>1153</v>
      </c>
      <c r="J886" s="28" t="s">
        <v>3889</v>
      </c>
      <c r="K886" s="28" t="s">
        <v>4513</v>
      </c>
      <c r="L886" s="28" t="s">
        <v>4514</v>
      </c>
      <c r="M886" s="28" t="s">
        <v>1177</v>
      </c>
      <c r="N886" s="28" t="s">
        <v>1183</v>
      </c>
      <c r="O886" s="29">
        <v>2</v>
      </c>
      <c r="P886" s="29">
        <v>22000</v>
      </c>
      <c r="Q886" s="29">
        <v>10</v>
      </c>
      <c r="R886" s="29">
        <v>39600</v>
      </c>
      <c r="S886" s="29">
        <v>30000</v>
      </c>
      <c r="T886" s="29">
        <v>9600</v>
      </c>
      <c r="U886" s="30" t="s">
        <v>1172</v>
      </c>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row>
    <row r="887" spans="1:45" x14ac:dyDescent="0.3">
      <c r="A887" s="22"/>
      <c r="B887" s="26" t="s">
        <v>4515</v>
      </c>
      <c r="C887" s="27">
        <v>45675</v>
      </c>
      <c r="D887" s="28" t="s">
        <v>1189</v>
      </c>
      <c r="E887" s="28" t="s">
        <v>1157</v>
      </c>
      <c r="F887" s="28" t="s">
        <v>1195</v>
      </c>
      <c r="G887" s="28" t="s">
        <v>2881</v>
      </c>
      <c r="H887" s="28" t="s">
        <v>428</v>
      </c>
      <c r="I887" s="28" t="s">
        <v>1153</v>
      </c>
      <c r="J887" s="28" t="s">
        <v>1958</v>
      </c>
      <c r="K887" s="28" t="s">
        <v>4516</v>
      </c>
      <c r="L887" s="28" t="s">
        <v>4517</v>
      </c>
      <c r="M887" s="28" t="s">
        <v>1179</v>
      </c>
      <c r="N887" s="28" t="s">
        <v>1183</v>
      </c>
      <c r="O887" s="29">
        <v>3</v>
      </c>
      <c r="P887" s="29">
        <v>12000</v>
      </c>
      <c r="Q887" s="29">
        <v>8</v>
      </c>
      <c r="R887" s="29">
        <v>33120</v>
      </c>
      <c r="S887" s="29">
        <v>25000</v>
      </c>
      <c r="T887" s="29">
        <v>8120</v>
      </c>
      <c r="U887" s="30" t="s">
        <v>1173</v>
      </c>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row>
    <row r="888" spans="1:45" x14ac:dyDescent="0.3">
      <c r="A888" s="22"/>
      <c r="B888" s="26" t="s">
        <v>4518</v>
      </c>
      <c r="C888" s="27">
        <v>45676</v>
      </c>
      <c r="D888" s="28" t="s">
        <v>1190</v>
      </c>
      <c r="E888" s="28" t="s">
        <v>1157</v>
      </c>
      <c r="F888" s="28" t="s">
        <v>1197</v>
      </c>
      <c r="G888" s="28" t="s">
        <v>2480</v>
      </c>
      <c r="H888" s="28" t="s">
        <v>825</v>
      </c>
      <c r="I888" s="28" t="s">
        <v>1153</v>
      </c>
      <c r="J888" s="28" t="s">
        <v>3889</v>
      </c>
      <c r="K888" s="28" t="s">
        <v>4519</v>
      </c>
      <c r="L888" s="28" t="s">
        <v>4520</v>
      </c>
      <c r="M888" s="28" t="s">
        <v>1177</v>
      </c>
      <c r="N888" s="28" t="s">
        <v>1181</v>
      </c>
      <c r="O888" s="29">
        <v>5</v>
      </c>
      <c r="P888" s="29">
        <v>1200</v>
      </c>
      <c r="Q888" s="29">
        <v>5</v>
      </c>
      <c r="R888" s="29">
        <v>5700</v>
      </c>
      <c r="S888" s="29">
        <v>4300</v>
      </c>
      <c r="T888" s="29">
        <v>1400</v>
      </c>
      <c r="U888" s="30" t="s">
        <v>1172</v>
      </c>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row>
    <row r="889" spans="1:45" x14ac:dyDescent="0.3">
      <c r="A889" s="22"/>
      <c r="B889" s="26" t="s">
        <v>4521</v>
      </c>
      <c r="C889" s="27">
        <v>45676</v>
      </c>
      <c r="D889" s="28" t="s">
        <v>1190</v>
      </c>
      <c r="E889" s="28" t="s">
        <v>1157</v>
      </c>
      <c r="F889" s="28" t="s">
        <v>1197</v>
      </c>
      <c r="G889" s="28" t="s">
        <v>2485</v>
      </c>
      <c r="H889" s="28" t="s">
        <v>887</v>
      </c>
      <c r="I889" s="28" t="s">
        <v>1153</v>
      </c>
      <c r="J889" s="28" t="s">
        <v>3908</v>
      </c>
      <c r="K889" s="28" t="s">
        <v>4522</v>
      </c>
      <c r="L889" s="28" t="s">
        <v>4523</v>
      </c>
      <c r="M889" s="28" t="s">
        <v>1177</v>
      </c>
      <c r="N889" s="28" t="s">
        <v>1181</v>
      </c>
      <c r="O889" s="29">
        <v>4</v>
      </c>
      <c r="P889" s="29">
        <v>1500</v>
      </c>
      <c r="Q889" s="29">
        <v>0</v>
      </c>
      <c r="R889" s="29">
        <v>6000</v>
      </c>
      <c r="S889" s="29">
        <v>4600</v>
      </c>
      <c r="T889" s="29">
        <v>1400</v>
      </c>
      <c r="U889" s="30" t="s">
        <v>1174</v>
      </c>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row>
    <row r="890" spans="1:45" x14ac:dyDescent="0.3">
      <c r="A890" s="22"/>
      <c r="B890" s="26" t="s">
        <v>4524</v>
      </c>
      <c r="C890" s="27">
        <v>45677</v>
      </c>
      <c r="D890" s="28" t="s">
        <v>1191</v>
      </c>
      <c r="E890" s="28" t="s">
        <v>1157</v>
      </c>
      <c r="F890" s="28" t="s">
        <v>1198</v>
      </c>
      <c r="G890" s="28" t="s">
        <v>4525</v>
      </c>
      <c r="H890" s="28" t="s">
        <v>829</v>
      </c>
      <c r="I890" s="28" t="s">
        <v>1155</v>
      </c>
      <c r="J890" s="28" t="s">
        <v>3889</v>
      </c>
      <c r="K890" s="28" t="s">
        <v>4526</v>
      </c>
      <c r="L890" s="28" t="s">
        <v>4527</v>
      </c>
      <c r="M890" s="28" t="s">
        <v>1177</v>
      </c>
      <c r="N890" s="28" t="s">
        <v>1180</v>
      </c>
      <c r="O890" s="29">
        <v>3</v>
      </c>
      <c r="P890" s="29">
        <v>3500</v>
      </c>
      <c r="Q890" s="29">
        <v>8</v>
      </c>
      <c r="R890" s="29">
        <v>9660</v>
      </c>
      <c r="S890" s="29">
        <v>7400</v>
      </c>
      <c r="T890" s="29">
        <v>2260</v>
      </c>
      <c r="U890" s="30" t="s">
        <v>1172</v>
      </c>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row>
    <row r="891" spans="1:45" x14ac:dyDescent="0.3">
      <c r="A891" s="22"/>
      <c r="B891" s="26" t="s">
        <v>4528</v>
      </c>
      <c r="C891" s="27">
        <v>45677</v>
      </c>
      <c r="D891" s="28" t="s">
        <v>1191</v>
      </c>
      <c r="E891" s="28" t="s">
        <v>1157</v>
      </c>
      <c r="F891" s="28" t="s">
        <v>1198</v>
      </c>
      <c r="G891" s="28" t="s">
        <v>4529</v>
      </c>
      <c r="H891" s="28" t="s">
        <v>892</v>
      </c>
      <c r="I891" s="28" t="s">
        <v>1155</v>
      </c>
      <c r="J891" s="28" t="s">
        <v>1823</v>
      </c>
      <c r="K891" s="28" t="s">
        <v>4530</v>
      </c>
      <c r="L891" s="28" t="s">
        <v>4531</v>
      </c>
      <c r="M891" s="28" t="s">
        <v>1177</v>
      </c>
      <c r="N891" s="28" t="s">
        <v>1180</v>
      </c>
      <c r="O891" s="29">
        <v>2</v>
      </c>
      <c r="P891" s="29">
        <v>5500</v>
      </c>
      <c r="Q891" s="29">
        <v>5</v>
      </c>
      <c r="R891" s="29">
        <v>10450</v>
      </c>
      <c r="S891" s="29">
        <v>8000</v>
      </c>
      <c r="T891" s="29">
        <v>2450</v>
      </c>
      <c r="U891" s="30" t="s">
        <v>1174</v>
      </c>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row>
    <row r="892" spans="1:45" x14ac:dyDescent="0.3">
      <c r="A892" s="22"/>
      <c r="B892" s="26" t="s">
        <v>4532</v>
      </c>
      <c r="C892" s="27">
        <v>45678</v>
      </c>
      <c r="D892" s="28" t="s">
        <v>1192</v>
      </c>
      <c r="E892" s="28" t="s">
        <v>1157</v>
      </c>
      <c r="F892" s="28" t="s">
        <v>1195</v>
      </c>
      <c r="G892" s="28" t="s">
        <v>2941</v>
      </c>
      <c r="H892" s="28" t="s">
        <v>853</v>
      </c>
      <c r="I892" s="28" t="s">
        <v>1153</v>
      </c>
      <c r="J892" s="28" t="s">
        <v>2350</v>
      </c>
      <c r="K892" s="28" t="s">
        <v>4533</v>
      </c>
      <c r="L892" s="28" t="s">
        <v>4534</v>
      </c>
      <c r="M892" s="28" t="s">
        <v>1177</v>
      </c>
      <c r="N892" s="28" t="s">
        <v>1183</v>
      </c>
      <c r="O892" s="29">
        <v>3</v>
      </c>
      <c r="P892" s="29">
        <v>8500</v>
      </c>
      <c r="Q892" s="29">
        <v>5</v>
      </c>
      <c r="R892" s="29">
        <v>24225</v>
      </c>
      <c r="S892" s="29">
        <v>18500</v>
      </c>
      <c r="T892" s="29">
        <v>5725</v>
      </c>
      <c r="U892" s="30" t="s">
        <v>1172</v>
      </c>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row>
    <row r="893" spans="1:45" x14ac:dyDescent="0.3">
      <c r="A893" s="22"/>
      <c r="B893" s="26" t="s">
        <v>4535</v>
      </c>
      <c r="C893" s="27">
        <v>45678</v>
      </c>
      <c r="D893" s="28" t="s">
        <v>1192</v>
      </c>
      <c r="E893" s="28" t="s">
        <v>1157</v>
      </c>
      <c r="F893" s="28" t="s">
        <v>1195</v>
      </c>
      <c r="G893" s="28" t="s">
        <v>2945</v>
      </c>
      <c r="H893" s="28" t="s">
        <v>773</v>
      </c>
      <c r="I893" s="28" t="s">
        <v>1154</v>
      </c>
      <c r="J893" s="28" t="s">
        <v>2252</v>
      </c>
      <c r="K893" s="28" t="s">
        <v>4536</v>
      </c>
      <c r="L893" s="28" t="s">
        <v>4537</v>
      </c>
      <c r="M893" s="28" t="s">
        <v>1177</v>
      </c>
      <c r="N893" s="28" t="s">
        <v>1183</v>
      </c>
      <c r="O893" s="29">
        <v>4</v>
      </c>
      <c r="P893" s="29">
        <v>1500</v>
      </c>
      <c r="Q893" s="29">
        <v>0</v>
      </c>
      <c r="R893" s="29">
        <v>6000</v>
      </c>
      <c r="S893" s="29">
        <v>4600</v>
      </c>
      <c r="T893" s="29">
        <v>1400</v>
      </c>
      <c r="U893" s="30" t="s">
        <v>1173</v>
      </c>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row>
    <row r="894" spans="1:45" x14ac:dyDescent="0.3">
      <c r="A894" s="22"/>
      <c r="B894" s="26" t="s">
        <v>4538</v>
      </c>
      <c r="C894" s="27">
        <v>45679</v>
      </c>
      <c r="D894" s="28" t="s">
        <v>1193</v>
      </c>
      <c r="E894" s="28" t="s">
        <v>1157</v>
      </c>
      <c r="F894" s="28" t="s">
        <v>1195</v>
      </c>
      <c r="G894" s="28" t="s">
        <v>3006</v>
      </c>
      <c r="H894" s="28" t="s">
        <v>1057</v>
      </c>
      <c r="I894" s="28" t="s">
        <v>1153</v>
      </c>
      <c r="J894" s="28" t="s">
        <v>2350</v>
      </c>
      <c r="K894" s="28" t="s">
        <v>4539</v>
      </c>
      <c r="L894" s="28" t="s">
        <v>4540</v>
      </c>
      <c r="M894" s="28" t="s">
        <v>1177</v>
      </c>
      <c r="N894" s="28" t="s">
        <v>1183</v>
      </c>
      <c r="O894" s="29">
        <v>2</v>
      </c>
      <c r="P894" s="29">
        <v>12000</v>
      </c>
      <c r="Q894" s="29">
        <v>8</v>
      </c>
      <c r="R894" s="29">
        <v>22080</v>
      </c>
      <c r="S894" s="29">
        <v>17000</v>
      </c>
      <c r="T894" s="29">
        <v>5080</v>
      </c>
      <c r="U894" s="30" t="s">
        <v>1172</v>
      </c>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row>
    <row r="895" spans="1:45" x14ac:dyDescent="0.3">
      <c r="A895" s="22"/>
      <c r="B895" s="26" t="s">
        <v>4541</v>
      </c>
      <c r="C895" s="27">
        <v>45679</v>
      </c>
      <c r="D895" s="28" t="s">
        <v>1193</v>
      </c>
      <c r="E895" s="28" t="s">
        <v>1157</v>
      </c>
      <c r="F895" s="28" t="s">
        <v>1195</v>
      </c>
      <c r="G895" s="28" t="s">
        <v>3010</v>
      </c>
      <c r="H895" s="28" t="s">
        <v>1131</v>
      </c>
      <c r="I895" s="28" t="s">
        <v>1153</v>
      </c>
      <c r="J895" s="28" t="s">
        <v>2419</v>
      </c>
      <c r="K895" s="28" t="s">
        <v>4542</v>
      </c>
      <c r="L895" s="28" t="s">
        <v>4543</v>
      </c>
      <c r="M895" s="28" t="s">
        <v>1177</v>
      </c>
      <c r="N895" s="28" t="s">
        <v>1183</v>
      </c>
      <c r="O895" s="29">
        <v>5</v>
      </c>
      <c r="P895" s="29">
        <v>1800</v>
      </c>
      <c r="Q895" s="29">
        <v>5</v>
      </c>
      <c r="R895" s="29">
        <v>8550</v>
      </c>
      <c r="S895" s="29">
        <v>6500</v>
      </c>
      <c r="T895" s="29">
        <v>2050</v>
      </c>
      <c r="U895" s="30" t="s">
        <v>1174</v>
      </c>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row>
    <row r="896" spans="1:45" x14ac:dyDescent="0.3">
      <c r="A896" s="22"/>
      <c r="B896" s="26" t="s">
        <v>4544</v>
      </c>
      <c r="C896" s="27">
        <v>45680</v>
      </c>
      <c r="D896" s="28" t="s">
        <v>1186</v>
      </c>
      <c r="E896" s="28" t="s">
        <v>1159</v>
      </c>
      <c r="F896" s="28" t="s">
        <v>1198</v>
      </c>
      <c r="G896" s="28" t="s">
        <v>2349</v>
      </c>
      <c r="H896" s="28" t="s">
        <v>831</v>
      </c>
      <c r="I896" s="28" t="s">
        <v>1152</v>
      </c>
      <c r="J896" s="28" t="s">
        <v>3889</v>
      </c>
      <c r="K896" s="28" t="s">
        <v>4545</v>
      </c>
      <c r="L896" s="28" t="s">
        <v>4546</v>
      </c>
      <c r="M896" s="28" t="s">
        <v>1177</v>
      </c>
      <c r="N896" s="28" t="s">
        <v>1184</v>
      </c>
      <c r="O896" s="29">
        <v>2</v>
      </c>
      <c r="P896" s="29">
        <v>28000</v>
      </c>
      <c r="Q896" s="29">
        <v>10</v>
      </c>
      <c r="R896" s="29">
        <v>50400</v>
      </c>
      <c r="S896" s="29">
        <v>38000</v>
      </c>
      <c r="T896" s="29">
        <v>12400</v>
      </c>
      <c r="U896" s="30" t="s">
        <v>1172</v>
      </c>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row>
    <row r="897" spans="1:45" x14ac:dyDescent="0.3">
      <c r="A897" s="22"/>
      <c r="B897" s="26" t="s">
        <v>4547</v>
      </c>
      <c r="C897" s="27">
        <v>45680</v>
      </c>
      <c r="D897" s="28" t="s">
        <v>1186</v>
      </c>
      <c r="E897" s="28" t="s">
        <v>1159</v>
      </c>
      <c r="F897" s="28" t="s">
        <v>1198</v>
      </c>
      <c r="G897" s="28" t="s">
        <v>2354</v>
      </c>
      <c r="H897" s="28" t="s">
        <v>571</v>
      </c>
      <c r="I897" s="28" t="s">
        <v>1152</v>
      </c>
      <c r="J897" s="28" t="s">
        <v>1240</v>
      </c>
      <c r="K897" s="28" t="s">
        <v>4548</v>
      </c>
      <c r="L897" s="28" t="s">
        <v>4549</v>
      </c>
      <c r="M897" s="28" t="s">
        <v>1177</v>
      </c>
      <c r="N897" s="28" t="s">
        <v>1184</v>
      </c>
      <c r="O897" s="29">
        <v>3</v>
      </c>
      <c r="P897" s="29">
        <v>22000</v>
      </c>
      <c r="Q897" s="29">
        <v>8</v>
      </c>
      <c r="R897" s="29">
        <v>60720</v>
      </c>
      <c r="S897" s="29">
        <v>46000</v>
      </c>
      <c r="T897" s="29">
        <v>14720</v>
      </c>
      <c r="U897" s="30" t="s">
        <v>1174</v>
      </c>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row>
    <row r="898" spans="1:45" x14ac:dyDescent="0.3">
      <c r="A898" s="22"/>
      <c r="B898" s="26" t="s">
        <v>4550</v>
      </c>
      <c r="C898" s="27">
        <v>45681</v>
      </c>
      <c r="D898" s="28" t="s">
        <v>1187</v>
      </c>
      <c r="E898" s="28" t="s">
        <v>1158</v>
      </c>
      <c r="F898" s="28" t="s">
        <v>1196</v>
      </c>
      <c r="G898" s="28" t="s">
        <v>2309</v>
      </c>
      <c r="H898" s="28" t="s">
        <v>823</v>
      </c>
      <c r="I898" s="28" t="s">
        <v>1151</v>
      </c>
      <c r="J898" s="28" t="s">
        <v>3889</v>
      </c>
      <c r="K898" s="28" t="s">
        <v>4551</v>
      </c>
      <c r="L898" s="28" t="s">
        <v>4552</v>
      </c>
      <c r="M898" s="28" t="s">
        <v>1177</v>
      </c>
      <c r="N898" s="28" t="s">
        <v>1182</v>
      </c>
      <c r="O898" s="29">
        <v>4</v>
      </c>
      <c r="P898" s="29">
        <v>3200</v>
      </c>
      <c r="Q898" s="29">
        <v>8</v>
      </c>
      <c r="R898" s="29">
        <v>11776</v>
      </c>
      <c r="S898" s="29">
        <v>9000</v>
      </c>
      <c r="T898" s="29">
        <v>2776</v>
      </c>
      <c r="U898" s="30" t="s">
        <v>1172</v>
      </c>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row>
    <row r="899" spans="1:45" x14ac:dyDescent="0.3">
      <c r="A899" s="22"/>
      <c r="B899" s="26" t="s">
        <v>4553</v>
      </c>
      <c r="C899" s="27">
        <v>45681</v>
      </c>
      <c r="D899" s="28" t="s">
        <v>1187</v>
      </c>
      <c r="E899" s="28" t="s">
        <v>1158</v>
      </c>
      <c r="F899" s="28" t="s">
        <v>1196</v>
      </c>
      <c r="G899" s="28" t="s">
        <v>2313</v>
      </c>
      <c r="H899" s="28" t="s">
        <v>286</v>
      </c>
      <c r="I899" s="28" t="s">
        <v>1151</v>
      </c>
      <c r="J899" s="28" t="s">
        <v>1387</v>
      </c>
      <c r="K899" s="28" t="s">
        <v>4554</v>
      </c>
      <c r="L899" s="28" t="s">
        <v>4555</v>
      </c>
      <c r="M899" s="28" t="s">
        <v>1177</v>
      </c>
      <c r="N899" s="28" t="s">
        <v>1182</v>
      </c>
      <c r="O899" s="29">
        <v>3</v>
      </c>
      <c r="P899" s="29">
        <v>4500</v>
      </c>
      <c r="Q899" s="29">
        <v>5</v>
      </c>
      <c r="R899" s="29">
        <v>12825</v>
      </c>
      <c r="S899" s="29">
        <v>9800</v>
      </c>
      <c r="T899" s="29">
        <v>3025</v>
      </c>
      <c r="U899" s="30" t="s">
        <v>1173</v>
      </c>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row>
    <row r="900" spans="1:45" x14ac:dyDescent="0.3">
      <c r="A900" s="22"/>
      <c r="B900" s="26" t="s">
        <v>4556</v>
      </c>
      <c r="C900" s="27">
        <v>45682</v>
      </c>
      <c r="D900" s="28" t="s">
        <v>1188</v>
      </c>
      <c r="E900" s="28" t="s">
        <v>1156</v>
      </c>
      <c r="F900" s="28" t="s">
        <v>1197</v>
      </c>
      <c r="G900" s="28" t="s">
        <v>2169</v>
      </c>
      <c r="H900" s="28" t="s">
        <v>830</v>
      </c>
      <c r="I900" s="28" t="s">
        <v>1152</v>
      </c>
      <c r="J900" s="28" t="s">
        <v>3889</v>
      </c>
      <c r="K900" s="28" t="s">
        <v>4557</v>
      </c>
      <c r="L900" s="28" t="s">
        <v>4558</v>
      </c>
      <c r="M900" s="28" t="s">
        <v>1177</v>
      </c>
      <c r="N900" s="28" t="s">
        <v>1185</v>
      </c>
      <c r="O900" s="29">
        <v>2</v>
      </c>
      <c r="P900" s="29">
        <v>42000</v>
      </c>
      <c r="Q900" s="29">
        <v>8</v>
      </c>
      <c r="R900" s="29">
        <v>77280</v>
      </c>
      <c r="S900" s="29">
        <v>59000</v>
      </c>
      <c r="T900" s="29">
        <v>18280</v>
      </c>
      <c r="U900" s="30" t="s">
        <v>1172</v>
      </c>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row>
    <row r="901" spans="1:45" x14ac:dyDescent="0.3">
      <c r="A901" s="22"/>
      <c r="B901" s="26" t="s">
        <v>4559</v>
      </c>
      <c r="C901" s="27">
        <v>45682</v>
      </c>
      <c r="D901" s="28" t="s">
        <v>1188</v>
      </c>
      <c r="E901" s="28" t="s">
        <v>1156</v>
      </c>
      <c r="F901" s="28" t="s">
        <v>1197</v>
      </c>
      <c r="G901" s="28" t="s">
        <v>2173</v>
      </c>
      <c r="H901" s="28" t="s">
        <v>503</v>
      </c>
      <c r="I901" s="28" t="s">
        <v>1152</v>
      </c>
      <c r="J901" s="28" t="s">
        <v>1260</v>
      </c>
      <c r="K901" s="28" t="s">
        <v>4560</v>
      </c>
      <c r="L901" s="28" t="s">
        <v>4561</v>
      </c>
      <c r="M901" s="28" t="s">
        <v>1177</v>
      </c>
      <c r="N901" s="28" t="s">
        <v>1185</v>
      </c>
      <c r="O901" s="29">
        <v>1</v>
      </c>
      <c r="P901" s="29">
        <v>65000</v>
      </c>
      <c r="Q901" s="29">
        <v>10</v>
      </c>
      <c r="R901" s="29">
        <v>58500</v>
      </c>
      <c r="S901" s="29">
        <v>45000</v>
      </c>
      <c r="T901" s="29">
        <v>13500</v>
      </c>
      <c r="U901" s="30" t="s">
        <v>1174</v>
      </c>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row>
    <row r="902" spans="1:45" x14ac:dyDescent="0.3">
      <c r="A902" s="22"/>
      <c r="B902" s="26" t="s">
        <v>4562</v>
      </c>
      <c r="C902" s="27">
        <v>45683</v>
      </c>
      <c r="D902" s="28" t="s">
        <v>1186</v>
      </c>
      <c r="E902" s="28" t="s">
        <v>1159</v>
      </c>
      <c r="F902" s="28" t="s">
        <v>1198</v>
      </c>
      <c r="G902" s="28" t="s">
        <v>2398</v>
      </c>
      <c r="H902" s="28" t="s">
        <v>827</v>
      </c>
      <c r="I902" s="28" t="s">
        <v>1152</v>
      </c>
      <c r="J902" s="28" t="s">
        <v>2350</v>
      </c>
      <c r="K902" s="28" t="s">
        <v>4563</v>
      </c>
      <c r="L902" s="28" t="s">
        <v>3538</v>
      </c>
      <c r="M902" s="28" t="s">
        <v>1177</v>
      </c>
      <c r="N902" s="28" t="s">
        <v>1184</v>
      </c>
      <c r="O902" s="29">
        <v>3</v>
      </c>
      <c r="P902" s="29">
        <v>15000</v>
      </c>
      <c r="Q902" s="29">
        <v>12</v>
      </c>
      <c r="R902" s="29">
        <v>39600</v>
      </c>
      <c r="S902" s="29">
        <v>30000</v>
      </c>
      <c r="T902" s="29">
        <v>9600</v>
      </c>
      <c r="U902" s="30" t="s">
        <v>1172</v>
      </c>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row>
    <row r="903" spans="1:45" x14ac:dyDescent="0.3">
      <c r="A903" s="22"/>
      <c r="B903" s="26" t="s">
        <v>4564</v>
      </c>
      <c r="C903" s="27">
        <v>45683</v>
      </c>
      <c r="D903" s="28" t="s">
        <v>1186</v>
      </c>
      <c r="E903" s="28" t="s">
        <v>1159</v>
      </c>
      <c r="F903" s="28" t="s">
        <v>1198</v>
      </c>
      <c r="G903" s="28" t="s">
        <v>2402</v>
      </c>
      <c r="H903" s="28" t="s">
        <v>28</v>
      </c>
      <c r="I903" s="28" t="s">
        <v>1152</v>
      </c>
      <c r="J903" s="28" t="s">
        <v>3889</v>
      </c>
      <c r="K903" s="28" t="s">
        <v>4565</v>
      </c>
      <c r="L903" s="28" t="s">
        <v>3542</v>
      </c>
      <c r="M903" s="28" t="s">
        <v>1177</v>
      </c>
      <c r="N903" s="28" t="s">
        <v>1184</v>
      </c>
      <c r="O903" s="29">
        <v>2</v>
      </c>
      <c r="P903" s="29">
        <v>32000</v>
      </c>
      <c r="Q903" s="29">
        <v>15</v>
      </c>
      <c r="R903" s="29">
        <v>54400</v>
      </c>
      <c r="S903" s="29">
        <v>41000</v>
      </c>
      <c r="T903" s="29">
        <v>13400</v>
      </c>
      <c r="U903" s="30" t="s">
        <v>1174</v>
      </c>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row>
    <row r="904" spans="1:45" x14ac:dyDescent="0.3">
      <c r="A904" s="22"/>
      <c r="B904" s="26" t="s">
        <v>4566</v>
      </c>
      <c r="C904" s="27">
        <v>45684</v>
      </c>
      <c r="D904" s="28" t="s">
        <v>1187</v>
      </c>
      <c r="E904" s="28" t="s">
        <v>1158</v>
      </c>
      <c r="F904" s="28" t="s">
        <v>1196</v>
      </c>
      <c r="G904" s="28" t="s">
        <v>2358</v>
      </c>
      <c r="H904" s="28" t="s">
        <v>757</v>
      </c>
      <c r="I904" s="28" t="s">
        <v>1151</v>
      </c>
      <c r="J904" s="28" t="s">
        <v>3889</v>
      </c>
      <c r="K904" s="28" t="s">
        <v>4567</v>
      </c>
      <c r="L904" s="28" t="s">
        <v>4568</v>
      </c>
      <c r="M904" s="28" t="s">
        <v>1177</v>
      </c>
      <c r="N904" s="28" t="s">
        <v>1182</v>
      </c>
      <c r="O904" s="29">
        <v>5</v>
      </c>
      <c r="P904" s="29">
        <v>2200</v>
      </c>
      <c r="Q904" s="29">
        <v>12</v>
      </c>
      <c r="R904" s="29">
        <v>9680</v>
      </c>
      <c r="S904" s="29">
        <v>7400</v>
      </c>
      <c r="T904" s="29">
        <v>2280</v>
      </c>
      <c r="U904" s="30" t="s">
        <v>1172</v>
      </c>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row>
    <row r="905" spans="1:45" x14ac:dyDescent="0.3">
      <c r="A905" s="22"/>
      <c r="B905" s="26" t="s">
        <v>4569</v>
      </c>
      <c r="C905" s="27">
        <v>45684</v>
      </c>
      <c r="D905" s="28" t="s">
        <v>1187</v>
      </c>
      <c r="E905" s="28" t="s">
        <v>1158</v>
      </c>
      <c r="F905" s="28" t="s">
        <v>1196</v>
      </c>
      <c r="G905" s="28" t="s">
        <v>2362</v>
      </c>
      <c r="H905" s="28" t="s">
        <v>159</v>
      </c>
      <c r="I905" s="28" t="s">
        <v>1151</v>
      </c>
      <c r="J905" s="28" t="s">
        <v>3889</v>
      </c>
      <c r="K905" s="28" t="s">
        <v>4570</v>
      </c>
      <c r="L905" s="28" t="s">
        <v>4571</v>
      </c>
      <c r="M905" s="28" t="s">
        <v>1177</v>
      </c>
      <c r="N905" s="28" t="s">
        <v>1182</v>
      </c>
      <c r="O905" s="29">
        <v>4</v>
      </c>
      <c r="P905" s="29">
        <v>2800</v>
      </c>
      <c r="Q905" s="29">
        <v>10</v>
      </c>
      <c r="R905" s="29">
        <v>10080</v>
      </c>
      <c r="S905" s="29">
        <v>7700</v>
      </c>
      <c r="T905" s="29">
        <v>2380</v>
      </c>
      <c r="U905" s="30" t="s">
        <v>1173</v>
      </c>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row>
    <row r="906" spans="1:45" x14ac:dyDescent="0.3">
      <c r="A906" s="22"/>
      <c r="B906" s="26" t="s">
        <v>4572</v>
      </c>
      <c r="C906" s="27">
        <v>45685</v>
      </c>
      <c r="D906" s="28" t="s">
        <v>1188</v>
      </c>
      <c r="E906" s="28" t="s">
        <v>1156</v>
      </c>
      <c r="F906" s="28" t="s">
        <v>1197</v>
      </c>
      <c r="G906" s="28" t="s">
        <v>2217</v>
      </c>
      <c r="H906" s="28" t="s">
        <v>458</v>
      </c>
      <c r="I906" s="28" t="s">
        <v>1152</v>
      </c>
      <c r="J906" s="28" t="s">
        <v>3889</v>
      </c>
      <c r="K906" s="28" t="s">
        <v>4573</v>
      </c>
      <c r="L906" s="28" t="s">
        <v>4574</v>
      </c>
      <c r="M906" s="28" t="s">
        <v>1177</v>
      </c>
      <c r="N906" s="28" t="s">
        <v>1185</v>
      </c>
      <c r="O906" s="29">
        <v>2</v>
      </c>
      <c r="P906" s="29">
        <v>25000</v>
      </c>
      <c r="Q906" s="29">
        <v>15</v>
      </c>
      <c r="R906" s="29">
        <v>42500</v>
      </c>
      <c r="S906" s="29">
        <v>32000</v>
      </c>
      <c r="T906" s="29">
        <v>10500</v>
      </c>
      <c r="U906" s="30" t="s">
        <v>1172</v>
      </c>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row>
    <row r="907" spans="1:45" x14ac:dyDescent="0.3">
      <c r="A907" s="22"/>
      <c r="B907" s="26" t="s">
        <v>4575</v>
      </c>
      <c r="C907" s="27">
        <v>45685</v>
      </c>
      <c r="D907" s="28" t="s">
        <v>1188</v>
      </c>
      <c r="E907" s="28" t="s">
        <v>1156</v>
      </c>
      <c r="F907" s="28" t="s">
        <v>1197</v>
      </c>
      <c r="G907" s="28" t="s">
        <v>2222</v>
      </c>
      <c r="H907" s="28" t="s">
        <v>504</v>
      </c>
      <c r="I907" s="28" t="s">
        <v>1152</v>
      </c>
      <c r="J907" s="28" t="s">
        <v>3889</v>
      </c>
      <c r="K907" s="28" t="s">
        <v>4576</v>
      </c>
      <c r="L907" s="28" t="s">
        <v>4577</v>
      </c>
      <c r="M907" s="28" t="s">
        <v>1177</v>
      </c>
      <c r="N907" s="28" t="s">
        <v>1185</v>
      </c>
      <c r="O907" s="29">
        <v>3</v>
      </c>
      <c r="P907" s="29">
        <v>12000</v>
      </c>
      <c r="Q907" s="29">
        <v>12</v>
      </c>
      <c r="R907" s="29">
        <v>31680</v>
      </c>
      <c r="S907" s="29">
        <v>24000</v>
      </c>
      <c r="T907" s="29">
        <v>7680</v>
      </c>
      <c r="U907" s="30" t="s">
        <v>1174</v>
      </c>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row>
    <row r="908" spans="1:45" x14ac:dyDescent="0.3">
      <c r="A908" s="22"/>
      <c r="B908" s="26" t="s">
        <v>4578</v>
      </c>
      <c r="C908" s="27">
        <v>45686</v>
      </c>
      <c r="D908" s="28" t="s">
        <v>1189</v>
      </c>
      <c r="E908" s="28" t="s">
        <v>1157</v>
      </c>
      <c r="F908" s="28" t="s">
        <v>1195</v>
      </c>
      <c r="G908" s="28" t="s">
        <v>3071</v>
      </c>
      <c r="H908" s="28" t="s">
        <v>460</v>
      </c>
      <c r="I908" s="28" t="s">
        <v>1153</v>
      </c>
      <c r="J908" s="28" t="s">
        <v>3889</v>
      </c>
      <c r="K908" s="28" t="s">
        <v>4579</v>
      </c>
      <c r="L908" s="28" t="s">
        <v>4580</v>
      </c>
      <c r="M908" s="28" t="s">
        <v>1177</v>
      </c>
      <c r="N908" s="28" t="s">
        <v>1183</v>
      </c>
      <c r="O908" s="29">
        <v>2</v>
      </c>
      <c r="P908" s="29">
        <v>18000</v>
      </c>
      <c r="Q908" s="29">
        <v>10</v>
      </c>
      <c r="R908" s="29">
        <v>32400</v>
      </c>
      <c r="S908" s="29">
        <v>25000</v>
      </c>
      <c r="T908" s="29">
        <v>7400</v>
      </c>
      <c r="U908" s="30" t="s">
        <v>1172</v>
      </c>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row>
    <row r="909" spans="1:45" x14ac:dyDescent="0.3">
      <c r="A909" s="22"/>
      <c r="B909" s="26" t="s">
        <v>4581</v>
      </c>
      <c r="C909" s="27">
        <v>45686</v>
      </c>
      <c r="D909" s="28" t="s">
        <v>1189</v>
      </c>
      <c r="E909" s="28" t="s">
        <v>1157</v>
      </c>
      <c r="F909" s="28" t="s">
        <v>1195</v>
      </c>
      <c r="G909" s="28" t="s">
        <v>3075</v>
      </c>
      <c r="H909" s="28" t="s">
        <v>1094</v>
      </c>
      <c r="I909" s="28" t="s">
        <v>1153</v>
      </c>
      <c r="J909" s="28" t="s">
        <v>2218</v>
      </c>
      <c r="K909" s="28" t="s">
        <v>4582</v>
      </c>
      <c r="L909" s="28" t="s">
        <v>4583</v>
      </c>
      <c r="M909" s="28" t="s">
        <v>1177</v>
      </c>
      <c r="N909" s="28" t="s">
        <v>1183</v>
      </c>
      <c r="O909" s="29">
        <v>3</v>
      </c>
      <c r="P909" s="29">
        <v>8500</v>
      </c>
      <c r="Q909" s="29">
        <v>8</v>
      </c>
      <c r="R909" s="29">
        <v>23460</v>
      </c>
      <c r="S909" s="29">
        <v>18000</v>
      </c>
      <c r="T909" s="29">
        <v>5460</v>
      </c>
      <c r="U909" s="30" t="s">
        <v>1173</v>
      </c>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row>
    <row r="910" spans="1:45" x14ac:dyDescent="0.3">
      <c r="A910" s="22"/>
      <c r="B910" s="26" t="s">
        <v>4584</v>
      </c>
      <c r="C910" s="27">
        <v>45687</v>
      </c>
      <c r="D910" s="28" t="s">
        <v>1190</v>
      </c>
      <c r="E910" s="28" t="s">
        <v>1157</v>
      </c>
      <c r="F910" s="28" t="s">
        <v>1197</v>
      </c>
      <c r="G910" s="28" t="s">
        <v>2546</v>
      </c>
      <c r="H910" s="28" t="s">
        <v>461</v>
      </c>
      <c r="I910" s="28" t="s">
        <v>1153</v>
      </c>
      <c r="J910" s="28" t="s">
        <v>3889</v>
      </c>
      <c r="K910" s="28" t="s">
        <v>4585</v>
      </c>
      <c r="L910" s="28" t="s">
        <v>3569</v>
      </c>
      <c r="M910" s="28" t="s">
        <v>1177</v>
      </c>
      <c r="N910" s="28" t="s">
        <v>1181</v>
      </c>
      <c r="O910" s="29">
        <v>6</v>
      </c>
      <c r="P910" s="29">
        <v>800</v>
      </c>
      <c r="Q910" s="29">
        <v>5</v>
      </c>
      <c r="R910" s="29">
        <v>4560</v>
      </c>
      <c r="S910" s="29">
        <v>3500</v>
      </c>
      <c r="T910" s="29">
        <v>1060</v>
      </c>
      <c r="U910" s="30" t="s">
        <v>1172</v>
      </c>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row>
    <row r="911" spans="1:45" x14ac:dyDescent="0.3">
      <c r="A911" s="22"/>
      <c r="B911" s="26" t="s">
        <v>4586</v>
      </c>
      <c r="C911" s="27">
        <v>45687</v>
      </c>
      <c r="D911" s="28" t="s">
        <v>1190</v>
      </c>
      <c r="E911" s="28" t="s">
        <v>1157</v>
      </c>
      <c r="F911" s="28" t="s">
        <v>1197</v>
      </c>
      <c r="G911" s="28" t="s">
        <v>2550</v>
      </c>
      <c r="H911" s="28" t="s">
        <v>608</v>
      </c>
      <c r="I911" s="28" t="s">
        <v>1153</v>
      </c>
      <c r="J911" s="28" t="s">
        <v>3889</v>
      </c>
      <c r="K911" s="28" t="s">
        <v>4587</v>
      </c>
      <c r="L911" s="28" t="s">
        <v>3572</v>
      </c>
      <c r="M911" s="28" t="s">
        <v>1177</v>
      </c>
      <c r="N911" s="28" t="s">
        <v>1181</v>
      </c>
      <c r="O911" s="29">
        <v>5</v>
      </c>
      <c r="P911" s="29">
        <v>1200</v>
      </c>
      <c r="Q911" s="29">
        <v>0</v>
      </c>
      <c r="R911" s="29">
        <v>6000</v>
      </c>
      <c r="S911" s="29">
        <v>4600</v>
      </c>
      <c r="T911" s="29">
        <v>1400</v>
      </c>
      <c r="U911" s="30" t="s">
        <v>1174</v>
      </c>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row>
    <row r="912" spans="1:45" x14ac:dyDescent="0.3">
      <c r="A912" s="22"/>
      <c r="B912" s="26" t="s">
        <v>4588</v>
      </c>
      <c r="C912" s="27">
        <v>45688</v>
      </c>
      <c r="D912" s="28" t="s">
        <v>1191</v>
      </c>
      <c r="E912" s="28" t="s">
        <v>1157</v>
      </c>
      <c r="F912" s="28" t="s">
        <v>1198</v>
      </c>
      <c r="G912" s="28" t="s">
        <v>4589</v>
      </c>
      <c r="H912" s="28" t="s">
        <v>462</v>
      </c>
      <c r="I912" s="28" t="s">
        <v>1155</v>
      </c>
      <c r="J912" s="28" t="s">
        <v>3889</v>
      </c>
      <c r="K912" s="28" t="s">
        <v>4590</v>
      </c>
      <c r="L912" s="28" t="s">
        <v>4591</v>
      </c>
      <c r="M912" s="28" t="s">
        <v>1177</v>
      </c>
      <c r="N912" s="28" t="s">
        <v>1180</v>
      </c>
      <c r="O912" s="29">
        <v>3</v>
      </c>
      <c r="P912" s="29">
        <v>2800</v>
      </c>
      <c r="Q912" s="29">
        <v>8</v>
      </c>
      <c r="R912" s="29">
        <v>7728</v>
      </c>
      <c r="S912" s="29">
        <v>5900</v>
      </c>
      <c r="T912" s="29">
        <v>1828</v>
      </c>
      <c r="U912" s="30" t="s">
        <v>1172</v>
      </c>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row>
    <row r="913" spans="1:45" x14ac:dyDescent="0.3">
      <c r="A913" s="22"/>
      <c r="B913" s="26" t="s">
        <v>4592</v>
      </c>
      <c r="C913" s="27">
        <v>45688</v>
      </c>
      <c r="D913" s="28" t="s">
        <v>1191</v>
      </c>
      <c r="E913" s="28" t="s">
        <v>1157</v>
      </c>
      <c r="F913" s="28" t="s">
        <v>1198</v>
      </c>
      <c r="G913" s="28" t="s">
        <v>4593</v>
      </c>
      <c r="H913" s="28" t="s">
        <v>607</v>
      </c>
      <c r="I913" s="28" t="s">
        <v>1155</v>
      </c>
      <c r="J913" s="28" t="s">
        <v>1927</v>
      </c>
      <c r="K913" s="28" t="s">
        <v>4594</v>
      </c>
      <c r="L913" s="28" t="s">
        <v>4595</v>
      </c>
      <c r="M913" s="28" t="s">
        <v>1177</v>
      </c>
      <c r="N913" s="28" t="s">
        <v>1180</v>
      </c>
      <c r="O913" s="29">
        <v>2</v>
      </c>
      <c r="P913" s="29">
        <v>4500</v>
      </c>
      <c r="Q913" s="29">
        <v>5</v>
      </c>
      <c r="R913" s="29">
        <v>8550</v>
      </c>
      <c r="S913" s="29">
        <v>6500</v>
      </c>
      <c r="T913" s="29">
        <v>2050</v>
      </c>
      <c r="U913" s="30" t="s">
        <v>1174</v>
      </c>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row>
    <row r="914" spans="1:45" x14ac:dyDescent="0.3">
      <c r="A914" s="22"/>
      <c r="B914" s="26" t="s">
        <v>4596</v>
      </c>
      <c r="C914" s="27">
        <v>45689</v>
      </c>
      <c r="D914" s="28" t="s">
        <v>1186</v>
      </c>
      <c r="E914" s="28" t="s">
        <v>1159</v>
      </c>
      <c r="F914" s="28" t="s">
        <v>1198</v>
      </c>
      <c r="G914" s="28" t="s">
        <v>2448</v>
      </c>
      <c r="H914" s="28" t="s">
        <v>301</v>
      </c>
      <c r="I914" s="28" t="s">
        <v>1152</v>
      </c>
      <c r="J914" s="28" t="s">
        <v>4408</v>
      </c>
      <c r="K914" s="28" t="s">
        <v>4597</v>
      </c>
      <c r="L914" s="28" t="s">
        <v>4598</v>
      </c>
      <c r="M914" s="28" t="s">
        <v>1177</v>
      </c>
      <c r="N914" s="28" t="s">
        <v>1184</v>
      </c>
      <c r="O914" s="29">
        <v>2</v>
      </c>
      <c r="P914" s="29">
        <v>22000</v>
      </c>
      <c r="Q914" s="29">
        <v>5</v>
      </c>
      <c r="R914" s="29">
        <v>41800</v>
      </c>
      <c r="S914" s="29">
        <v>32000</v>
      </c>
      <c r="T914" s="29">
        <v>9800</v>
      </c>
      <c r="U914" s="30" t="s">
        <v>1172</v>
      </c>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row>
    <row r="915" spans="1:45" x14ac:dyDescent="0.3">
      <c r="A915" s="22"/>
      <c r="B915" s="26" t="s">
        <v>4599</v>
      </c>
      <c r="C915" s="27">
        <v>45689</v>
      </c>
      <c r="D915" s="28" t="s">
        <v>1186</v>
      </c>
      <c r="E915" s="28" t="s">
        <v>1159</v>
      </c>
      <c r="F915" s="28" t="s">
        <v>1198</v>
      </c>
      <c r="G915" s="28" t="s">
        <v>2452</v>
      </c>
      <c r="H915" s="28" t="s">
        <v>637</v>
      </c>
      <c r="I915" s="28" t="s">
        <v>1152</v>
      </c>
      <c r="J915" s="28" t="s">
        <v>3889</v>
      </c>
      <c r="K915" s="28" t="s">
        <v>4600</v>
      </c>
      <c r="L915" s="28" t="s">
        <v>4601</v>
      </c>
      <c r="M915" s="28" t="s">
        <v>1177</v>
      </c>
      <c r="N915" s="28" t="s">
        <v>1184</v>
      </c>
      <c r="O915" s="29">
        <v>3</v>
      </c>
      <c r="P915" s="29">
        <v>15000</v>
      </c>
      <c r="Q915" s="29">
        <v>8</v>
      </c>
      <c r="R915" s="29">
        <v>41400</v>
      </c>
      <c r="S915" s="29">
        <v>32000</v>
      </c>
      <c r="T915" s="29">
        <v>9400</v>
      </c>
      <c r="U915" s="30" t="s">
        <v>1174</v>
      </c>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row>
    <row r="916" spans="1:45" x14ac:dyDescent="0.3">
      <c r="A916" s="22"/>
      <c r="B916" s="26" t="s">
        <v>4602</v>
      </c>
      <c r="C916" s="27">
        <v>45690</v>
      </c>
      <c r="D916" s="28" t="s">
        <v>1187</v>
      </c>
      <c r="E916" s="28" t="s">
        <v>1158</v>
      </c>
      <c r="F916" s="28" t="s">
        <v>1196</v>
      </c>
      <c r="G916" s="28" t="s">
        <v>2406</v>
      </c>
      <c r="H916" s="28" t="s">
        <v>62</v>
      </c>
      <c r="I916" s="28" t="s">
        <v>1151</v>
      </c>
      <c r="J916" s="28" t="s">
        <v>2350</v>
      </c>
      <c r="K916" s="28" t="s">
        <v>4603</v>
      </c>
      <c r="L916" s="28" t="s">
        <v>4604</v>
      </c>
      <c r="M916" s="28" t="s">
        <v>1177</v>
      </c>
      <c r="N916" s="28" t="s">
        <v>1182</v>
      </c>
      <c r="O916" s="29">
        <v>4</v>
      </c>
      <c r="P916" s="29">
        <v>3200</v>
      </c>
      <c r="Q916" s="29">
        <v>5</v>
      </c>
      <c r="R916" s="29">
        <v>12160</v>
      </c>
      <c r="S916" s="29">
        <v>9300</v>
      </c>
      <c r="T916" s="29">
        <v>2860</v>
      </c>
      <c r="U916" s="30" t="s">
        <v>1172</v>
      </c>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row>
    <row r="917" spans="1:45" x14ac:dyDescent="0.3">
      <c r="A917" s="22"/>
      <c r="B917" s="26" t="s">
        <v>4605</v>
      </c>
      <c r="C917" s="27">
        <v>45690</v>
      </c>
      <c r="D917" s="28" t="s">
        <v>1187</v>
      </c>
      <c r="E917" s="28" t="s">
        <v>1158</v>
      </c>
      <c r="F917" s="28" t="s">
        <v>1196</v>
      </c>
      <c r="G917" s="28" t="s">
        <v>2410</v>
      </c>
      <c r="H917" s="28" t="s">
        <v>896</v>
      </c>
      <c r="I917" s="28" t="s">
        <v>1151</v>
      </c>
      <c r="J917" s="28" t="s">
        <v>4135</v>
      </c>
      <c r="K917" s="28" t="s">
        <v>4606</v>
      </c>
      <c r="L917" s="28" t="s">
        <v>4607</v>
      </c>
      <c r="M917" s="28" t="s">
        <v>1177</v>
      </c>
      <c r="N917" s="28" t="s">
        <v>1182</v>
      </c>
      <c r="O917" s="29">
        <v>3</v>
      </c>
      <c r="P917" s="29">
        <v>3800</v>
      </c>
      <c r="Q917" s="29">
        <v>0</v>
      </c>
      <c r="R917" s="29">
        <v>11400</v>
      </c>
      <c r="S917" s="29">
        <v>8700</v>
      </c>
      <c r="T917" s="29">
        <v>2700</v>
      </c>
      <c r="U917" s="30" t="s">
        <v>1173</v>
      </c>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row>
    <row r="918" spans="1:45" x14ac:dyDescent="0.3">
      <c r="A918" s="22"/>
      <c r="B918" s="26" t="s">
        <v>4608</v>
      </c>
      <c r="C918" s="27">
        <v>45691</v>
      </c>
      <c r="D918" s="28" t="s">
        <v>1188</v>
      </c>
      <c r="E918" s="28" t="s">
        <v>1156</v>
      </c>
      <c r="F918" s="28" t="s">
        <v>1197</v>
      </c>
      <c r="G918" s="28" t="s">
        <v>2269</v>
      </c>
      <c r="H918" s="28" t="s">
        <v>1051</v>
      </c>
      <c r="I918" s="28" t="s">
        <v>1152</v>
      </c>
      <c r="J918" s="28" t="s">
        <v>2261</v>
      </c>
      <c r="K918" s="28" t="s">
        <v>4609</v>
      </c>
      <c r="L918" s="28" t="s">
        <v>4610</v>
      </c>
      <c r="M918" s="28" t="s">
        <v>1177</v>
      </c>
      <c r="N918" s="28" t="s">
        <v>1185</v>
      </c>
      <c r="O918" s="29">
        <v>2</v>
      </c>
      <c r="P918" s="29">
        <v>18000</v>
      </c>
      <c r="Q918" s="29">
        <v>5</v>
      </c>
      <c r="R918" s="29">
        <v>34200</v>
      </c>
      <c r="S918" s="29">
        <v>26000</v>
      </c>
      <c r="T918" s="29">
        <v>8200</v>
      </c>
      <c r="U918" s="30" t="s">
        <v>1172</v>
      </c>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row>
    <row r="919" spans="1:45" x14ac:dyDescent="0.3">
      <c r="A919" s="22"/>
      <c r="B919" s="26" t="s">
        <v>4611</v>
      </c>
      <c r="C919" s="27">
        <v>45691</v>
      </c>
      <c r="D919" s="28" t="s">
        <v>1188</v>
      </c>
      <c r="E919" s="28" t="s">
        <v>1156</v>
      </c>
      <c r="F919" s="28" t="s">
        <v>1197</v>
      </c>
      <c r="G919" s="28" t="s">
        <v>2274</v>
      </c>
      <c r="H919" s="28" t="s">
        <v>372</v>
      </c>
      <c r="I919" s="28" t="s">
        <v>1152</v>
      </c>
      <c r="J919" s="28" t="s">
        <v>2261</v>
      </c>
      <c r="K919" s="28" t="s">
        <v>4612</v>
      </c>
      <c r="L919" s="28" t="s">
        <v>4613</v>
      </c>
      <c r="M919" s="28" t="s">
        <v>1177</v>
      </c>
      <c r="N919" s="28" t="s">
        <v>1185</v>
      </c>
      <c r="O919" s="29">
        <v>3</v>
      </c>
      <c r="P919" s="29">
        <v>8500</v>
      </c>
      <c r="Q919" s="29">
        <v>0</v>
      </c>
      <c r="R919" s="29">
        <v>25500</v>
      </c>
      <c r="S919" s="29">
        <v>19500</v>
      </c>
      <c r="T919" s="29">
        <v>6000</v>
      </c>
      <c r="U919" s="30" t="s">
        <v>1174</v>
      </c>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row>
    <row r="920" spans="1:45" x14ac:dyDescent="0.3">
      <c r="A920" s="22"/>
      <c r="B920" s="26" t="s">
        <v>4614</v>
      </c>
      <c r="C920" s="27">
        <v>45692</v>
      </c>
      <c r="D920" s="28" t="s">
        <v>1189</v>
      </c>
      <c r="E920" s="28" t="s">
        <v>1157</v>
      </c>
      <c r="F920" s="28" t="s">
        <v>1195</v>
      </c>
      <c r="G920" s="28" t="s">
        <v>3135</v>
      </c>
      <c r="H920" s="28" t="s">
        <v>1050</v>
      </c>
      <c r="I920" s="28" t="s">
        <v>1153</v>
      </c>
      <c r="J920" s="28" t="s">
        <v>2261</v>
      </c>
      <c r="K920" s="28" t="s">
        <v>4615</v>
      </c>
      <c r="L920" s="28" t="s">
        <v>4616</v>
      </c>
      <c r="M920" s="28" t="s">
        <v>1177</v>
      </c>
      <c r="N920" s="28" t="s">
        <v>1183</v>
      </c>
      <c r="O920" s="29">
        <v>2</v>
      </c>
      <c r="P920" s="29">
        <v>15000</v>
      </c>
      <c r="Q920" s="29">
        <v>8</v>
      </c>
      <c r="R920" s="29">
        <v>27600</v>
      </c>
      <c r="S920" s="29">
        <v>21000</v>
      </c>
      <c r="T920" s="29">
        <v>6600</v>
      </c>
      <c r="U920" s="30" t="s">
        <v>1172</v>
      </c>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row>
    <row r="921" spans="1:45" x14ac:dyDescent="0.3">
      <c r="A921" s="22"/>
      <c r="B921" s="26" t="s">
        <v>4617</v>
      </c>
      <c r="C921" s="27">
        <v>45692</v>
      </c>
      <c r="D921" s="28" t="s">
        <v>1189</v>
      </c>
      <c r="E921" s="28" t="s">
        <v>1157</v>
      </c>
      <c r="F921" s="28" t="s">
        <v>1195</v>
      </c>
      <c r="G921" s="28" t="s">
        <v>3139</v>
      </c>
      <c r="H921" s="28" t="s">
        <v>834</v>
      </c>
      <c r="I921" s="28" t="s">
        <v>1153</v>
      </c>
      <c r="J921" s="28" t="s">
        <v>2419</v>
      </c>
      <c r="K921" s="28" t="s">
        <v>4618</v>
      </c>
      <c r="L921" s="28" t="s">
        <v>4619</v>
      </c>
      <c r="M921" s="28" t="s">
        <v>1177</v>
      </c>
      <c r="N921" s="28" t="s">
        <v>1183</v>
      </c>
      <c r="O921" s="29">
        <v>4</v>
      </c>
      <c r="P921" s="29">
        <v>3500</v>
      </c>
      <c r="Q921" s="29">
        <v>5</v>
      </c>
      <c r="R921" s="29">
        <v>13300</v>
      </c>
      <c r="S921" s="29">
        <v>10000</v>
      </c>
      <c r="T921" s="29">
        <v>3300</v>
      </c>
      <c r="U921" s="30" t="s">
        <v>1173</v>
      </c>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row>
    <row r="922" spans="1:45" x14ac:dyDescent="0.3">
      <c r="A922" s="22"/>
      <c r="B922" s="26" t="s">
        <v>4620</v>
      </c>
      <c r="C922" s="27">
        <v>45693</v>
      </c>
      <c r="D922" s="28" t="s">
        <v>1190</v>
      </c>
      <c r="E922" s="28" t="s">
        <v>1157</v>
      </c>
      <c r="F922" s="28" t="s">
        <v>1197</v>
      </c>
      <c r="G922" s="28" t="s">
        <v>2603</v>
      </c>
      <c r="H922" s="28" t="s">
        <v>1053</v>
      </c>
      <c r="I922" s="28" t="s">
        <v>1153</v>
      </c>
      <c r="J922" s="28" t="s">
        <v>2261</v>
      </c>
      <c r="K922" s="28" t="s">
        <v>4621</v>
      </c>
      <c r="L922" s="28" t="s">
        <v>4622</v>
      </c>
      <c r="M922" s="28" t="s">
        <v>1177</v>
      </c>
      <c r="N922" s="28" t="s">
        <v>1181</v>
      </c>
      <c r="O922" s="29">
        <v>3</v>
      </c>
      <c r="P922" s="29">
        <v>850</v>
      </c>
      <c r="Q922" s="29">
        <v>0</v>
      </c>
      <c r="R922" s="29">
        <v>2550</v>
      </c>
      <c r="S922" s="29">
        <v>1900</v>
      </c>
      <c r="T922" s="29">
        <v>650</v>
      </c>
      <c r="U922" s="30" t="s">
        <v>1172</v>
      </c>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row>
    <row r="923" spans="1:45" x14ac:dyDescent="0.3">
      <c r="A923" s="22"/>
      <c r="B923" s="26" t="s">
        <v>4623</v>
      </c>
      <c r="C923" s="27">
        <v>45693</v>
      </c>
      <c r="D923" s="28" t="s">
        <v>1190</v>
      </c>
      <c r="E923" s="28" t="s">
        <v>1157</v>
      </c>
      <c r="F923" s="28" t="s">
        <v>1197</v>
      </c>
      <c r="G923" s="28" t="s">
        <v>2607</v>
      </c>
      <c r="H923" s="28" t="s">
        <v>133</v>
      </c>
      <c r="I923" s="28" t="s">
        <v>1153</v>
      </c>
      <c r="J923" s="28" t="s">
        <v>2261</v>
      </c>
      <c r="K923" s="28" t="s">
        <v>4624</v>
      </c>
      <c r="L923" s="28" t="s">
        <v>4625</v>
      </c>
      <c r="M923" s="28" t="s">
        <v>1177</v>
      </c>
      <c r="N923" s="28" t="s">
        <v>1181</v>
      </c>
      <c r="O923" s="29">
        <v>2</v>
      </c>
      <c r="P923" s="29">
        <v>1500</v>
      </c>
      <c r="Q923" s="29">
        <v>0</v>
      </c>
      <c r="R923" s="29">
        <v>3000</v>
      </c>
      <c r="S923" s="29">
        <v>2300</v>
      </c>
      <c r="T923" s="29">
        <v>700</v>
      </c>
      <c r="U923" s="30" t="s">
        <v>1174</v>
      </c>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row>
    <row r="924" spans="1:45" x14ac:dyDescent="0.3">
      <c r="A924" s="22"/>
      <c r="B924" s="26" t="s">
        <v>4596</v>
      </c>
      <c r="C924" s="27">
        <v>45695</v>
      </c>
      <c r="D924" s="28" t="s">
        <v>1186</v>
      </c>
      <c r="E924" s="28" t="s">
        <v>1159</v>
      </c>
      <c r="F924" s="28" t="s">
        <v>1198</v>
      </c>
      <c r="G924" s="28" t="s">
        <v>2497</v>
      </c>
      <c r="H924" s="28" t="s">
        <v>1054</v>
      </c>
      <c r="I924" s="28" t="s">
        <v>1152</v>
      </c>
      <c r="J924" s="28" t="s">
        <v>2261</v>
      </c>
      <c r="K924" s="28" t="s">
        <v>4626</v>
      </c>
      <c r="L924" s="28" t="s">
        <v>4627</v>
      </c>
      <c r="M924" s="28" t="s">
        <v>1177</v>
      </c>
      <c r="N924" s="28" t="s">
        <v>1184</v>
      </c>
      <c r="O924" s="29">
        <v>3</v>
      </c>
      <c r="P924" s="29">
        <v>15000</v>
      </c>
      <c r="Q924" s="29">
        <v>8</v>
      </c>
      <c r="R924" s="29">
        <v>41400</v>
      </c>
      <c r="S924" s="29">
        <v>32000</v>
      </c>
      <c r="T924" s="29">
        <v>9400</v>
      </c>
      <c r="U924" s="30" t="s">
        <v>1172</v>
      </c>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row>
    <row r="925" spans="1:45" x14ac:dyDescent="0.3">
      <c r="A925" s="22"/>
      <c r="B925" s="26" t="s">
        <v>4599</v>
      </c>
      <c r="C925" s="27">
        <v>45695</v>
      </c>
      <c r="D925" s="28" t="s">
        <v>1186</v>
      </c>
      <c r="E925" s="28" t="s">
        <v>1159</v>
      </c>
      <c r="F925" s="28" t="s">
        <v>1198</v>
      </c>
      <c r="G925" s="28" t="s">
        <v>2501</v>
      </c>
      <c r="H925" s="28" t="s">
        <v>874</v>
      </c>
      <c r="I925" s="28" t="s">
        <v>1152</v>
      </c>
      <c r="J925" s="28" t="s">
        <v>1514</v>
      </c>
      <c r="K925" s="28" t="s">
        <v>4628</v>
      </c>
      <c r="L925" s="28" t="s">
        <v>4629</v>
      </c>
      <c r="M925" s="28" t="s">
        <v>1177</v>
      </c>
      <c r="N925" s="28" t="s">
        <v>1184</v>
      </c>
      <c r="O925" s="29">
        <v>2</v>
      </c>
      <c r="P925" s="29">
        <v>18000</v>
      </c>
      <c r="Q925" s="29">
        <v>5</v>
      </c>
      <c r="R925" s="29">
        <v>34200</v>
      </c>
      <c r="S925" s="29">
        <v>26000</v>
      </c>
      <c r="T925" s="29">
        <v>8200</v>
      </c>
      <c r="U925" s="30" t="s">
        <v>1174</v>
      </c>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row>
    <row r="926" spans="1:45" x14ac:dyDescent="0.3">
      <c r="A926" s="22"/>
      <c r="B926" s="26" t="s">
        <v>4602</v>
      </c>
      <c r="C926" s="27">
        <v>45696</v>
      </c>
      <c r="D926" s="28" t="s">
        <v>1187</v>
      </c>
      <c r="E926" s="28" t="s">
        <v>1158</v>
      </c>
      <c r="F926" s="28" t="s">
        <v>1196</v>
      </c>
      <c r="G926" s="28" t="s">
        <v>2456</v>
      </c>
      <c r="H926" s="28" t="s">
        <v>1048</v>
      </c>
      <c r="I926" s="28" t="s">
        <v>1151</v>
      </c>
      <c r="J926" s="28" t="s">
        <v>1519</v>
      </c>
      <c r="K926" s="28" t="s">
        <v>4630</v>
      </c>
      <c r="L926" s="28" t="s">
        <v>4631</v>
      </c>
      <c r="M926" s="28" t="s">
        <v>1177</v>
      </c>
      <c r="N926" s="28" t="s">
        <v>1182</v>
      </c>
      <c r="O926" s="29">
        <v>2</v>
      </c>
      <c r="P926" s="29">
        <v>4500</v>
      </c>
      <c r="Q926" s="29">
        <v>8</v>
      </c>
      <c r="R926" s="29">
        <v>8280</v>
      </c>
      <c r="S926" s="29">
        <v>6300</v>
      </c>
      <c r="T926" s="29">
        <v>1980</v>
      </c>
      <c r="U926" s="30" t="s">
        <v>1172</v>
      </c>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row>
    <row r="927" spans="1:45" x14ac:dyDescent="0.3">
      <c r="A927" s="22"/>
      <c r="B927" s="26" t="s">
        <v>4605</v>
      </c>
      <c r="C927" s="27">
        <v>45696</v>
      </c>
      <c r="D927" s="28" t="s">
        <v>1187</v>
      </c>
      <c r="E927" s="28" t="s">
        <v>1158</v>
      </c>
      <c r="F927" s="28" t="s">
        <v>1196</v>
      </c>
      <c r="G927" s="28" t="s">
        <v>2460</v>
      </c>
      <c r="H927" s="28" t="s">
        <v>193</v>
      </c>
      <c r="I927" s="28" t="s">
        <v>1151</v>
      </c>
      <c r="J927" s="28" t="s">
        <v>3450</v>
      </c>
      <c r="K927" s="28" t="s">
        <v>4632</v>
      </c>
      <c r="L927" s="28" t="s">
        <v>4633</v>
      </c>
      <c r="M927" s="28" t="s">
        <v>1177</v>
      </c>
      <c r="N927" s="28" t="s">
        <v>1182</v>
      </c>
      <c r="O927" s="29">
        <v>4</v>
      </c>
      <c r="P927" s="29">
        <v>1800</v>
      </c>
      <c r="Q927" s="29">
        <v>5</v>
      </c>
      <c r="R927" s="29">
        <v>6840</v>
      </c>
      <c r="S927" s="29">
        <v>5200</v>
      </c>
      <c r="T927" s="29">
        <v>1640</v>
      </c>
      <c r="U927" s="30" t="s">
        <v>1173</v>
      </c>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row>
    <row r="928" spans="1:45" x14ac:dyDescent="0.3">
      <c r="A928" s="22"/>
      <c r="B928" s="26" t="s">
        <v>4608</v>
      </c>
      <c r="C928" s="27">
        <v>45697</v>
      </c>
      <c r="D928" s="28" t="s">
        <v>1188</v>
      </c>
      <c r="E928" s="28" t="s">
        <v>1156</v>
      </c>
      <c r="F928" s="28" t="s">
        <v>1197</v>
      </c>
      <c r="G928" s="28" t="s">
        <v>2317</v>
      </c>
      <c r="H928" s="28" t="s">
        <v>1052</v>
      </c>
      <c r="I928" s="28" t="s">
        <v>1152</v>
      </c>
      <c r="J928" s="28" t="s">
        <v>2261</v>
      </c>
      <c r="K928" s="28" t="s">
        <v>4634</v>
      </c>
      <c r="L928" s="28" t="s">
        <v>4635</v>
      </c>
      <c r="M928" s="28" t="s">
        <v>1177</v>
      </c>
      <c r="N928" s="28" t="s">
        <v>1185</v>
      </c>
      <c r="O928" s="29">
        <v>2</v>
      </c>
      <c r="P928" s="29">
        <v>22000</v>
      </c>
      <c r="Q928" s="29">
        <v>10</v>
      </c>
      <c r="R928" s="29">
        <v>39600</v>
      </c>
      <c r="S928" s="29">
        <v>30000</v>
      </c>
      <c r="T928" s="29">
        <v>9600</v>
      </c>
      <c r="U928" s="30" t="s">
        <v>1172</v>
      </c>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row>
    <row r="929" spans="1:45" x14ac:dyDescent="0.3">
      <c r="A929" s="22"/>
      <c r="B929" s="26" t="s">
        <v>4611</v>
      </c>
      <c r="C929" s="27">
        <v>45697</v>
      </c>
      <c r="D929" s="28" t="s">
        <v>1188</v>
      </c>
      <c r="E929" s="28" t="s">
        <v>1156</v>
      </c>
      <c r="F929" s="28" t="s">
        <v>1197</v>
      </c>
      <c r="G929" s="28" t="s">
        <v>2321</v>
      </c>
      <c r="H929" s="28" t="s">
        <v>720</v>
      </c>
      <c r="I929" s="28" t="s">
        <v>1152</v>
      </c>
      <c r="J929" s="28" t="s">
        <v>2261</v>
      </c>
      <c r="K929" s="28" t="s">
        <v>4636</v>
      </c>
      <c r="L929" s="28" t="s">
        <v>4637</v>
      </c>
      <c r="M929" s="28" t="s">
        <v>1177</v>
      </c>
      <c r="N929" s="28" t="s">
        <v>1185</v>
      </c>
      <c r="O929" s="29">
        <v>3</v>
      </c>
      <c r="P929" s="29">
        <v>3500</v>
      </c>
      <c r="Q929" s="29">
        <v>0</v>
      </c>
      <c r="R929" s="29">
        <v>10500</v>
      </c>
      <c r="S929" s="29">
        <v>8000</v>
      </c>
      <c r="T929" s="29">
        <v>2500</v>
      </c>
      <c r="U929" s="30" t="s">
        <v>1174</v>
      </c>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row>
    <row r="930" spans="1:45" x14ac:dyDescent="0.3">
      <c r="A930" s="22"/>
      <c r="B930" s="26" t="s">
        <v>4614</v>
      </c>
      <c r="C930" s="27">
        <v>45698</v>
      </c>
      <c r="D930" s="28" t="s">
        <v>1189</v>
      </c>
      <c r="E930" s="28" t="s">
        <v>1157</v>
      </c>
      <c r="F930" s="28" t="s">
        <v>1195</v>
      </c>
      <c r="G930" s="28" t="s">
        <v>3196</v>
      </c>
      <c r="H930" s="28" t="s">
        <v>1044</v>
      </c>
      <c r="I930" s="28" t="s">
        <v>1153</v>
      </c>
      <c r="J930" s="28" t="s">
        <v>2419</v>
      </c>
      <c r="K930" s="28" t="s">
        <v>4638</v>
      </c>
      <c r="L930" s="28" t="s">
        <v>4639</v>
      </c>
      <c r="M930" s="28" t="s">
        <v>1177</v>
      </c>
      <c r="N930" s="28" t="s">
        <v>1183</v>
      </c>
      <c r="O930" s="29">
        <v>2</v>
      </c>
      <c r="P930" s="29">
        <v>8500</v>
      </c>
      <c r="Q930" s="29">
        <v>5</v>
      </c>
      <c r="R930" s="29">
        <v>16150</v>
      </c>
      <c r="S930" s="29">
        <v>12400</v>
      </c>
      <c r="T930" s="29">
        <v>3750</v>
      </c>
      <c r="U930" s="30" t="s">
        <v>1172</v>
      </c>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row>
    <row r="931" spans="1:45" x14ac:dyDescent="0.3">
      <c r="A931" s="22"/>
      <c r="B931" s="26" t="s">
        <v>4617</v>
      </c>
      <c r="C931" s="27">
        <v>45698</v>
      </c>
      <c r="D931" s="28" t="s">
        <v>1189</v>
      </c>
      <c r="E931" s="28" t="s">
        <v>1157</v>
      </c>
      <c r="F931" s="28" t="s">
        <v>1195</v>
      </c>
      <c r="G931" s="28" t="s">
        <v>3200</v>
      </c>
      <c r="H931" s="28" t="s">
        <v>729</v>
      </c>
      <c r="I931" s="28" t="s">
        <v>1153</v>
      </c>
      <c r="J931" s="28" t="s">
        <v>2419</v>
      </c>
      <c r="K931" s="28" t="s">
        <v>4640</v>
      </c>
      <c r="L931" s="28" t="s">
        <v>4641</v>
      </c>
      <c r="M931" s="28" t="s">
        <v>1177</v>
      </c>
      <c r="N931" s="28" t="s">
        <v>1183</v>
      </c>
      <c r="O931" s="29">
        <v>4</v>
      </c>
      <c r="P931" s="29">
        <v>1200</v>
      </c>
      <c r="Q931" s="29">
        <v>0</v>
      </c>
      <c r="R931" s="29">
        <v>4800</v>
      </c>
      <c r="S931" s="29">
        <v>3600</v>
      </c>
      <c r="T931" s="29">
        <v>1200</v>
      </c>
      <c r="U931" s="30" t="s">
        <v>1173</v>
      </c>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row>
    <row r="932" spans="1:45" x14ac:dyDescent="0.3">
      <c r="A932" s="22"/>
      <c r="B932" s="26" t="s">
        <v>4620</v>
      </c>
      <c r="C932" s="27">
        <v>45699</v>
      </c>
      <c r="D932" s="28" t="s">
        <v>1190</v>
      </c>
      <c r="E932" s="28" t="s">
        <v>1157</v>
      </c>
      <c r="F932" s="28" t="s">
        <v>1197</v>
      </c>
      <c r="G932" s="28" t="s">
        <v>2660</v>
      </c>
      <c r="H932" s="28" t="s">
        <v>1043</v>
      </c>
      <c r="I932" s="28" t="s">
        <v>1153</v>
      </c>
      <c r="J932" s="28" t="s">
        <v>2261</v>
      </c>
      <c r="K932" s="28" t="s">
        <v>4642</v>
      </c>
      <c r="L932" s="28" t="s">
        <v>4643</v>
      </c>
      <c r="M932" s="28" t="s">
        <v>1177</v>
      </c>
      <c r="N932" s="28" t="s">
        <v>1181</v>
      </c>
      <c r="O932" s="29">
        <v>5</v>
      </c>
      <c r="P932" s="29">
        <v>650</v>
      </c>
      <c r="Q932" s="29">
        <v>0</v>
      </c>
      <c r="R932" s="29">
        <v>3250</v>
      </c>
      <c r="S932" s="29">
        <v>2500</v>
      </c>
      <c r="T932" s="29">
        <v>750</v>
      </c>
      <c r="U932" s="30" t="s">
        <v>1172</v>
      </c>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row>
    <row r="933" spans="1:45" x14ac:dyDescent="0.3">
      <c r="A933" s="22"/>
      <c r="B933" s="26" t="s">
        <v>4623</v>
      </c>
      <c r="C933" s="27">
        <v>45699</v>
      </c>
      <c r="D933" s="28" t="s">
        <v>1190</v>
      </c>
      <c r="E933" s="28" t="s">
        <v>1157</v>
      </c>
      <c r="F933" s="28" t="s">
        <v>1197</v>
      </c>
      <c r="G933" s="28" t="s">
        <v>2664</v>
      </c>
      <c r="H933" s="28" t="s">
        <v>108</v>
      </c>
      <c r="I933" s="28" t="s">
        <v>1153</v>
      </c>
      <c r="J933" s="28" t="s">
        <v>2016</v>
      </c>
      <c r="K933" s="28" t="s">
        <v>4644</v>
      </c>
      <c r="L933" s="28" t="s">
        <v>4645</v>
      </c>
      <c r="M933" s="28" t="s">
        <v>1177</v>
      </c>
      <c r="N933" s="28" t="s">
        <v>1181</v>
      </c>
      <c r="O933" s="29">
        <v>3</v>
      </c>
      <c r="P933" s="29">
        <v>850</v>
      </c>
      <c r="Q933" s="29">
        <v>5</v>
      </c>
      <c r="R933" s="29">
        <v>2422</v>
      </c>
      <c r="S933" s="29">
        <v>1850</v>
      </c>
      <c r="T933" s="29">
        <v>572</v>
      </c>
      <c r="U933" s="30" t="s">
        <v>1174</v>
      </c>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row>
    <row r="934" spans="1:45" x14ac:dyDescent="0.3">
      <c r="A934" s="22"/>
      <c r="B934" s="26" t="s">
        <v>4646</v>
      </c>
      <c r="C934" s="27">
        <v>45700</v>
      </c>
      <c r="D934" s="28" t="s">
        <v>1191</v>
      </c>
      <c r="E934" s="28" t="s">
        <v>1157</v>
      </c>
      <c r="F934" s="28" t="s">
        <v>1198</v>
      </c>
      <c r="G934" s="28" t="s">
        <v>4647</v>
      </c>
      <c r="H934" s="28" t="s">
        <v>1046</v>
      </c>
      <c r="I934" s="28" t="s">
        <v>1155</v>
      </c>
      <c r="J934" s="28" t="s">
        <v>2261</v>
      </c>
      <c r="K934" s="28" t="s">
        <v>4648</v>
      </c>
      <c r="L934" s="28" t="s">
        <v>4649</v>
      </c>
      <c r="M934" s="28" t="s">
        <v>1177</v>
      </c>
      <c r="N934" s="28" t="s">
        <v>1180</v>
      </c>
      <c r="O934" s="29">
        <v>2</v>
      </c>
      <c r="P934" s="29">
        <v>3500</v>
      </c>
      <c r="Q934" s="29">
        <v>5</v>
      </c>
      <c r="R934" s="29">
        <v>6650</v>
      </c>
      <c r="S934" s="29">
        <v>5000</v>
      </c>
      <c r="T934" s="29">
        <v>1650</v>
      </c>
      <c r="U934" s="30" t="s">
        <v>1172</v>
      </c>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row>
    <row r="935" spans="1:45" x14ac:dyDescent="0.3">
      <c r="A935" s="22"/>
      <c r="B935" s="26" t="s">
        <v>4650</v>
      </c>
      <c r="C935" s="27">
        <v>45700</v>
      </c>
      <c r="D935" s="28" t="s">
        <v>1191</v>
      </c>
      <c r="E935" s="28" t="s">
        <v>1157</v>
      </c>
      <c r="F935" s="28" t="s">
        <v>1198</v>
      </c>
      <c r="G935" s="28" t="s">
        <v>4651</v>
      </c>
      <c r="H935" s="28" t="s">
        <v>323</v>
      </c>
      <c r="I935" s="28" t="s">
        <v>1155</v>
      </c>
      <c r="J935" s="28" t="s">
        <v>1514</v>
      </c>
      <c r="K935" s="28" t="s">
        <v>4652</v>
      </c>
      <c r="L935" s="28" t="s">
        <v>4653</v>
      </c>
      <c r="M935" s="28" t="s">
        <v>1177</v>
      </c>
      <c r="N935" s="28" t="s">
        <v>1180</v>
      </c>
      <c r="O935" s="29">
        <v>1</v>
      </c>
      <c r="P935" s="29">
        <v>4500</v>
      </c>
      <c r="Q935" s="29">
        <v>0</v>
      </c>
      <c r="R935" s="29">
        <v>4500</v>
      </c>
      <c r="S935" s="29">
        <v>3400</v>
      </c>
      <c r="T935" s="29">
        <v>1100</v>
      </c>
      <c r="U935" s="30" t="s">
        <v>1174</v>
      </c>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row>
    <row r="936" spans="1:45" x14ac:dyDescent="0.3">
      <c r="A936" s="22"/>
      <c r="B936" s="26" t="s">
        <v>4654</v>
      </c>
      <c r="C936" s="27">
        <v>45701</v>
      </c>
      <c r="D936" s="28" t="s">
        <v>1192</v>
      </c>
      <c r="E936" s="28" t="s">
        <v>1157</v>
      </c>
      <c r="F936" s="28" t="s">
        <v>1195</v>
      </c>
      <c r="G936" s="28" t="s">
        <v>3256</v>
      </c>
      <c r="H936" s="28" t="s">
        <v>508</v>
      </c>
      <c r="I936" s="28" t="s">
        <v>1153</v>
      </c>
      <c r="J936" s="28" t="s">
        <v>2261</v>
      </c>
      <c r="K936" s="28" t="s">
        <v>4655</v>
      </c>
      <c r="L936" s="28" t="s">
        <v>4656</v>
      </c>
      <c r="M936" s="28" t="s">
        <v>1177</v>
      </c>
      <c r="N936" s="28" t="s">
        <v>1183</v>
      </c>
      <c r="O936" s="29">
        <v>2</v>
      </c>
      <c r="P936" s="29">
        <v>12000</v>
      </c>
      <c r="Q936" s="29">
        <v>8</v>
      </c>
      <c r="R936" s="29">
        <v>22080</v>
      </c>
      <c r="S936" s="29">
        <v>17000</v>
      </c>
      <c r="T936" s="29">
        <v>5080</v>
      </c>
      <c r="U936" s="30" t="s">
        <v>1172</v>
      </c>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row>
    <row r="937" spans="1:45" x14ac:dyDescent="0.3">
      <c r="A937" s="22"/>
      <c r="B937" s="26" t="s">
        <v>4657</v>
      </c>
      <c r="C937" s="27">
        <v>45701</v>
      </c>
      <c r="D937" s="28" t="s">
        <v>1192</v>
      </c>
      <c r="E937" s="28" t="s">
        <v>1157</v>
      </c>
      <c r="F937" s="28" t="s">
        <v>1195</v>
      </c>
      <c r="G937" s="28" t="s">
        <v>3261</v>
      </c>
      <c r="H937" s="28" t="s">
        <v>202</v>
      </c>
      <c r="I937" s="28" t="s">
        <v>1153</v>
      </c>
      <c r="J937" s="28" t="s">
        <v>2419</v>
      </c>
      <c r="K937" s="28" t="s">
        <v>4658</v>
      </c>
      <c r="L937" s="28" t="s">
        <v>4659</v>
      </c>
      <c r="M937" s="28" t="s">
        <v>1177</v>
      </c>
      <c r="N937" s="28" t="s">
        <v>1183</v>
      </c>
      <c r="O937" s="29">
        <v>3</v>
      </c>
      <c r="P937" s="29">
        <v>1800</v>
      </c>
      <c r="Q937" s="29">
        <v>5</v>
      </c>
      <c r="R937" s="29">
        <v>5130</v>
      </c>
      <c r="S937" s="29">
        <v>3900</v>
      </c>
      <c r="T937" s="29">
        <v>1230</v>
      </c>
      <c r="U937" s="30" t="s">
        <v>1173</v>
      </c>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row>
    <row r="938" spans="1:45" x14ac:dyDescent="0.3">
      <c r="A938" s="22"/>
      <c r="B938" s="26" t="s">
        <v>4660</v>
      </c>
      <c r="C938" s="27">
        <v>45702</v>
      </c>
      <c r="D938" s="28" t="s">
        <v>1186</v>
      </c>
      <c r="E938" s="28" t="s">
        <v>1159</v>
      </c>
      <c r="F938" s="28" t="s">
        <v>1198</v>
      </c>
      <c r="G938" s="28" t="s">
        <v>2513</v>
      </c>
      <c r="H938" s="28" t="s">
        <v>1052</v>
      </c>
      <c r="I938" s="28" t="s">
        <v>1152</v>
      </c>
      <c r="J938" s="28" t="s">
        <v>2261</v>
      </c>
      <c r="K938" s="28" t="s">
        <v>4661</v>
      </c>
      <c r="L938" s="28" t="s">
        <v>4662</v>
      </c>
      <c r="M938" s="28" t="s">
        <v>1177</v>
      </c>
      <c r="N938" s="28" t="s">
        <v>1184</v>
      </c>
      <c r="O938" s="29">
        <v>4</v>
      </c>
      <c r="P938" s="29">
        <v>12000</v>
      </c>
      <c r="Q938" s="29">
        <v>12</v>
      </c>
      <c r="R938" s="29">
        <v>42240</v>
      </c>
      <c r="S938" s="29">
        <v>32000</v>
      </c>
      <c r="T938" s="29">
        <v>10240</v>
      </c>
      <c r="U938" s="30" t="s">
        <v>1172</v>
      </c>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row>
    <row r="939" spans="1:45" x14ac:dyDescent="0.3">
      <c r="A939" s="22"/>
      <c r="B939" s="26" t="s">
        <v>4663</v>
      </c>
      <c r="C939" s="27">
        <v>45702</v>
      </c>
      <c r="D939" s="28" t="s">
        <v>1186</v>
      </c>
      <c r="E939" s="28" t="s">
        <v>1159</v>
      </c>
      <c r="F939" s="28" t="s">
        <v>1198</v>
      </c>
      <c r="G939" s="28" t="s">
        <v>2517</v>
      </c>
      <c r="H939" s="28" t="s">
        <v>837</v>
      </c>
      <c r="I939" s="28" t="s">
        <v>1152</v>
      </c>
      <c r="J939" s="28" t="s">
        <v>2261</v>
      </c>
      <c r="K939" s="28" t="s">
        <v>4664</v>
      </c>
      <c r="L939" s="28" t="s">
        <v>4665</v>
      </c>
      <c r="M939" s="28" t="s">
        <v>1177</v>
      </c>
      <c r="N939" s="28" t="s">
        <v>1184</v>
      </c>
      <c r="O939" s="29">
        <v>2</v>
      </c>
      <c r="P939" s="29">
        <v>25000</v>
      </c>
      <c r="Q939" s="29">
        <v>8</v>
      </c>
      <c r="R939" s="29">
        <v>46000</v>
      </c>
      <c r="S939" s="29">
        <v>35000</v>
      </c>
      <c r="T939" s="29">
        <v>11000</v>
      </c>
      <c r="U939" s="30" t="s">
        <v>1174</v>
      </c>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row>
    <row r="940" spans="1:45" x14ac:dyDescent="0.3">
      <c r="A940" s="22"/>
      <c r="B940" s="26" t="s">
        <v>4666</v>
      </c>
      <c r="C940" s="27">
        <v>45703</v>
      </c>
      <c r="D940" s="28" t="s">
        <v>1187</v>
      </c>
      <c r="E940" s="28" t="s">
        <v>1158</v>
      </c>
      <c r="F940" s="28" t="s">
        <v>1196</v>
      </c>
      <c r="G940" s="28" t="s">
        <v>2521</v>
      </c>
      <c r="H940" s="28" t="s">
        <v>758</v>
      </c>
      <c r="I940" s="28" t="s">
        <v>1151</v>
      </c>
      <c r="J940" s="28" t="s">
        <v>3889</v>
      </c>
      <c r="K940" s="28" t="s">
        <v>4667</v>
      </c>
      <c r="L940" s="28" t="s">
        <v>3667</v>
      </c>
      <c r="M940" s="28" t="s">
        <v>1177</v>
      </c>
      <c r="N940" s="28" t="s">
        <v>1182</v>
      </c>
      <c r="O940" s="29">
        <v>3</v>
      </c>
      <c r="P940" s="29">
        <v>2800</v>
      </c>
      <c r="Q940" s="29">
        <v>15</v>
      </c>
      <c r="R940" s="29">
        <v>7140</v>
      </c>
      <c r="S940" s="29">
        <v>5400</v>
      </c>
      <c r="T940" s="29">
        <v>1740</v>
      </c>
      <c r="U940" s="30" t="s">
        <v>1172</v>
      </c>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row>
    <row r="941" spans="1:45" x14ac:dyDescent="0.3">
      <c r="A941" s="22"/>
      <c r="B941" s="26" t="s">
        <v>4668</v>
      </c>
      <c r="C941" s="27">
        <v>45703</v>
      </c>
      <c r="D941" s="28" t="s">
        <v>1187</v>
      </c>
      <c r="E941" s="28" t="s">
        <v>1158</v>
      </c>
      <c r="F941" s="28" t="s">
        <v>1196</v>
      </c>
      <c r="G941" s="28" t="s">
        <v>2525</v>
      </c>
      <c r="H941" s="28" t="s">
        <v>159</v>
      </c>
      <c r="I941" s="28" t="s">
        <v>1151</v>
      </c>
      <c r="J941" s="28" t="s">
        <v>3889</v>
      </c>
      <c r="K941" s="28" t="s">
        <v>4669</v>
      </c>
      <c r="L941" s="28" t="s">
        <v>3671</v>
      </c>
      <c r="M941" s="28" t="s">
        <v>1177</v>
      </c>
      <c r="N941" s="28" t="s">
        <v>1182</v>
      </c>
      <c r="O941" s="29">
        <v>4</v>
      </c>
      <c r="P941" s="29">
        <v>2200</v>
      </c>
      <c r="Q941" s="29">
        <v>12</v>
      </c>
      <c r="R941" s="29">
        <v>7744</v>
      </c>
      <c r="S941" s="29">
        <v>5900</v>
      </c>
      <c r="T941" s="29">
        <v>1844</v>
      </c>
      <c r="U941" s="30" t="s">
        <v>1173</v>
      </c>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row>
    <row r="942" spans="1:45" x14ac:dyDescent="0.3">
      <c r="A942" s="22"/>
      <c r="B942" s="26" t="s">
        <v>4670</v>
      </c>
      <c r="C942" s="27">
        <v>45704</v>
      </c>
      <c r="D942" s="28" t="s">
        <v>1188</v>
      </c>
      <c r="E942" s="28" t="s">
        <v>1156</v>
      </c>
      <c r="F942" s="28" t="s">
        <v>1197</v>
      </c>
      <c r="G942" s="28" t="s">
        <v>2366</v>
      </c>
      <c r="H942" s="28" t="s">
        <v>300</v>
      </c>
      <c r="I942" s="28" t="s">
        <v>1152</v>
      </c>
      <c r="J942" s="28" t="s">
        <v>3889</v>
      </c>
      <c r="K942" s="28" t="s">
        <v>4671</v>
      </c>
      <c r="L942" s="28" t="s">
        <v>3272</v>
      </c>
      <c r="M942" s="28" t="s">
        <v>1177</v>
      </c>
      <c r="N942" s="28" t="s">
        <v>1185</v>
      </c>
      <c r="O942" s="29">
        <v>2</v>
      </c>
      <c r="P942" s="29">
        <v>32000</v>
      </c>
      <c r="Q942" s="29">
        <v>10</v>
      </c>
      <c r="R942" s="29">
        <v>57600</v>
      </c>
      <c r="S942" s="29">
        <v>44000</v>
      </c>
      <c r="T942" s="29">
        <v>13600</v>
      </c>
      <c r="U942" s="30" t="s">
        <v>1172</v>
      </c>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row>
    <row r="943" spans="1:45" x14ac:dyDescent="0.3">
      <c r="A943" s="22"/>
      <c r="B943" s="26" t="s">
        <v>4672</v>
      </c>
      <c r="C943" s="27">
        <v>45704</v>
      </c>
      <c r="D943" s="28" t="s">
        <v>1188</v>
      </c>
      <c r="E943" s="28" t="s">
        <v>1156</v>
      </c>
      <c r="F943" s="28" t="s">
        <v>1197</v>
      </c>
      <c r="G943" s="28" t="s">
        <v>2370</v>
      </c>
      <c r="H943" s="28" t="s">
        <v>901</v>
      </c>
      <c r="I943" s="28" t="s">
        <v>1152</v>
      </c>
      <c r="J943" s="28" t="s">
        <v>3889</v>
      </c>
      <c r="K943" s="28" t="s">
        <v>4673</v>
      </c>
      <c r="L943" s="28" t="s">
        <v>3275</v>
      </c>
      <c r="M943" s="28" t="s">
        <v>1177</v>
      </c>
      <c r="N943" s="28" t="s">
        <v>1185</v>
      </c>
      <c r="O943" s="29">
        <v>3</v>
      </c>
      <c r="P943" s="29">
        <v>15000</v>
      </c>
      <c r="Q943" s="29">
        <v>8</v>
      </c>
      <c r="R943" s="29">
        <v>41400</v>
      </c>
      <c r="S943" s="29">
        <v>32000</v>
      </c>
      <c r="T943" s="29">
        <v>9400</v>
      </c>
      <c r="U943" s="30" t="s">
        <v>1174</v>
      </c>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row>
    <row r="944" spans="1:45" x14ac:dyDescent="0.3">
      <c r="A944" s="22"/>
      <c r="B944" s="26" t="s">
        <v>4674</v>
      </c>
      <c r="C944" s="27">
        <v>45705</v>
      </c>
      <c r="D944" s="28" t="s">
        <v>1189</v>
      </c>
      <c r="E944" s="28" t="s">
        <v>1157</v>
      </c>
      <c r="F944" s="28" t="s">
        <v>1195</v>
      </c>
      <c r="G944" s="28" t="s">
        <v>3313</v>
      </c>
      <c r="H944" s="28" t="s">
        <v>539</v>
      </c>
      <c r="I944" s="28" t="s">
        <v>1153</v>
      </c>
      <c r="J944" s="28" t="s">
        <v>2350</v>
      </c>
      <c r="K944" s="28" t="s">
        <v>4675</v>
      </c>
      <c r="L944" s="28" t="s">
        <v>4676</v>
      </c>
      <c r="M944" s="28" t="s">
        <v>1177</v>
      </c>
      <c r="N944" s="28" t="s">
        <v>1183</v>
      </c>
      <c r="O944" s="29">
        <v>2</v>
      </c>
      <c r="P944" s="29">
        <v>18000</v>
      </c>
      <c r="Q944" s="29">
        <v>5</v>
      </c>
      <c r="R944" s="29">
        <v>34200</v>
      </c>
      <c r="S944" s="29">
        <v>26000</v>
      </c>
      <c r="T944" s="29">
        <v>8200</v>
      </c>
      <c r="U944" s="30" t="s">
        <v>1172</v>
      </c>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row>
    <row r="945" spans="1:45" x14ac:dyDescent="0.3">
      <c r="A945" s="22"/>
      <c r="B945" s="26" t="s">
        <v>4677</v>
      </c>
      <c r="C945" s="27">
        <v>45705</v>
      </c>
      <c r="D945" s="28" t="s">
        <v>1189</v>
      </c>
      <c r="E945" s="28" t="s">
        <v>1157</v>
      </c>
      <c r="F945" s="28" t="s">
        <v>1195</v>
      </c>
      <c r="G945" s="28" t="s">
        <v>3317</v>
      </c>
      <c r="H945" s="28" t="s">
        <v>747</v>
      </c>
      <c r="I945" s="28" t="s">
        <v>1154</v>
      </c>
      <c r="J945" s="28" t="s">
        <v>2252</v>
      </c>
      <c r="K945" s="28" t="s">
        <v>4678</v>
      </c>
      <c r="L945" s="28" t="s">
        <v>4679</v>
      </c>
      <c r="M945" s="28" t="s">
        <v>1177</v>
      </c>
      <c r="N945" s="28" t="s">
        <v>1183</v>
      </c>
      <c r="O945" s="29">
        <v>4</v>
      </c>
      <c r="P945" s="29">
        <v>2500</v>
      </c>
      <c r="Q945" s="29">
        <v>0</v>
      </c>
      <c r="R945" s="29">
        <v>10000</v>
      </c>
      <c r="S945" s="29">
        <v>7600</v>
      </c>
      <c r="T945" s="29">
        <v>2400</v>
      </c>
      <c r="U945" s="30" t="s">
        <v>1173</v>
      </c>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row>
    <row r="946" spans="1:45" x14ac:dyDescent="0.3">
      <c r="A946" s="22"/>
      <c r="B946" s="26" t="s">
        <v>4680</v>
      </c>
      <c r="C946" s="27">
        <v>45706</v>
      </c>
      <c r="D946" s="28" t="s">
        <v>1190</v>
      </c>
      <c r="E946" s="28" t="s">
        <v>1157</v>
      </c>
      <c r="F946" s="28" t="s">
        <v>1197</v>
      </c>
      <c r="G946" s="28" t="s">
        <v>2716</v>
      </c>
      <c r="H946" s="28" t="s">
        <v>537</v>
      </c>
      <c r="I946" s="28" t="s">
        <v>1153</v>
      </c>
      <c r="J946" s="28" t="s">
        <v>3819</v>
      </c>
      <c r="K946" s="28" t="s">
        <v>4681</v>
      </c>
      <c r="L946" s="28" t="s">
        <v>4682</v>
      </c>
      <c r="M946" s="28" t="s">
        <v>1177</v>
      </c>
      <c r="N946" s="28" t="s">
        <v>1181</v>
      </c>
      <c r="O946" s="29">
        <v>5</v>
      </c>
      <c r="P946" s="29">
        <v>1200</v>
      </c>
      <c r="Q946" s="29">
        <v>0</v>
      </c>
      <c r="R946" s="29">
        <v>6000</v>
      </c>
      <c r="S946" s="29">
        <v>4600</v>
      </c>
      <c r="T946" s="29">
        <v>1400</v>
      </c>
      <c r="U946" s="30" t="s">
        <v>1172</v>
      </c>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row>
    <row r="947" spans="1:45" x14ac:dyDescent="0.3">
      <c r="A947" s="22"/>
      <c r="B947" s="26" t="s">
        <v>4683</v>
      </c>
      <c r="C947" s="27">
        <v>45706</v>
      </c>
      <c r="D947" s="28" t="s">
        <v>1190</v>
      </c>
      <c r="E947" s="28" t="s">
        <v>1157</v>
      </c>
      <c r="F947" s="28" t="s">
        <v>1197</v>
      </c>
      <c r="G947" s="28" t="s">
        <v>2720</v>
      </c>
      <c r="H947" s="28" t="s">
        <v>352</v>
      </c>
      <c r="I947" s="28" t="s">
        <v>1153</v>
      </c>
      <c r="J947" s="28" t="s">
        <v>1763</v>
      </c>
      <c r="K947" s="28" t="s">
        <v>4684</v>
      </c>
      <c r="L947" s="28" t="s">
        <v>4685</v>
      </c>
      <c r="M947" s="28" t="s">
        <v>1177</v>
      </c>
      <c r="N947" s="28" t="s">
        <v>1181</v>
      </c>
      <c r="O947" s="29">
        <v>4</v>
      </c>
      <c r="P947" s="29">
        <v>650</v>
      </c>
      <c r="Q947" s="29">
        <v>0</v>
      </c>
      <c r="R947" s="29">
        <v>2600</v>
      </c>
      <c r="S947" s="29">
        <v>2000</v>
      </c>
      <c r="T947" s="29">
        <v>600</v>
      </c>
      <c r="U947" s="30" t="s">
        <v>1174</v>
      </c>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row>
    <row r="948" spans="1:45" x14ac:dyDescent="0.3">
      <c r="A948" s="22"/>
      <c r="B948" s="26" t="s">
        <v>4686</v>
      </c>
      <c r="C948" s="27">
        <v>45707</v>
      </c>
      <c r="D948" s="28" t="s">
        <v>1191</v>
      </c>
      <c r="E948" s="28" t="s">
        <v>1157</v>
      </c>
      <c r="F948" s="28" t="s">
        <v>1198</v>
      </c>
      <c r="G948" s="28" t="s">
        <v>4687</v>
      </c>
      <c r="H948" s="28" t="s">
        <v>538</v>
      </c>
      <c r="I948" s="28" t="s">
        <v>1155</v>
      </c>
      <c r="J948" s="28" t="s">
        <v>3583</v>
      </c>
      <c r="K948" s="28" t="s">
        <v>4688</v>
      </c>
      <c r="L948" s="28" t="s">
        <v>4689</v>
      </c>
      <c r="M948" s="28" t="s">
        <v>1177</v>
      </c>
      <c r="N948" s="28" t="s">
        <v>1180</v>
      </c>
      <c r="O948" s="29">
        <v>3</v>
      </c>
      <c r="P948" s="29">
        <v>2200</v>
      </c>
      <c r="Q948" s="29">
        <v>5</v>
      </c>
      <c r="R948" s="29">
        <v>6270</v>
      </c>
      <c r="S948" s="29">
        <v>4800</v>
      </c>
      <c r="T948" s="29">
        <v>1470</v>
      </c>
      <c r="U948" s="30" t="s">
        <v>1172</v>
      </c>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row>
    <row r="949" spans="1:45" x14ac:dyDescent="0.3">
      <c r="A949" s="22"/>
      <c r="B949" s="26" t="s">
        <v>4690</v>
      </c>
      <c r="C949" s="27">
        <v>45707</v>
      </c>
      <c r="D949" s="28" t="s">
        <v>1191</v>
      </c>
      <c r="E949" s="28" t="s">
        <v>1157</v>
      </c>
      <c r="F949" s="28" t="s">
        <v>1198</v>
      </c>
      <c r="G949" s="28" t="s">
        <v>4691</v>
      </c>
      <c r="H949" s="28" t="s">
        <v>1136</v>
      </c>
      <c r="I949" s="28" t="s">
        <v>1155</v>
      </c>
      <c r="J949" s="28" t="s">
        <v>3257</v>
      </c>
      <c r="K949" s="28" t="s">
        <v>4692</v>
      </c>
      <c r="L949" s="28" t="s">
        <v>4693</v>
      </c>
      <c r="M949" s="28" t="s">
        <v>1177</v>
      </c>
      <c r="N949" s="28" t="s">
        <v>1180</v>
      </c>
      <c r="O949" s="29">
        <v>2</v>
      </c>
      <c r="P949" s="29">
        <v>2800</v>
      </c>
      <c r="Q949" s="29">
        <v>0</v>
      </c>
      <c r="R949" s="29">
        <v>5600</v>
      </c>
      <c r="S949" s="29">
        <v>4300</v>
      </c>
      <c r="T949" s="29">
        <v>1300</v>
      </c>
      <c r="U949" s="30" t="s">
        <v>1174</v>
      </c>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row>
    <row r="950" spans="1:45" x14ac:dyDescent="0.3">
      <c r="A950" s="22"/>
      <c r="B950" s="26" t="s">
        <v>4694</v>
      </c>
      <c r="C950" s="27">
        <v>45708</v>
      </c>
      <c r="D950" s="28" t="s">
        <v>1192</v>
      </c>
      <c r="E950" s="28" t="s">
        <v>1157</v>
      </c>
      <c r="F950" s="28" t="s">
        <v>1195</v>
      </c>
      <c r="G950" s="28" t="s">
        <v>3346</v>
      </c>
      <c r="H950" s="28" t="s">
        <v>415</v>
      </c>
      <c r="I950" s="28" t="s">
        <v>1153</v>
      </c>
      <c r="J950" s="28" t="s">
        <v>2350</v>
      </c>
      <c r="K950" s="28" t="s">
        <v>4695</v>
      </c>
      <c r="L950" s="28" t="s">
        <v>4696</v>
      </c>
      <c r="M950" s="28" t="s">
        <v>1177</v>
      </c>
      <c r="N950" s="28" t="s">
        <v>1183</v>
      </c>
      <c r="O950" s="29">
        <v>3</v>
      </c>
      <c r="P950" s="29">
        <v>8500</v>
      </c>
      <c r="Q950" s="29">
        <v>8</v>
      </c>
      <c r="R950" s="29">
        <v>23460</v>
      </c>
      <c r="S950" s="29">
        <v>18000</v>
      </c>
      <c r="T950" s="29">
        <v>5460</v>
      </c>
      <c r="U950" s="30" t="s">
        <v>1172</v>
      </c>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row>
    <row r="951" spans="1:45" x14ac:dyDescent="0.3">
      <c r="A951" s="22"/>
      <c r="B951" s="26" t="s">
        <v>4697</v>
      </c>
      <c r="C951" s="27">
        <v>45708</v>
      </c>
      <c r="D951" s="28" t="s">
        <v>1192</v>
      </c>
      <c r="E951" s="28" t="s">
        <v>1157</v>
      </c>
      <c r="F951" s="28" t="s">
        <v>1195</v>
      </c>
      <c r="G951" s="28" t="s">
        <v>3350</v>
      </c>
      <c r="H951" s="28" t="s">
        <v>164</v>
      </c>
      <c r="I951" s="28" t="s">
        <v>1154</v>
      </c>
      <c r="J951" s="28" t="s">
        <v>2350</v>
      </c>
      <c r="K951" s="28" t="s">
        <v>4698</v>
      </c>
      <c r="L951" s="28" t="s">
        <v>4699</v>
      </c>
      <c r="M951" s="28" t="s">
        <v>1177</v>
      </c>
      <c r="N951" s="28" t="s">
        <v>1183</v>
      </c>
      <c r="O951" s="29">
        <v>5</v>
      </c>
      <c r="P951" s="29">
        <v>1500</v>
      </c>
      <c r="Q951" s="29">
        <v>5</v>
      </c>
      <c r="R951" s="29">
        <v>7125</v>
      </c>
      <c r="S951" s="29">
        <v>5400</v>
      </c>
      <c r="T951" s="29">
        <v>1725</v>
      </c>
      <c r="U951" s="30" t="s">
        <v>1173</v>
      </c>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row>
    <row r="952" spans="1:45" x14ac:dyDescent="0.3">
      <c r="A952" s="22"/>
      <c r="B952" s="26" t="s">
        <v>4700</v>
      </c>
      <c r="C952" s="27">
        <v>45709</v>
      </c>
      <c r="D952" s="28" t="s">
        <v>1193</v>
      </c>
      <c r="E952" s="28" t="s">
        <v>1157</v>
      </c>
      <c r="F952" s="28" t="s">
        <v>1195</v>
      </c>
      <c r="G952" s="28" t="s">
        <v>4701</v>
      </c>
      <c r="H952" s="28" t="s">
        <v>418</v>
      </c>
      <c r="I952" s="28" t="s">
        <v>1153</v>
      </c>
      <c r="J952" s="28" t="s">
        <v>2350</v>
      </c>
      <c r="K952" s="28" t="s">
        <v>4702</v>
      </c>
      <c r="L952" s="28" t="s">
        <v>4703</v>
      </c>
      <c r="M952" s="28" t="s">
        <v>1177</v>
      </c>
      <c r="N952" s="28" t="s">
        <v>1183</v>
      </c>
      <c r="O952" s="29">
        <v>2</v>
      </c>
      <c r="P952" s="29">
        <v>12000</v>
      </c>
      <c r="Q952" s="29">
        <v>5</v>
      </c>
      <c r="R952" s="29">
        <v>22800</v>
      </c>
      <c r="S952" s="29">
        <v>17500</v>
      </c>
      <c r="T952" s="29">
        <v>5300</v>
      </c>
      <c r="U952" s="30" t="s">
        <v>1172</v>
      </c>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row>
    <row r="953" spans="1:45" x14ac:dyDescent="0.3">
      <c r="A953" s="22"/>
      <c r="B953" s="26" t="s">
        <v>4704</v>
      </c>
      <c r="C953" s="27">
        <v>45709</v>
      </c>
      <c r="D953" s="28" t="s">
        <v>1193</v>
      </c>
      <c r="E953" s="28" t="s">
        <v>1157</v>
      </c>
      <c r="F953" s="28" t="s">
        <v>1195</v>
      </c>
      <c r="G953" s="28" t="s">
        <v>4705</v>
      </c>
      <c r="H953" s="28" t="s">
        <v>698</v>
      </c>
      <c r="I953" s="28" t="s">
        <v>1153</v>
      </c>
      <c r="J953" s="28" t="s">
        <v>2530</v>
      </c>
      <c r="K953" s="28" t="s">
        <v>4706</v>
      </c>
      <c r="L953" s="28" t="s">
        <v>4707</v>
      </c>
      <c r="M953" s="28" t="s">
        <v>1177</v>
      </c>
      <c r="N953" s="28" t="s">
        <v>1183</v>
      </c>
      <c r="O953" s="29">
        <v>4</v>
      </c>
      <c r="P953" s="29">
        <v>3500</v>
      </c>
      <c r="Q953" s="29">
        <v>0</v>
      </c>
      <c r="R953" s="29">
        <v>14000</v>
      </c>
      <c r="S953" s="29">
        <v>10700</v>
      </c>
      <c r="T953" s="29">
        <v>3300</v>
      </c>
      <c r="U953" s="30" t="s">
        <v>1174</v>
      </c>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row>
    <row r="954" spans="1:45" x14ac:dyDescent="0.3">
      <c r="A954" s="22"/>
      <c r="B954" s="26" t="s">
        <v>4708</v>
      </c>
      <c r="C954" s="27">
        <v>45710</v>
      </c>
      <c r="D954" s="28" t="s">
        <v>1186</v>
      </c>
      <c r="E954" s="28" t="s">
        <v>1159</v>
      </c>
      <c r="F954" s="28" t="s">
        <v>1198</v>
      </c>
      <c r="G954" s="28" t="s">
        <v>2570</v>
      </c>
      <c r="H954" s="28" t="s">
        <v>407</v>
      </c>
      <c r="I954" s="28" t="s">
        <v>1152</v>
      </c>
      <c r="J954" s="28" t="s">
        <v>2350</v>
      </c>
      <c r="K954" s="28" t="s">
        <v>4709</v>
      </c>
      <c r="L954" s="28" t="s">
        <v>4710</v>
      </c>
      <c r="M954" s="28" t="s">
        <v>1177</v>
      </c>
      <c r="N954" s="28" t="s">
        <v>1184</v>
      </c>
      <c r="O954" s="29">
        <v>3</v>
      </c>
      <c r="P954" s="29">
        <v>15000</v>
      </c>
      <c r="Q954" s="29">
        <v>8</v>
      </c>
      <c r="R954" s="29">
        <v>41400</v>
      </c>
      <c r="S954" s="29">
        <v>32000</v>
      </c>
      <c r="T954" s="29">
        <v>9400</v>
      </c>
      <c r="U954" s="30" t="s">
        <v>1172</v>
      </c>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row>
    <row r="955" spans="1:45" x14ac:dyDescent="0.3">
      <c r="A955" s="22"/>
      <c r="B955" s="26" t="s">
        <v>4711</v>
      </c>
      <c r="C955" s="27">
        <v>45710</v>
      </c>
      <c r="D955" s="28" t="s">
        <v>1186</v>
      </c>
      <c r="E955" s="28" t="s">
        <v>1159</v>
      </c>
      <c r="F955" s="28" t="s">
        <v>1198</v>
      </c>
      <c r="G955" s="28" t="s">
        <v>2575</v>
      </c>
      <c r="H955" s="28" t="s">
        <v>712</v>
      </c>
      <c r="I955" s="28" t="s">
        <v>1152</v>
      </c>
      <c r="J955" s="28" t="s">
        <v>1339</v>
      </c>
      <c r="K955" s="28" t="s">
        <v>4712</v>
      </c>
      <c r="L955" s="28" t="s">
        <v>4713</v>
      </c>
      <c r="M955" s="28" t="s">
        <v>1177</v>
      </c>
      <c r="N955" s="28" t="s">
        <v>1184</v>
      </c>
      <c r="O955" s="29">
        <v>2</v>
      </c>
      <c r="P955" s="29">
        <v>8500</v>
      </c>
      <c r="Q955" s="29">
        <v>5</v>
      </c>
      <c r="R955" s="29">
        <v>16150</v>
      </c>
      <c r="S955" s="29">
        <v>12400</v>
      </c>
      <c r="T955" s="29">
        <v>3750</v>
      </c>
      <c r="U955" s="30" t="s">
        <v>1174</v>
      </c>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row>
    <row r="956" spans="1:45" x14ac:dyDescent="0.3">
      <c r="A956" s="22"/>
      <c r="B956" s="26" t="s">
        <v>4714</v>
      </c>
      <c r="C956" s="27">
        <v>45711</v>
      </c>
      <c r="D956" s="28" t="s">
        <v>1187</v>
      </c>
      <c r="E956" s="28" t="s">
        <v>1158</v>
      </c>
      <c r="F956" s="28" t="s">
        <v>1196</v>
      </c>
      <c r="G956" s="28" t="s">
        <v>2579</v>
      </c>
      <c r="H956" s="28" t="s">
        <v>408</v>
      </c>
      <c r="I956" s="28" t="s">
        <v>1151</v>
      </c>
      <c r="J956" s="28" t="s">
        <v>2350</v>
      </c>
      <c r="K956" s="28" t="s">
        <v>4715</v>
      </c>
      <c r="L956" s="28" t="s">
        <v>4716</v>
      </c>
      <c r="M956" s="28" t="s">
        <v>1177</v>
      </c>
      <c r="N956" s="28" t="s">
        <v>1182</v>
      </c>
      <c r="O956" s="29">
        <v>4</v>
      </c>
      <c r="P956" s="29">
        <v>3200</v>
      </c>
      <c r="Q956" s="29">
        <v>8</v>
      </c>
      <c r="R956" s="29">
        <v>11776</v>
      </c>
      <c r="S956" s="29">
        <v>9000</v>
      </c>
      <c r="T956" s="29">
        <v>2776</v>
      </c>
      <c r="U956" s="30" t="s">
        <v>1172</v>
      </c>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row>
    <row r="957" spans="1:45" x14ac:dyDescent="0.3">
      <c r="A957" s="22"/>
      <c r="B957" s="26" t="s">
        <v>4717</v>
      </c>
      <c r="C957" s="27">
        <v>45711</v>
      </c>
      <c r="D957" s="28" t="s">
        <v>1187</v>
      </c>
      <c r="E957" s="28" t="s">
        <v>1158</v>
      </c>
      <c r="F957" s="28" t="s">
        <v>1196</v>
      </c>
      <c r="G957" s="28" t="s">
        <v>2583</v>
      </c>
      <c r="H957" s="28" t="s">
        <v>1090</v>
      </c>
      <c r="I957" s="28" t="s">
        <v>1151</v>
      </c>
      <c r="J957" s="28" t="s">
        <v>1840</v>
      </c>
      <c r="K957" s="28" t="s">
        <v>4718</v>
      </c>
      <c r="L957" s="28" t="s">
        <v>4719</v>
      </c>
      <c r="M957" s="28" t="s">
        <v>1177</v>
      </c>
      <c r="N957" s="28" t="s">
        <v>1182</v>
      </c>
      <c r="O957" s="29">
        <v>3</v>
      </c>
      <c r="P957" s="29">
        <v>1800</v>
      </c>
      <c r="Q957" s="29">
        <v>5</v>
      </c>
      <c r="R957" s="29">
        <v>5130</v>
      </c>
      <c r="S957" s="29">
        <v>3900</v>
      </c>
      <c r="T957" s="29">
        <v>1230</v>
      </c>
      <c r="U957" s="30" t="s">
        <v>1173</v>
      </c>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row>
    <row r="958" spans="1:45" x14ac:dyDescent="0.3">
      <c r="A958" s="22"/>
      <c r="B958" s="26" t="s">
        <v>4720</v>
      </c>
      <c r="C958" s="27">
        <v>45712</v>
      </c>
      <c r="D958" s="28" t="s">
        <v>1188</v>
      </c>
      <c r="E958" s="28" t="s">
        <v>1156</v>
      </c>
      <c r="F958" s="28" t="s">
        <v>1197</v>
      </c>
      <c r="G958" s="28" t="s">
        <v>2414</v>
      </c>
      <c r="H958" s="28" t="s">
        <v>410</v>
      </c>
      <c r="I958" s="28" t="s">
        <v>1152</v>
      </c>
      <c r="J958" s="28" t="s">
        <v>2350</v>
      </c>
      <c r="K958" s="28" t="s">
        <v>4721</v>
      </c>
      <c r="L958" s="28" t="s">
        <v>4722</v>
      </c>
      <c r="M958" s="28" t="s">
        <v>1177</v>
      </c>
      <c r="N958" s="28" t="s">
        <v>1185</v>
      </c>
      <c r="O958" s="29">
        <v>2</v>
      </c>
      <c r="P958" s="29">
        <v>22000</v>
      </c>
      <c r="Q958" s="29">
        <v>5</v>
      </c>
      <c r="R958" s="29">
        <v>41800</v>
      </c>
      <c r="S958" s="29">
        <v>32000</v>
      </c>
      <c r="T958" s="29">
        <v>9800</v>
      </c>
      <c r="U958" s="30" t="s">
        <v>1172</v>
      </c>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row>
    <row r="959" spans="1:45" x14ac:dyDescent="0.3">
      <c r="A959" s="22"/>
      <c r="B959" s="26" t="s">
        <v>4723</v>
      </c>
      <c r="C959" s="27">
        <v>45712</v>
      </c>
      <c r="D959" s="28" t="s">
        <v>1188</v>
      </c>
      <c r="E959" s="28" t="s">
        <v>1156</v>
      </c>
      <c r="F959" s="28" t="s">
        <v>1197</v>
      </c>
      <c r="G959" s="28" t="s">
        <v>2418</v>
      </c>
      <c r="H959" s="28" t="s">
        <v>1079</v>
      </c>
      <c r="I959" s="28" t="s">
        <v>1152</v>
      </c>
      <c r="J959" s="28" t="s">
        <v>1339</v>
      </c>
      <c r="K959" s="28" t="s">
        <v>4724</v>
      </c>
      <c r="L959" s="28" t="s">
        <v>4725</v>
      </c>
      <c r="M959" s="28" t="s">
        <v>1177</v>
      </c>
      <c r="N959" s="28" t="s">
        <v>1185</v>
      </c>
      <c r="O959" s="29">
        <v>3</v>
      </c>
      <c r="P959" s="29">
        <v>5500</v>
      </c>
      <c r="Q959" s="29">
        <v>0</v>
      </c>
      <c r="R959" s="29">
        <v>16500</v>
      </c>
      <c r="S959" s="29">
        <v>12600</v>
      </c>
      <c r="T959" s="29">
        <v>3900</v>
      </c>
      <c r="U959" s="30" t="s">
        <v>1174</v>
      </c>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row>
    <row r="960" spans="1:45" x14ac:dyDescent="0.3">
      <c r="A960" s="22"/>
      <c r="B960" s="26" t="s">
        <v>4726</v>
      </c>
      <c r="C960" s="27">
        <v>45713</v>
      </c>
      <c r="D960" s="28" t="s">
        <v>1189</v>
      </c>
      <c r="E960" s="28" t="s">
        <v>1157</v>
      </c>
      <c r="F960" s="28" t="s">
        <v>1195</v>
      </c>
      <c r="G960" s="28" t="s">
        <v>4727</v>
      </c>
      <c r="H960" s="28" t="s">
        <v>412</v>
      </c>
      <c r="I960" s="28" t="s">
        <v>1154</v>
      </c>
      <c r="J960" s="28" t="s">
        <v>2350</v>
      </c>
      <c r="K960" s="28" t="s">
        <v>4728</v>
      </c>
      <c r="L960" s="28" t="s">
        <v>4729</v>
      </c>
      <c r="M960" s="28" t="s">
        <v>1177</v>
      </c>
      <c r="N960" s="28" t="s">
        <v>1183</v>
      </c>
      <c r="O960" s="29">
        <v>10</v>
      </c>
      <c r="P960" s="29">
        <v>350</v>
      </c>
      <c r="Q960" s="29">
        <v>0</v>
      </c>
      <c r="R960" s="29">
        <v>3500</v>
      </c>
      <c r="S960" s="29">
        <v>2600</v>
      </c>
      <c r="T960" s="29">
        <v>900</v>
      </c>
      <c r="U960" s="30" t="s">
        <v>1172</v>
      </c>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row>
    <row r="961" spans="1:45" x14ac:dyDescent="0.3">
      <c r="A961" s="22"/>
      <c r="B961" s="26" t="s">
        <v>4730</v>
      </c>
      <c r="C961" s="27">
        <v>45713</v>
      </c>
      <c r="D961" s="28" t="s">
        <v>1189</v>
      </c>
      <c r="E961" s="28" t="s">
        <v>1157</v>
      </c>
      <c r="F961" s="28" t="s">
        <v>1195</v>
      </c>
      <c r="G961" s="28" t="s">
        <v>4731</v>
      </c>
      <c r="H961" s="28" t="s">
        <v>731</v>
      </c>
      <c r="I961" s="28" t="s">
        <v>1154</v>
      </c>
      <c r="J961" s="28" t="s">
        <v>2350</v>
      </c>
      <c r="K961" s="28" t="s">
        <v>4732</v>
      </c>
      <c r="L961" s="28" t="s">
        <v>4733</v>
      </c>
      <c r="M961" s="28" t="s">
        <v>1177</v>
      </c>
      <c r="N961" s="28" t="s">
        <v>1183</v>
      </c>
      <c r="O961" s="29">
        <v>5</v>
      </c>
      <c r="P961" s="29">
        <v>500</v>
      </c>
      <c r="Q961" s="29">
        <v>0</v>
      </c>
      <c r="R961" s="29">
        <v>2500</v>
      </c>
      <c r="S961" s="29">
        <v>1900</v>
      </c>
      <c r="T961" s="29">
        <v>600</v>
      </c>
      <c r="U961" s="30" t="s">
        <v>1173</v>
      </c>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row>
    <row r="962" spans="1:45" x14ac:dyDescent="0.3">
      <c r="A962" s="22"/>
      <c r="B962" s="26" t="s">
        <v>4734</v>
      </c>
      <c r="C962" s="27">
        <v>45714</v>
      </c>
      <c r="D962" s="28" t="s">
        <v>1190</v>
      </c>
      <c r="E962" s="28" t="s">
        <v>1157</v>
      </c>
      <c r="F962" s="28" t="s">
        <v>1197</v>
      </c>
      <c r="G962" s="28" t="s">
        <v>2770</v>
      </c>
      <c r="H962" s="28" t="s">
        <v>423</v>
      </c>
      <c r="I962" s="28" t="s">
        <v>1153</v>
      </c>
      <c r="J962" s="28" t="s">
        <v>2227</v>
      </c>
      <c r="K962" s="28" t="s">
        <v>4735</v>
      </c>
      <c r="L962" s="28" t="s">
        <v>4736</v>
      </c>
      <c r="M962" s="28" t="s">
        <v>1177</v>
      </c>
      <c r="N962" s="28" t="s">
        <v>1181</v>
      </c>
      <c r="O962" s="29">
        <v>4</v>
      </c>
      <c r="P962" s="29">
        <v>850</v>
      </c>
      <c r="Q962" s="29">
        <v>0</v>
      </c>
      <c r="R962" s="29">
        <v>3400</v>
      </c>
      <c r="S962" s="29">
        <v>2600</v>
      </c>
      <c r="T962" s="29">
        <v>800</v>
      </c>
      <c r="U962" s="30" t="s">
        <v>1172</v>
      </c>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row>
    <row r="963" spans="1:45" x14ac:dyDescent="0.3">
      <c r="A963" s="22"/>
      <c r="B963" s="26" t="s">
        <v>4737</v>
      </c>
      <c r="C963" s="27">
        <v>45714</v>
      </c>
      <c r="D963" s="28" t="s">
        <v>1190</v>
      </c>
      <c r="E963" s="28" t="s">
        <v>1157</v>
      </c>
      <c r="F963" s="28" t="s">
        <v>1197</v>
      </c>
      <c r="G963" s="28" t="s">
        <v>2774</v>
      </c>
      <c r="H963" s="28" t="s">
        <v>1013</v>
      </c>
      <c r="I963" s="28" t="s">
        <v>1153</v>
      </c>
      <c r="J963" s="28" t="s">
        <v>1374</v>
      </c>
      <c r="K963" s="28" t="s">
        <v>4738</v>
      </c>
      <c r="L963" s="28" t="s">
        <v>4739</v>
      </c>
      <c r="M963" s="28" t="s">
        <v>1177</v>
      </c>
      <c r="N963" s="28" t="s">
        <v>1181</v>
      </c>
      <c r="O963" s="29">
        <v>6</v>
      </c>
      <c r="P963" s="29">
        <v>450</v>
      </c>
      <c r="Q963" s="29">
        <v>0</v>
      </c>
      <c r="R963" s="29">
        <v>2700</v>
      </c>
      <c r="S963" s="29">
        <v>2000</v>
      </c>
      <c r="T963" s="29">
        <v>700</v>
      </c>
      <c r="U963" s="30" t="s">
        <v>1174</v>
      </c>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row>
    <row r="964" spans="1:45" x14ac:dyDescent="0.3">
      <c r="A964" s="22"/>
      <c r="B964" s="26" t="s">
        <v>4740</v>
      </c>
      <c r="C964" s="27">
        <v>45715</v>
      </c>
      <c r="D964" s="28" t="s">
        <v>1191</v>
      </c>
      <c r="E964" s="28" t="s">
        <v>1157</v>
      </c>
      <c r="F964" s="28" t="s">
        <v>1198</v>
      </c>
      <c r="G964" s="28" t="s">
        <v>4741</v>
      </c>
      <c r="H964" s="28" t="s">
        <v>421</v>
      </c>
      <c r="I964" s="28" t="s">
        <v>1155</v>
      </c>
      <c r="J964" s="28" t="s">
        <v>2350</v>
      </c>
      <c r="K964" s="28" t="s">
        <v>4742</v>
      </c>
      <c r="L964" s="28" t="s">
        <v>4743</v>
      </c>
      <c r="M964" s="28" t="s">
        <v>1177</v>
      </c>
      <c r="N964" s="28" t="s">
        <v>1180</v>
      </c>
      <c r="O964" s="29">
        <v>3</v>
      </c>
      <c r="P964" s="29">
        <v>2800</v>
      </c>
      <c r="Q964" s="29">
        <v>5</v>
      </c>
      <c r="R964" s="29">
        <v>7980</v>
      </c>
      <c r="S964" s="29">
        <v>6100</v>
      </c>
      <c r="T964" s="29">
        <v>1880</v>
      </c>
      <c r="U964" s="30" t="s">
        <v>1172</v>
      </c>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row>
    <row r="965" spans="1:45" x14ac:dyDescent="0.3">
      <c r="A965" s="22"/>
      <c r="B965" s="26" t="s">
        <v>4744</v>
      </c>
      <c r="C965" s="27">
        <v>45715</v>
      </c>
      <c r="D965" s="28" t="s">
        <v>1191</v>
      </c>
      <c r="E965" s="28" t="s">
        <v>1157</v>
      </c>
      <c r="F965" s="28" t="s">
        <v>1198</v>
      </c>
      <c r="G965" s="28" t="s">
        <v>4745</v>
      </c>
      <c r="H965" s="28" t="s">
        <v>697</v>
      </c>
      <c r="I965" s="28" t="s">
        <v>1155</v>
      </c>
      <c r="J965" s="28" t="s">
        <v>1823</v>
      </c>
      <c r="K965" s="28" t="s">
        <v>4746</v>
      </c>
      <c r="L965" s="28" t="s">
        <v>4747</v>
      </c>
      <c r="M965" s="28" t="s">
        <v>1177</v>
      </c>
      <c r="N965" s="28" t="s">
        <v>1180</v>
      </c>
      <c r="O965" s="29">
        <v>4</v>
      </c>
      <c r="P965" s="29">
        <v>1500</v>
      </c>
      <c r="Q965" s="29">
        <v>0</v>
      </c>
      <c r="R965" s="29">
        <v>6000</v>
      </c>
      <c r="S965" s="29">
        <v>4600</v>
      </c>
      <c r="T965" s="29">
        <v>1400</v>
      </c>
      <c r="U965" s="30" t="s">
        <v>1174</v>
      </c>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row>
    <row r="966" spans="1:45" x14ac:dyDescent="0.3">
      <c r="A966" s="22"/>
      <c r="B966" s="26" t="s">
        <v>4748</v>
      </c>
      <c r="C966" s="27">
        <v>45716</v>
      </c>
      <c r="D966" s="28" t="s">
        <v>1192</v>
      </c>
      <c r="E966" s="28" t="s">
        <v>1157</v>
      </c>
      <c r="F966" s="28" t="s">
        <v>1195</v>
      </c>
      <c r="G966" s="28" t="s">
        <v>3423</v>
      </c>
      <c r="H966" s="28" t="s">
        <v>405</v>
      </c>
      <c r="I966" s="28" t="s">
        <v>1153</v>
      </c>
      <c r="J966" s="28" t="s">
        <v>2350</v>
      </c>
      <c r="K966" s="28" t="s">
        <v>4749</v>
      </c>
      <c r="L966" s="28" t="s">
        <v>4750</v>
      </c>
      <c r="M966" s="28" t="s">
        <v>1177</v>
      </c>
      <c r="N966" s="28" t="s">
        <v>1183</v>
      </c>
      <c r="O966" s="29">
        <v>2</v>
      </c>
      <c r="P966" s="29">
        <v>12000</v>
      </c>
      <c r="Q966" s="29">
        <v>8</v>
      </c>
      <c r="R966" s="29">
        <v>22080</v>
      </c>
      <c r="S966" s="29">
        <v>17000</v>
      </c>
      <c r="T966" s="29">
        <v>5080</v>
      </c>
      <c r="U966" s="30" t="s">
        <v>1172</v>
      </c>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row>
    <row r="967" spans="1:45" x14ac:dyDescent="0.3">
      <c r="A967" s="22"/>
      <c r="B967" s="26" t="s">
        <v>4751</v>
      </c>
      <c r="C967" s="27">
        <v>45716</v>
      </c>
      <c r="D967" s="28" t="s">
        <v>1192</v>
      </c>
      <c r="E967" s="28" t="s">
        <v>1157</v>
      </c>
      <c r="F967" s="28" t="s">
        <v>1195</v>
      </c>
      <c r="G967" s="28" t="s">
        <v>3427</v>
      </c>
      <c r="H967" s="28" t="s">
        <v>308</v>
      </c>
      <c r="I967" s="28" t="s">
        <v>1153</v>
      </c>
      <c r="J967" s="28" t="s">
        <v>2218</v>
      </c>
      <c r="K967" s="28" t="s">
        <v>4752</v>
      </c>
      <c r="L967" s="28" t="s">
        <v>4753</v>
      </c>
      <c r="M967" s="28" t="s">
        <v>1177</v>
      </c>
      <c r="N967" s="28" t="s">
        <v>1183</v>
      </c>
      <c r="O967" s="29">
        <v>3</v>
      </c>
      <c r="P967" s="29">
        <v>8500</v>
      </c>
      <c r="Q967" s="29">
        <v>5</v>
      </c>
      <c r="R967" s="29">
        <v>24225</v>
      </c>
      <c r="S967" s="29">
        <v>18500</v>
      </c>
      <c r="T967" s="29">
        <v>5725</v>
      </c>
      <c r="U967" s="30" t="s">
        <v>1173</v>
      </c>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row>
    <row r="968" spans="1:45" x14ac:dyDescent="0.3">
      <c r="A968" s="22"/>
      <c r="B968" s="26" t="s">
        <v>4754</v>
      </c>
      <c r="C968" s="27">
        <v>45717</v>
      </c>
      <c r="D968" s="28" t="s">
        <v>1186</v>
      </c>
      <c r="E968" s="28" t="s">
        <v>1159</v>
      </c>
      <c r="F968" s="28" t="s">
        <v>1198</v>
      </c>
      <c r="G968" s="28" t="s">
        <v>2628</v>
      </c>
      <c r="H968" s="28" t="s">
        <v>406</v>
      </c>
      <c r="I968" s="28" t="s">
        <v>1152</v>
      </c>
      <c r="J968" s="28" t="s">
        <v>2350</v>
      </c>
      <c r="K968" s="28" t="s">
        <v>4755</v>
      </c>
      <c r="L968" s="28" t="s">
        <v>4756</v>
      </c>
      <c r="M968" s="28" t="s">
        <v>1177</v>
      </c>
      <c r="N968" s="28" t="s">
        <v>1184</v>
      </c>
      <c r="O968" s="29">
        <v>4</v>
      </c>
      <c r="P968" s="29">
        <v>12000</v>
      </c>
      <c r="Q968" s="29">
        <v>10</v>
      </c>
      <c r="R968" s="29">
        <v>43200</v>
      </c>
      <c r="S968" s="29">
        <v>33000</v>
      </c>
      <c r="T968" s="29">
        <v>10200</v>
      </c>
      <c r="U968" s="30" t="s">
        <v>1172</v>
      </c>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row>
    <row r="969" spans="1:45" x14ac:dyDescent="0.3">
      <c r="A969" s="22"/>
      <c r="B969" s="26" t="s">
        <v>4757</v>
      </c>
      <c r="C969" s="27">
        <v>45717</v>
      </c>
      <c r="D969" s="28" t="s">
        <v>1186</v>
      </c>
      <c r="E969" s="28" t="s">
        <v>1159</v>
      </c>
      <c r="F969" s="28" t="s">
        <v>1198</v>
      </c>
      <c r="G969" s="28" t="s">
        <v>2632</v>
      </c>
      <c r="H969" s="28" t="s">
        <v>419</v>
      </c>
      <c r="I969" s="28" t="s">
        <v>1152</v>
      </c>
      <c r="J969" s="28" t="s">
        <v>3889</v>
      </c>
      <c r="K969" s="28" t="s">
        <v>4758</v>
      </c>
      <c r="L969" s="28" t="s">
        <v>4759</v>
      </c>
      <c r="M969" s="28" t="s">
        <v>1177</v>
      </c>
      <c r="N969" s="28" t="s">
        <v>1184</v>
      </c>
      <c r="O969" s="29">
        <v>2</v>
      </c>
      <c r="P969" s="29">
        <v>28000</v>
      </c>
      <c r="Q969" s="29">
        <v>8</v>
      </c>
      <c r="R969" s="29">
        <v>51520</v>
      </c>
      <c r="S969" s="29">
        <v>39000</v>
      </c>
      <c r="T969" s="29">
        <v>12520</v>
      </c>
      <c r="U969" s="30" t="s">
        <v>1174</v>
      </c>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row>
    <row r="970" spans="1:45" x14ac:dyDescent="0.3">
      <c r="A970" s="22"/>
      <c r="B970" s="26" t="s">
        <v>4760</v>
      </c>
      <c r="C970" s="27">
        <v>45718</v>
      </c>
      <c r="D970" s="28" t="s">
        <v>1187</v>
      </c>
      <c r="E970" s="28" t="s">
        <v>1158</v>
      </c>
      <c r="F970" s="28" t="s">
        <v>1196</v>
      </c>
      <c r="G970" s="28" t="s">
        <v>2636</v>
      </c>
      <c r="H970" s="28" t="s">
        <v>414</v>
      </c>
      <c r="I970" s="28" t="s">
        <v>1151</v>
      </c>
      <c r="J970" s="28" t="s">
        <v>2350</v>
      </c>
      <c r="K970" s="28" t="s">
        <v>4761</v>
      </c>
      <c r="L970" s="28" t="s">
        <v>4762</v>
      </c>
      <c r="M970" s="28" t="s">
        <v>1177</v>
      </c>
      <c r="N970" s="28" t="s">
        <v>1182</v>
      </c>
      <c r="O970" s="29">
        <v>3</v>
      </c>
      <c r="P970" s="29">
        <v>3800</v>
      </c>
      <c r="Q970" s="29">
        <v>5</v>
      </c>
      <c r="R970" s="29">
        <v>10830</v>
      </c>
      <c r="S970" s="29">
        <v>8300</v>
      </c>
      <c r="T970" s="29">
        <v>2530</v>
      </c>
      <c r="U970" s="30" t="s">
        <v>1172</v>
      </c>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row>
    <row r="971" spans="1:45" x14ac:dyDescent="0.3">
      <c r="A971" s="22"/>
      <c r="B971" s="26" t="s">
        <v>4763</v>
      </c>
      <c r="C971" s="27">
        <v>45718</v>
      </c>
      <c r="D971" s="28" t="s">
        <v>1187</v>
      </c>
      <c r="E971" s="28" t="s">
        <v>1158</v>
      </c>
      <c r="F971" s="28" t="s">
        <v>1196</v>
      </c>
      <c r="G971" s="28" t="s">
        <v>2640</v>
      </c>
      <c r="H971" s="28" t="s">
        <v>416</v>
      </c>
      <c r="I971" s="28" t="s">
        <v>1151</v>
      </c>
      <c r="J971" s="28" t="s">
        <v>2218</v>
      </c>
      <c r="K971" s="28" t="s">
        <v>4764</v>
      </c>
      <c r="L971" s="28" t="s">
        <v>4765</v>
      </c>
      <c r="M971" s="28" t="s">
        <v>1177</v>
      </c>
      <c r="N971" s="28" t="s">
        <v>1182</v>
      </c>
      <c r="O971" s="29">
        <v>4</v>
      </c>
      <c r="P971" s="29">
        <v>2800</v>
      </c>
      <c r="Q971" s="29">
        <v>0</v>
      </c>
      <c r="R971" s="29">
        <v>11200</v>
      </c>
      <c r="S971" s="29">
        <v>8500</v>
      </c>
      <c r="T971" s="29">
        <v>2700</v>
      </c>
      <c r="U971" s="30" t="s">
        <v>1173</v>
      </c>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row>
    <row r="972" spans="1:45" x14ac:dyDescent="0.3">
      <c r="A972" s="22"/>
      <c r="B972" s="26" t="s">
        <v>4766</v>
      </c>
      <c r="C972" s="27">
        <v>45719</v>
      </c>
      <c r="D972" s="28" t="s">
        <v>1188</v>
      </c>
      <c r="E972" s="28" t="s">
        <v>1156</v>
      </c>
      <c r="F972" s="28" t="s">
        <v>1197</v>
      </c>
      <c r="G972" s="28" t="s">
        <v>2464</v>
      </c>
      <c r="H972" s="28" t="s">
        <v>424</v>
      </c>
      <c r="I972" s="28" t="s">
        <v>1152</v>
      </c>
      <c r="J972" s="28" t="s">
        <v>3889</v>
      </c>
      <c r="K972" s="28" t="s">
        <v>4767</v>
      </c>
      <c r="L972" s="28" t="s">
        <v>4768</v>
      </c>
      <c r="M972" s="28" t="s">
        <v>1177</v>
      </c>
      <c r="N972" s="28" t="s">
        <v>1185</v>
      </c>
      <c r="O972" s="29">
        <v>2</v>
      </c>
      <c r="P972" s="29">
        <v>32000</v>
      </c>
      <c r="Q972" s="29">
        <v>10</v>
      </c>
      <c r="R972" s="29">
        <v>57600</v>
      </c>
      <c r="S972" s="29">
        <v>44000</v>
      </c>
      <c r="T972" s="29">
        <v>13600</v>
      </c>
      <c r="U972" s="30" t="s">
        <v>1172</v>
      </c>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row>
    <row r="973" spans="1:45" x14ac:dyDescent="0.3">
      <c r="A973" s="22"/>
      <c r="B973" s="26" t="s">
        <v>4769</v>
      </c>
      <c r="C973" s="27">
        <v>45719</v>
      </c>
      <c r="D973" s="28" t="s">
        <v>1188</v>
      </c>
      <c r="E973" s="28" t="s">
        <v>1156</v>
      </c>
      <c r="F973" s="28" t="s">
        <v>1197</v>
      </c>
      <c r="G973" s="28" t="s">
        <v>2468</v>
      </c>
      <c r="H973" s="28" t="s">
        <v>109</v>
      </c>
      <c r="I973" s="28" t="s">
        <v>1152</v>
      </c>
      <c r="J973" s="28" t="s">
        <v>1353</v>
      </c>
      <c r="K973" s="28" t="s">
        <v>4770</v>
      </c>
      <c r="L973" s="28" t="s">
        <v>4771</v>
      </c>
      <c r="M973" s="28" t="s">
        <v>1177</v>
      </c>
      <c r="N973" s="28" t="s">
        <v>1185</v>
      </c>
      <c r="O973" s="29">
        <v>1</v>
      </c>
      <c r="P973" s="29">
        <v>45000</v>
      </c>
      <c r="Q973" s="29">
        <v>5</v>
      </c>
      <c r="R973" s="29">
        <v>42750</v>
      </c>
      <c r="S973" s="29">
        <v>33000</v>
      </c>
      <c r="T973" s="29">
        <v>9750</v>
      </c>
      <c r="U973" s="30" t="s">
        <v>1174</v>
      </c>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row>
    <row r="974" spans="1:45" x14ac:dyDescent="0.3">
      <c r="A974" s="22"/>
      <c r="B974" s="26" t="s">
        <v>4772</v>
      </c>
      <c r="C974" s="27">
        <v>45720</v>
      </c>
      <c r="D974" s="28" t="s">
        <v>1189</v>
      </c>
      <c r="E974" s="28" t="s">
        <v>1157</v>
      </c>
      <c r="F974" s="28" t="s">
        <v>1195</v>
      </c>
      <c r="G974" s="28" t="s">
        <v>3476</v>
      </c>
      <c r="H974" s="28" t="s">
        <v>409</v>
      </c>
      <c r="I974" s="28" t="s">
        <v>1153</v>
      </c>
      <c r="J974" s="28" t="s">
        <v>3889</v>
      </c>
      <c r="K974" s="28" t="s">
        <v>4773</v>
      </c>
      <c r="L974" s="28" t="s">
        <v>4774</v>
      </c>
      <c r="M974" s="28" t="s">
        <v>1177</v>
      </c>
      <c r="N974" s="28" t="s">
        <v>1183</v>
      </c>
      <c r="O974" s="29">
        <v>2</v>
      </c>
      <c r="P974" s="29">
        <v>22000</v>
      </c>
      <c r="Q974" s="29">
        <v>8</v>
      </c>
      <c r="R974" s="29">
        <v>40480</v>
      </c>
      <c r="S974" s="29">
        <v>31000</v>
      </c>
      <c r="T974" s="29">
        <v>9480</v>
      </c>
      <c r="U974" s="30" t="s">
        <v>1172</v>
      </c>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row>
    <row r="975" spans="1:45" x14ac:dyDescent="0.3">
      <c r="A975" s="22"/>
      <c r="B975" s="26" t="s">
        <v>4775</v>
      </c>
      <c r="C975" s="27">
        <v>45720</v>
      </c>
      <c r="D975" s="28" t="s">
        <v>1189</v>
      </c>
      <c r="E975" s="28" t="s">
        <v>1157</v>
      </c>
      <c r="F975" s="28" t="s">
        <v>1195</v>
      </c>
      <c r="G975" s="28" t="s">
        <v>3480</v>
      </c>
      <c r="H975" s="28" t="s">
        <v>696</v>
      </c>
      <c r="I975" s="28" t="s">
        <v>1153</v>
      </c>
      <c r="J975" s="28" t="s">
        <v>2530</v>
      </c>
      <c r="K975" s="28" t="s">
        <v>4776</v>
      </c>
      <c r="L975" s="28" t="s">
        <v>4777</v>
      </c>
      <c r="M975" s="28" t="s">
        <v>1177</v>
      </c>
      <c r="N975" s="28" t="s">
        <v>1183</v>
      </c>
      <c r="O975" s="29">
        <v>3</v>
      </c>
      <c r="P975" s="29">
        <v>12000</v>
      </c>
      <c r="Q975" s="29">
        <v>5</v>
      </c>
      <c r="R975" s="29">
        <v>34200</v>
      </c>
      <c r="S975" s="29">
        <v>26000</v>
      </c>
      <c r="T975" s="29">
        <v>8200</v>
      </c>
      <c r="U975" s="30" t="s">
        <v>1173</v>
      </c>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row>
    <row r="976" spans="1:45" x14ac:dyDescent="0.3">
      <c r="A976" s="22"/>
      <c r="B976" s="26" t="s">
        <v>4778</v>
      </c>
      <c r="C976" s="27">
        <v>45721</v>
      </c>
      <c r="D976" s="28" t="s">
        <v>1190</v>
      </c>
      <c r="E976" s="28" t="s">
        <v>1157</v>
      </c>
      <c r="F976" s="28" t="s">
        <v>1197</v>
      </c>
      <c r="G976" s="28" t="s">
        <v>2824</v>
      </c>
      <c r="H976" s="28" t="s">
        <v>411</v>
      </c>
      <c r="I976" s="28" t="s">
        <v>1153</v>
      </c>
      <c r="J976" s="28" t="s">
        <v>2350</v>
      </c>
      <c r="K976" s="28" t="s">
        <v>4779</v>
      </c>
      <c r="L976" s="28" t="s">
        <v>4780</v>
      </c>
      <c r="M976" s="28" t="s">
        <v>1177</v>
      </c>
      <c r="N976" s="28" t="s">
        <v>1181</v>
      </c>
      <c r="O976" s="29">
        <v>5</v>
      </c>
      <c r="P976" s="29">
        <v>1500</v>
      </c>
      <c r="Q976" s="29">
        <v>0</v>
      </c>
      <c r="R976" s="29">
        <v>7500</v>
      </c>
      <c r="S976" s="29">
        <v>5700</v>
      </c>
      <c r="T976" s="29">
        <v>1800</v>
      </c>
      <c r="U976" s="30" t="s">
        <v>1172</v>
      </c>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row>
    <row r="977" spans="1:45" x14ac:dyDescent="0.3">
      <c r="A977" s="22"/>
      <c r="B977" s="26" t="s">
        <v>4781</v>
      </c>
      <c r="C977" s="27">
        <v>45721</v>
      </c>
      <c r="D977" s="28" t="s">
        <v>1190</v>
      </c>
      <c r="E977" s="28" t="s">
        <v>1157</v>
      </c>
      <c r="F977" s="28" t="s">
        <v>1197</v>
      </c>
      <c r="G977" s="28" t="s">
        <v>2828</v>
      </c>
      <c r="H977" s="28" t="s">
        <v>313</v>
      </c>
      <c r="I977" s="28" t="s">
        <v>1153</v>
      </c>
      <c r="J977" s="28" t="s">
        <v>3908</v>
      </c>
      <c r="K977" s="28" t="s">
        <v>4782</v>
      </c>
      <c r="L977" s="28" t="s">
        <v>4783</v>
      </c>
      <c r="M977" s="28" t="s">
        <v>1177</v>
      </c>
      <c r="N977" s="28" t="s">
        <v>1181</v>
      </c>
      <c r="O977" s="29">
        <v>4</v>
      </c>
      <c r="P977" s="29">
        <v>1200</v>
      </c>
      <c r="Q977" s="29">
        <v>5</v>
      </c>
      <c r="R977" s="29">
        <v>4560</v>
      </c>
      <c r="S977" s="29">
        <v>3500</v>
      </c>
      <c r="T977" s="29">
        <v>1060</v>
      </c>
      <c r="U977" s="30" t="s">
        <v>1174</v>
      </c>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row>
    <row r="978" spans="1:45" x14ac:dyDescent="0.3">
      <c r="A978" s="22"/>
      <c r="B978" s="26" t="s">
        <v>4784</v>
      </c>
      <c r="C978" s="27">
        <v>45722</v>
      </c>
      <c r="D978" s="28" t="s">
        <v>1191</v>
      </c>
      <c r="E978" s="28" t="s">
        <v>1157</v>
      </c>
      <c r="F978" s="28" t="s">
        <v>1198</v>
      </c>
      <c r="G978" s="28" t="s">
        <v>4785</v>
      </c>
      <c r="H978" s="28" t="s">
        <v>422</v>
      </c>
      <c r="I978" s="28" t="s">
        <v>1155</v>
      </c>
      <c r="J978" s="28" t="s">
        <v>3889</v>
      </c>
      <c r="K978" s="28" t="s">
        <v>4786</v>
      </c>
      <c r="L978" s="28" t="s">
        <v>4787</v>
      </c>
      <c r="M978" s="28" t="s">
        <v>1177</v>
      </c>
      <c r="N978" s="28" t="s">
        <v>1180</v>
      </c>
      <c r="O978" s="29">
        <v>3</v>
      </c>
      <c r="P978" s="29">
        <v>3500</v>
      </c>
      <c r="Q978" s="29">
        <v>8</v>
      </c>
      <c r="R978" s="29">
        <v>9660</v>
      </c>
      <c r="S978" s="29">
        <v>7400</v>
      </c>
      <c r="T978" s="29">
        <v>2260</v>
      </c>
      <c r="U978" s="30" t="s">
        <v>1172</v>
      </c>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row>
    <row r="979" spans="1:45" x14ac:dyDescent="0.3">
      <c r="A979" s="22"/>
      <c r="B979" s="26" t="s">
        <v>4788</v>
      </c>
      <c r="C979" s="27">
        <v>45722</v>
      </c>
      <c r="D979" s="28" t="s">
        <v>1191</v>
      </c>
      <c r="E979" s="28" t="s">
        <v>1157</v>
      </c>
      <c r="F979" s="28" t="s">
        <v>1198</v>
      </c>
      <c r="G979" s="28" t="s">
        <v>4789</v>
      </c>
      <c r="H979" s="28" t="s">
        <v>891</v>
      </c>
      <c r="I979" s="28" t="s">
        <v>1155</v>
      </c>
      <c r="J979" s="28" t="s">
        <v>1823</v>
      </c>
      <c r="K979" s="28" t="s">
        <v>4790</v>
      </c>
      <c r="L979" s="28" t="s">
        <v>4791</v>
      </c>
      <c r="M979" s="28" t="s">
        <v>1177</v>
      </c>
      <c r="N979" s="28" t="s">
        <v>1180</v>
      </c>
      <c r="O979" s="29">
        <v>2</v>
      </c>
      <c r="P979" s="29">
        <v>5500</v>
      </c>
      <c r="Q979" s="29">
        <v>5</v>
      </c>
      <c r="R979" s="29">
        <v>10450</v>
      </c>
      <c r="S979" s="29">
        <v>8000</v>
      </c>
      <c r="T979" s="29">
        <v>2450</v>
      </c>
      <c r="U979" s="30" t="s">
        <v>1174</v>
      </c>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row>
    <row r="980" spans="1:45" x14ac:dyDescent="0.3">
      <c r="A980" s="22"/>
      <c r="B980" s="26" t="s">
        <v>4792</v>
      </c>
      <c r="C980" s="27">
        <v>45723</v>
      </c>
      <c r="D980" s="28" t="s">
        <v>1192</v>
      </c>
      <c r="E980" s="28" t="s">
        <v>1157</v>
      </c>
      <c r="F980" s="28" t="s">
        <v>1195</v>
      </c>
      <c r="G980" s="28" t="s">
        <v>3535</v>
      </c>
      <c r="H980" s="28" t="s">
        <v>1109</v>
      </c>
      <c r="I980" s="28" t="s">
        <v>1153</v>
      </c>
      <c r="J980" s="28" t="s">
        <v>2261</v>
      </c>
      <c r="K980" s="28" t="s">
        <v>4793</v>
      </c>
      <c r="L980" s="28" t="s">
        <v>4794</v>
      </c>
      <c r="M980" s="28" t="s">
        <v>1177</v>
      </c>
      <c r="N980" s="28" t="s">
        <v>1183</v>
      </c>
      <c r="O980" s="29">
        <v>2</v>
      </c>
      <c r="P980" s="29">
        <v>15000</v>
      </c>
      <c r="Q980" s="29">
        <v>8</v>
      </c>
      <c r="R980" s="29">
        <v>27600</v>
      </c>
      <c r="S980" s="29">
        <v>21000</v>
      </c>
      <c r="T980" s="29">
        <v>6600</v>
      </c>
      <c r="U980" s="30" t="s">
        <v>1172</v>
      </c>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row>
    <row r="981" spans="1:45" x14ac:dyDescent="0.3">
      <c r="A981" s="22"/>
      <c r="B981" s="26" t="s">
        <v>4795</v>
      </c>
      <c r="C981" s="27">
        <v>45723</v>
      </c>
      <c r="D981" s="28" t="s">
        <v>1192</v>
      </c>
      <c r="E981" s="28" t="s">
        <v>1157</v>
      </c>
      <c r="F981" s="28" t="s">
        <v>1195</v>
      </c>
      <c r="G981" s="28" t="s">
        <v>3540</v>
      </c>
      <c r="H981" s="28" t="s">
        <v>426</v>
      </c>
      <c r="I981" s="28" t="s">
        <v>1153</v>
      </c>
      <c r="J981" s="28" t="s">
        <v>2419</v>
      </c>
      <c r="K981" s="28" t="s">
        <v>4796</v>
      </c>
      <c r="L981" s="28" t="s">
        <v>4797</v>
      </c>
      <c r="M981" s="28" t="s">
        <v>1177</v>
      </c>
      <c r="N981" s="28" t="s">
        <v>1183</v>
      </c>
      <c r="O981" s="29">
        <v>3</v>
      </c>
      <c r="P981" s="29">
        <v>5500</v>
      </c>
      <c r="Q981" s="29">
        <v>5</v>
      </c>
      <c r="R981" s="29">
        <v>15675</v>
      </c>
      <c r="S981" s="29">
        <v>12000</v>
      </c>
      <c r="T981" s="29">
        <v>3675</v>
      </c>
      <c r="U981" s="30" t="s">
        <v>1173</v>
      </c>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row>
    <row r="982" spans="1:45" x14ac:dyDescent="0.3">
      <c r="A982" s="22"/>
      <c r="B982" s="26" t="s">
        <v>4798</v>
      </c>
      <c r="C982" s="27">
        <v>45724</v>
      </c>
      <c r="D982" s="28" t="s">
        <v>1186</v>
      </c>
      <c r="E982" s="28" t="s">
        <v>1159</v>
      </c>
      <c r="F982" s="28" t="s">
        <v>1198</v>
      </c>
      <c r="G982" s="28" t="s">
        <v>2684</v>
      </c>
      <c r="H982" s="28" t="s">
        <v>1105</v>
      </c>
      <c r="I982" s="28" t="s">
        <v>1152</v>
      </c>
      <c r="J982" s="28" t="s">
        <v>2261</v>
      </c>
      <c r="K982" s="28" t="s">
        <v>4799</v>
      </c>
      <c r="L982" s="28" t="s">
        <v>4800</v>
      </c>
      <c r="M982" s="28" t="s">
        <v>1177</v>
      </c>
      <c r="N982" s="28" t="s">
        <v>1184</v>
      </c>
      <c r="O982" s="29">
        <v>2</v>
      </c>
      <c r="P982" s="29">
        <v>18000</v>
      </c>
      <c r="Q982" s="29">
        <v>5</v>
      </c>
      <c r="R982" s="29">
        <v>34200</v>
      </c>
      <c r="S982" s="29">
        <v>26000</v>
      </c>
      <c r="T982" s="29">
        <v>8200</v>
      </c>
      <c r="U982" s="30" t="s">
        <v>1172</v>
      </c>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row>
    <row r="983" spans="1:45" x14ac:dyDescent="0.3">
      <c r="A983" s="22"/>
      <c r="B983" s="26" t="s">
        <v>4801</v>
      </c>
      <c r="C983" s="27">
        <v>45724</v>
      </c>
      <c r="D983" s="28" t="s">
        <v>1186</v>
      </c>
      <c r="E983" s="28" t="s">
        <v>1159</v>
      </c>
      <c r="F983" s="28" t="s">
        <v>1198</v>
      </c>
      <c r="G983" s="28" t="s">
        <v>2688</v>
      </c>
      <c r="H983" s="28" t="s">
        <v>875</v>
      </c>
      <c r="I983" s="28" t="s">
        <v>1152</v>
      </c>
      <c r="J983" s="28" t="s">
        <v>1514</v>
      </c>
      <c r="K983" s="28" t="s">
        <v>4802</v>
      </c>
      <c r="L983" s="28" t="s">
        <v>4803</v>
      </c>
      <c r="M983" s="28" t="s">
        <v>1177</v>
      </c>
      <c r="N983" s="28" t="s">
        <v>1184</v>
      </c>
      <c r="O983" s="29">
        <v>1</v>
      </c>
      <c r="P983" s="29">
        <v>22000</v>
      </c>
      <c r="Q983" s="29">
        <v>0</v>
      </c>
      <c r="R983" s="29">
        <v>22000</v>
      </c>
      <c r="S983" s="29">
        <v>17000</v>
      </c>
      <c r="T983" s="29">
        <v>5000</v>
      </c>
      <c r="U983" s="30" t="s">
        <v>1174</v>
      </c>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row>
    <row r="984" spans="1:45" x14ac:dyDescent="0.3">
      <c r="A984" s="22"/>
      <c r="B984" s="26" t="s">
        <v>4804</v>
      </c>
      <c r="C984" s="27">
        <v>45725</v>
      </c>
      <c r="D984" s="28" t="s">
        <v>1187</v>
      </c>
      <c r="E984" s="28" t="s">
        <v>1158</v>
      </c>
      <c r="F984" s="28" t="s">
        <v>1196</v>
      </c>
      <c r="G984" s="28" t="s">
        <v>2692</v>
      </c>
      <c r="H984" s="28" t="s">
        <v>1104</v>
      </c>
      <c r="I984" s="28" t="s">
        <v>1151</v>
      </c>
      <c r="J984" s="28" t="s">
        <v>1519</v>
      </c>
      <c r="K984" s="28" t="s">
        <v>4805</v>
      </c>
      <c r="L984" s="28" t="s">
        <v>4806</v>
      </c>
      <c r="M984" s="28" t="s">
        <v>1177</v>
      </c>
      <c r="N984" s="28" t="s">
        <v>1182</v>
      </c>
      <c r="O984" s="29">
        <v>3</v>
      </c>
      <c r="P984" s="29">
        <v>4500</v>
      </c>
      <c r="Q984" s="29">
        <v>8</v>
      </c>
      <c r="R984" s="29">
        <v>12420</v>
      </c>
      <c r="S984" s="29">
        <v>9500</v>
      </c>
      <c r="T984" s="29">
        <v>2920</v>
      </c>
      <c r="U984" s="30" t="s">
        <v>1172</v>
      </c>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row>
    <row r="985" spans="1:45" x14ac:dyDescent="0.3">
      <c r="A985" s="22"/>
      <c r="B985" s="26" t="s">
        <v>4807</v>
      </c>
      <c r="C985" s="27">
        <v>45725</v>
      </c>
      <c r="D985" s="28" t="s">
        <v>1187</v>
      </c>
      <c r="E985" s="28" t="s">
        <v>1158</v>
      </c>
      <c r="F985" s="28" t="s">
        <v>1196</v>
      </c>
      <c r="G985" s="28" t="s">
        <v>2696</v>
      </c>
      <c r="H985" s="28" t="s">
        <v>856</v>
      </c>
      <c r="I985" s="28" t="s">
        <v>1151</v>
      </c>
      <c r="J985" s="28" t="s">
        <v>1387</v>
      </c>
      <c r="K985" s="28" t="s">
        <v>4808</v>
      </c>
      <c r="L985" s="28" t="s">
        <v>4809</v>
      </c>
      <c r="M985" s="28" t="s">
        <v>1177</v>
      </c>
      <c r="N985" s="28" t="s">
        <v>1182</v>
      </c>
      <c r="O985" s="29">
        <v>2</v>
      </c>
      <c r="P985" s="29">
        <v>5500</v>
      </c>
      <c r="Q985" s="29">
        <v>5</v>
      </c>
      <c r="R985" s="29">
        <v>10450</v>
      </c>
      <c r="S985" s="29">
        <v>8000</v>
      </c>
      <c r="T985" s="29">
        <v>2450</v>
      </c>
      <c r="U985" s="30" t="s">
        <v>1173</v>
      </c>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row>
    <row r="986" spans="1:45" x14ac:dyDescent="0.3">
      <c r="A986" s="22"/>
      <c r="B986" s="26" t="s">
        <v>4810</v>
      </c>
      <c r="C986" s="27">
        <v>45726</v>
      </c>
      <c r="D986" s="28" t="s">
        <v>1188</v>
      </c>
      <c r="E986" s="28" t="s">
        <v>1156</v>
      </c>
      <c r="F986" s="28" t="s">
        <v>1197</v>
      </c>
      <c r="G986" s="28" t="s">
        <v>2529</v>
      </c>
      <c r="H986" s="28" t="s">
        <v>1108</v>
      </c>
      <c r="I986" s="28" t="s">
        <v>1152</v>
      </c>
      <c r="J986" s="28" t="s">
        <v>2261</v>
      </c>
      <c r="K986" s="28" t="s">
        <v>4811</v>
      </c>
      <c r="L986" s="28" t="s">
        <v>4812</v>
      </c>
      <c r="M986" s="28" t="s">
        <v>1177</v>
      </c>
      <c r="N986" s="28" t="s">
        <v>1185</v>
      </c>
      <c r="O986" s="29">
        <v>2</v>
      </c>
      <c r="P986" s="29">
        <v>15000</v>
      </c>
      <c r="Q986" s="29">
        <v>5</v>
      </c>
      <c r="R986" s="29">
        <v>28500</v>
      </c>
      <c r="S986" s="29">
        <v>22000</v>
      </c>
      <c r="T986" s="29">
        <v>6500</v>
      </c>
      <c r="U986" s="30" t="s">
        <v>1172</v>
      </c>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row>
    <row r="987" spans="1:45" x14ac:dyDescent="0.3">
      <c r="A987" s="22"/>
      <c r="B987" s="26" t="s">
        <v>4813</v>
      </c>
      <c r="C987" s="27">
        <v>45726</v>
      </c>
      <c r="D987" s="28" t="s">
        <v>1188</v>
      </c>
      <c r="E987" s="28" t="s">
        <v>1156</v>
      </c>
      <c r="F987" s="28" t="s">
        <v>1197</v>
      </c>
      <c r="G987" s="28" t="s">
        <v>2534</v>
      </c>
      <c r="H987" s="28" t="s">
        <v>324</v>
      </c>
      <c r="I987" s="28" t="s">
        <v>1152</v>
      </c>
      <c r="J987" s="28" t="s">
        <v>1514</v>
      </c>
      <c r="K987" s="28" t="s">
        <v>4814</v>
      </c>
      <c r="L987" s="28" t="s">
        <v>4815</v>
      </c>
      <c r="M987" s="28" t="s">
        <v>1177</v>
      </c>
      <c r="N987" s="28" t="s">
        <v>1185</v>
      </c>
      <c r="O987" s="29">
        <v>3</v>
      </c>
      <c r="P987" s="29">
        <v>4500</v>
      </c>
      <c r="Q987" s="29">
        <v>0</v>
      </c>
      <c r="R987" s="29">
        <v>13500</v>
      </c>
      <c r="S987" s="29">
        <v>10300</v>
      </c>
      <c r="T987" s="29">
        <v>3200</v>
      </c>
      <c r="U987" s="30" t="s">
        <v>1174</v>
      </c>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row>
    <row r="988" spans="1:45" x14ac:dyDescent="0.3">
      <c r="A988" s="22"/>
      <c r="B988" s="26" t="s">
        <v>4816</v>
      </c>
      <c r="C988" s="27">
        <v>45727</v>
      </c>
      <c r="D988" s="28" t="s">
        <v>1189</v>
      </c>
      <c r="E988" s="28" t="s">
        <v>1157</v>
      </c>
      <c r="F988" s="28" t="s">
        <v>1195</v>
      </c>
      <c r="G988" s="28" t="s">
        <v>3582</v>
      </c>
      <c r="H988" s="28" t="s">
        <v>1107</v>
      </c>
      <c r="I988" s="28" t="s">
        <v>1153</v>
      </c>
      <c r="J988" s="28" t="s">
        <v>2261</v>
      </c>
      <c r="K988" s="28" t="s">
        <v>4817</v>
      </c>
      <c r="L988" s="28" t="s">
        <v>4818</v>
      </c>
      <c r="M988" s="28" t="s">
        <v>1177</v>
      </c>
      <c r="N988" s="28" t="s">
        <v>1183</v>
      </c>
      <c r="O988" s="29">
        <v>2</v>
      </c>
      <c r="P988" s="29">
        <v>12000</v>
      </c>
      <c r="Q988" s="29">
        <v>8</v>
      </c>
      <c r="R988" s="29">
        <v>22080</v>
      </c>
      <c r="S988" s="29">
        <v>17000</v>
      </c>
      <c r="T988" s="29">
        <v>5080</v>
      </c>
      <c r="U988" s="30" t="s">
        <v>1172</v>
      </c>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row>
    <row r="989" spans="1:45" x14ac:dyDescent="0.3">
      <c r="A989" s="22"/>
      <c r="B989" s="26" t="s">
        <v>4819</v>
      </c>
      <c r="C989" s="27">
        <v>45727</v>
      </c>
      <c r="D989" s="28" t="s">
        <v>1189</v>
      </c>
      <c r="E989" s="28" t="s">
        <v>1157</v>
      </c>
      <c r="F989" s="28" t="s">
        <v>1195</v>
      </c>
      <c r="G989" s="28" t="s">
        <v>3587</v>
      </c>
      <c r="H989" s="28" t="s">
        <v>1056</v>
      </c>
      <c r="I989" s="28" t="s">
        <v>1153</v>
      </c>
      <c r="J989" s="28" t="s">
        <v>2270</v>
      </c>
      <c r="K989" s="28" t="s">
        <v>4820</v>
      </c>
      <c r="L989" s="28" t="s">
        <v>4821</v>
      </c>
      <c r="M989" s="28" t="s">
        <v>1177</v>
      </c>
      <c r="N989" s="28" t="s">
        <v>1183</v>
      </c>
      <c r="O989" s="29">
        <v>1</v>
      </c>
      <c r="P989" s="29">
        <v>8500</v>
      </c>
      <c r="Q989" s="29">
        <v>5</v>
      </c>
      <c r="R989" s="29">
        <v>8075</v>
      </c>
      <c r="S989" s="29">
        <v>6200</v>
      </c>
      <c r="T989" s="29">
        <v>1875</v>
      </c>
      <c r="U989" s="30" t="s">
        <v>1173</v>
      </c>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row>
    <row r="990" spans="1:45" x14ac:dyDescent="0.3">
      <c r="A990" s="22"/>
      <c r="B990" s="26" t="s">
        <v>4822</v>
      </c>
      <c r="C990" s="27">
        <v>45728</v>
      </c>
      <c r="D990" s="28" t="s">
        <v>1190</v>
      </c>
      <c r="E990" s="28" t="s">
        <v>1157</v>
      </c>
      <c r="F990" s="28" t="s">
        <v>1197</v>
      </c>
      <c r="G990" s="28" t="s">
        <v>2878</v>
      </c>
      <c r="H990" s="28" t="s">
        <v>1112</v>
      </c>
      <c r="I990" s="28" t="s">
        <v>1153</v>
      </c>
      <c r="J990" s="28" t="s">
        <v>2261</v>
      </c>
      <c r="K990" s="28" t="s">
        <v>4823</v>
      </c>
      <c r="L990" s="28" t="s">
        <v>4824</v>
      </c>
      <c r="M990" s="28" t="s">
        <v>1177</v>
      </c>
      <c r="N990" s="28" t="s">
        <v>1181</v>
      </c>
      <c r="O990" s="29">
        <v>3</v>
      </c>
      <c r="P990" s="29">
        <v>850</v>
      </c>
      <c r="Q990" s="29">
        <v>0</v>
      </c>
      <c r="R990" s="29">
        <v>2550</v>
      </c>
      <c r="S990" s="29">
        <v>1900</v>
      </c>
      <c r="T990" s="29">
        <v>650</v>
      </c>
      <c r="U990" s="30" t="s">
        <v>1172</v>
      </c>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row>
    <row r="991" spans="1:45" x14ac:dyDescent="0.3">
      <c r="A991" s="22"/>
      <c r="B991" s="26" t="s">
        <v>4825</v>
      </c>
      <c r="C991" s="27">
        <v>45728</v>
      </c>
      <c r="D991" s="28" t="s">
        <v>1190</v>
      </c>
      <c r="E991" s="28" t="s">
        <v>1157</v>
      </c>
      <c r="F991" s="28" t="s">
        <v>1197</v>
      </c>
      <c r="G991" s="28" t="s">
        <v>2881</v>
      </c>
      <c r="H991" s="28" t="s">
        <v>256</v>
      </c>
      <c r="I991" s="28" t="s">
        <v>1153</v>
      </c>
      <c r="J991" s="28" t="s">
        <v>2261</v>
      </c>
      <c r="K991" s="28" t="s">
        <v>4826</v>
      </c>
      <c r="L991" s="28" t="s">
        <v>4827</v>
      </c>
      <c r="M991" s="28" t="s">
        <v>1177</v>
      </c>
      <c r="N991" s="28" t="s">
        <v>1181</v>
      </c>
      <c r="O991" s="29">
        <v>2</v>
      </c>
      <c r="P991" s="29">
        <v>1500</v>
      </c>
      <c r="Q991" s="29">
        <v>0</v>
      </c>
      <c r="R991" s="29">
        <v>3000</v>
      </c>
      <c r="S991" s="29">
        <v>2300</v>
      </c>
      <c r="T991" s="29">
        <v>700</v>
      </c>
      <c r="U991" s="30" t="s">
        <v>1174</v>
      </c>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row>
    <row r="992" spans="1:45" x14ac:dyDescent="0.3">
      <c r="A992" s="22"/>
      <c r="B992" s="26" t="s">
        <v>4828</v>
      </c>
      <c r="C992" s="27">
        <v>45729</v>
      </c>
      <c r="D992" s="28" t="s">
        <v>1191</v>
      </c>
      <c r="E992" s="28" t="s">
        <v>1157</v>
      </c>
      <c r="F992" s="28" t="s">
        <v>1198</v>
      </c>
      <c r="G992" s="28" t="s">
        <v>4829</v>
      </c>
      <c r="H992" s="28" t="s">
        <v>1111</v>
      </c>
      <c r="I992" s="28" t="s">
        <v>1155</v>
      </c>
      <c r="J992" s="28" t="s">
        <v>2261</v>
      </c>
      <c r="K992" s="28" t="s">
        <v>4830</v>
      </c>
      <c r="L992" s="28" t="s">
        <v>4831</v>
      </c>
      <c r="M992" s="28" t="s">
        <v>1177</v>
      </c>
      <c r="N992" s="28" t="s">
        <v>1180</v>
      </c>
      <c r="O992" s="29">
        <v>2</v>
      </c>
      <c r="P992" s="29">
        <v>2800</v>
      </c>
      <c r="Q992" s="29">
        <v>5</v>
      </c>
      <c r="R992" s="29">
        <v>5320</v>
      </c>
      <c r="S992" s="29">
        <v>4000</v>
      </c>
      <c r="T992" s="29">
        <v>1320</v>
      </c>
      <c r="U992" s="30" t="s">
        <v>1172</v>
      </c>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c r="AR992" s="22"/>
      <c r="AS992" s="22"/>
    </row>
    <row r="993" spans="1:45" x14ac:dyDescent="0.3">
      <c r="A993" s="22"/>
      <c r="B993" s="26" t="s">
        <v>4832</v>
      </c>
      <c r="C993" s="27">
        <v>45729</v>
      </c>
      <c r="D993" s="28" t="s">
        <v>1191</v>
      </c>
      <c r="E993" s="28" t="s">
        <v>1157</v>
      </c>
      <c r="F993" s="28" t="s">
        <v>1198</v>
      </c>
      <c r="G993" s="28" t="s">
        <v>4833</v>
      </c>
      <c r="H993" s="28" t="s">
        <v>1135</v>
      </c>
      <c r="I993" s="28" t="s">
        <v>1155</v>
      </c>
      <c r="J993" s="28" t="s">
        <v>3257</v>
      </c>
      <c r="K993" s="28" t="s">
        <v>4834</v>
      </c>
      <c r="L993" s="28" t="s">
        <v>4835</v>
      </c>
      <c r="M993" s="28" t="s">
        <v>1177</v>
      </c>
      <c r="N993" s="28" t="s">
        <v>1180</v>
      </c>
      <c r="O993" s="29">
        <v>3</v>
      </c>
      <c r="P993" s="29">
        <v>1800</v>
      </c>
      <c r="Q993" s="29">
        <v>0</v>
      </c>
      <c r="R993" s="29">
        <v>5400</v>
      </c>
      <c r="S993" s="29">
        <v>4100</v>
      </c>
      <c r="T993" s="29">
        <v>1300</v>
      </c>
      <c r="U993" s="30" t="s">
        <v>1174</v>
      </c>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c r="AR993" s="22"/>
      <c r="AS993" s="22"/>
    </row>
    <row r="994" spans="1:45" x14ac:dyDescent="0.3">
      <c r="A994" s="22"/>
      <c r="B994" s="26" t="s">
        <v>4836</v>
      </c>
      <c r="C994" s="27">
        <v>45730</v>
      </c>
      <c r="D994" s="28" t="s">
        <v>1192</v>
      </c>
      <c r="E994" s="28" t="s">
        <v>1157</v>
      </c>
      <c r="F994" s="28" t="s">
        <v>1195</v>
      </c>
      <c r="G994" s="28" t="s">
        <v>3645</v>
      </c>
      <c r="H994" s="28" t="s">
        <v>754</v>
      </c>
      <c r="I994" s="28" t="s">
        <v>1153</v>
      </c>
      <c r="J994" s="28" t="s">
        <v>3889</v>
      </c>
      <c r="K994" s="28" t="s">
        <v>4837</v>
      </c>
      <c r="L994" s="28" t="s">
        <v>4838</v>
      </c>
      <c r="M994" s="28" t="s">
        <v>1177</v>
      </c>
      <c r="N994" s="28" t="s">
        <v>1183</v>
      </c>
      <c r="O994" s="29">
        <v>2</v>
      </c>
      <c r="P994" s="29">
        <v>15000</v>
      </c>
      <c r="Q994" s="29">
        <v>12</v>
      </c>
      <c r="R994" s="29">
        <v>26400</v>
      </c>
      <c r="S994" s="29">
        <v>20000</v>
      </c>
      <c r="T994" s="29">
        <v>6400</v>
      </c>
      <c r="U994" s="30" t="s">
        <v>1172</v>
      </c>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c r="AR994" s="22"/>
      <c r="AS994" s="22"/>
    </row>
    <row r="995" spans="1:45" x14ac:dyDescent="0.3">
      <c r="A995" s="22"/>
      <c r="B995" s="26" t="s">
        <v>4839</v>
      </c>
      <c r="C995" s="27">
        <v>45730</v>
      </c>
      <c r="D995" s="28" t="s">
        <v>1192</v>
      </c>
      <c r="E995" s="28" t="s">
        <v>1157</v>
      </c>
      <c r="F995" s="28" t="s">
        <v>1195</v>
      </c>
      <c r="G995" s="28" t="s">
        <v>3649</v>
      </c>
      <c r="H995" s="28" t="s">
        <v>159</v>
      </c>
      <c r="I995" s="28" t="s">
        <v>1153</v>
      </c>
      <c r="J995" s="28" t="s">
        <v>3889</v>
      </c>
      <c r="K995" s="28" t="s">
        <v>4840</v>
      </c>
      <c r="L995" s="28" t="s">
        <v>4511</v>
      </c>
      <c r="M995" s="28" t="s">
        <v>1177</v>
      </c>
      <c r="N995" s="28" t="s">
        <v>1183</v>
      </c>
      <c r="O995" s="29">
        <v>3</v>
      </c>
      <c r="P995" s="29">
        <v>8500</v>
      </c>
      <c r="Q995" s="29">
        <v>10</v>
      </c>
      <c r="R995" s="29">
        <v>22950</v>
      </c>
      <c r="S995" s="29">
        <v>17500</v>
      </c>
      <c r="T995" s="29">
        <v>5450</v>
      </c>
      <c r="U995" s="30" t="s">
        <v>1173</v>
      </c>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c r="AR995" s="22"/>
      <c r="AS995" s="22"/>
    </row>
    <row r="996" spans="1:45" x14ac:dyDescent="0.3">
      <c r="A996" s="22"/>
      <c r="B996" s="26" t="s">
        <v>4841</v>
      </c>
      <c r="C996" s="27">
        <v>45731</v>
      </c>
      <c r="D996" s="28" t="s">
        <v>1193</v>
      </c>
      <c r="E996" s="28" t="s">
        <v>1157</v>
      </c>
      <c r="F996" s="28" t="s">
        <v>1195</v>
      </c>
      <c r="G996" s="28" t="s">
        <v>3687</v>
      </c>
      <c r="H996" s="28" t="s">
        <v>898</v>
      </c>
      <c r="I996" s="28" t="s">
        <v>1153</v>
      </c>
      <c r="J996" s="28" t="s">
        <v>4135</v>
      </c>
      <c r="K996" s="28" t="s">
        <v>4842</v>
      </c>
      <c r="L996" s="28" t="s">
        <v>4843</v>
      </c>
      <c r="M996" s="28" t="s">
        <v>1177</v>
      </c>
      <c r="N996" s="28" t="s">
        <v>1183</v>
      </c>
      <c r="O996" s="29">
        <v>2</v>
      </c>
      <c r="P996" s="29">
        <v>18000</v>
      </c>
      <c r="Q996" s="29">
        <v>5</v>
      </c>
      <c r="R996" s="29">
        <v>34200</v>
      </c>
      <c r="S996" s="29">
        <v>26000</v>
      </c>
      <c r="T996" s="29">
        <v>8200</v>
      </c>
      <c r="U996" s="30" t="s">
        <v>1172</v>
      </c>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c r="AR996" s="22"/>
      <c r="AS996" s="22"/>
    </row>
    <row r="997" spans="1:45" x14ac:dyDescent="0.3">
      <c r="A997" s="22"/>
      <c r="B997" s="26" t="s">
        <v>4844</v>
      </c>
      <c r="C997" s="27">
        <v>45731</v>
      </c>
      <c r="D997" s="28" t="s">
        <v>1193</v>
      </c>
      <c r="E997" s="28" t="s">
        <v>1157</v>
      </c>
      <c r="F997" s="28" t="s">
        <v>1195</v>
      </c>
      <c r="G997" s="28" t="s">
        <v>3691</v>
      </c>
      <c r="H997" s="28" t="s">
        <v>366</v>
      </c>
      <c r="I997" s="28" t="s">
        <v>1153</v>
      </c>
      <c r="J997" s="28" t="s">
        <v>2530</v>
      </c>
      <c r="K997" s="28" t="s">
        <v>4845</v>
      </c>
      <c r="L997" s="28" t="s">
        <v>4846</v>
      </c>
      <c r="M997" s="28" t="s">
        <v>1177</v>
      </c>
      <c r="N997" s="28" t="s">
        <v>1183</v>
      </c>
      <c r="O997" s="29">
        <v>4</v>
      </c>
      <c r="P997" s="29">
        <v>5500</v>
      </c>
      <c r="Q997" s="29">
        <v>0</v>
      </c>
      <c r="R997" s="29">
        <v>22000</v>
      </c>
      <c r="S997" s="29">
        <v>16800</v>
      </c>
      <c r="T997" s="29">
        <v>5200</v>
      </c>
      <c r="U997" s="30" t="s">
        <v>1174</v>
      </c>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c r="AR997" s="22"/>
      <c r="AS997" s="22"/>
    </row>
    <row r="998" spans="1:45" x14ac:dyDescent="0.3">
      <c r="A998" s="22"/>
      <c r="B998" s="26" t="s">
        <v>4847</v>
      </c>
      <c r="C998" s="27">
        <v>45732</v>
      </c>
      <c r="D998" s="28" t="s">
        <v>1186</v>
      </c>
      <c r="E998" s="28" t="s">
        <v>1159</v>
      </c>
      <c r="F998" s="28" t="s">
        <v>1198</v>
      </c>
      <c r="G998" s="28" t="s">
        <v>2739</v>
      </c>
      <c r="H998" s="28" t="s">
        <v>897</v>
      </c>
      <c r="I998" s="28" t="s">
        <v>1152</v>
      </c>
      <c r="J998" s="28" t="s">
        <v>4135</v>
      </c>
      <c r="K998" s="28" t="s">
        <v>4848</v>
      </c>
      <c r="L998" s="28" t="s">
        <v>4849</v>
      </c>
      <c r="M998" s="28" t="s">
        <v>1177</v>
      </c>
      <c r="N998" s="28" t="s">
        <v>1184</v>
      </c>
      <c r="O998" s="29">
        <v>2</v>
      </c>
      <c r="P998" s="29">
        <v>25000</v>
      </c>
      <c r="Q998" s="29">
        <v>8</v>
      </c>
      <c r="R998" s="29">
        <v>46000</v>
      </c>
      <c r="S998" s="29">
        <v>35000</v>
      </c>
      <c r="T998" s="29">
        <v>11000</v>
      </c>
      <c r="U998" s="30" t="s">
        <v>1172</v>
      </c>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c r="AR998" s="22"/>
      <c r="AS998" s="22"/>
    </row>
    <row r="999" spans="1:45" x14ac:dyDescent="0.3">
      <c r="A999" s="22"/>
      <c r="B999" s="26" t="s">
        <v>4850</v>
      </c>
      <c r="C999" s="27">
        <v>45732</v>
      </c>
      <c r="D999" s="28" t="s">
        <v>1186</v>
      </c>
      <c r="E999" s="28" t="s">
        <v>1159</v>
      </c>
      <c r="F999" s="28" t="s">
        <v>1198</v>
      </c>
      <c r="G999" s="28" t="s">
        <v>2742</v>
      </c>
      <c r="H999" s="28" t="s">
        <v>700</v>
      </c>
      <c r="I999" s="28" t="s">
        <v>1152</v>
      </c>
      <c r="J999" s="28" t="s">
        <v>1339</v>
      </c>
      <c r="K999" s="28" t="s">
        <v>4851</v>
      </c>
      <c r="L999" s="28" t="s">
        <v>4852</v>
      </c>
      <c r="M999" s="28" t="s">
        <v>1177</v>
      </c>
      <c r="N999" s="28" t="s">
        <v>1184</v>
      </c>
      <c r="O999" s="29">
        <v>3</v>
      </c>
      <c r="P999" s="29">
        <v>8500</v>
      </c>
      <c r="Q999" s="29">
        <v>5</v>
      </c>
      <c r="R999" s="29">
        <v>24225</v>
      </c>
      <c r="S999" s="29">
        <v>18500</v>
      </c>
      <c r="T999" s="29">
        <v>5725</v>
      </c>
      <c r="U999" s="30" t="s">
        <v>1174</v>
      </c>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c r="AR999" s="22"/>
      <c r="AS999" s="22"/>
    </row>
    <row r="1000" spans="1:45" x14ac:dyDescent="0.3">
      <c r="A1000" s="22"/>
      <c r="B1000" s="26" t="s">
        <v>4853</v>
      </c>
      <c r="C1000" s="27">
        <v>45733</v>
      </c>
      <c r="D1000" s="28" t="s">
        <v>1187</v>
      </c>
      <c r="E1000" s="28" t="s">
        <v>1158</v>
      </c>
      <c r="F1000" s="28" t="s">
        <v>1196</v>
      </c>
      <c r="G1000" s="28" t="s">
        <v>2746</v>
      </c>
      <c r="H1000" s="28" t="s">
        <v>896</v>
      </c>
      <c r="I1000" s="28" t="s">
        <v>1151</v>
      </c>
      <c r="J1000" s="28" t="s">
        <v>4135</v>
      </c>
      <c r="K1000" s="28" t="s">
        <v>4854</v>
      </c>
      <c r="L1000" s="28" t="s">
        <v>4855</v>
      </c>
      <c r="M1000" s="28" t="s">
        <v>1177</v>
      </c>
      <c r="N1000" s="28" t="s">
        <v>1182</v>
      </c>
      <c r="O1000" s="29">
        <v>4</v>
      </c>
      <c r="P1000" s="29">
        <v>2800</v>
      </c>
      <c r="Q1000" s="29">
        <v>5</v>
      </c>
      <c r="R1000" s="29">
        <v>10640</v>
      </c>
      <c r="S1000" s="29">
        <v>8100</v>
      </c>
      <c r="T1000" s="29">
        <v>2540</v>
      </c>
      <c r="U1000" s="30" t="s">
        <v>1172</v>
      </c>
      <c r="V1000" s="22"/>
      <c r="W1000" s="22"/>
      <c r="X1000" s="22"/>
      <c r="Y1000" s="22"/>
      <c r="Z1000" s="22"/>
      <c r="AA1000" s="22"/>
      <c r="AB1000" s="22"/>
      <c r="AC1000" s="22"/>
      <c r="AD1000" s="22"/>
      <c r="AE1000" s="22"/>
      <c r="AF1000" s="22"/>
      <c r="AG1000" s="22"/>
      <c r="AH1000" s="22"/>
      <c r="AI1000" s="22"/>
      <c r="AJ1000" s="22"/>
      <c r="AK1000" s="22"/>
      <c r="AL1000" s="22"/>
      <c r="AM1000" s="22"/>
      <c r="AN1000" s="22"/>
      <c r="AO1000" s="22"/>
      <c r="AP1000" s="22"/>
      <c r="AQ1000" s="22"/>
      <c r="AR1000" s="22"/>
      <c r="AS1000" s="22"/>
    </row>
    <row r="1001" spans="1:45" x14ac:dyDescent="0.3">
      <c r="A1001" s="22"/>
      <c r="B1001" s="26" t="s">
        <v>4856</v>
      </c>
      <c r="C1001" s="27">
        <v>45733</v>
      </c>
      <c r="D1001" s="28" t="s">
        <v>1187</v>
      </c>
      <c r="E1001" s="28" t="s">
        <v>1158</v>
      </c>
      <c r="F1001" s="28" t="s">
        <v>1196</v>
      </c>
      <c r="G1001" s="28" t="s">
        <v>2750</v>
      </c>
      <c r="H1001" s="28" t="s">
        <v>192</v>
      </c>
      <c r="I1001" s="28" t="s">
        <v>1151</v>
      </c>
      <c r="J1001" s="28" t="s">
        <v>4857</v>
      </c>
      <c r="K1001" s="28" t="s">
        <v>4858</v>
      </c>
      <c r="L1001" s="28" t="s">
        <v>4859</v>
      </c>
      <c r="M1001" s="28" t="s">
        <v>1177</v>
      </c>
      <c r="N1001" s="28" t="s">
        <v>1182</v>
      </c>
      <c r="O1001" s="29">
        <v>3</v>
      </c>
      <c r="P1001" s="29">
        <v>2200</v>
      </c>
      <c r="Q1001" s="29">
        <v>0</v>
      </c>
      <c r="R1001" s="29">
        <v>6600</v>
      </c>
      <c r="S1001" s="29">
        <v>5000</v>
      </c>
      <c r="T1001" s="29">
        <v>1600</v>
      </c>
      <c r="U1001" s="30" t="s">
        <v>1173</v>
      </c>
      <c r="V1001" s="22"/>
      <c r="W1001" s="22"/>
      <c r="X1001" s="22"/>
      <c r="Y1001" s="22"/>
      <c r="Z1001" s="22"/>
      <c r="AA1001" s="22"/>
      <c r="AB1001" s="22"/>
      <c r="AC1001" s="22"/>
      <c r="AD1001" s="22"/>
      <c r="AE1001" s="22"/>
      <c r="AF1001" s="22"/>
      <c r="AG1001" s="22"/>
      <c r="AH1001" s="22"/>
      <c r="AI1001" s="22"/>
      <c r="AJ1001" s="22"/>
      <c r="AK1001" s="22"/>
      <c r="AL1001" s="22"/>
      <c r="AM1001" s="22"/>
      <c r="AN1001" s="22"/>
      <c r="AO1001" s="22"/>
      <c r="AP1001" s="22"/>
      <c r="AQ1001" s="22"/>
      <c r="AR1001" s="22"/>
      <c r="AS1001" s="22"/>
    </row>
    <row r="1002" spans="1:45" x14ac:dyDescent="0.3">
      <c r="A1002" s="22"/>
      <c r="B1002" s="26" t="s">
        <v>4860</v>
      </c>
      <c r="C1002" s="27">
        <v>45734</v>
      </c>
      <c r="D1002" s="28" t="s">
        <v>1188</v>
      </c>
      <c r="E1002" s="28" t="s">
        <v>1156</v>
      </c>
      <c r="F1002" s="28" t="s">
        <v>1197</v>
      </c>
      <c r="G1002" s="28" t="s">
        <v>2554</v>
      </c>
      <c r="H1002" s="28" t="s">
        <v>972</v>
      </c>
      <c r="I1002" s="28" t="s">
        <v>1152</v>
      </c>
      <c r="J1002" s="28" t="s">
        <v>4135</v>
      </c>
      <c r="K1002" s="28" t="s">
        <v>4861</v>
      </c>
      <c r="L1002" s="28" t="s">
        <v>4862</v>
      </c>
      <c r="M1002" s="28" t="s">
        <v>1177</v>
      </c>
      <c r="N1002" s="28" t="s">
        <v>1185</v>
      </c>
      <c r="O1002" s="29">
        <v>2</v>
      </c>
      <c r="P1002" s="29">
        <v>32000</v>
      </c>
      <c r="Q1002" s="29">
        <v>5</v>
      </c>
      <c r="R1002" s="29">
        <v>60800</v>
      </c>
      <c r="S1002" s="29">
        <v>46000</v>
      </c>
      <c r="T1002" s="29">
        <v>14800</v>
      </c>
      <c r="U1002" s="30" t="s">
        <v>1172</v>
      </c>
      <c r="V1002" s="22"/>
      <c r="W1002" s="22"/>
      <c r="X1002" s="22"/>
      <c r="Y1002" s="22"/>
      <c r="Z1002" s="22"/>
      <c r="AA1002" s="22"/>
      <c r="AB1002" s="22"/>
      <c r="AC1002" s="22"/>
      <c r="AD1002" s="22"/>
      <c r="AE1002" s="22"/>
      <c r="AF1002" s="22"/>
      <c r="AG1002" s="22"/>
      <c r="AH1002" s="22"/>
      <c r="AI1002" s="22"/>
      <c r="AJ1002" s="22"/>
      <c r="AK1002" s="22"/>
      <c r="AL1002" s="22"/>
      <c r="AM1002" s="22"/>
      <c r="AN1002" s="22"/>
      <c r="AO1002" s="22"/>
      <c r="AP1002" s="22"/>
      <c r="AQ1002" s="22"/>
      <c r="AR1002" s="22"/>
      <c r="AS1002" s="22"/>
    </row>
    <row r="1003" spans="1:45" x14ac:dyDescent="0.3">
      <c r="A1003" s="22"/>
      <c r="B1003" s="26" t="s">
        <v>4863</v>
      </c>
      <c r="C1003" s="27">
        <v>45734</v>
      </c>
      <c r="D1003" s="28" t="s">
        <v>1188</v>
      </c>
      <c r="E1003" s="28" t="s">
        <v>1156</v>
      </c>
      <c r="F1003" s="28" t="s">
        <v>1197</v>
      </c>
      <c r="G1003" s="28" t="s">
        <v>2558</v>
      </c>
      <c r="H1003" s="28" t="s">
        <v>32</v>
      </c>
      <c r="I1003" s="28" t="s">
        <v>1152</v>
      </c>
      <c r="J1003" s="28" t="s">
        <v>1557</v>
      </c>
      <c r="K1003" s="28" t="s">
        <v>4864</v>
      </c>
      <c r="L1003" s="28" t="s">
        <v>4865</v>
      </c>
      <c r="M1003" s="28" t="s">
        <v>1177</v>
      </c>
      <c r="N1003" s="28" t="s">
        <v>1185</v>
      </c>
      <c r="O1003" s="29">
        <v>3</v>
      </c>
      <c r="P1003" s="29">
        <v>8500</v>
      </c>
      <c r="Q1003" s="29">
        <v>8</v>
      </c>
      <c r="R1003" s="29">
        <v>23460</v>
      </c>
      <c r="S1003" s="29">
        <v>18000</v>
      </c>
      <c r="T1003" s="29">
        <v>5460</v>
      </c>
      <c r="U1003" s="30" t="s">
        <v>1174</v>
      </c>
      <c r="V1003" s="22"/>
      <c r="W1003" s="22"/>
      <c r="X1003" s="22"/>
      <c r="Y1003" s="22"/>
      <c r="Z1003" s="22"/>
      <c r="AA1003" s="22"/>
      <c r="AB1003" s="22"/>
      <c r="AC1003" s="22"/>
      <c r="AD1003" s="22"/>
      <c r="AE1003" s="22"/>
      <c r="AF1003" s="22"/>
      <c r="AG1003" s="22"/>
      <c r="AH1003" s="22"/>
      <c r="AI1003" s="22"/>
      <c r="AJ1003" s="22"/>
      <c r="AK1003" s="22"/>
      <c r="AL1003" s="22"/>
      <c r="AM1003" s="22"/>
      <c r="AN1003" s="22"/>
      <c r="AO1003" s="22"/>
      <c r="AP1003" s="22"/>
      <c r="AQ1003" s="22"/>
      <c r="AR1003" s="22"/>
      <c r="AS1003" s="22"/>
    </row>
    <row r="1004" spans="1:45" x14ac:dyDescent="0.3">
      <c r="A1004" s="22"/>
      <c r="B1004" s="26" t="s">
        <v>4866</v>
      </c>
      <c r="C1004" s="27">
        <v>45735</v>
      </c>
      <c r="D1004" s="28" t="s">
        <v>1189</v>
      </c>
      <c r="E1004" s="28" t="s">
        <v>1157</v>
      </c>
      <c r="F1004" s="28" t="s">
        <v>1195</v>
      </c>
      <c r="G1004" s="28" t="s">
        <v>3740</v>
      </c>
      <c r="H1004" s="28" t="s">
        <v>942</v>
      </c>
      <c r="I1004" s="28" t="s">
        <v>1153</v>
      </c>
      <c r="J1004" s="28" t="s">
        <v>4135</v>
      </c>
      <c r="K1004" s="28" t="s">
        <v>4867</v>
      </c>
      <c r="L1004" s="28" t="s">
        <v>4868</v>
      </c>
      <c r="M1004" s="28" t="s">
        <v>1177</v>
      </c>
      <c r="N1004" s="28" t="s">
        <v>1183</v>
      </c>
      <c r="O1004" s="29">
        <v>2</v>
      </c>
      <c r="P1004" s="29">
        <v>15000</v>
      </c>
      <c r="Q1004" s="29">
        <v>5</v>
      </c>
      <c r="R1004" s="29">
        <v>28500</v>
      </c>
      <c r="S1004" s="29">
        <v>22000</v>
      </c>
      <c r="T1004" s="29">
        <v>6500</v>
      </c>
      <c r="U1004" s="30" t="s">
        <v>1172</v>
      </c>
      <c r="V1004" s="22"/>
      <c r="W1004" s="22"/>
      <c r="X1004" s="22"/>
      <c r="Y1004" s="22"/>
      <c r="Z1004" s="22"/>
      <c r="AA1004" s="22"/>
      <c r="AB1004" s="22"/>
      <c r="AC1004" s="22"/>
      <c r="AD1004" s="22"/>
      <c r="AE1004" s="22"/>
      <c r="AF1004" s="22"/>
      <c r="AG1004" s="22"/>
      <c r="AH1004" s="22"/>
      <c r="AI1004" s="22"/>
      <c r="AJ1004" s="22"/>
      <c r="AK1004" s="22"/>
      <c r="AL1004" s="22"/>
      <c r="AM1004" s="22"/>
      <c r="AN1004" s="22"/>
      <c r="AO1004" s="22"/>
      <c r="AP1004" s="22"/>
      <c r="AQ1004" s="22"/>
      <c r="AR1004" s="22"/>
      <c r="AS1004" s="22"/>
    </row>
    <row r="1005" spans="1:45" x14ac:dyDescent="0.3">
      <c r="A1005" s="22"/>
      <c r="B1005" s="26" t="s">
        <v>4869</v>
      </c>
      <c r="C1005" s="27">
        <v>45735</v>
      </c>
      <c r="D1005" s="28" t="s">
        <v>1189</v>
      </c>
      <c r="E1005" s="28" t="s">
        <v>1157</v>
      </c>
      <c r="F1005" s="28" t="s">
        <v>1195</v>
      </c>
      <c r="G1005" s="28" t="s">
        <v>3744</v>
      </c>
      <c r="H1005" s="28" t="s">
        <v>112</v>
      </c>
      <c r="I1005" s="28" t="s">
        <v>1153</v>
      </c>
      <c r="J1005" s="28" t="s">
        <v>2530</v>
      </c>
      <c r="K1005" s="28" t="s">
        <v>4870</v>
      </c>
      <c r="L1005" s="28" t="s">
        <v>4871</v>
      </c>
      <c r="M1005" s="28" t="s">
        <v>1177</v>
      </c>
      <c r="N1005" s="28" t="s">
        <v>1183</v>
      </c>
      <c r="O1005" s="29">
        <v>3</v>
      </c>
      <c r="P1005" s="29">
        <v>8500</v>
      </c>
      <c r="Q1005" s="29">
        <v>0</v>
      </c>
      <c r="R1005" s="29">
        <v>25500</v>
      </c>
      <c r="S1005" s="29">
        <v>19500</v>
      </c>
      <c r="T1005" s="29">
        <v>6000</v>
      </c>
      <c r="U1005" s="30" t="s">
        <v>1173</v>
      </c>
      <c r="V1005" s="22"/>
      <c r="W1005" s="22"/>
      <c r="X1005" s="22"/>
      <c r="Y1005" s="22"/>
      <c r="Z1005" s="22"/>
      <c r="AA1005" s="22"/>
      <c r="AB1005" s="22"/>
      <c r="AC1005" s="22"/>
      <c r="AD1005" s="22"/>
      <c r="AE1005" s="22"/>
      <c r="AF1005" s="22"/>
      <c r="AG1005" s="22"/>
      <c r="AH1005" s="22"/>
      <c r="AI1005" s="22"/>
      <c r="AJ1005" s="22"/>
      <c r="AK1005" s="22"/>
      <c r="AL1005" s="22"/>
      <c r="AM1005" s="22"/>
      <c r="AN1005" s="22"/>
      <c r="AO1005" s="22"/>
      <c r="AP1005" s="22"/>
      <c r="AQ1005" s="22"/>
      <c r="AR1005" s="22"/>
      <c r="AS1005" s="22"/>
    </row>
    <row r="1006" spans="1:45" x14ac:dyDescent="0.3">
      <c r="A1006" s="22"/>
      <c r="B1006" s="26" t="s">
        <v>4872</v>
      </c>
      <c r="C1006" s="27">
        <v>45736</v>
      </c>
      <c r="D1006" s="28" t="s">
        <v>1190</v>
      </c>
      <c r="E1006" s="28" t="s">
        <v>1157</v>
      </c>
      <c r="F1006" s="28" t="s">
        <v>1197</v>
      </c>
      <c r="G1006" s="28" t="s">
        <v>2941</v>
      </c>
      <c r="H1006" s="28" t="s">
        <v>931</v>
      </c>
      <c r="I1006" s="28" t="s">
        <v>1153</v>
      </c>
      <c r="J1006" s="28" t="s">
        <v>1374</v>
      </c>
      <c r="K1006" s="28" t="s">
        <v>4873</v>
      </c>
      <c r="L1006" s="28" t="s">
        <v>4874</v>
      </c>
      <c r="M1006" s="28" t="s">
        <v>1177</v>
      </c>
      <c r="N1006" s="28" t="s">
        <v>1181</v>
      </c>
      <c r="O1006" s="29">
        <v>8</v>
      </c>
      <c r="P1006" s="29">
        <v>350</v>
      </c>
      <c r="Q1006" s="29">
        <v>0</v>
      </c>
      <c r="R1006" s="29">
        <v>2800</v>
      </c>
      <c r="S1006" s="29">
        <v>2100</v>
      </c>
      <c r="T1006" s="29">
        <v>700</v>
      </c>
      <c r="U1006" s="30" t="s">
        <v>1172</v>
      </c>
      <c r="V1006" s="22"/>
      <c r="W1006" s="22"/>
      <c r="X1006" s="22"/>
      <c r="Y1006" s="22"/>
      <c r="Z1006" s="22"/>
      <c r="AA1006" s="22"/>
      <c r="AB1006" s="22"/>
      <c r="AC1006" s="22"/>
      <c r="AD1006" s="22"/>
      <c r="AE1006" s="22"/>
      <c r="AF1006" s="22"/>
      <c r="AG1006" s="22"/>
      <c r="AH1006" s="22"/>
      <c r="AI1006" s="22"/>
      <c r="AJ1006" s="22"/>
      <c r="AK1006" s="22"/>
      <c r="AL1006" s="22"/>
      <c r="AM1006" s="22"/>
      <c r="AN1006" s="22"/>
      <c r="AO1006" s="22"/>
      <c r="AP1006" s="22"/>
      <c r="AQ1006" s="22"/>
      <c r="AR1006" s="22"/>
      <c r="AS1006" s="22"/>
    </row>
    <row r="1007" spans="1:45" x14ac:dyDescent="0.3">
      <c r="A1007" s="22"/>
      <c r="B1007" s="26" t="s">
        <v>4875</v>
      </c>
      <c r="C1007" s="27">
        <v>45736</v>
      </c>
      <c r="D1007" s="28" t="s">
        <v>1190</v>
      </c>
      <c r="E1007" s="28" t="s">
        <v>1157</v>
      </c>
      <c r="F1007" s="28" t="s">
        <v>1197</v>
      </c>
      <c r="G1007" s="28" t="s">
        <v>2945</v>
      </c>
      <c r="H1007" s="28" t="s">
        <v>468</v>
      </c>
      <c r="I1007" s="28" t="s">
        <v>1153</v>
      </c>
      <c r="J1007" s="28" t="s">
        <v>1374</v>
      </c>
      <c r="K1007" s="28" t="s">
        <v>4876</v>
      </c>
      <c r="L1007" s="28" t="s">
        <v>4877</v>
      </c>
      <c r="M1007" s="28" t="s">
        <v>1177</v>
      </c>
      <c r="N1007" s="28" t="s">
        <v>1181</v>
      </c>
      <c r="O1007" s="29">
        <v>6</v>
      </c>
      <c r="P1007" s="29">
        <v>450</v>
      </c>
      <c r="Q1007" s="29">
        <v>0</v>
      </c>
      <c r="R1007" s="29">
        <v>2700</v>
      </c>
      <c r="S1007" s="29">
        <v>2000</v>
      </c>
      <c r="T1007" s="29">
        <v>700</v>
      </c>
      <c r="U1007" s="30" t="s">
        <v>1174</v>
      </c>
      <c r="V1007" s="22"/>
      <c r="W1007" s="22"/>
      <c r="X1007" s="22"/>
      <c r="Y1007" s="22"/>
      <c r="Z1007" s="22"/>
      <c r="AA1007" s="22"/>
      <c r="AB1007" s="22"/>
      <c r="AC1007" s="22"/>
      <c r="AD1007" s="22"/>
      <c r="AE1007" s="22"/>
      <c r="AF1007" s="22"/>
      <c r="AG1007" s="22"/>
      <c r="AH1007" s="22"/>
      <c r="AI1007" s="22"/>
      <c r="AJ1007" s="22"/>
      <c r="AK1007" s="22"/>
      <c r="AL1007" s="22"/>
      <c r="AM1007" s="22"/>
      <c r="AN1007" s="22"/>
      <c r="AO1007" s="22"/>
      <c r="AP1007" s="22"/>
      <c r="AQ1007" s="22"/>
      <c r="AR1007" s="22"/>
      <c r="AS1007" s="22"/>
    </row>
    <row r="1008" spans="1:45" x14ac:dyDescent="0.3">
      <c r="A1008" s="22"/>
      <c r="B1008" s="26" t="s">
        <v>4878</v>
      </c>
      <c r="C1008" s="27">
        <v>45737</v>
      </c>
      <c r="D1008" s="28" t="s">
        <v>1191</v>
      </c>
      <c r="E1008" s="28" t="s">
        <v>1157</v>
      </c>
      <c r="F1008" s="28" t="s">
        <v>1198</v>
      </c>
      <c r="G1008" s="28" t="s">
        <v>4879</v>
      </c>
      <c r="H1008" s="28" t="s">
        <v>965</v>
      </c>
      <c r="I1008" s="28" t="s">
        <v>1155</v>
      </c>
      <c r="J1008" s="28" t="s">
        <v>4135</v>
      </c>
      <c r="K1008" s="28" t="s">
        <v>4880</v>
      </c>
      <c r="L1008" s="28" t="s">
        <v>4881</v>
      </c>
      <c r="M1008" s="28" t="s">
        <v>1177</v>
      </c>
      <c r="N1008" s="28" t="s">
        <v>1180</v>
      </c>
      <c r="O1008" s="29">
        <v>3</v>
      </c>
      <c r="P1008" s="29">
        <v>3500</v>
      </c>
      <c r="Q1008" s="29">
        <v>5</v>
      </c>
      <c r="R1008" s="29">
        <v>9975</v>
      </c>
      <c r="S1008" s="29">
        <v>7600</v>
      </c>
      <c r="T1008" s="29">
        <v>2375</v>
      </c>
      <c r="U1008" s="30" t="s">
        <v>1172</v>
      </c>
      <c r="V1008" s="22"/>
      <c r="W1008" s="22"/>
      <c r="X1008" s="22"/>
      <c r="Y1008" s="22"/>
      <c r="Z1008" s="22"/>
      <c r="AA1008" s="22"/>
      <c r="AB1008" s="22"/>
      <c r="AC1008" s="22"/>
      <c r="AD1008" s="22"/>
      <c r="AE1008" s="22"/>
      <c r="AF1008" s="22"/>
      <c r="AG1008" s="22"/>
      <c r="AH1008" s="22"/>
      <c r="AI1008" s="22"/>
      <c r="AJ1008" s="22"/>
      <c r="AK1008" s="22"/>
      <c r="AL1008" s="22"/>
      <c r="AM1008" s="22"/>
      <c r="AN1008" s="22"/>
      <c r="AO1008" s="22"/>
      <c r="AP1008" s="22"/>
      <c r="AQ1008" s="22"/>
      <c r="AR1008" s="22"/>
      <c r="AS1008" s="22"/>
    </row>
    <row r="1009" spans="1:45" x14ac:dyDescent="0.3">
      <c r="A1009" s="22"/>
      <c r="B1009" s="26" t="s">
        <v>4882</v>
      </c>
      <c r="C1009" s="27">
        <v>45737</v>
      </c>
      <c r="D1009" s="28" t="s">
        <v>1191</v>
      </c>
      <c r="E1009" s="28" t="s">
        <v>1157</v>
      </c>
      <c r="F1009" s="28" t="s">
        <v>1198</v>
      </c>
      <c r="G1009" s="28" t="s">
        <v>4883</v>
      </c>
      <c r="H1009" s="28" t="s">
        <v>991</v>
      </c>
      <c r="I1009" s="28" t="s">
        <v>1155</v>
      </c>
      <c r="J1009" s="28" t="s">
        <v>1823</v>
      </c>
      <c r="K1009" s="28" t="s">
        <v>4884</v>
      </c>
      <c r="L1009" s="28" t="s">
        <v>4885</v>
      </c>
      <c r="M1009" s="28" t="s">
        <v>1177</v>
      </c>
      <c r="N1009" s="28" t="s">
        <v>1180</v>
      </c>
      <c r="O1009" s="29">
        <v>4</v>
      </c>
      <c r="P1009" s="29">
        <v>2200</v>
      </c>
      <c r="Q1009" s="29">
        <v>0</v>
      </c>
      <c r="R1009" s="29">
        <v>8800</v>
      </c>
      <c r="S1009" s="29">
        <v>6700</v>
      </c>
      <c r="T1009" s="29">
        <v>2100</v>
      </c>
      <c r="U1009" s="30" t="s">
        <v>1174</v>
      </c>
      <c r="V1009" s="22"/>
      <c r="W1009" s="22"/>
      <c r="X1009" s="22"/>
      <c r="Y1009" s="22"/>
      <c r="Z1009" s="22"/>
      <c r="AA1009" s="22"/>
      <c r="AB1009" s="22"/>
      <c r="AC1009" s="22"/>
      <c r="AD1009" s="22"/>
      <c r="AE1009" s="22"/>
      <c r="AF1009" s="22"/>
      <c r="AG1009" s="22"/>
      <c r="AH1009" s="22"/>
      <c r="AI1009" s="22"/>
      <c r="AJ1009" s="22"/>
      <c r="AK1009" s="22"/>
      <c r="AL1009" s="22"/>
      <c r="AM1009" s="22"/>
      <c r="AN1009" s="22"/>
      <c r="AO1009" s="22"/>
      <c r="AP1009" s="22"/>
      <c r="AQ1009" s="22"/>
      <c r="AR1009" s="22"/>
      <c r="AS1009" s="22"/>
    </row>
    <row r="1010" spans="1:45" x14ac:dyDescent="0.3">
      <c r="A1010" s="22"/>
      <c r="B1010" s="26" t="s">
        <v>4886</v>
      </c>
      <c r="C1010" s="27">
        <v>45738</v>
      </c>
      <c r="D1010" s="28" t="s">
        <v>1192</v>
      </c>
      <c r="E1010" s="28" t="s">
        <v>1157</v>
      </c>
      <c r="F1010" s="28" t="s">
        <v>1195</v>
      </c>
      <c r="G1010" s="28" t="s">
        <v>3790</v>
      </c>
      <c r="H1010" s="28" t="s">
        <v>386</v>
      </c>
      <c r="I1010" s="28" t="s">
        <v>1153</v>
      </c>
      <c r="J1010" s="28" t="s">
        <v>2350</v>
      </c>
      <c r="K1010" s="28" t="s">
        <v>4887</v>
      </c>
      <c r="L1010" s="28" t="s">
        <v>4888</v>
      </c>
      <c r="M1010" s="28" t="s">
        <v>1177</v>
      </c>
      <c r="N1010" s="28" t="s">
        <v>1183</v>
      </c>
      <c r="O1010" s="29">
        <v>2</v>
      </c>
      <c r="P1010" s="29">
        <v>22000</v>
      </c>
      <c r="Q1010" s="29">
        <v>8</v>
      </c>
      <c r="R1010" s="29">
        <v>40480</v>
      </c>
      <c r="S1010" s="29">
        <v>31000</v>
      </c>
      <c r="T1010" s="29">
        <v>9480</v>
      </c>
      <c r="U1010" s="30" t="s">
        <v>1172</v>
      </c>
      <c r="V1010" s="22"/>
      <c r="W1010" s="22"/>
      <c r="X1010" s="22"/>
      <c r="Y1010" s="22"/>
      <c r="Z1010" s="22"/>
      <c r="AA1010" s="22"/>
      <c r="AB1010" s="22"/>
      <c r="AC1010" s="22"/>
      <c r="AD1010" s="22"/>
      <c r="AE1010" s="22"/>
      <c r="AF1010" s="22"/>
      <c r="AG1010" s="22"/>
      <c r="AH1010" s="22"/>
      <c r="AI1010" s="22"/>
      <c r="AJ1010" s="22"/>
      <c r="AK1010" s="22"/>
      <c r="AL1010" s="22"/>
      <c r="AM1010" s="22"/>
      <c r="AN1010" s="22"/>
      <c r="AO1010" s="22"/>
      <c r="AP1010" s="22"/>
      <c r="AQ1010" s="22"/>
      <c r="AR1010" s="22"/>
      <c r="AS1010" s="22"/>
    </row>
    <row r="1011" spans="1:45" x14ac:dyDescent="0.3">
      <c r="A1011" s="22"/>
      <c r="B1011" s="26" t="s">
        <v>4889</v>
      </c>
      <c r="C1011" s="27">
        <v>45738</v>
      </c>
      <c r="D1011" s="28" t="s">
        <v>1192</v>
      </c>
      <c r="E1011" s="28" t="s">
        <v>1157</v>
      </c>
      <c r="F1011" s="28" t="s">
        <v>1195</v>
      </c>
      <c r="G1011" s="28" t="s">
        <v>3794</v>
      </c>
      <c r="H1011" s="28" t="s">
        <v>318</v>
      </c>
      <c r="I1011" s="28" t="s">
        <v>1153</v>
      </c>
      <c r="J1011" s="28" t="s">
        <v>2419</v>
      </c>
      <c r="K1011" s="28" t="s">
        <v>4890</v>
      </c>
      <c r="L1011" s="28" t="s">
        <v>4891</v>
      </c>
      <c r="M1011" s="28" t="s">
        <v>1177</v>
      </c>
      <c r="N1011" s="28" t="s">
        <v>1183</v>
      </c>
      <c r="O1011" s="29">
        <v>3</v>
      </c>
      <c r="P1011" s="29">
        <v>8500</v>
      </c>
      <c r="Q1011" s="29">
        <v>5</v>
      </c>
      <c r="R1011" s="29">
        <v>24225</v>
      </c>
      <c r="S1011" s="29">
        <v>18500</v>
      </c>
      <c r="T1011" s="29">
        <v>5725</v>
      </c>
      <c r="U1011" s="30" t="s">
        <v>1173</v>
      </c>
      <c r="V1011" s="22"/>
      <c r="W1011" s="22"/>
      <c r="X1011" s="22"/>
      <c r="Y1011" s="22"/>
      <c r="Z1011" s="22"/>
      <c r="AA1011" s="22"/>
      <c r="AB1011" s="22"/>
      <c r="AC1011" s="22"/>
      <c r="AD1011" s="22"/>
      <c r="AE1011" s="22"/>
      <c r="AF1011" s="22"/>
      <c r="AG1011" s="22"/>
      <c r="AH1011" s="22"/>
      <c r="AI1011" s="22"/>
      <c r="AJ1011" s="22"/>
      <c r="AK1011" s="22"/>
      <c r="AL1011" s="22"/>
      <c r="AM1011" s="22"/>
      <c r="AN1011" s="22"/>
      <c r="AO1011" s="22"/>
      <c r="AP1011" s="22"/>
      <c r="AQ1011" s="22"/>
      <c r="AR1011" s="22"/>
      <c r="AS1011" s="22"/>
    </row>
    <row r="1012" spans="1:45" x14ac:dyDescent="0.3">
      <c r="A1012" s="22"/>
      <c r="B1012" s="26" t="s">
        <v>4892</v>
      </c>
      <c r="C1012" s="27">
        <v>45739</v>
      </c>
      <c r="D1012" s="28" t="s">
        <v>1193</v>
      </c>
      <c r="E1012" s="28" t="s">
        <v>1157</v>
      </c>
      <c r="F1012" s="28" t="s">
        <v>1195</v>
      </c>
      <c r="G1012" s="28" t="s">
        <v>3841</v>
      </c>
      <c r="H1012" s="28" t="s">
        <v>1037</v>
      </c>
      <c r="I1012" s="28" t="s">
        <v>1153</v>
      </c>
      <c r="J1012" s="28" t="s">
        <v>2350</v>
      </c>
      <c r="K1012" s="28" t="s">
        <v>4893</v>
      </c>
      <c r="L1012" s="28" t="s">
        <v>4894</v>
      </c>
      <c r="M1012" s="28" t="s">
        <v>1177</v>
      </c>
      <c r="N1012" s="28" t="s">
        <v>1183</v>
      </c>
      <c r="O1012" s="29">
        <v>2</v>
      </c>
      <c r="P1012" s="29">
        <v>18000</v>
      </c>
      <c r="Q1012" s="29">
        <v>5</v>
      </c>
      <c r="R1012" s="29">
        <v>34200</v>
      </c>
      <c r="S1012" s="29">
        <v>26000</v>
      </c>
      <c r="T1012" s="29">
        <v>8200</v>
      </c>
      <c r="U1012" s="30" t="s">
        <v>1172</v>
      </c>
      <c r="V1012" s="22"/>
      <c r="W1012" s="22"/>
      <c r="X1012" s="22"/>
      <c r="Y1012" s="22"/>
      <c r="Z1012" s="22"/>
      <c r="AA1012" s="22"/>
      <c r="AB1012" s="22"/>
      <c r="AC1012" s="22"/>
      <c r="AD1012" s="22"/>
      <c r="AE1012" s="22"/>
      <c r="AF1012" s="22"/>
      <c r="AG1012" s="22"/>
      <c r="AH1012" s="22"/>
      <c r="AI1012" s="22"/>
      <c r="AJ1012" s="22"/>
      <c r="AK1012" s="22"/>
      <c r="AL1012" s="22"/>
      <c r="AM1012" s="22"/>
      <c r="AN1012" s="22"/>
      <c r="AO1012" s="22"/>
      <c r="AP1012" s="22"/>
      <c r="AQ1012" s="22"/>
      <c r="AR1012" s="22"/>
      <c r="AS1012" s="22"/>
    </row>
    <row r="1013" spans="1:45" x14ac:dyDescent="0.3">
      <c r="A1013" s="22"/>
      <c r="B1013" s="26" t="s">
        <v>4895</v>
      </c>
      <c r="C1013" s="27">
        <v>45739</v>
      </c>
      <c r="D1013" s="28" t="s">
        <v>1193</v>
      </c>
      <c r="E1013" s="28" t="s">
        <v>1157</v>
      </c>
      <c r="F1013" s="28" t="s">
        <v>1195</v>
      </c>
      <c r="G1013" s="28" t="s">
        <v>3845</v>
      </c>
      <c r="H1013" s="28" t="s">
        <v>1024</v>
      </c>
      <c r="I1013" s="28" t="s">
        <v>1153</v>
      </c>
      <c r="J1013" s="28" t="s">
        <v>4896</v>
      </c>
      <c r="K1013" s="28" t="s">
        <v>4897</v>
      </c>
      <c r="L1013" s="28" t="s">
        <v>4898</v>
      </c>
      <c r="M1013" s="28" t="s">
        <v>1177</v>
      </c>
      <c r="N1013" s="28" t="s">
        <v>1183</v>
      </c>
      <c r="O1013" s="29">
        <v>3</v>
      </c>
      <c r="P1013" s="29">
        <v>12000</v>
      </c>
      <c r="Q1013" s="29">
        <v>0</v>
      </c>
      <c r="R1013" s="29">
        <v>36000</v>
      </c>
      <c r="S1013" s="29">
        <v>27500</v>
      </c>
      <c r="T1013" s="29">
        <v>8500</v>
      </c>
      <c r="U1013" s="30" t="s">
        <v>1174</v>
      </c>
      <c r="V1013" s="22"/>
      <c r="W1013" s="22"/>
      <c r="X1013" s="22"/>
      <c r="Y1013" s="22"/>
      <c r="Z1013" s="22"/>
      <c r="AA1013" s="22"/>
      <c r="AB1013" s="22"/>
      <c r="AC1013" s="22"/>
      <c r="AD1013" s="22"/>
      <c r="AE1013" s="22"/>
      <c r="AF1013" s="22"/>
      <c r="AG1013" s="22"/>
      <c r="AH1013" s="22"/>
      <c r="AI1013" s="22"/>
      <c r="AJ1013" s="22"/>
      <c r="AK1013" s="22"/>
      <c r="AL1013" s="22"/>
      <c r="AM1013" s="22"/>
      <c r="AN1013" s="22"/>
      <c r="AO1013" s="22"/>
      <c r="AP1013" s="22"/>
      <c r="AQ1013" s="22"/>
      <c r="AR1013" s="22"/>
      <c r="AS1013" s="22"/>
    </row>
    <row r="1014" spans="1:45" x14ac:dyDescent="0.3">
      <c r="A1014" s="22"/>
      <c r="B1014" s="26" t="s">
        <v>4899</v>
      </c>
      <c r="C1014" s="27">
        <v>45740</v>
      </c>
      <c r="D1014" s="28" t="s">
        <v>1186</v>
      </c>
      <c r="E1014" s="28" t="s">
        <v>1159</v>
      </c>
      <c r="F1014" s="28" t="s">
        <v>1198</v>
      </c>
      <c r="G1014" s="28" t="s">
        <v>2792</v>
      </c>
      <c r="H1014" s="28" t="s">
        <v>384</v>
      </c>
      <c r="I1014" s="28" t="s">
        <v>1152</v>
      </c>
      <c r="J1014" s="28" t="s">
        <v>2350</v>
      </c>
      <c r="K1014" s="28" t="s">
        <v>4900</v>
      </c>
      <c r="L1014" s="28" t="s">
        <v>4901</v>
      </c>
      <c r="M1014" s="28" t="s">
        <v>1177</v>
      </c>
      <c r="N1014" s="28" t="s">
        <v>1184</v>
      </c>
      <c r="O1014" s="29">
        <v>3</v>
      </c>
      <c r="P1014" s="29">
        <v>15000</v>
      </c>
      <c r="Q1014" s="29">
        <v>8</v>
      </c>
      <c r="R1014" s="29">
        <v>41400</v>
      </c>
      <c r="S1014" s="29">
        <v>32000</v>
      </c>
      <c r="T1014" s="29">
        <v>9400</v>
      </c>
      <c r="U1014" s="30" t="s">
        <v>1172</v>
      </c>
      <c r="V1014" s="22"/>
      <c r="W1014" s="22"/>
      <c r="X1014" s="22"/>
      <c r="Y1014" s="22"/>
      <c r="Z1014" s="22"/>
      <c r="AA1014" s="22"/>
      <c r="AB1014" s="22"/>
      <c r="AC1014" s="22"/>
      <c r="AD1014" s="22"/>
      <c r="AE1014" s="22"/>
      <c r="AF1014" s="22"/>
      <c r="AG1014" s="22"/>
      <c r="AH1014" s="22"/>
      <c r="AI1014" s="22"/>
      <c r="AJ1014" s="22"/>
      <c r="AK1014" s="22"/>
      <c r="AL1014" s="22"/>
      <c r="AM1014" s="22"/>
      <c r="AN1014" s="22"/>
      <c r="AO1014" s="22"/>
      <c r="AP1014" s="22"/>
      <c r="AQ1014" s="22"/>
      <c r="AR1014" s="22"/>
      <c r="AS1014" s="22"/>
    </row>
    <row r="1015" spans="1:45" x14ac:dyDescent="0.3">
      <c r="A1015" s="22"/>
      <c r="B1015" s="26" t="s">
        <v>4902</v>
      </c>
      <c r="C1015" s="27">
        <v>45740</v>
      </c>
      <c r="D1015" s="28" t="s">
        <v>1186</v>
      </c>
      <c r="E1015" s="28" t="s">
        <v>1159</v>
      </c>
      <c r="F1015" s="28" t="s">
        <v>1198</v>
      </c>
      <c r="G1015" s="28" t="s">
        <v>2796</v>
      </c>
      <c r="H1015" s="28" t="s">
        <v>313</v>
      </c>
      <c r="I1015" s="28" t="s">
        <v>1152</v>
      </c>
      <c r="J1015" s="28" t="s">
        <v>3908</v>
      </c>
      <c r="K1015" s="28" t="s">
        <v>4903</v>
      </c>
      <c r="L1015" s="28" t="s">
        <v>4904</v>
      </c>
      <c r="M1015" s="28" t="s">
        <v>1177</v>
      </c>
      <c r="N1015" s="28" t="s">
        <v>1184</v>
      </c>
      <c r="O1015" s="29">
        <v>2</v>
      </c>
      <c r="P1015" s="29">
        <v>28000</v>
      </c>
      <c r="Q1015" s="29">
        <v>5</v>
      </c>
      <c r="R1015" s="29">
        <v>53200</v>
      </c>
      <c r="S1015" s="29">
        <v>41000</v>
      </c>
      <c r="T1015" s="29">
        <v>12200</v>
      </c>
      <c r="U1015" s="30" t="s">
        <v>1174</v>
      </c>
      <c r="V1015" s="22"/>
      <c r="W1015" s="22"/>
      <c r="X1015" s="22"/>
      <c r="Y1015" s="22"/>
      <c r="Z1015" s="22"/>
      <c r="AA1015" s="22"/>
      <c r="AB1015" s="22"/>
      <c r="AC1015" s="22"/>
      <c r="AD1015" s="22"/>
      <c r="AE1015" s="22"/>
      <c r="AF1015" s="22"/>
      <c r="AG1015" s="22"/>
      <c r="AH1015" s="22"/>
      <c r="AI1015" s="22"/>
      <c r="AJ1015" s="22"/>
      <c r="AK1015" s="22"/>
      <c r="AL1015" s="22"/>
      <c r="AM1015" s="22"/>
      <c r="AN1015" s="22"/>
      <c r="AO1015" s="22"/>
      <c r="AP1015" s="22"/>
      <c r="AQ1015" s="22"/>
      <c r="AR1015" s="22"/>
      <c r="AS1015" s="22"/>
    </row>
    <row r="1016" spans="1:45" x14ac:dyDescent="0.3">
      <c r="A1016" s="22"/>
      <c r="B1016" s="26" t="s">
        <v>4905</v>
      </c>
      <c r="C1016" s="27">
        <v>45741</v>
      </c>
      <c r="D1016" s="28" t="s">
        <v>1187</v>
      </c>
      <c r="E1016" s="28" t="s">
        <v>1158</v>
      </c>
      <c r="F1016" s="28" t="s">
        <v>1196</v>
      </c>
      <c r="G1016" s="28" t="s">
        <v>2800</v>
      </c>
      <c r="H1016" s="28" t="s">
        <v>631</v>
      </c>
      <c r="I1016" s="28" t="s">
        <v>1151</v>
      </c>
      <c r="J1016" s="28" t="s">
        <v>2350</v>
      </c>
      <c r="K1016" s="28" t="s">
        <v>4906</v>
      </c>
      <c r="L1016" s="28" t="s">
        <v>4907</v>
      </c>
      <c r="M1016" s="28" t="s">
        <v>1177</v>
      </c>
      <c r="N1016" s="28" t="s">
        <v>1182</v>
      </c>
      <c r="O1016" s="29">
        <v>4</v>
      </c>
      <c r="P1016" s="29">
        <v>3500</v>
      </c>
      <c r="Q1016" s="29">
        <v>8</v>
      </c>
      <c r="R1016" s="29">
        <v>12880</v>
      </c>
      <c r="S1016" s="29">
        <v>9800</v>
      </c>
      <c r="T1016" s="29">
        <v>3080</v>
      </c>
      <c r="U1016" s="30" t="s">
        <v>1172</v>
      </c>
      <c r="V1016" s="22"/>
      <c r="W1016" s="22"/>
      <c r="X1016" s="22"/>
      <c r="Y1016" s="22"/>
      <c r="Z1016" s="22"/>
      <c r="AA1016" s="22"/>
      <c r="AB1016" s="22"/>
      <c r="AC1016" s="22"/>
      <c r="AD1016" s="22"/>
      <c r="AE1016" s="22"/>
      <c r="AF1016" s="22"/>
      <c r="AG1016" s="22"/>
      <c r="AH1016" s="22"/>
      <c r="AI1016" s="22"/>
      <c r="AJ1016" s="22"/>
      <c r="AK1016" s="22"/>
      <c r="AL1016" s="22"/>
      <c r="AM1016" s="22"/>
      <c r="AN1016" s="22"/>
      <c r="AO1016" s="22"/>
      <c r="AP1016" s="22"/>
      <c r="AQ1016" s="22"/>
      <c r="AR1016" s="22"/>
      <c r="AS1016" s="22"/>
    </row>
    <row r="1017" spans="1:45" x14ac:dyDescent="0.3">
      <c r="A1017" s="22"/>
      <c r="B1017" s="26" t="s">
        <v>4908</v>
      </c>
      <c r="C1017" s="27">
        <v>45741</v>
      </c>
      <c r="D1017" s="28" t="s">
        <v>1187</v>
      </c>
      <c r="E1017" s="28" t="s">
        <v>1158</v>
      </c>
      <c r="F1017" s="28" t="s">
        <v>1196</v>
      </c>
      <c r="G1017" s="28" t="s">
        <v>2804</v>
      </c>
      <c r="H1017" s="28" t="s">
        <v>120</v>
      </c>
      <c r="I1017" s="28" t="s">
        <v>1151</v>
      </c>
      <c r="J1017" s="28" t="s">
        <v>1387</v>
      </c>
      <c r="K1017" s="28" t="s">
        <v>4909</v>
      </c>
      <c r="L1017" s="28" t="s">
        <v>4910</v>
      </c>
      <c r="M1017" s="28" t="s">
        <v>1177</v>
      </c>
      <c r="N1017" s="28" t="s">
        <v>1182</v>
      </c>
      <c r="O1017" s="29">
        <v>3</v>
      </c>
      <c r="P1017" s="29">
        <v>5500</v>
      </c>
      <c r="Q1017" s="29">
        <v>5</v>
      </c>
      <c r="R1017" s="29">
        <v>15675</v>
      </c>
      <c r="S1017" s="29">
        <v>12000</v>
      </c>
      <c r="T1017" s="29">
        <v>3675</v>
      </c>
      <c r="U1017" s="30" t="s">
        <v>1173</v>
      </c>
      <c r="V1017" s="22"/>
      <c r="W1017" s="22"/>
      <c r="X1017" s="22"/>
      <c r="Y1017" s="22"/>
      <c r="Z1017" s="22"/>
      <c r="AA1017" s="22"/>
      <c r="AB1017" s="22"/>
      <c r="AC1017" s="22"/>
      <c r="AD1017" s="22"/>
      <c r="AE1017" s="22"/>
      <c r="AF1017" s="22"/>
      <c r="AG1017" s="22"/>
      <c r="AH1017" s="22"/>
      <c r="AI1017" s="22"/>
      <c r="AJ1017" s="22"/>
      <c r="AK1017" s="22"/>
      <c r="AL1017" s="22"/>
      <c r="AM1017" s="22"/>
      <c r="AN1017" s="22"/>
      <c r="AO1017" s="22"/>
      <c r="AP1017" s="22"/>
      <c r="AQ1017" s="22"/>
      <c r="AR1017" s="22"/>
      <c r="AS1017" s="22"/>
    </row>
    <row r="1018" spans="1:45" x14ac:dyDescent="0.3">
      <c r="A1018" s="22"/>
      <c r="B1018" s="26" t="s">
        <v>4911</v>
      </c>
      <c r="C1018" s="27">
        <v>45742</v>
      </c>
      <c r="D1018" s="28" t="s">
        <v>1188</v>
      </c>
      <c r="E1018" s="28" t="s">
        <v>1156</v>
      </c>
      <c r="F1018" s="28" t="s">
        <v>1197</v>
      </c>
      <c r="G1018" s="28" t="s">
        <v>2587</v>
      </c>
      <c r="H1018" s="28" t="s">
        <v>1036</v>
      </c>
      <c r="I1018" s="28" t="s">
        <v>1152</v>
      </c>
      <c r="J1018" s="28" t="s">
        <v>2350</v>
      </c>
      <c r="K1018" s="28" t="s">
        <v>4912</v>
      </c>
      <c r="L1018" s="28" t="s">
        <v>4913</v>
      </c>
      <c r="M1018" s="28" t="s">
        <v>1177</v>
      </c>
      <c r="N1018" s="28" t="s">
        <v>1185</v>
      </c>
      <c r="O1018" s="29">
        <v>2</v>
      </c>
      <c r="P1018" s="29">
        <v>22000</v>
      </c>
      <c r="Q1018" s="29">
        <v>8</v>
      </c>
      <c r="R1018" s="29">
        <v>40480</v>
      </c>
      <c r="S1018" s="29">
        <v>31000</v>
      </c>
      <c r="T1018" s="29">
        <v>9480</v>
      </c>
      <c r="U1018" s="30" t="s">
        <v>1172</v>
      </c>
      <c r="V1018" s="22"/>
      <c r="W1018" s="22"/>
      <c r="X1018" s="22"/>
      <c r="Y1018" s="22"/>
      <c r="Z1018" s="22"/>
      <c r="AA1018" s="22"/>
      <c r="AB1018" s="22"/>
      <c r="AC1018" s="22"/>
      <c r="AD1018" s="22"/>
      <c r="AE1018" s="22"/>
      <c r="AF1018" s="22"/>
      <c r="AG1018" s="22"/>
      <c r="AH1018" s="22"/>
      <c r="AI1018" s="22"/>
      <c r="AJ1018" s="22"/>
      <c r="AK1018" s="22"/>
      <c r="AL1018" s="22"/>
      <c r="AM1018" s="22"/>
      <c r="AN1018" s="22"/>
      <c r="AO1018" s="22"/>
      <c r="AP1018" s="22"/>
      <c r="AQ1018" s="22"/>
      <c r="AR1018" s="22"/>
      <c r="AS1018" s="22"/>
    </row>
    <row r="1019" spans="1:45" x14ac:dyDescent="0.3">
      <c r="A1019" s="22"/>
      <c r="B1019" s="26" t="s">
        <v>4914</v>
      </c>
      <c r="C1019" s="27">
        <v>45742</v>
      </c>
      <c r="D1019" s="28" t="s">
        <v>1188</v>
      </c>
      <c r="E1019" s="28" t="s">
        <v>1156</v>
      </c>
      <c r="F1019" s="28" t="s">
        <v>1197</v>
      </c>
      <c r="G1019" s="28" t="s">
        <v>2591</v>
      </c>
      <c r="H1019" s="28" t="s">
        <v>309</v>
      </c>
      <c r="I1019" s="28" t="s">
        <v>1152</v>
      </c>
      <c r="J1019" s="28" t="s">
        <v>2261</v>
      </c>
      <c r="K1019" s="28" t="s">
        <v>4915</v>
      </c>
      <c r="L1019" s="28" t="s">
        <v>4916</v>
      </c>
      <c r="M1019" s="28" t="s">
        <v>1177</v>
      </c>
      <c r="N1019" s="28" t="s">
        <v>1185</v>
      </c>
      <c r="O1019" s="29">
        <v>3</v>
      </c>
      <c r="P1019" s="29">
        <v>12000</v>
      </c>
      <c r="Q1019" s="29">
        <v>5</v>
      </c>
      <c r="R1019" s="29">
        <v>34200</v>
      </c>
      <c r="S1019" s="29">
        <v>26000</v>
      </c>
      <c r="T1019" s="29">
        <v>8200</v>
      </c>
      <c r="U1019" s="30" t="s">
        <v>1174</v>
      </c>
      <c r="V1019" s="22"/>
      <c r="W1019" s="22"/>
      <c r="X1019" s="22"/>
      <c r="Y1019" s="22"/>
      <c r="Z1019" s="22"/>
      <c r="AA1019" s="22"/>
      <c r="AB1019" s="22"/>
      <c r="AC1019" s="22"/>
      <c r="AD1019" s="22"/>
      <c r="AE1019" s="22"/>
      <c r="AF1019" s="22"/>
      <c r="AG1019" s="22"/>
      <c r="AH1019" s="22"/>
      <c r="AI1019" s="22"/>
      <c r="AJ1019" s="22"/>
      <c r="AK1019" s="22"/>
      <c r="AL1019" s="22"/>
      <c r="AM1019" s="22"/>
      <c r="AN1019" s="22"/>
      <c r="AO1019" s="22"/>
      <c r="AP1019" s="22"/>
      <c r="AQ1019" s="22"/>
      <c r="AR1019" s="22"/>
      <c r="AS1019" s="22"/>
    </row>
    <row r="1020" spans="1:45" x14ac:dyDescent="0.3">
      <c r="A1020" s="22"/>
      <c r="B1020" s="26" t="s">
        <v>4917</v>
      </c>
      <c r="C1020" s="27">
        <v>45743</v>
      </c>
      <c r="D1020" s="28" t="s">
        <v>1189</v>
      </c>
      <c r="E1020" s="28" t="s">
        <v>1157</v>
      </c>
      <c r="F1020" s="28" t="s">
        <v>1195</v>
      </c>
      <c r="G1020" s="28" t="s">
        <v>3880</v>
      </c>
      <c r="H1020" s="28" t="s">
        <v>738</v>
      </c>
      <c r="I1020" s="28" t="s">
        <v>1153</v>
      </c>
      <c r="J1020" s="28" t="s">
        <v>2350</v>
      </c>
      <c r="K1020" s="28" t="s">
        <v>4918</v>
      </c>
      <c r="L1020" s="28" t="s">
        <v>4919</v>
      </c>
      <c r="M1020" s="28" t="s">
        <v>1177</v>
      </c>
      <c r="N1020" s="28" t="s">
        <v>1183</v>
      </c>
      <c r="O1020" s="29">
        <v>2</v>
      </c>
      <c r="P1020" s="29">
        <v>25000</v>
      </c>
      <c r="Q1020" s="29">
        <v>8</v>
      </c>
      <c r="R1020" s="29">
        <v>46000</v>
      </c>
      <c r="S1020" s="29">
        <v>35000</v>
      </c>
      <c r="T1020" s="29">
        <v>11000</v>
      </c>
      <c r="U1020" s="30" t="s">
        <v>1172</v>
      </c>
      <c r="V1020" s="22"/>
      <c r="W1020" s="22"/>
      <c r="X1020" s="22"/>
      <c r="Y1020" s="22"/>
      <c r="Z1020" s="22"/>
      <c r="AA1020" s="22"/>
      <c r="AB1020" s="22"/>
      <c r="AC1020" s="22"/>
      <c r="AD1020" s="22"/>
      <c r="AE1020" s="22"/>
      <c r="AF1020" s="22"/>
      <c r="AG1020" s="22"/>
      <c r="AH1020" s="22"/>
      <c r="AI1020" s="22"/>
      <c r="AJ1020" s="22"/>
      <c r="AK1020" s="22"/>
      <c r="AL1020" s="22"/>
      <c r="AM1020" s="22"/>
      <c r="AN1020" s="22"/>
      <c r="AO1020" s="22"/>
      <c r="AP1020" s="22"/>
      <c r="AQ1020" s="22"/>
      <c r="AR1020" s="22"/>
      <c r="AS1020" s="22"/>
    </row>
    <row r="1021" spans="1:45" x14ac:dyDescent="0.3">
      <c r="A1021" s="22"/>
      <c r="B1021" s="26" t="s">
        <v>4920</v>
      </c>
      <c r="C1021" s="27">
        <v>45743</v>
      </c>
      <c r="D1021" s="28" t="s">
        <v>1189</v>
      </c>
      <c r="E1021" s="28" t="s">
        <v>1157</v>
      </c>
      <c r="F1021" s="28" t="s">
        <v>1195</v>
      </c>
      <c r="G1021" s="28" t="s">
        <v>3884</v>
      </c>
      <c r="H1021" s="28" t="s">
        <v>1024</v>
      </c>
      <c r="I1021" s="28" t="s">
        <v>1153</v>
      </c>
      <c r="J1021" s="28" t="s">
        <v>4896</v>
      </c>
      <c r="K1021" s="28" t="s">
        <v>4921</v>
      </c>
      <c r="L1021" s="28" t="s">
        <v>4922</v>
      </c>
      <c r="M1021" s="28" t="s">
        <v>1177</v>
      </c>
      <c r="N1021" s="28" t="s">
        <v>1183</v>
      </c>
      <c r="O1021" s="29">
        <v>3</v>
      </c>
      <c r="P1021" s="29">
        <v>12000</v>
      </c>
      <c r="Q1021" s="29">
        <v>5</v>
      </c>
      <c r="R1021" s="29">
        <v>34200</v>
      </c>
      <c r="S1021" s="29">
        <v>26000</v>
      </c>
      <c r="T1021" s="29">
        <v>8200</v>
      </c>
      <c r="U1021" s="30" t="s">
        <v>1173</v>
      </c>
      <c r="V1021" s="22"/>
      <c r="W1021" s="22"/>
      <c r="X1021" s="22"/>
      <c r="Y1021" s="22"/>
      <c r="Z1021" s="22"/>
      <c r="AA1021" s="22"/>
      <c r="AB1021" s="22"/>
      <c r="AC1021" s="22"/>
      <c r="AD1021" s="22"/>
      <c r="AE1021" s="22"/>
      <c r="AF1021" s="22"/>
      <c r="AG1021" s="22"/>
      <c r="AH1021" s="22"/>
      <c r="AI1021" s="22"/>
      <c r="AJ1021" s="22"/>
      <c r="AK1021" s="22"/>
      <c r="AL1021" s="22"/>
      <c r="AM1021" s="22"/>
      <c r="AN1021" s="22"/>
      <c r="AO1021" s="22"/>
      <c r="AP1021" s="22"/>
      <c r="AQ1021" s="22"/>
      <c r="AR1021" s="22"/>
      <c r="AS1021" s="22"/>
    </row>
    <row r="1022" spans="1:45" x14ac:dyDescent="0.3">
      <c r="A1022" s="22"/>
      <c r="B1022" s="26" t="s">
        <v>4923</v>
      </c>
      <c r="C1022" s="27">
        <v>45744</v>
      </c>
      <c r="D1022" s="28" t="s">
        <v>1190</v>
      </c>
      <c r="E1022" s="28" t="s">
        <v>1157</v>
      </c>
      <c r="F1022" s="28" t="s">
        <v>1197</v>
      </c>
      <c r="G1022" s="28" t="s">
        <v>3006</v>
      </c>
      <c r="H1022" s="28" t="s">
        <v>998</v>
      </c>
      <c r="I1022" s="28" t="s">
        <v>1153</v>
      </c>
      <c r="J1022" s="28" t="s">
        <v>2350</v>
      </c>
      <c r="K1022" s="28" t="s">
        <v>4924</v>
      </c>
      <c r="L1022" s="28" t="s">
        <v>4925</v>
      </c>
      <c r="M1022" s="28" t="s">
        <v>1177</v>
      </c>
      <c r="N1022" s="28" t="s">
        <v>1181</v>
      </c>
      <c r="O1022" s="29">
        <v>5</v>
      </c>
      <c r="P1022" s="29">
        <v>1800</v>
      </c>
      <c r="Q1022" s="29">
        <v>0</v>
      </c>
      <c r="R1022" s="29">
        <v>9000</v>
      </c>
      <c r="S1022" s="29">
        <v>6900</v>
      </c>
      <c r="T1022" s="29">
        <v>2100</v>
      </c>
      <c r="U1022" s="30" t="s">
        <v>1172</v>
      </c>
      <c r="V1022" s="22"/>
      <c r="W1022" s="22"/>
      <c r="X1022" s="22"/>
      <c r="Y1022" s="22"/>
      <c r="Z1022" s="22"/>
      <c r="AA1022" s="22"/>
      <c r="AB1022" s="22"/>
      <c r="AC1022" s="22"/>
      <c r="AD1022" s="22"/>
      <c r="AE1022" s="22"/>
      <c r="AF1022" s="22"/>
      <c r="AG1022" s="22"/>
      <c r="AH1022" s="22"/>
      <c r="AI1022" s="22"/>
      <c r="AJ1022" s="22"/>
      <c r="AK1022" s="22"/>
      <c r="AL1022" s="22"/>
      <c r="AM1022" s="22"/>
      <c r="AN1022" s="22"/>
      <c r="AO1022" s="22"/>
      <c r="AP1022" s="22"/>
      <c r="AQ1022" s="22"/>
      <c r="AR1022" s="22"/>
      <c r="AS1022" s="22"/>
    </row>
    <row r="1023" spans="1:45" x14ac:dyDescent="0.3">
      <c r="A1023" s="22"/>
      <c r="B1023" s="26" t="s">
        <v>4926</v>
      </c>
      <c r="C1023" s="27">
        <v>45744</v>
      </c>
      <c r="D1023" s="28" t="s">
        <v>1190</v>
      </c>
      <c r="E1023" s="28" t="s">
        <v>1157</v>
      </c>
      <c r="F1023" s="28" t="s">
        <v>1197</v>
      </c>
      <c r="G1023" s="28" t="s">
        <v>3010</v>
      </c>
      <c r="H1023" s="28" t="s">
        <v>314</v>
      </c>
      <c r="I1023" s="28" t="s">
        <v>1153</v>
      </c>
      <c r="J1023" s="28" t="s">
        <v>2227</v>
      </c>
      <c r="K1023" s="28" t="s">
        <v>4927</v>
      </c>
      <c r="L1023" s="28" t="s">
        <v>4928</v>
      </c>
      <c r="M1023" s="28" t="s">
        <v>1177</v>
      </c>
      <c r="N1023" s="28" t="s">
        <v>1181</v>
      </c>
      <c r="O1023" s="29">
        <v>4</v>
      </c>
      <c r="P1023" s="29">
        <v>1200</v>
      </c>
      <c r="Q1023" s="29">
        <v>0</v>
      </c>
      <c r="R1023" s="29">
        <v>4800</v>
      </c>
      <c r="S1023" s="29">
        <v>3600</v>
      </c>
      <c r="T1023" s="29">
        <v>1200</v>
      </c>
      <c r="U1023" s="30" t="s">
        <v>1174</v>
      </c>
      <c r="V1023" s="22"/>
      <c r="W1023" s="22"/>
      <c r="X1023" s="22"/>
      <c r="Y1023" s="22"/>
      <c r="Z1023" s="22"/>
      <c r="AA1023" s="22"/>
      <c r="AB1023" s="22"/>
      <c r="AC1023" s="22"/>
      <c r="AD1023" s="22"/>
      <c r="AE1023" s="22"/>
      <c r="AF1023" s="22"/>
      <c r="AG1023" s="22"/>
      <c r="AH1023" s="22"/>
      <c r="AI1023" s="22"/>
      <c r="AJ1023" s="22"/>
      <c r="AK1023" s="22"/>
      <c r="AL1023" s="22"/>
      <c r="AM1023" s="22"/>
      <c r="AN1023" s="22"/>
      <c r="AO1023" s="22"/>
      <c r="AP1023" s="22"/>
      <c r="AQ1023" s="22"/>
      <c r="AR1023" s="22"/>
      <c r="AS1023" s="22"/>
    </row>
    <row r="1024" spans="1:45" x14ac:dyDescent="0.3">
      <c r="A1024" s="22"/>
      <c r="B1024" s="26" t="s">
        <v>4929</v>
      </c>
      <c r="C1024" s="27">
        <v>45745</v>
      </c>
      <c r="D1024" s="28" t="s">
        <v>1191</v>
      </c>
      <c r="E1024" s="28" t="s">
        <v>1157</v>
      </c>
      <c r="F1024" s="28" t="s">
        <v>1198</v>
      </c>
      <c r="G1024" s="28" t="s">
        <v>4930</v>
      </c>
      <c r="H1024" s="28" t="s">
        <v>387</v>
      </c>
      <c r="I1024" s="28" t="s">
        <v>1155</v>
      </c>
      <c r="J1024" s="28" t="s">
        <v>2350</v>
      </c>
      <c r="K1024" s="28" t="s">
        <v>4931</v>
      </c>
      <c r="L1024" s="28" t="s">
        <v>4932</v>
      </c>
      <c r="M1024" s="28" t="s">
        <v>1177</v>
      </c>
      <c r="N1024" s="28" t="s">
        <v>1180</v>
      </c>
      <c r="O1024" s="29">
        <v>3</v>
      </c>
      <c r="P1024" s="29">
        <v>2800</v>
      </c>
      <c r="Q1024" s="29">
        <v>5</v>
      </c>
      <c r="R1024" s="29">
        <v>7980</v>
      </c>
      <c r="S1024" s="29">
        <v>6100</v>
      </c>
      <c r="T1024" s="29">
        <v>1880</v>
      </c>
      <c r="U1024" s="30" t="s">
        <v>1172</v>
      </c>
      <c r="V1024" s="22"/>
      <c r="W1024" s="22"/>
      <c r="X1024" s="22"/>
      <c r="Y1024" s="22"/>
      <c r="Z1024" s="22"/>
      <c r="AA1024" s="22"/>
      <c r="AB1024" s="22"/>
      <c r="AC1024" s="22"/>
      <c r="AD1024" s="22"/>
      <c r="AE1024" s="22"/>
      <c r="AF1024" s="22"/>
      <c r="AG1024" s="22"/>
      <c r="AH1024" s="22"/>
      <c r="AI1024" s="22"/>
      <c r="AJ1024" s="22"/>
      <c r="AK1024" s="22"/>
      <c r="AL1024" s="22"/>
      <c r="AM1024" s="22"/>
      <c r="AN1024" s="22"/>
      <c r="AO1024" s="22"/>
      <c r="AP1024" s="22"/>
      <c r="AQ1024" s="22"/>
      <c r="AR1024" s="22"/>
      <c r="AS1024" s="22"/>
    </row>
    <row r="1025" spans="1:45" x14ac:dyDescent="0.3">
      <c r="A1025" s="22"/>
      <c r="B1025" s="26" t="s">
        <v>4933</v>
      </c>
      <c r="C1025" s="27">
        <v>45745</v>
      </c>
      <c r="D1025" s="28" t="s">
        <v>1191</v>
      </c>
      <c r="E1025" s="28" t="s">
        <v>1157</v>
      </c>
      <c r="F1025" s="28" t="s">
        <v>1198</v>
      </c>
      <c r="G1025" s="28" t="s">
        <v>4934</v>
      </c>
      <c r="H1025" s="28" t="s">
        <v>1025</v>
      </c>
      <c r="I1025" s="28" t="s">
        <v>1155</v>
      </c>
      <c r="J1025" s="28" t="s">
        <v>1823</v>
      </c>
      <c r="K1025" s="28" t="s">
        <v>4935</v>
      </c>
      <c r="L1025" s="28" t="s">
        <v>4936</v>
      </c>
      <c r="M1025" s="28" t="s">
        <v>1177</v>
      </c>
      <c r="N1025" s="28" t="s">
        <v>1180</v>
      </c>
      <c r="O1025" s="29">
        <v>4</v>
      </c>
      <c r="P1025" s="29">
        <v>1500</v>
      </c>
      <c r="Q1025" s="29">
        <v>0</v>
      </c>
      <c r="R1025" s="29">
        <v>6000</v>
      </c>
      <c r="S1025" s="29">
        <v>4600</v>
      </c>
      <c r="T1025" s="29">
        <v>1400</v>
      </c>
      <c r="U1025" s="30" t="s">
        <v>1174</v>
      </c>
      <c r="V1025" s="22"/>
      <c r="W1025" s="22"/>
      <c r="X1025" s="22"/>
      <c r="Y1025" s="22"/>
      <c r="Z1025" s="22"/>
      <c r="AA1025" s="22"/>
      <c r="AB1025" s="22"/>
      <c r="AC1025" s="22"/>
      <c r="AD1025" s="22"/>
      <c r="AE1025" s="22"/>
      <c r="AF1025" s="22"/>
      <c r="AG1025" s="22"/>
      <c r="AH1025" s="22"/>
      <c r="AI1025" s="22"/>
      <c r="AJ1025" s="22"/>
      <c r="AK1025" s="22"/>
      <c r="AL1025" s="22"/>
      <c r="AM1025" s="22"/>
      <c r="AN1025" s="22"/>
      <c r="AO1025" s="22"/>
      <c r="AP1025" s="22"/>
      <c r="AQ1025" s="22"/>
      <c r="AR1025" s="22"/>
      <c r="AS1025" s="22"/>
    </row>
    <row r="1026" spans="1:45" x14ac:dyDescent="0.3">
      <c r="A1026" s="22"/>
      <c r="B1026" s="26" t="s">
        <v>4937</v>
      </c>
      <c r="C1026" s="27">
        <v>45746</v>
      </c>
      <c r="D1026" s="28" t="s">
        <v>1192</v>
      </c>
      <c r="E1026" s="28" t="s">
        <v>1157</v>
      </c>
      <c r="F1026" s="28" t="s">
        <v>1195</v>
      </c>
      <c r="G1026" s="28" t="s">
        <v>3936</v>
      </c>
      <c r="H1026" s="28" t="s">
        <v>609</v>
      </c>
      <c r="I1026" s="28" t="s">
        <v>1153</v>
      </c>
      <c r="J1026" s="28" t="s">
        <v>3889</v>
      </c>
      <c r="K1026" s="28" t="s">
        <v>4938</v>
      </c>
      <c r="L1026" s="28" t="s">
        <v>4939</v>
      </c>
      <c r="M1026" s="28" t="s">
        <v>1177</v>
      </c>
      <c r="N1026" s="28" t="s">
        <v>1183</v>
      </c>
      <c r="O1026" s="29">
        <v>2</v>
      </c>
      <c r="P1026" s="29">
        <v>15000</v>
      </c>
      <c r="Q1026" s="29">
        <v>10</v>
      </c>
      <c r="R1026" s="29">
        <v>27000</v>
      </c>
      <c r="S1026" s="29">
        <v>20500</v>
      </c>
      <c r="T1026" s="29">
        <v>6500</v>
      </c>
      <c r="U1026" s="30" t="s">
        <v>1172</v>
      </c>
      <c r="V1026" s="22"/>
      <c r="W1026" s="22"/>
      <c r="X1026" s="22"/>
      <c r="Y1026" s="22"/>
      <c r="Z1026" s="22"/>
      <c r="AA1026" s="22"/>
      <c r="AB1026" s="22"/>
      <c r="AC1026" s="22"/>
      <c r="AD1026" s="22"/>
      <c r="AE1026" s="22"/>
      <c r="AF1026" s="22"/>
      <c r="AG1026" s="22"/>
      <c r="AH1026" s="22"/>
      <c r="AI1026" s="22"/>
      <c r="AJ1026" s="22"/>
      <c r="AK1026" s="22"/>
      <c r="AL1026" s="22"/>
      <c r="AM1026" s="22"/>
      <c r="AN1026" s="22"/>
      <c r="AO1026" s="22"/>
      <c r="AP1026" s="22"/>
      <c r="AQ1026" s="22"/>
      <c r="AR1026" s="22"/>
      <c r="AS1026" s="22"/>
    </row>
    <row r="1027" spans="1:45" x14ac:dyDescent="0.3">
      <c r="A1027" s="22"/>
      <c r="B1027" s="26" t="s">
        <v>4940</v>
      </c>
      <c r="C1027" s="27">
        <v>45746</v>
      </c>
      <c r="D1027" s="28" t="s">
        <v>1192</v>
      </c>
      <c r="E1027" s="28" t="s">
        <v>1157</v>
      </c>
      <c r="F1027" s="28" t="s">
        <v>1195</v>
      </c>
      <c r="G1027" s="28" t="s">
        <v>3940</v>
      </c>
      <c r="H1027" s="28" t="s">
        <v>157</v>
      </c>
      <c r="I1027" s="28" t="s">
        <v>1153</v>
      </c>
      <c r="J1027" s="28" t="s">
        <v>3889</v>
      </c>
      <c r="K1027" s="28" t="s">
        <v>4941</v>
      </c>
      <c r="L1027" s="28" t="s">
        <v>4942</v>
      </c>
      <c r="M1027" s="28" t="s">
        <v>1177</v>
      </c>
      <c r="N1027" s="28" t="s">
        <v>1183</v>
      </c>
      <c r="O1027" s="29">
        <v>3</v>
      </c>
      <c r="P1027" s="29">
        <v>8500</v>
      </c>
      <c r="Q1027" s="29">
        <v>8</v>
      </c>
      <c r="R1027" s="29">
        <v>23460</v>
      </c>
      <c r="S1027" s="29">
        <v>18000</v>
      </c>
      <c r="T1027" s="29">
        <v>5460</v>
      </c>
      <c r="U1027" s="30" t="s">
        <v>1173</v>
      </c>
      <c r="V1027" s="22"/>
      <c r="W1027" s="22"/>
      <c r="X1027" s="22"/>
      <c r="Y1027" s="22"/>
      <c r="Z1027" s="22"/>
      <c r="AA1027" s="22"/>
      <c r="AB1027" s="22"/>
      <c r="AC1027" s="22"/>
      <c r="AD1027" s="22"/>
      <c r="AE1027" s="22"/>
      <c r="AF1027" s="22"/>
      <c r="AG1027" s="22"/>
      <c r="AH1027" s="22"/>
      <c r="AI1027" s="22"/>
      <c r="AJ1027" s="22"/>
      <c r="AK1027" s="22"/>
      <c r="AL1027" s="22"/>
      <c r="AM1027" s="22"/>
      <c r="AN1027" s="22"/>
      <c r="AO1027" s="22"/>
      <c r="AP1027" s="22"/>
      <c r="AQ1027" s="22"/>
      <c r="AR1027" s="22"/>
      <c r="AS1027" s="22"/>
    </row>
    <row r="1028" spans="1:45" x14ac:dyDescent="0.3">
      <c r="A1028" s="22"/>
      <c r="B1028" s="26" t="s">
        <v>4943</v>
      </c>
      <c r="C1028" s="27">
        <v>45747</v>
      </c>
      <c r="D1028" s="28" t="s">
        <v>1193</v>
      </c>
      <c r="E1028" s="28" t="s">
        <v>1157</v>
      </c>
      <c r="F1028" s="28" t="s">
        <v>1195</v>
      </c>
      <c r="G1028" s="28" t="s">
        <v>3988</v>
      </c>
      <c r="H1028" s="28" t="s">
        <v>554</v>
      </c>
      <c r="I1028" s="28" t="s">
        <v>1153</v>
      </c>
      <c r="J1028" s="28" t="s">
        <v>3889</v>
      </c>
      <c r="K1028" s="28" t="s">
        <v>4944</v>
      </c>
      <c r="L1028" s="28" t="s">
        <v>4945</v>
      </c>
      <c r="M1028" s="28" t="s">
        <v>1177</v>
      </c>
      <c r="N1028" s="28" t="s">
        <v>1183</v>
      </c>
      <c r="O1028" s="29">
        <v>2</v>
      </c>
      <c r="P1028" s="29">
        <v>22000</v>
      </c>
      <c r="Q1028" s="29">
        <v>12</v>
      </c>
      <c r="R1028" s="29">
        <v>38720</v>
      </c>
      <c r="S1028" s="29">
        <v>29500</v>
      </c>
      <c r="T1028" s="29">
        <v>9220</v>
      </c>
      <c r="U1028" s="30" t="s">
        <v>1172</v>
      </c>
      <c r="V1028" s="22"/>
      <c r="W1028" s="22"/>
      <c r="X1028" s="22"/>
      <c r="Y1028" s="22"/>
      <c r="Z1028" s="22"/>
      <c r="AA1028" s="22"/>
      <c r="AB1028" s="22"/>
      <c r="AC1028" s="22"/>
      <c r="AD1028" s="22"/>
      <c r="AE1028" s="22"/>
      <c r="AF1028" s="22"/>
      <c r="AG1028" s="22"/>
      <c r="AH1028" s="22"/>
      <c r="AI1028" s="22"/>
      <c r="AJ1028" s="22"/>
      <c r="AK1028" s="22"/>
      <c r="AL1028" s="22"/>
      <c r="AM1028" s="22"/>
      <c r="AN1028" s="22"/>
      <c r="AO1028" s="22"/>
      <c r="AP1028" s="22"/>
      <c r="AQ1028" s="22"/>
      <c r="AR1028" s="22"/>
      <c r="AS1028" s="22"/>
    </row>
    <row r="1029" spans="1:45" x14ac:dyDescent="0.3">
      <c r="A1029" s="22"/>
      <c r="B1029" s="26" t="s">
        <v>4946</v>
      </c>
      <c r="C1029" s="27">
        <v>45747</v>
      </c>
      <c r="D1029" s="28" t="s">
        <v>1193</v>
      </c>
      <c r="E1029" s="28" t="s">
        <v>1157</v>
      </c>
      <c r="F1029" s="28" t="s">
        <v>1195</v>
      </c>
      <c r="G1029" s="28" t="s">
        <v>3992</v>
      </c>
      <c r="H1029" s="28" t="s">
        <v>320</v>
      </c>
      <c r="I1029" s="28" t="s">
        <v>1153</v>
      </c>
      <c r="J1029" s="28" t="s">
        <v>3889</v>
      </c>
      <c r="K1029" s="28" t="s">
        <v>4947</v>
      </c>
      <c r="L1029" s="28" t="s">
        <v>4948</v>
      </c>
      <c r="M1029" s="28" t="s">
        <v>1177</v>
      </c>
      <c r="N1029" s="28" t="s">
        <v>1183</v>
      </c>
      <c r="O1029" s="29">
        <v>3</v>
      </c>
      <c r="P1029" s="29">
        <v>12000</v>
      </c>
      <c r="Q1029" s="29">
        <v>10</v>
      </c>
      <c r="R1029" s="29">
        <v>32400</v>
      </c>
      <c r="S1029" s="29">
        <v>25000</v>
      </c>
      <c r="T1029" s="29">
        <v>7400</v>
      </c>
      <c r="U1029" s="30" t="s">
        <v>1174</v>
      </c>
      <c r="V1029" s="22"/>
      <c r="W1029" s="22"/>
      <c r="X1029" s="22"/>
      <c r="Y1029" s="22"/>
      <c r="Z1029" s="22"/>
      <c r="AA1029" s="22"/>
      <c r="AB1029" s="22"/>
      <c r="AC1029" s="22"/>
      <c r="AD1029" s="22"/>
      <c r="AE1029" s="22"/>
      <c r="AF1029" s="22"/>
      <c r="AG1029" s="22"/>
      <c r="AH1029" s="22"/>
      <c r="AI1029" s="22"/>
      <c r="AJ1029" s="22"/>
      <c r="AK1029" s="22"/>
      <c r="AL1029" s="22"/>
      <c r="AM1029" s="22"/>
      <c r="AN1029" s="22"/>
      <c r="AO1029" s="22"/>
      <c r="AP1029" s="22"/>
      <c r="AQ1029" s="22"/>
      <c r="AR1029" s="22"/>
      <c r="AS1029" s="22"/>
    </row>
    <row r="1030" spans="1:45" x14ac:dyDescent="0.3">
      <c r="A1030" s="22"/>
      <c r="B1030" s="26" t="s">
        <v>4949</v>
      </c>
      <c r="C1030" s="27">
        <v>45748</v>
      </c>
      <c r="D1030" s="28" t="s">
        <v>1186</v>
      </c>
      <c r="E1030" s="28" t="s">
        <v>1159</v>
      </c>
      <c r="F1030" s="28" t="s">
        <v>1198</v>
      </c>
      <c r="G1030" s="28" t="s">
        <v>2848</v>
      </c>
      <c r="H1030" s="28" t="s">
        <v>43</v>
      </c>
      <c r="I1030" s="28" t="s">
        <v>1152</v>
      </c>
      <c r="J1030" s="28" t="s">
        <v>4408</v>
      </c>
      <c r="K1030" s="28" t="s">
        <v>4950</v>
      </c>
      <c r="L1030" s="28" t="s">
        <v>4951</v>
      </c>
      <c r="M1030" s="28" t="s">
        <v>1177</v>
      </c>
      <c r="N1030" s="28" t="s">
        <v>1184</v>
      </c>
      <c r="O1030" s="29">
        <v>2</v>
      </c>
      <c r="P1030" s="29">
        <v>22000</v>
      </c>
      <c r="Q1030" s="29">
        <v>5</v>
      </c>
      <c r="R1030" s="29">
        <v>41800</v>
      </c>
      <c r="S1030" s="29">
        <v>32000</v>
      </c>
      <c r="T1030" s="29">
        <v>9800</v>
      </c>
      <c r="U1030" s="30" t="s">
        <v>1172</v>
      </c>
      <c r="V1030" s="22"/>
      <c r="W1030" s="22"/>
      <c r="X1030" s="22"/>
      <c r="Y1030" s="22"/>
      <c r="Z1030" s="22"/>
      <c r="AA1030" s="22"/>
      <c r="AB1030" s="22"/>
      <c r="AC1030" s="22"/>
      <c r="AD1030" s="22"/>
      <c r="AE1030" s="22"/>
      <c r="AF1030" s="22"/>
      <c r="AG1030" s="22"/>
      <c r="AH1030" s="22"/>
      <c r="AI1030" s="22"/>
      <c r="AJ1030" s="22"/>
      <c r="AK1030" s="22"/>
      <c r="AL1030" s="22"/>
      <c r="AM1030" s="22"/>
      <c r="AN1030" s="22"/>
      <c r="AO1030" s="22"/>
      <c r="AP1030" s="22"/>
      <c r="AQ1030" s="22"/>
      <c r="AR1030" s="22"/>
      <c r="AS1030" s="22"/>
    </row>
    <row r="1031" spans="1:45" x14ac:dyDescent="0.3">
      <c r="A1031" s="22"/>
      <c r="B1031" s="26" t="s">
        <v>4952</v>
      </c>
      <c r="C1031" s="27">
        <v>45748</v>
      </c>
      <c r="D1031" s="28" t="s">
        <v>1186</v>
      </c>
      <c r="E1031" s="28" t="s">
        <v>1159</v>
      </c>
      <c r="F1031" s="28" t="s">
        <v>1198</v>
      </c>
      <c r="G1031" s="28" t="s">
        <v>2852</v>
      </c>
      <c r="H1031" s="28" t="s">
        <v>637</v>
      </c>
      <c r="I1031" s="28" t="s">
        <v>1152</v>
      </c>
      <c r="J1031" s="28" t="s">
        <v>3889</v>
      </c>
      <c r="K1031" s="28" t="s">
        <v>4953</v>
      </c>
      <c r="L1031" s="28" t="s">
        <v>4954</v>
      </c>
      <c r="M1031" s="28" t="s">
        <v>1177</v>
      </c>
      <c r="N1031" s="28" t="s">
        <v>1184</v>
      </c>
      <c r="O1031" s="29">
        <v>3</v>
      </c>
      <c r="P1031" s="29">
        <v>15000</v>
      </c>
      <c r="Q1031" s="29">
        <v>8</v>
      </c>
      <c r="R1031" s="29">
        <v>41400</v>
      </c>
      <c r="S1031" s="29">
        <v>32000</v>
      </c>
      <c r="T1031" s="29">
        <v>9400</v>
      </c>
      <c r="U1031" s="30" t="s">
        <v>1174</v>
      </c>
      <c r="V1031" s="22"/>
      <c r="W1031" s="22"/>
      <c r="X1031" s="22"/>
      <c r="Y1031" s="22"/>
      <c r="Z1031" s="22"/>
      <c r="AA1031" s="22"/>
      <c r="AB1031" s="22"/>
      <c r="AC1031" s="22"/>
      <c r="AD1031" s="22"/>
      <c r="AE1031" s="22"/>
      <c r="AF1031" s="22"/>
      <c r="AG1031" s="22"/>
      <c r="AH1031" s="22"/>
      <c r="AI1031" s="22"/>
      <c r="AJ1031" s="22"/>
      <c r="AK1031" s="22"/>
      <c r="AL1031" s="22"/>
      <c r="AM1031" s="22"/>
      <c r="AN1031" s="22"/>
      <c r="AO1031" s="22"/>
      <c r="AP1031" s="22"/>
      <c r="AQ1031" s="22"/>
      <c r="AR1031" s="22"/>
      <c r="AS1031" s="22"/>
    </row>
    <row r="1032" spans="1:45" x14ac:dyDescent="0.3">
      <c r="A1032" s="22"/>
      <c r="B1032" s="26" t="s">
        <v>4955</v>
      </c>
      <c r="C1032" s="27">
        <v>45749</v>
      </c>
      <c r="D1032" s="28" t="s">
        <v>1187</v>
      </c>
      <c r="E1032" s="28" t="s">
        <v>1158</v>
      </c>
      <c r="F1032" s="28" t="s">
        <v>1196</v>
      </c>
      <c r="G1032" s="28" t="s">
        <v>2856</v>
      </c>
      <c r="H1032" s="28" t="s">
        <v>926</v>
      </c>
      <c r="I1032" s="28" t="s">
        <v>1151</v>
      </c>
      <c r="J1032" s="28" t="s">
        <v>4135</v>
      </c>
      <c r="K1032" s="28" t="s">
        <v>4956</v>
      </c>
      <c r="L1032" s="28" t="s">
        <v>4957</v>
      </c>
      <c r="M1032" s="28" t="s">
        <v>1177</v>
      </c>
      <c r="N1032" s="28" t="s">
        <v>1182</v>
      </c>
      <c r="O1032" s="29">
        <v>4</v>
      </c>
      <c r="P1032" s="29">
        <v>2800</v>
      </c>
      <c r="Q1032" s="29">
        <v>5</v>
      </c>
      <c r="R1032" s="29">
        <v>10640</v>
      </c>
      <c r="S1032" s="29">
        <v>8100</v>
      </c>
      <c r="T1032" s="29">
        <v>2540</v>
      </c>
      <c r="U1032" s="30" t="s">
        <v>1172</v>
      </c>
      <c r="V1032" s="22"/>
      <c r="W1032" s="22"/>
      <c r="X1032" s="22"/>
      <c r="Y1032" s="22"/>
      <c r="Z1032" s="22"/>
      <c r="AA1032" s="22"/>
      <c r="AB1032" s="22"/>
      <c r="AC1032" s="22"/>
      <c r="AD1032" s="22"/>
      <c r="AE1032" s="22"/>
      <c r="AF1032" s="22"/>
      <c r="AG1032" s="22"/>
      <c r="AH1032" s="22"/>
      <c r="AI1032" s="22"/>
      <c r="AJ1032" s="22"/>
      <c r="AK1032" s="22"/>
      <c r="AL1032" s="22"/>
      <c r="AM1032" s="22"/>
      <c r="AN1032" s="22"/>
      <c r="AO1032" s="22"/>
      <c r="AP1032" s="22"/>
      <c r="AQ1032" s="22"/>
      <c r="AR1032" s="22"/>
      <c r="AS1032" s="22"/>
    </row>
    <row r="1033" spans="1:45" x14ac:dyDescent="0.3">
      <c r="A1033" s="22"/>
      <c r="B1033" s="26" t="s">
        <v>4929</v>
      </c>
      <c r="C1033" s="27">
        <v>45750</v>
      </c>
      <c r="D1033" s="28" t="s">
        <v>1186</v>
      </c>
      <c r="E1033" s="28" t="s">
        <v>1159</v>
      </c>
      <c r="F1033" s="28" t="s">
        <v>1198</v>
      </c>
      <c r="G1033" s="28" t="s">
        <v>2908</v>
      </c>
      <c r="H1033" s="28" t="s">
        <v>913</v>
      </c>
      <c r="I1033" s="28" t="s">
        <v>1152</v>
      </c>
      <c r="J1033" s="28" t="s">
        <v>1557</v>
      </c>
      <c r="K1033" s="28" t="s">
        <v>4958</v>
      </c>
      <c r="L1033" s="28" t="s">
        <v>4959</v>
      </c>
      <c r="M1033" s="28" t="s">
        <v>1177</v>
      </c>
      <c r="N1033" s="28" t="s">
        <v>1184</v>
      </c>
      <c r="O1033" s="29">
        <v>2</v>
      </c>
      <c r="P1033" s="29">
        <v>38000</v>
      </c>
      <c r="Q1033" s="29">
        <v>8</v>
      </c>
      <c r="R1033" s="29">
        <v>69920</v>
      </c>
      <c r="S1033" s="29">
        <v>54000</v>
      </c>
      <c r="T1033" s="29">
        <v>15920</v>
      </c>
      <c r="U1033" s="30" t="s">
        <v>1172</v>
      </c>
      <c r="V1033" s="22"/>
      <c r="W1033" s="22"/>
      <c r="X1033" s="22"/>
      <c r="Y1033" s="22"/>
      <c r="Z1033" s="22"/>
      <c r="AA1033" s="22"/>
      <c r="AB1033" s="22"/>
      <c r="AC1033" s="22"/>
      <c r="AD1033" s="22"/>
      <c r="AE1033" s="22"/>
      <c r="AF1033" s="22"/>
      <c r="AG1033" s="22"/>
      <c r="AH1033" s="22"/>
      <c r="AI1033" s="22"/>
      <c r="AJ1033" s="22"/>
      <c r="AK1033" s="22"/>
      <c r="AL1033" s="22"/>
      <c r="AM1033" s="22"/>
      <c r="AN1033" s="22"/>
      <c r="AO1033" s="22"/>
      <c r="AP1033" s="22"/>
      <c r="AQ1033" s="22"/>
      <c r="AR1033" s="22"/>
      <c r="AS1033" s="22"/>
    </row>
    <row r="1034" spans="1:45" x14ac:dyDescent="0.3">
      <c r="A1034" s="22"/>
      <c r="B1034" s="26" t="s">
        <v>4933</v>
      </c>
      <c r="C1034" s="27">
        <v>45750</v>
      </c>
      <c r="D1034" s="28" t="s">
        <v>1186</v>
      </c>
      <c r="E1034" s="28" t="s">
        <v>1159</v>
      </c>
      <c r="F1034" s="28" t="s">
        <v>1198</v>
      </c>
      <c r="G1034" s="28" t="s">
        <v>2912</v>
      </c>
      <c r="H1034" s="28" t="s">
        <v>175</v>
      </c>
      <c r="I1034" s="28" t="s">
        <v>1152</v>
      </c>
      <c r="J1034" s="28" t="s">
        <v>1557</v>
      </c>
      <c r="K1034" s="28" t="s">
        <v>4960</v>
      </c>
      <c r="L1034" s="28" t="s">
        <v>4961</v>
      </c>
      <c r="M1034" s="28" t="s">
        <v>1177</v>
      </c>
      <c r="N1034" s="28" t="s">
        <v>1184</v>
      </c>
      <c r="O1034" s="29">
        <v>3</v>
      </c>
      <c r="P1034" s="29">
        <v>8500</v>
      </c>
      <c r="Q1034" s="29">
        <v>5</v>
      </c>
      <c r="R1034" s="29">
        <v>24225</v>
      </c>
      <c r="S1034" s="29">
        <v>18500</v>
      </c>
      <c r="T1034" s="29">
        <v>5725</v>
      </c>
      <c r="U1034" s="30" t="s">
        <v>1174</v>
      </c>
      <c r="V1034" s="22"/>
      <c r="W1034" s="22"/>
      <c r="X1034" s="22"/>
      <c r="Y1034" s="22"/>
      <c r="Z1034" s="22"/>
      <c r="AA1034" s="22"/>
      <c r="AB1034" s="22"/>
      <c r="AC1034" s="22"/>
      <c r="AD1034" s="22"/>
      <c r="AE1034" s="22"/>
      <c r="AF1034" s="22"/>
      <c r="AG1034" s="22"/>
      <c r="AH1034" s="22"/>
      <c r="AI1034" s="22"/>
      <c r="AJ1034" s="22"/>
      <c r="AK1034" s="22"/>
      <c r="AL1034" s="22"/>
      <c r="AM1034" s="22"/>
      <c r="AN1034" s="22"/>
      <c r="AO1034" s="22"/>
      <c r="AP1034" s="22"/>
      <c r="AQ1034" s="22"/>
      <c r="AR1034" s="22"/>
      <c r="AS1034" s="22"/>
    </row>
    <row r="1035" spans="1:45" x14ac:dyDescent="0.3">
      <c r="A1035" s="22"/>
      <c r="B1035" s="26" t="s">
        <v>4937</v>
      </c>
      <c r="C1035" s="27">
        <v>45751</v>
      </c>
      <c r="D1035" s="28" t="s">
        <v>1187</v>
      </c>
      <c r="E1035" s="28" t="s">
        <v>1158</v>
      </c>
      <c r="F1035" s="28" t="s">
        <v>1196</v>
      </c>
      <c r="G1035" s="28" t="s">
        <v>2916</v>
      </c>
      <c r="H1035" s="28" t="s">
        <v>947</v>
      </c>
      <c r="I1035" s="28" t="s">
        <v>1151</v>
      </c>
      <c r="J1035" s="28" t="s">
        <v>1519</v>
      </c>
      <c r="K1035" s="28" t="s">
        <v>4962</v>
      </c>
      <c r="L1035" s="28" t="s">
        <v>4963</v>
      </c>
      <c r="M1035" s="28" t="s">
        <v>1177</v>
      </c>
      <c r="N1035" s="28" t="s">
        <v>1182</v>
      </c>
      <c r="O1035" s="29">
        <v>4</v>
      </c>
      <c r="P1035" s="29">
        <v>2200</v>
      </c>
      <c r="Q1035" s="29">
        <v>8</v>
      </c>
      <c r="R1035" s="29">
        <v>8096</v>
      </c>
      <c r="S1035" s="29">
        <v>6200</v>
      </c>
      <c r="T1035" s="29">
        <v>1896</v>
      </c>
      <c r="U1035" s="30" t="s">
        <v>1172</v>
      </c>
      <c r="V1035" s="22"/>
      <c r="W1035" s="22"/>
      <c r="X1035" s="22"/>
      <c r="Y1035" s="22"/>
      <c r="Z1035" s="22"/>
      <c r="AA1035" s="22"/>
      <c r="AB1035" s="22"/>
      <c r="AC1035" s="22"/>
      <c r="AD1035" s="22"/>
      <c r="AE1035" s="22"/>
      <c r="AF1035" s="22"/>
      <c r="AG1035" s="22"/>
      <c r="AH1035" s="22"/>
      <c r="AI1035" s="22"/>
      <c r="AJ1035" s="22"/>
      <c r="AK1035" s="22"/>
      <c r="AL1035" s="22"/>
      <c r="AM1035" s="22"/>
      <c r="AN1035" s="22"/>
      <c r="AO1035" s="22"/>
      <c r="AP1035" s="22"/>
      <c r="AQ1035" s="22"/>
      <c r="AR1035" s="22"/>
      <c r="AS1035" s="22"/>
    </row>
    <row r="1036" spans="1:45" x14ac:dyDescent="0.3">
      <c r="A1036" s="22"/>
      <c r="B1036" s="26" t="s">
        <v>4940</v>
      </c>
      <c r="C1036" s="27">
        <v>45751</v>
      </c>
      <c r="D1036" s="28" t="s">
        <v>1187</v>
      </c>
      <c r="E1036" s="28" t="s">
        <v>1158</v>
      </c>
      <c r="F1036" s="28" t="s">
        <v>1196</v>
      </c>
      <c r="G1036" s="28" t="s">
        <v>2920</v>
      </c>
      <c r="H1036" s="28" t="s">
        <v>191</v>
      </c>
      <c r="I1036" s="28" t="s">
        <v>1151</v>
      </c>
      <c r="J1036" s="28" t="s">
        <v>1840</v>
      </c>
      <c r="K1036" s="28" t="s">
        <v>4964</v>
      </c>
      <c r="L1036" s="28" t="s">
        <v>4965</v>
      </c>
      <c r="M1036" s="28" t="s">
        <v>1177</v>
      </c>
      <c r="N1036" s="28" t="s">
        <v>1182</v>
      </c>
      <c r="O1036" s="29">
        <v>5</v>
      </c>
      <c r="P1036" s="29">
        <v>1200</v>
      </c>
      <c r="Q1036" s="29">
        <v>5</v>
      </c>
      <c r="R1036" s="29">
        <v>5700</v>
      </c>
      <c r="S1036" s="29">
        <v>4300</v>
      </c>
      <c r="T1036" s="29">
        <v>1400</v>
      </c>
      <c r="U1036" s="30" t="s">
        <v>1173</v>
      </c>
      <c r="V1036" s="22"/>
      <c r="W1036" s="22"/>
      <c r="X1036" s="22"/>
      <c r="Y1036" s="22"/>
      <c r="Z1036" s="22"/>
      <c r="AA1036" s="22"/>
      <c r="AB1036" s="22"/>
      <c r="AC1036" s="22"/>
      <c r="AD1036" s="22"/>
      <c r="AE1036" s="22"/>
      <c r="AF1036" s="22"/>
      <c r="AG1036" s="22"/>
      <c r="AH1036" s="22"/>
      <c r="AI1036" s="22"/>
      <c r="AJ1036" s="22"/>
      <c r="AK1036" s="22"/>
      <c r="AL1036" s="22"/>
      <c r="AM1036" s="22"/>
      <c r="AN1036" s="22"/>
      <c r="AO1036" s="22"/>
      <c r="AP1036" s="22"/>
      <c r="AQ1036" s="22"/>
      <c r="AR1036" s="22"/>
      <c r="AS1036" s="22"/>
    </row>
    <row r="1037" spans="1:45" x14ac:dyDescent="0.3">
      <c r="A1037" s="22"/>
      <c r="B1037" s="26" t="s">
        <v>4943</v>
      </c>
      <c r="C1037" s="27">
        <v>45752</v>
      </c>
      <c r="D1037" s="28" t="s">
        <v>1188</v>
      </c>
      <c r="E1037" s="28" t="s">
        <v>1156</v>
      </c>
      <c r="F1037" s="28" t="s">
        <v>1197</v>
      </c>
      <c r="G1037" s="28" t="s">
        <v>2611</v>
      </c>
      <c r="H1037" s="28" t="s">
        <v>949</v>
      </c>
      <c r="I1037" s="28" t="s">
        <v>1152</v>
      </c>
      <c r="J1037" s="28" t="s">
        <v>1260</v>
      </c>
      <c r="K1037" s="28" t="s">
        <v>4966</v>
      </c>
      <c r="L1037" s="28" t="s">
        <v>4967</v>
      </c>
      <c r="M1037" s="28" t="s">
        <v>1177</v>
      </c>
      <c r="N1037" s="28" t="s">
        <v>1185</v>
      </c>
      <c r="O1037" s="29">
        <v>2</v>
      </c>
      <c r="P1037" s="29">
        <v>55000</v>
      </c>
      <c r="Q1037" s="29">
        <v>8</v>
      </c>
      <c r="R1037" s="29">
        <v>101200</v>
      </c>
      <c r="S1037" s="29">
        <v>78000</v>
      </c>
      <c r="T1037" s="29">
        <v>23200</v>
      </c>
      <c r="U1037" s="30" t="s">
        <v>1172</v>
      </c>
      <c r="V1037" s="22"/>
      <c r="W1037" s="22"/>
      <c r="X1037" s="22"/>
      <c r="Y1037" s="22"/>
      <c r="Z1037" s="22"/>
      <c r="AA1037" s="22"/>
      <c r="AB1037" s="22"/>
      <c r="AC1037" s="22"/>
      <c r="AD1037" s="22"/>
      <c r="AE1037" s="22"/>
      <c r="AF1037" s="22"/>
      <c r="AG1037" s="22"/>
      <c r="AH1037" s="22"/>
      <c r="AI1037" s="22"/>
      <c r="AJ1037" s="22"/>
      <c r="AK1037" s="22"/>
      <c r="AL1037" s="22"/>
      <c r="AM1037" s="22"/>
      <c r="AN1037" s="22"/>
      <c r="AO1037" s="22"/>
      <c r="AP1037" s="22"/>
      <c r="AQ1037" s="22"/>
      <c r="AR1037" s="22"/>
      <c r="AS1037" s="22"/>
    </row>
    <row r="1038" spans="1:45" x14ac:dyDescent="0.3">
      <c r="A1038" s="22"/>
      <c r="B1038" s="26" t="s">
        <v>4946</v>
      </c>
      <c r="C1038" s="27">
        <v>45752</v>
      </c>
      <c r="D1038" s="28" t="s">
        <v>1188</v>
      </c>
      <c r="E1038" s="28" t="s">
        <v>1156</v>
      </c>
      <c r="F1038" s="28" t="s">
        <v>1197</v>
      </c>
      <c r="G1038" s="28" t="s">
        <v>2615</v>
      </c>
      <c r="H1038" s="28" t="s">
        <v>996</v>
      </c>
      <c r="I1038" s="28" t="s">
        <v>1152</v>
      </c>
      <c r="J1038" s="28" t="s">
        <v>1396</v>
      </c>
      <c r="K1038" s="28" t="s">
        <v>4968</v>
      </c>
      <c r="L1038" s="28" t="s">
        <v>4969</v>
      </c>
      <c r="M1038" s="28" t="s">
        <v>1177</v>
      </c>
      <c r="N1038" s="28" t="s">
        <v>1185</v>
      </c>
      <c r="O1038" s="29">
        <v>3</v>
      </c>
      <c r="P1038" s="29">
        <v>28000</v>
      </c>
      <c r="Q1038" s="29">
        <v>5</v>
      </c>
      <c r="R1038" s="29">
        <v>79800</v>
      </c>
      <c r="S1038" s="29">
        <v>61000</v>
      </c>
      <c r="T1038" s="29">
        <v>18800</v>
      </c>
      <c r="U1038" s="30" t="s">
        <v>1174</v>
      </c>
      <c r="V1038" s="22"/>
      <c r="W1038" s="22"/>
      <c r="X1038" s="22"/>
      <c r="Y1038" s="22"/>
      <c r="Z1038" s="22"/>
      <c r="AA1038" s="22"/>
      <c r="AB1038" s="22"/>
      <c r="AC1038" s="22"/>
      <c r="AD1038" s="22"/>
      <c r="AE1038" s="22"/>
      <c r="AF1038" s="22"/>
      <c r="AG1038" s="22"/>
      <c r="AH1038" s="22"/>
      <c r="AI1038" s="22"/>
      <c r="AJ1038" s="22"/>
      <c r="AK1038" s="22"/>
      <c r="AL1038" s="22"/>
      <c r="AM1038" s="22"/>
      <c r="AN1038" s="22"/>
      <c r="AO1038" s="22"/>
      <c r="AP1038" s="22"/>
      <c r="AQ1038" s="22"/>
      <c r="AR1038" s="22"/>
      <c r="AS1038" s="22"/>
    </row>
    <row r="1039" spans="1:45" x14ac:dyDescent="0.3">
      <c r="A1039" s="22"/>
      <c r="B1039" s="26" t="s">
        <v>4949</v>
      </c>
      <c r="C1039" s="27">
        <v>45753</v>
      </c>
      <c r="D1039" s="28" t="s">
        <v>1189</v>
      </c>
      <c r="E1039" s="28" t="s">
        <v>1157</v>
      </c>
      <c r="F1039" s="28" t="s">
        <v>1195</v>
      </c>
      <c r="G1039" s="28" t="s">
        <v>4068</v>
      </c>
      <c r="H1039" s="28" t="s">
        <v>942</v>
      </c>
      <c r="I1039" s="28" t="s">
        <v>1153</v>
      </c>
      <c r="J1039" s="28" t="s">
        <v>2530</v>
      </c>
      <c r="K1039" s="28" t="s">
        <v>4970</v>
      </c>
      <c r="L1039" s="28" t="s">
        <v>4971</v>
      </c>
      <c r="M1039" s="28" t="s">
        <v>1177</v>
      </c>
      <c r="N1039" s="28" t="s">
        <v>1183</v>
      </c>
      <c r="O1039" s="29">
        <v>2</v>
      </c>
      <c r="P1039" s="29">
        <v>18000</v>
      </c>
      <c r="Q1039" s="29">
        <v>8</v>
      </c>
      <c r="R1039" s="29">
        <v>33120</v>
      </c>
      <c r="S1039" s="29">
        <v>25500</v>
      </c>
      <c r="T1039" s="29">
        <v>7620</v>
      </c>
      <c r="U1039" s="30" t="s">
        <v>1172</v>
      </c>
      <c r="V1039" s="22"/>
      <c r="W1039" s="22"/>
      <c r="X1039" s="22"/>
      <c r="Y1039" s="22"/>
      <c r="Z1039" s="22"/>
      <c r="AA1039" s="22"/>
      <c r="AB1039" s="22"/>
      <c r="AC1039" s="22"/>
      <c r="AD1039" s="22"/>
      <c r="AE1039" s="22"/>
      <c r="AF1039" s="22"/>
      <c r="AG1039" s="22"/>
      <c r="AH1039" s="22"/>
      <c r="AI1039" s="22"/>
      <c r="AJ1039" s="22"/>
      <c r="AK1039" s="22"/>
      <c r="AL1039" s="22"/>
      <c r="AM1039" s="22"/>
      <c r="AN1039" s="22"/>
      <c r="AO1039" s="22"/>
      <c r="AP1039" s="22"/>
      <c r="AQ1039" s="22"/>
      <c r="AR1039" s="22"/>
      <c r="AS1039" s="22"/>
    </row>
    <row r="1040" spans="1:45" x14ac:dyDescent="0.3">
      <c r="A1040" s="22"/>
      <c r="B1040" s="26" t="s">
        <v>4952</v>
      </c>
      <c r="C1040" s="27">
        <v>45753</v>
      </c>
      <c r="D1040" s="28" t="s">
        <v>1189</v>
      </c>
      <c r="E1040" s="28" t="s">
        <v>1157</v>
      </c>
      <c r="F1040" s="28" t="s">
        <v>1195</v>
      </c>
      <c r="G1040" s="28" t="s">
        <v>4072</v>
      </c>
      <c r="H1040" s="28" t="s">
        <v>367</v>
      </c>
      <c r="I1040" s="28" t="s">
        <v>1153</v>
      </c>
      <c r="J1040" s="28" t="s">
        <v>2530</v>
      </c>
      <c r="K1040" s="28" t="s">
        <v>4972</v>
      </c>
      <c r="L1040" s="28" t="s">
        <v>4973</v>
      </c>
      <c r="M1040" s="28" t="s">
        <v>1177</v>
      </c>
      <c r="N1040" s="28" t="s">
        <v>1183</v>
      </c>
      <c r="O1040" s="29">
        <v>3</v>
      </c>
      <c r="P1040" s="29">
        <v>12000</v>
      </c>
      <c r="Q1040" s="29">
        <v>5</v>
      </c>
      <c r="R1040" s="29">
        <v>34200</v>
      </c>
      <c r="S1040" s="29">
        <v>26000</v>
      </c>
      <c r="T1040" s="29">
        <v>8200</v>
      </c>
      <c r="U1040" s="30" t="s">
        <v>1173</v>
      </c>
      <c r="V1040" s="22"/>
      <c r="W1040" s="22"/>
      <c r="X1040" s="22"/>
      <c r="Y1040" s="22"/>
      <c r="Z1040" s="22"/>
      <c r="AA1040" s="22"/>
      <c r="AB1040" s="22"/>
      <c r="AC1040" s="22"/>
      <c r="AD1040" s="22"/>
      <c r="AE1040" s="22"/>
      <c r="AF1040" s="22"/>
      <c r="AG1040" s="22"/>
      <c r="AH1040" s="22"/>
      <c r="AI1040" s="22"/>
      <c r="AJ1040" s="22"/>
      <c r="AK1040" s="22"/>
      <c r="AL1040" s="22"/>
      <c r="AM1040" s="22"/>
      <c r="AN1040" s="22"/>
      <c r="AO1040" s="22"/>
      <c r="AP1040" s="22"/>
      <c r="AQ1040" s="22"/>
      <c r="AR1040" s="22"/>
      <c r="AS1040" s="22"/>
    </row>
    <row r="1041" spans="1:45" x14ac:dyDescent="0.3">
      <c r="A1041" s="22"/>
      <c r="B1041" s="26" t="s">
        <v>4955</v>
      </c>
      <c r="C1041" s="27">
        <v>45754</v>
      </c>
      <c r="D1041" s="28" t="s">
        <v>1190</v>
      </c>
      <c r="E1041" s="28" t="s">
        <v>1157</v>
      </c>
      <c r="F1041" s="28" t="s">
        <v>1197</v>
      </c>
      <c r="G1041" s="28" t="s">
        <v>3071</v>
      </c>
      <c r="H1041" s="28" t="s">
        <v>940</v>
      </c>
      <c r="I1041" s="28" t="s">
        <v>1153</v>
      </c>
      <c r="J1041" s="28" t="s">
        <v>1763</v>
      </c>
      <c r="K1041" s="28" t="s">
        <v>4974</v>
      </c>
      <c r="L1041" s="28" t="s">
        <v>4975</v>
      </c>
      <c r="M1041" s="28" t="s">
        <v>1177</v>
      </c>
      <c r="N1041" s="28" t="s">
        <v>1181</v>
      </c>
      <c r="O1041" s="29">
        <v>6</v>
      </c>
      <c r="P1041" s="29">
        <v>350</v>
      </c>
      <c r="Q1041" s="29">
        <v>0</v>
      </c>
      <c r="R1041" s="29">
        <v>2100</v>
      </c>
      <c r="S1041" s="29">
        <v>1600</v>
      </c>
      <c r="T1041" s="29">
        <v>500</v>
      </c>
      <c r="U1041" s="30" t="s">
        <v>1172</v>
      </c>
      <c r="V1041" s="22"/>
      <c r="W1041" s="22"/>
      <c r="X1041" s="22"/>
      <c r="Y1041" s="22"/>
      <c r="Z1041" s="22"/>
      <c r="AA1041" s="22"/>
      <c r="AB1041" s="22"/>
      <c r="AC1041" s="22"/>
      <c r="AD1041" s="22"/>
      <c r="AE1041" s="22"/>
      <c r="AF1041" s="22"/>
      <c r="AG1041" s="22"/>
      <c r="AH1041" s="22"/>
      <c r="AI1041" s="22"/>
      <c r="AJ1041" s="22"/>
      <c r="AK1041" s="22"/>
      <c r="AL1041" s="22"/>
      <c r="AM1041" s="22"/>
      <c r="AN1041" s="22"/>
      <c r="AO1041" s="22"/>
      <c r="AP1041" s="22"/>
      <c r="AQ1041" s="22"/>
      <c r="AR1041" s="22"/>
      <c r="AS1041" s="22"/>
    </row>
    <row r="1042" spans="1:45" x14ac:dyDescent="0.3">
      <c r="A1042" s="22"/>
      <c r="B1042" s="26" t="s">
        <v>4976</v>
      </c>
      <c r="C1042" s="27">
        <v>45754</v>
      </c>
      <c r="D1042" s="28" t="s">
        <v>1190</v>
      </c>
      <c r="E1042" s="28" t="s">
        <v>1157</v>
      </c>
      <c r="F1042" s="28" t="s">
        <v>1197</v>
      </c>
      <c r="G1042" s="28" t="s">
        <v>3075</v>
      </c>
      <c r="H1042" s="28" t="s">
        <v>550</v>
      </c>
      <c r="I1042" s="28" t="s">
        <v>1153</v>
      </c>
      <c r="J1042" s="28" t="s">
        <v>1763</v>
      </c>
      <c r="K1042" s="28" t="s">
        <v>4977</v>
      </c>
      <c r="L1042" s="28" t="s">
        <v>4978</v>
      </c>
      <c r="M1042" s="28" t="s">
        <v>1177</v>
      </c>
      <c r="N1042" s="28" t="s">
        <v>1181</v>
      </c>
      <c r="O1042" s="29">
        <v>4</v>
      </c>
      <c r="P1042" s="29">
        <v>600</v>
      </c>
      <c r="Q1042" s="29">
        <v>0</v>
      </c>
      <c r="R1042" s="29">
        <v>2400</v>
      </c>
      <c r="S1042" s="29">
        <v>1800</v>
      </c>
      <c r="T1042" s="29">
        <v>600</v>
      </c>
      <c r="U1042" s="30" t="s">
        <v>1174</v>
      </c>
      <c r="V1042" s="22"/>
      <c r="W1042" s="22"/>
      <c r="X1042" s="22"/>
      <c r="Y1042" s="22"/>
      <c r="Z1042" s="22"/>
      <c r="AA1042" s="22"/>
      <c r="AB1042" s="22"/>
      <c r="AC1042" s="22"/>
      <c r="AD1042" s="22"/>
      <c r="AE1042" s="22"/>
      <c r="AF1042" s="22"/>
      <c r="AG1042" s="22"/>
      <c r="AH1042" s="22"/>
      <c r="AI1042" s="22"/>
      <c r="AJ1042" s="22"/>
      <c r="AK1042" s="22"/>
      <c r="AL1042" s="22"/>
      <c r="AM1042" s="22"/>
      <c r="AN1042" s="22"/>
      <c r="AO1042" s="22"/>
      <c r="AP1042" s="22"/>
      <c r="AQ1042" s="22"/>
      <c r="AR1042" s="22"/>
      <c r="AS1042" s="22"/>
    </row>
    <row r="1043" spans="1:45" x14ac:dyDescent="0.3">
      <c r="A1043" s="22"/>
      <c r="B1043" s="26" t="s">
        <v>4979</v>
      </c>
      <c r="C1043" s="27">
        <v>45755</v>
      </c>
      <c r="D1043" s="28" t="s">
        <v>1191</v>
      </c>
      <c r="E1043" s="28" t="s">
        <v>1157</v>
      </c>
      <c r="F1043" s="28" t="s">
        <v>1198</v>
      </c>
      <c r="G1043" s="28" t="s">
        <v>4980</v>
      </c>
      <c r="H1043" s="28" t="s">
        <v>965</v>
      </c>
      <c r="I1043" s="28" t="s">
        <v>1155</v>
      </c>
      <c r="J1043" s="28" t="s">
        <v>4135</v>
      </c>
      <c r="K1043" s="28" t="s">
        <v>4981</v>
      </c>
      <c r="L1043" s="28" t="s">
        <v>4982</v>
      </c>
      <c r="M1043" s="28" t="s">
        <v>1177</v>
      </c>
      <c r="N1043" s="28" t="s">
        <v>1180</v>
      </c>
      <c r="O1043" s="29">
        <v>3</v>
      </c>
      <c r="P1043" s="29">
        <v>3500</v>
      </c>
      <c r="Q1043" s="29">
        <v>5</v>
      </c>
      <c r="R1043" s="29">
        <v>9975</v>
      </c>
      <c r="S1043" s="29">
        <v>7600</v>
      </c>
      <c r="T1043" s="29">
        <v>2375</v>
      </c>
      <c r="U1043" s="30" t="s">
        <v>1172</v>
      </c>
      <c r="V1043" s="22"/>
      <c r="W1043" s="22"/>
      <c r="X1043" s="22"/>
      <c r="Y1043" s="22"/>
      <c r="Z1043" s="22"/>
      <c r="AA1043" s="22"/>
      <c r="AB1043" s="22"/>
      <c r="AC1043" s="22"/>
      <c r="AD1043" s="22"/>
      <c r="AE1043" s="22"/>
      <c r="AF1043" s="22"/>
      <c r="AG1043" s="22"/>
      <c r="AH1043" s="22"/>
      <c r="AI1043" s="22"/>
      <c r="AJ1043" s="22"/>
      <c r="AK1043" s="22"/>
      <c r="AL1043" s="22"/>
      <c r="AM1043" s="22"/>
      <c r="AN1043" s="22"/>
      <c r="AO1043" s="22"/>
      <c r="AP1043" s="22"/>
      <c r="AQ1043" s="22"/>
      <c r="AR1043" s="22"/>
      <c r="AS1043" s="22"/>
    </row>
    <row r="1044" spans="1:45" x14ac:dyDescent="0.3">
      <c r="A1044" s="22"/>
      <c r="B1044" s="26" t="s">
        <v>4983</v>
      </c>
      <c r="C1044" s="27">
        <v>45755</v>
      </c>
      <c r="D1044" s="28" t="s">
        <v>1191</v>
      </c>
      <c r="E1044" s="28" t="s">
        <v>1157</v>
      </c>
      <c r="F1044" s="28" t="s">
        <v>1198</v>
      </c>
      <c r="G1044" s="28" t="s">
        <v>4984</v>
      </c>
      <c r="H1044" s="28" t="s">
        <v>990</v>
      </c>
      <c r="I1044" s="28" t="s">
        <v>1155</v>
      </c>
      <c r="J1044" s="28" t="s">
        <v>1979</v>
      </c>
      <c r="K1044" s="28" t="s">
        <v>4985</v>
      </c>
      <c r="L1044" s="28" t="s">
        <v>4986</v>
      </c>
      <c r="M1044" s="28" t="s">
        <v>1177</v>
      </c>
      <c r="N1044" s="28" t="s">
        <v>1180</v>
      </c>
      <c r="O1044" s="29">
        <v>4</v>
      </c>
      <c r="P1044" s="29">
        <v>1500</v>
      </c>
      <c r="Q1044" s="29">
        <v>0</v>
      </c>
      <c r="R1044" s="29">
        <v>6000</v>
      </c>
      <c r="S1044" s="29">
        <v>4600</v>
      </c>
      <c r="T1044" s="29">
        <v>1400</v>
      </c>
      <c r="U1044" s="30" t="s">
        <v>1174</v>
      </c>
      <c r="V1044" s="22"/>
      <c r="W1044" s="22"/>
      <c r="X1044" s="22"/>
      <c r="Y1044" s="22"/>
      <c r="Z1044" s="22"/>
      <c r="AA1044" s="22"/>
      <c r="AB1044" s="22"/>
      <c r="AC1044" s="22"/>
      <c r="AD1044" s="22"/>
      <c r="AE1044" s="22"/>
      <c r="AF1044" s="22"/>
      <c r="AG1044" s="22"/>
      <c r="AH1044" s="22"/>
      <c r="AI1044" s="22"/>
      <c r="AJ1044" s="22"/>
      <c r="AK1044" s="22"/>
      <c r="AL1044" s="22"/>
      <c r="AM1044" s="22"/>
      <c r="AN1044" s="22"/>
      <c r="AO1044" s="22"/>
      <c r="AP1044" s="22"/>
      <c r="AQ1044" s="22"/>
      <c r="AR1044" s="22"/>
      <c r="AS1044" s="22"/>
    </row>
    <row r="1045" spans="1:45" x14ac:dyDescent="0.3">
      <c r="A1045" s="22"/>
      <c r="B1045" s="26" t="s">
        <v>4987</v>
      </c>
      <c r="C1045" s="27">
        <v>45756</v>
      </c>
      <c r="D1045" s="28" t="s">
        <v>1192</v>
      </c>
      <c r="E1045" s="28" t="s">
        <v>1157</v>
      </c>
      <c r="F1045" s="28" t="s">
        <v>1195</v>
      </c>
      <c r="G1045" s="28" t="s">
        <v>4118</v>
      </c>
      <c r="H1045" s="28" t="s">
        <v>945</v>
      </c>
      <c r="I1045" s="28" t="s">
        <v>1153</v>
      </c>
      <c r="J1045" s="28" t="s">
        <v>2419</v>
      </c>
      <c r="K1045" s="28" t="s">
        <v>4988</v>
      </c>
      <c r="L1045" s="28" t="s">
        <v>4989</v>
      </c>
      <c r="M1045" s="28" t="s">
        <v>1177</v>
      </c>
      <c r="N1045" s="28" t="s">
        <v>1183</v>
      </c>
      <c r="O1045" s="29">
        <v>2</v>
      </c>
      <c r="P1045" s="29">
        <v>8500</v>
      </c>
      <c r="Q1045" s="29">
        <v>5</v>
      </c>
      <c r="R1045" s="29">
        <v>16150</v>
      </c>
      <c r="S1045" s="29">
        <v>12400</v>
      </c>
      <c r="T1045" s="29">
        <v>3750</v>
      </c>
      <c r="U1045" s="30" t="s">
        <v>1172</v>
      </c>
      <c r="V1045" s="22"/>
      <c r="W1045" s="22"/>
      <c r="X1045" s="22"/>
      <c r="Y1045" s="22"/>
      <c r="Z1045" s="22"/>
      <c r="AA1045" s="22"/>
      <c r="AB1045" s="22"/>
      <c r="AC1045" s="22"/>
      <c r="AD1045" s="22"/>
      <c r="AE1045" s="22"/>
      <c r="AF1045" s="22"/>
      <c r="AG1045" s="22"/>
      <c r="AH1045" s="22"/>
      <c r="AI1045" s="22"/>
      <c r="AJ1045" s="22"/>
      <c r="AK1045" s="22"/>
      <c r="AL1045" s="22"/>
      <c r="AM1045" s="22"/>
      <c r="AN1045" s="22"/>
      <c r="AO1045" s="22"/>
      <c r="AP1045" s="22"/>
      <c r="AQ1045" s="22"/>
      <c r="AR1045" s="22"/>
      <c r="AS1045" s="22"/>
    </row>
    <row r="1046" spans="1:45" x14ac:dyDescent="0.3">
      <c r="A1046" s="22"/>
      <c r="B1046" s="26" t="s">
        <v>4990</v>
      </c>
      <c r="C1046" s="27">
        <v>45756</v>
      </c>
      <c r="D1046" s="28" t="s">
        <v>1192</v>
      </c>
      <c r="E1046" s="28" t="s">
        <v>1157</v>
      </c>
      <c r="F1046" s="28" t="s">
        <v>1195</v>
      </c>
      <c r="G1046" s="28" t="s">
        <v>4122</v>
      </c>
      <c r="H1046" s="28" t="s">
        <v>525</v>
      </c>
      <c r="I1046" s="28" t="s">
        <v>1153</v>
      </c>
      <c r="J1046" s="28" t="s">
        <v>2218</v>
      </c>
      <c r="K1046" s="28" t="s">
        <v>4991</v>
      </c>
      <c r="L1046" s="28" t="s">
        <v>4992</v>
      </c>
      <c r="M1046" s="28" t="s">
        <v>1177</v>
      </c>
      <c r="N1046" s="28" t="s">
        <v>1183</v>
      </c>
      <c r="O1046" s="29">
        <v>3</v>
      </c>
      <c r="P1046" s="29">
        <v>5500</v>
      </c>
      <c r="Q1046" s="29">
        <v>0</v>
      </c>
      <c r="R1046" s="29">
        <v>16500</v>
      </c>
      <c r="S1046" s="29">
        <v>12600</v>
      </c>
      <c r="T1046" s="29">
        <v>3900</v>
      </c>
      <c r="U1046" s="30" t="s">
        <v>1173</v>
      </c>
      <c r="V1046" s="22"/>
      <c r="W1046" s="22"/>
      <c r="X1046" s="22"/>
      <c r="Y1046" s="22"/>
      <c r="Z1046" s="22"/>
      <c r="AA1046" s="22"/>
      <c r="AB1046" s="22"/>
      <c r="AC1046" s="22"/>
      <c r="AD1046" s="22"/>
      <c r="AE1046" s="22"/>
      <c r="AF1046" s="22"/>
      <c r="AG1046" s="22"/>
      <c r="AH1046" s="22"/>
      <c r="AI1046" s="22"/>
      <c r="AJ1046" s="22"/>
      <c r="AK1046" s="22"/>
      <c r="AL1046" s="22"/>
      <c r="AM1046" s="22"/>
      <c r="AN1046" s="22"/>
      <c r="AO1046" s="22"/>
      <c r="AP1046" s="22"/>
      <c r="AQ1046" s="22"/>
      <c r="AR1046" s="22"/>
      <c r="AS1046" s="22"/>
    </row>
    <row r="1047" spans="1:45" x14ac:dyDescent="0.3">
      <c r="A1047" s="22"/>
      <c r="B1047" s="26" t="s">
        <v>4993</v>
      </c>
      <c r="C1047" s="27">
        <v>45757</v>
      </c>
      <c r="D1047" s="28" t="s">
        <v>1193</v>
      </c>
      <c r="E1047" s="28" t="s">
        <v>1157</v>
      </c>
      <c r="F1047" s="28" t="s">
        <v>1195</v>
      </c>
      <c r="G1047" s="28" t="s">
        <v>4166</v>
      </c>
      <c r="H1047" s="28" t="s">
        <v>56</v>
      </c>
      <c r="I1047" s="28" t="s">
        <v>1153</v>
      </c>
      <c r="J1047" s="28" t="s">
        <v>3149</v>
      </c>
      <c r="K1047" s="28" t="s">
        <v>4994</v>
      </c>
      <c r="L1047" s="28" t="s">
        <v>4995</v>
      </c>
      <c r="M1047" s="28" t="s">
        <v>1177</v>
      </c>
      <c r="N1047" s="28" t="s">
        <v>1183</v>
      </c>
      <c r="O1047" s="29">
        <v>2</v>
      </c>
      <c r="P1047" s="29">
        <v>12000</v>
      </c>
      <c r="Q1047" s="29">
        <v>8</v>
      </c>
      <c r="R1047" s="29">
        <v>22080</v>
      </c>
      <c r="S1047" s="29">
        <v>17000</v>
      </c>
      <c r="T1047" s="29">
        <v>5080</v>
      </c>
      <c r="U1047" s="30" t="s">
        <v>1172</v>
      </c>
      <c r="V1047" s="22"/>
      <c r="W1047" s="22"/>
      <c r="X1047" s="22"/>
      <c r="Y1047" s="22"/>
      <c r="Z1047" s="22"/>
      <c r="AA1047" s="22"/>
      <c r="AB1047" s="22"/>
      <c r="AC1047" s="22"/>
      <c r="AD1047" s="22"/>
      <c r="AE1047" s="22"/>
      <c r="AF1047" s="22"/>
      <c r="AG1047" s="22"/>
      <c r="AH1047" s="22"/>
      <c r="AI1047" s="22"/>
      <c r="AJ1047" s="22"/>
      <c r="AK1047" s="22"/>
      <c r="AL1047" s="22"/>
      <c r="AM1047" s="22"/>
      <c r="AN1047" s="22"/>
      <c r="AO1047" s="22"/>
      <c r="AP1047" s="22"/>
      <c r="AQ1047" s="22"/>
      <c r="AR1047" s="22"/>
      <c r="AS1047" s="22"/>
    </row>
    <row r="1048" spans="1:45" x14ac:dyDescent="0.3">
      <c r="A1048" s="22"/>
      <c r="B1048" s="26" t="s">
        <v>4996</v>
      </c>
      <c r="C1048" s="27">
        <v>45757</v>
      </c>
      <c r="D1048" s="28" t="s">
        <v>1193</v>
      </c>
      <c r="E1048" s="28" t="s">
        <v>1157</v>
      </c>
      <c r="F1048" s="28" t="s">
        <v>1195</v>
      </c>
      <c r="G1048" s="28" t="s">
        <v>4170</v>
      </c>
      <c r="H1048" s="28" t="s">
        <v>111</v>
      </c>
      <c r="I1048" s="28" t="s">
        <v>1153</v>
      </c>
      <c r="J1048" s="28" t="s">
        <v>2530</v>
      </c>
      <c r="K1048" s="28" t="s">
        <v>4997</v>
      </c>
      <c r="L1048" s="28" t="s">
        <v>4998</v>
      </c>
      <c r="M1048" s="28" t="s">
        <v>1177</v>
      </c>
      <c r="N1048" s="28" t="s">
        <v>1183</v>
      </c>
      <c r="O1048" s="29">
        <v>4</v>
      </c>
      <c r="P1048" s="29">
        <v>3500</v>
      </c>
      <c r="Q1048" s="29">
        <v>5</v>
      </c>
      <c r="R1048" s="29">
        <v>13300</v>
      </c>
      <c r="S1048" s="29">
        <v>10200</v>
      </c>
      <c r="T1048" s="29">
        <v>3100</v>
      </c>
      <c r="U1048" s="30" t="s">
        <v>1174</v>
      </c>
      <c r="V1048" s="22"/>
      <c r="W1048" s="22"/>
      <c r="X1048" s="22"/>
      <c r="Y1048" s="22"/>
      <c r="Z1048" s="22"/>
      <c r="AA1048" s="22"/>
      <c r="AB1048" s="22"/>
      <c r="AC1048" s="22"/>
      <c r="AD1048" s="22"/>
      <c r="AE1048" s="22"/>
      <c r="AF1048" s="22"/>
      <c r="AG1048" s="22"/>
      <c r="AH1048" s="22"/>
      <c r="AI1048" s="22"/>
      <c r="AJ1048" s="22"/>
      <c r="AK1048" s="22"/>
      <c r="AL1048" s="22"/>
      <c r="AM1048" s="22"/>
      <c r="AN1048" s="22"/>
      <c r="AO1048" s="22"/>
      <c r="AP1048" s="22"/>
      <c r="AQ1048" s="22"/>
      <c r="AR1048" s="22"/>
      <c r="AS1048" s="22"/>
    </row>
    <row r="1049" spans="1:45" x14ac:dyDescent="0.3">
      <c r="A1049" s="22"/>
      <c r="B1049" s="26" t="s">
        <v>4999</v>
      </c>
      <c r="C1049" s="27">
        <v>45758</v>
      </c>
      <c r="D1049" s="28" t="s">
        <v>1186</v>
      </c>
      <c r="E1049" s="28" t="s">
        <v>1159</v>
      </c>
      <c r="F1049" s="28" t="s">
        <v>1198</v>
      </c>
      <c r="G1049" s="28" t="s">
        <v>2975</v>
      </c>
      <c r="H1049" s="28" t="s">
        <v>977</v>
      </c>
      <c r="I1049" s="28" t="s">
        <v>1152</v>
      </c>
      <c r="J1049" s="28" t="s">
        <v>2261</v>
      </c>
      <c r="K1049" s="28" t="s">
        <v>5000</v>
      </c>
      <c r="L1049" s="28" t="s">
        <v>5001</v>
      </c>
      <c r="M1049" s="28" t="s">
        <v>1177</v>
      </c>
      <c r="N1049" s="28" t="s">
        <v>1184</v>
      </c>
      <c r="O1049" s="29">
        <v>3</v>
      </c>
      <c r="P1049" s="29">
        <v>15000</v>
      </c>
      <c r="Q1049" s="29">
        <v>5</v>
      </c>
      <c r="R1049" s="29">
        <v>42750</v>
      </c>
      <c r="S1049" s="29">
        <v>33000</v>
      </c>
      <c r="T1049" s="29">
        <v>9750</v>
      </c>
      <c r="U1049" s="30" t="s">
        <v>1172</v>
      </c>
      <c r="V1049" s="22"/>
      <c r="W1049" s="22"/>
      <c r="X1049" s="22"/>
      <c r="Y1049" s="22"/>
      <c r="Z1049" s="22"/>
      <c r="AA1049" s="22"/>
      <c r="AB1049" s="22"/>
      <c r="AC1049" s="22"/>
      <c r="AD1049" s="22"/>
      <c r="AE1049" s="22"/>
      <c r="AF1049" s="22"/>
      <c r="AG1049" s="22"/>
      <c r="AH1049" s="22"/>
      <c r="AI1049" s="22"/>
      <c r="AJ1049" s="22"/>
      <c r="AK1049" s="22"/>
      <c r="AL1049" s="22"/>
      <c r="AM1049" s="22"/>
      <c r="AN1049" s="22"/>
      <c r="AO1049" s="22"/>
      <c r="AP1049" s="22"/>
      <c r="AQ1049" s="22"/>
      <c r="AR1049" s="22"/>
      <c r="AS1049" s="22"/>
    </row>
    <row r="1050" spans="1:45" x14ac:dyDescent="0.3">
      <c r="A1050" s="22"/>
      <c r="B1050" s="26" t="s">
        <v>5002</v>
      </c>
      <c r="C1050" s="27">
        <v>45758</v>
      </c>
      <c r="D1050" s="28" t="s">
        <v>1186</v>
      </c>
      <c r="E1050" s="28" t="s">
        <v>1159</v>
      </c>
      <c r="F1050" s="28" t="s">
        <v>1198</v>
      </c>
      <c r="G1050" s="28" t="s">
        <v>2978</v>
      </c>
      <c r="H1050" s="28" t="s">
        <v>430</v>
      </c>
      <c r="I1050" s="28" t="s">
        <v>1152</v>
      </c>
      <c r="J1050" s="28" t="s">
        <v>1339</v>
      </c>
      <c r="K1050" s="28" t="s">
        <v>5003</v>
      </c>
      <c r="L1050" s="28" t="s">
        <v>5004</v>
      </c>
      <c r="M1050" s="28" t="s">
        <v>1177</v>
      </c>
      <c r="N1050" s="28" t="s">
        <v>1184</v>
      </c>
      <c r="O1050" s="29">
        <v>2</v>
      </c>
      <c r="P1050" s="29">
        <v>25000</v>
      </c>
      <c r="Q1050" s="29">
        <v>8</v>
      </c>
      <c r="R1050" s="29">
        <v>46000</v>
      </c>
      <c r="S1050" s="29">
        <v>35000</v>
      </c>
      <c r="T1050" s="29">
        <v>11000</v>
      </c>
      <c r="U1050" s="30" t="s">
        <v>1174</v>
      </c>
      <c r="V1050" s="22"/>
      <c r="W1050" s="22"/>
      <c r="X1050" s="22"/>
      <c r="Y1050" s="22"/>
      <c r="Z1050" s="22"/>
      <c r="AA1050" s="22"/>
      <c r="AB1050" s="22"/>
      <c r="AC1050" s="22"/>
      <c r="AD1050" s="22"/>
      <c r="AE1050" s="22"/>
      <c r="AF1050" s="22"/>
      <c r="AG1050" s="22"/>
      <c r="AH1050" s="22"/>
      <c r="AI1050" s="22"/>
      <c r="AJ1050" s="22"/>
      <c r="AK1050" s="22"/>
      <c r="AL1050" s="22"/>
      <c r="AM1050" s="22"/>
      <c r="AN1050" s="22"/>
      <c r="AO1050" s="22"/>
      <c r="AP1050" s="22"/>
      <c r="AQ1050" s="22"/>
      <c r="AR1050" s="22"/>
      <c r="AS1050" s="22"/>
    </row>
    <row r="1051" spans="1:45" x14ac:dyDescent="0.3">
      <c r="A1051" s="22"/>
      <c r="B1051" s="26" t="s">
        <v>5005</v>
      </c>
      <c r="C1051" s="27">
        <v>45759</v>
      </c>
      <c r="D1051" s="28" t="s">
        <v>1187</v>
      </c>
      <c r="E1051" s="28" t="s">
        <v>1158</v>
      </c>
      <c r="F1051" s="28" t="s">
        <v>1196</v>
      </c>
      <c r="G1051" s="28" t="s">
        <v>2982</v>
      </c>
      <c r="H1051" s="28" t="s">
        <v>980</v>
      </c>
      <c r="I1051" s="28" t="s">
        <v>1151</v>
      </c>
      <c r="J1051" s="28" t="s">
        <v>1387</v>
      </c>
      <c r="K1051" s="28" t="s">
        <v>5006</v>
      </c>
      <c r="L1051" s="28" t="s">
        <v>5007</v>
      </c>
      <c r="M1051" s="28" t="s">
        <v>1177</v>
      </c>
      <c r="N1051" s="28" t="s">
        <v>1182</v>
      </c>
      <c r="O1051" s="29">
        <v>3</v>
      </c>
      <c r="P1051" s="29">
        <v>5500</v>
      </c>
      <c r="Q1051" s="29">
        <v>8</v>
      </c>
      <c r="R1051" s="29">
        <v>15180</v>
      </c>
      <c r="S1051" s="29">
        <v>11600</v>
      </c>
      <c r="T1051" s="29">
        <v>3580</v>
      </c>
      <c r="U1051" s="30" t="s">
        <v>1172</v>
      </c>
      <c r="V1051" s="22"/>
      <c r="W1051" s="22"/>
      <c r="X1051" s="22"/>
      <c r="Y1051" s="22"/>
      <c r="Z1051" s="22"/>
      <c r="AA1051" s="22"/>
      <c r="AB1051" s="22"/>
      <c r="AC1051" s="22"/>
      <c r="AD1051" s="22"/>
      <c r="AE1051" s="22"/>
      <c r="AF1051" s="22"/>
      <c r="AG1051" s="22"/>
      <c r="AH1051" s="22"/>
      <c r="AI1051" s="22"/>
      <c r="AJ1051" s="22"/>
      <c r="AK1051" s="22"/>
      <c r="AL1051" s="22"/>
      <c r="AM1051" s="22"/>
      <c r="AN1051" s="22"/>
      <c r="AO1051" s="22"/>
      <c r="AP1051" s="22"/>
      <c r="AQ1051" s="22"/>
      <c r="AR1051" s="22"/>
      <c r="AS1051" s="22"/>
    </row>
    <row r="1052" spans="1:45" x14ac:dyDescent="0.3">
      <c r="A1052" s="22"/>
      <c r="B1052" s="26" t="s">
        <v>5008</v>
      </c>
      <c r="C1052" s="27">
        <v>45759</v>
      </c>
      <c r="D1052" s="28" t="s">
        <v>1187</v>
      </c>
      <c r="E1052" s="28" t="s">
        <v>1158</v>
      </c>
      <c r="F1052" s="28" t="s">
        <v>1196</v>
      </c>
      <c r="G1052" s="28" t="s">
        <v>2986</v>
      </c>
      <c r="H1052" s="28" t="s">
        <v>97</v>
      </c>
      <c r="I1052" s="28" t="s">
        <v>1151</v>
      </c>
      <c r="J1052" s="28" t="s">
        <v>1519</v>
      </c>
      <c r="K1052" s="28" t="s">
        <v>5009</v>
      </c>
      <c r="L1052" s="28" t="s">
        <v>5010</v>
      </c>
      <c r="M1052" s="28" t="s">
        <v>1177</v>
      </c>
      <c r="N1052" s="28" t="s">
        <v>1182</v>
      </c>
      <c r="O1052" s="29">
        <v>4</v>
      </c>
      <c r="P1052" s="29">
        <v>3800</v>
      </c>
      <c r="Q1052" s="29">
        <v>5</v>
      </c>
      <c r="R1052" s="29">
        <v>14440</v>
      </c>
      <c r="S1052" s="29">
        <v>11000</v>
      </c>
      <c r="T1052" s="29">
        <v>3440</v>
      </c>
      <c r="U1052" s="30" t="s">
        <v>1173</v>
      </c>
      <c r="V1052" s="22"/>
      <c r="W1052" s="22"/>
      <c r="X1052" s="22"/>
      <c r="Y1052" s="22"/>
      <c r="Z1052" s="22"/>
      <c r="AA1052" s="22"/>
      <c r="AB1052" s="22"/>
      <c r="AC1052" s="22"/>
      <c r="AD1052" s="22"/>
      <c r="AE1052" s="22"/>
      <c r="AF1052" s="22"/>
      <c r="AG1052" s="22"/>
      <c r="AH1052" s="22"/>
      <c r="AI1052" s="22"/>
      <c r="AJ1052" s="22"/>
      <c r="AK1052" s="22"/>
      <c r="AL1052" s="22"/>
      <c r="AM1052" s="22"/>
      <c r="AN1052" s="22"/>
      <c r="AO1052" s="22"/>
      <c r="AP1052" s="22"/>
      <c r="AQ1052" s="22"/>
      <c r="AR1052" s="22"/>
      <c r="AS1052" s="22"/>
    </row>
    <row r="1053" spans="1:45" x14ac:dyDescent="0.3">
      <c r="A1053" s="22"/>
      <c r="B1053" s="26" t="s">
        <v>5011</v>
      </c>
      <c r="C1053" s="27">
        <v>45760</v>
      </c>
      <c r="D1053" s="28" t="s">
        <v>1188</v>
      </c>
      <c r="E1053" s="28" t="s">
        <v>1156</v>
      </c>
      <c r="F1053" s="28" t="s">
        <v>1197</v>
      </c>
      <c r="G1053" s="28" t="s">
        <v>2644</v>
      </c>
      <c r="H1053" s="28" t="s">
        <v>1084</v>
      </c>
      <c r="I1053" s="28" t="s">
        <v>1152</v>
      </c>
      <c r="J1053" s="28" t="s">
        <v>1353</v>
      </c>
      <c r="K1053" s="28" t="s">
        <v>5012</v>
      </c>
      <c r="L1053" s="28" t="s">
        <v>5013</v>
      </c>
      <c r="M1053" s="28" t="s">
        <v>1177</v>
      </c>
      <c r="N1053" s="28" t="s">
        <v>1185</v>
      </c>
      <c r="O1053" s="29">
        <v>2</v>
      </c>
      <c r="P1053" s="29">
        <v>45000</v>
      </c>
      <c r="Q1053" s="29">
        <v>5</v>
      </c>
      <c r="R1053" s="29">
        <v>85500</v>
      </c>
      <c r="S1053" s="29">
        <v>66000</v>
      </c>
      <c r="T1053" s="29">
        <v>19500</v>
      </c>
      <c r="U1053" s="30" t="s">
        <v>1172</v>
      </c>
      <c r="V1053" s="22"/>
      <c r="W1053" s="22"/>
      <c r="X1053" s="22"/>
      <c r="Y1053" s="22"/>
      <c r="Z1053" s="22"/>
      <c r="AA1053" s="22"/>
      <c r="AB1053" s="22"/>
      <c r="AC1053" s="22"/>
      <c r="AD1053" s="22"/>
      <c r="AE1053" s="22"/>
      <c r="AF1053" s="22"/>
      <c r="AG1053" s="22"/>
      <c r="AH1053" s="22"/>
      <c r="AI1053" s="22"/>
      <c r="AJ1053" s="22"/>
      <c r="AK1053" s="22"/>
      <c r="AL1053" s="22"/>
      <c r="AM1053" s="22"/>
      <c r="AN1053" s="22"/>
      <c r="AO1053" s="22"/>
      <c r="AP1053" s="22"/>
      <c r="AQ1053" s="22"/>
      <c r="AR1053" s="22"/>
      <c r="AS1053" s="22"/>
    </row>
    <row r="1054" spans="1:45" x14ac:dyDescent="0.3">
      <c r="A1054" s="22"/>
      <c r="B1054" s="26" t="s">
        <v>5014</v>
      </c>
      <c r="C1054" s="27">
        <v>45760</v>
      </c>
      <c r="D1054" s="28" t="s">
        <v>1188</v>
      </c>
      <c r="E1054" s="28" t="s">
        <v>1156</v>
      </c>
      <c r="F1054" s="28" t="s">
        <v>1197</v>
      </c>
      <c r="G1054" s="28" t="s">
        <v>2648</v>
      </c>
      <c r="H1054" s="28" t="s">
        <v>252</v>
      </c>
      <c r="I1054" s="28" t="s">
        <v>1152</v>
      </c>
      <c r="J1054" s="28" t="s">
        <v>4459</v>
      </c>
      <c r="K1054" s="28" t="s">
        <v>5015</v>
      </c>
      <c r="L1054" s="28" t="s">
        <v>5016</v>
      </c>
      <c r="M1054" s="28" t="s">
        <v>1177</v>
      </c>
      <c r="N1054" s="28" t="s">
        <v>1185</v>
      </c>
      <c r="O1054" s="29">
        <v>1</v>
      </c>
      <c r="P1054" s="29">
        <v>65000</v>
      </c>
      <c r="Q1054" s="29">
        <v>8</v>
      </c>
      <c r="R1054" s="29">
        <v>59800</v>
      </c>
      <c r="S1054" s="29">
        <v>46000</v>
      </c>
      <c r="T1054" s="29">
        <v>13800</v>
      </c>
      <c r="U1054" s="30" t="s">
        <v>1174</v>
      </c>
      <c r="V1054" s="22"/>
      <c r="W1054" s="22"/>
      <c r="X1054" s="22"/>
      <c r="Y1054" s="22"/>
      <c r="Z1054" s="22"/>
      <c r="AA1054" s="22"/>
      <c r="AB1054" s="22"/>
      <c r="AC1054" s="22"/>
      <c r="AD1054" s="22"/>
      <c r="AE1054" s="22"/>
      <c r="AF1054" s="22"/>
      <c r="AG1054" s="22"/>
      <c r="AH1054" s="22"/>
      <c r="AI1054" s="22"/>
      <c r="AJ1054" s="22"/>
      <c r="AK1054" s="22"/>
      <c r="AL1054" s="22"/>
      <c r="AM1054" s="22"/>
      <c r="AN1054" s="22"/>
      <c r="AO1054" s="22"/>
      <c r="AP1054" s="22"/>
      <c r="AQ1054" s="22"/>
      <c r="AR1054" s="22"/>
      <c r="AS1054" s="22"/>
    </row>
    <row r="1055" spans="1:45" x14ac:dyDescent="0.3">
      <c r="A1055" s="22"/>
      <c r="B1055" s="26" t="s">
        <v>5017</v>
      </c>
      <c r="C1055" s="27">
        <v>45761</v>
      </c>
      <c r="D1055" s="28" t="s">
        <v>1189</v>
      </c>
      <c r="E1055" s="28" t="s">
        <v>1157</v>
      </c>
      <c r="F1055" s="28" t="s">
        <v>1195</v>
      </c>
      <c r="G1055" s="28" t="s">
        <v>4216</v>
      </c>
      <c r="H1055" s="28" t="s">
        <v>1083</v>
      </c>
      <c r="I1055" s="28" t="s">
        <v>1153</v>
      </c>
      <c r="J1055" s="28" t="s">
        <v>3698</v>
      </c>
      <c r="K1055" s="28" t="s">
        <v>5018</v>
      </c>
      <c r="L1055" s="28" t="s">
        <v>5019</v>
      </c>
      <c r="M1055" s="28" t="s">
        <v>1178</v>
      </c>
      <c r="N1055" s="28" t="s">
        <v>1183</v>
      </c>
      <c r="O1055" s="29">
        <v>10</v>
      </c>
      <c r="P1055" s="29">
        <v>3500</v>
      </c>
      <c r="Q1055" s="29">
        <v>10</v>
      </c>
      <c r="R1055" s="29">
        <v>31500</v>
      </c>
      <c r="S1055" s="29">
        <v>24000</v>
      </c>
      <c r="T1055" s="29">
        <v>7500</v>
      </c>
      <c r="U1055" s="30" t="s">
        <v>1172</v>
      </c>
      <c r="V1055" s="22"/>
      <c r="W1055" s="22"/>
      <c r="X1055" s="22"/>
      <c r="Y1055" s="22"/>
      <c r="Z1055" s="22"/>
      <c r="AA1055" s="22"/>
      <c r="AB1055" s="22"/>
      <c r="AC1055" s="22"/>
      <c r="AD1055" s="22"/>
      <c r="AE1055" s="22"/>
      <c r="AF1055" s="22"/>
      <c r="AG1055" s="22"/>
      <c r="AH1055" s="22"/>
      <c r="AI1055" s="22"/>
      <c r="AJ1055" s="22"/>
      <c r="AK1055" s="22"/>
      <c r="AL1055" s="22"/>
      <c r="AM1055" s="22"/>
      <c r="AN1055" s="22"/>
      <c r="AO1055" s="22"/>
      <c r="AP1055" s="22"/>
      <c r="AQ1055" s="22"/>
      <c r="AR1055" s="22"/>
      <c r="AS1055" s="22"/>
    </row>
    <row r="1056" spans="1:45" x14ac:dyDescent="0.3">
      <c r="A1056" s="22"/>
      <c r="B1056" s="26" t="s">
        <v>5020</v>
      </c>
      <c r="C1056" s="27">
        <v>45761</v>
      </c>
      <c r="D1056" s="28" t="s">
        <v>1189</v>
      </c>
      <c r="E1056" s="28" t="s">
        <v>1157</v>
      </c>
      <c r="F1056" s="28" t="s">
        <v>1195</v>
      </c>
      <c r="G1056" s="28" t="s">
        <v>4220</v>
      </c>
      <c r="H1056" s="28" t="s">
        <v>548</v>
      </c>
      <c r="I1056" s="28" t="s">
        <v>1153</v>
      </c>
      <c r="J1056" s="28" t="s">
        <v>3698</v>
      </c>
      <c r="K1056" s="28" t="s">
        <v>5021</v>
      </c>
      <c r="L1056" s="28" t="s">
        <v>5022</v>
      </c>
      <c r="M1056" s="28" t="s">
        <v>1178</v>
      </c>
      <c r="N1056" s="28" t="s">
        <v>1183</v>
      </c>
      <c r="O1056" s="29">
        <v>5</v>
      </c>
      <c r="P1056" s="29">
        <v>8500</v>
      </c>
      <c r="Q1056" s="29">
        <v>8</v>
      </c>
      <c r="R1056" s="29">
        <v>39100</v>
      </c>
      <c r="S1056" s="29">
        <v>30000</v>
      </c>
      <c r="T1056" s="29">
        <v>9100</v>
      </c>
      <c r="U1056" s="30" t="s">
        <v>1173</v>
      </c>
      <c r="V1056" s="22"/>
      <c r="W1056" s="22"/>
      <c r="X1056" s="22"/>
      <c r="Y1056" s="22"/>
      <c r="Z1056" s="22"/>
      <c r="AA1056" s="22"/>
      <c r="AB1056" s="22"/>
      <c r="AC1056" s="22"/>
      <c r="AD1056" s="22"/>
      <c r="AE1056" s="22"/>
      <c r="AF1056" s="22"/>
      <c r="AG1056" s="22"/>
      <c r="AH1056" s="22"/>
      <c r="AI1056" s="22"/>
      <c r="AJ1056" s="22"/>
      <c r="AK1056" s="22"/>
      <c r="AL1056" s="22"/>
      <c r="AM1056" s="22"/>
      <c r="AN1056" s="22"/>
      <c r="AO1056" s="22"/>
      <c r="AP1056" s="22"/>
      <c r="AQ1056" s="22"/>
      <c r="AR1056" s="22"/>
      <c r="AS1056" s="22"/>
    </row>
    <row r="1057" spans="1:45" x14ac:dyDescent="0.3">
      <c r="A1057" s="22"/>
      <c r="B1057" s="26" t="s">
        <v>5023</v>
      </c>
      <c r="C1057" s="27">
        <v>45762</v>
      </c>
      <c r="D1057" s="28" t="s">
        <v>1190</v>
      </c>
      <c r="E1057" s="28" t="s">
        <v>1157</v>
      </c>
      <c r="F1057" s="28" t="s">
        <v>1197</v>
      </c>
      <c r="G1057" s="28" t="s">
        <v>3135</v>
      </c>
      <c r="H1057" s="28" t="s">
        <v>1086</v>
      </c>
      <c r="I1057" s="28" t="s">
        <v>1153</v>
      </c>
      <c r="J1057" s="28" t="s">
        <v>2227</v>
      </c>
      <c r="K1057" s="28" t="s">
        <v>5024</v>
      </c>
      <c r="L1057" s="28" t="s">
        <v>5025</v>
      </c>
      <c r="M1057" s="28" t="s">
        <v>1177</v>
      </c>
      <c r="N1057" s="28" t="s">
        <v>1181</v>
      </c>
      <c r="O1057" s="29">
        <v>8</v>
      </c>
      <c r="P1057" s="29">
        <v>650</v>
      </c>
      <c r="Q1057" s="29">
        <v>0</v>
      </c>
      <c r="R1057" s="29">
        <v>5200</v>
      </c>
      <c r="S1057" s="29">
        <v>4000</v>
      </c>
      <c r="T1057" s="29">
        <v>1200</v>
      </c>
      <c r="U1057" s="30" t="s">
        <v>1172</v>
      </c>
      <c r="V1057" s="22"/>
      <c r="W1057" s="22"/>
      <c r="X1057" s="22"/>
      <c r="Y1057" s="22"/>
      <c r="Z1057" s="22"/>
      <c r="AA1057" s="22"/>
      <c r="AB1057" s="22"/>
      <c r="AC1057" s="22"/>
      <c r="AD1057" s="22"/>
      <c r="AE1057" s="22"/>
      <c r="AF1057" s="22"/>
      <c r="AG1057" s="22"/>
      <c r="AH1057" s="22"/>
      <c r="AI1057" s="22"/>
      <c r="AJ1057" s="22"/>
      <c r="AK1057" s="22"/>
      <c r="AL1057" s="22"/>
      <c r="AM1057" s="22"/>
      <c r="AN1057" s="22"/>
      <c r="AO1057" s="22"/>
      <c r="AP1057" s="22"/>
      <c r="AQ1057" s="22"/>
      <c r="AR1057" s="22"/>
      <c r="AS1057" s="22"/>
    </row>
    <row r="1058" spans="1:45" x14ac:dyDescent="0.3">
      <c r="A1058" s="22"/>
      <c r="B1058" s="26" t="s">
        <v>5026</v>
      </c>
      <c r="C1058" s="27">
        <v>45762</v>
      </c>
      <c r="D1058" s="28" t="s">
        <v>1190</v>
      </c>
      <c r="E1058" s="28" t="s">
        <v>1157</v>
      </c>
      <c r="F1058" s="28" t="s">
        <v>1197</v>
      </c>
      <c r="G1058" s="28" t="s">
        <v>3139</v>
      </c>
      <c r="H1058" s="28" t="s">
        <v>256</v>
      </c>
      <c r="I1058" s="28" t="s">
        <v>1153</v>
      </c>
      <c r="J1058" s="28" t="s">
        <v>2261</v>
      </c>
      <c r="K1058" s="28" t="s">
        <v>5027</v>
      </c>
      <c r="L1058" s="28" t="s">
        <v>5028</v>
      </c>
      <c r="M1058" s="28" t="s">
        <v>1177</v>
      </c>
      <c r="N1058" s="28" t="s">
        <v>1181</v>
      </c>
      <c r="O1058" s="29">
        <v>6</v>
      </c>
      <c r="P1058" s="29">
        <v>850</v>
      </c>
      <c r="Q1058" s="29">
        <v>0</v>
      </c>
      <c r="R1058" s="29">
        <v>5100</v>
      </c>
      <c r="S1058" s="29">
        <v>3900</v>
      </c>
      <c r="T1058" s="29">
        <v>1200</v>
      </c>
      <c r="U1058" s="30" t="s">
        <v>1174</v>
      </c>
      <c r="V1058" s="22"/>
      <c r="W1058" s="22"/>
      <c r="X1058" s="22"/>
      <c r="Y1058" s="22"/>
      <c r="Z1058" s="22"/>
      <c r="AA1058" s="22"/>
      <c r="AB1058" s="22"/>
      <c r="AC1058" s="22"/>
      <c r="AD1058" s="22"/>
      <c r="AE1058" s="22"/>
      <c r="AF1058" s="22"/>
      <c r="AG1058" s="22"/>
      <c r="AH1058" s="22"/>
      <c r="AI1058" s="22"/>
      <c r="AJ1058" s="22"/>
      <c r="AK1058" s="22"/>
      <c r="AL1058" s="22"/>
      <c r="AM1058" s="22"/>
      <c r="AN1058" s="22"/>
      <c r="AO1058" s="22"/>
      <c r="AP1058" s="22"/>
      <c r="AQ1058" s="22"/>
      <c r="AR1058" s="22"/>
      <c r="AS1058" s="22"/>
    </row>
    <row r="1059" spans="1:45" x14ac:dyDescent="0.3">
      <c r="A1059" s="22"/>
      <c r="B1059" s="26" t="s">
        <v>5029</v>
      </c>
      <c r="C1059" s="27">
        <v>45763</v>
      </c>
      <c r="D1059" s="28" t="s">
        <v>1191</v>
      </c>
      <c r="E1059" s="28" t="s">
        <v>1157</v>
      </c>
      <c r="F1059" s="28" t="s">
        <v>1198</v>
      </c>
      <c r="G1059" s="28" t="s">
        <v>5030</v>
      </c>
      <c r="H1059" s="28" t="s">
        <v>951</v>
      </c>
      <c r="I1059" s="28" t="s">
        <v>1155</v>
      </c>
      <c r="J1059" s="28" t="s">
        <v>3583</v>
      </c>
      <c r="K1059" s="28" t="s">
        <v>5031</v>
      </c>
      <c r="L1059" s="28" t="s">
        <v>5032</v>
      </c>
      <c r="M1059" s="28" t="s">
        <v>1177</v>
      </c>
      <c r="N1059" s="28" t="s">
        <v>1180</v>
      </c>
      <c r="O1059" s="29">
        <v>3</v>
      </c>
      <c r="P1059" s="29">
        <v>2800</v>
      </c>
      <c r="Q1059" s="29">
        <v>5</v>
      </c>
      <c r="R1059" s="29">
        <v>7980</v>
      </c>
      <c r="S1059" s="29">
        <v>6100</v>
      </c>
      <c r="T1059" s="29">
        <v>1880</v>
      </c>
      <c r="U1059" s="30" t="s">
        <v>1172</v>
      </c>
      <c r="V1059" s="22"/>
      <c r="W1059" s="22"/>
      <c r="X1059" s="22"/>
      <c r="Y1059" s="22"/>
      <c r="Z1059" s="22"/>
      <c r="AA1059" s="22"/>
      <c r="AB1059" s="22"/>
      <c r="AC1059" s="22"/>
      <c r="AD1059" s="22"/>
      <c r="AE1059" s="22"/>
      <c r="AF1059" s="22"/>
      <c r="AG1059" s="22"/>
      <c r="AH1059" s="22"/>
      <c r="AI1059" s="22"/>
      <c r="AJ1059" s="22"/>
      <c r="AK1059" s="22"/>
      <c r="AL1059" s="22"/>
      <c r="AM1059" s="22"/>
      <c r="AN1059" s="22"/>
      <c r="AO1059" s="22"/>
      <c r="AP1059" s="22"/>
      <c r="AQ1059" s="22"/>
      <c r="AR1059" s="22"/>
      <c r="AS1059" s="22"/>
    </row>
    <row r="1060" spans="1:45" x14ac:dyDescent="0.3">
      <c r="A1060" s="22"/>
      <c r="B1060" s="26" t="s">
        <v>5033</v>
      </c>
      <c r="C1060" s="27">
        <v>45763</v>
      </c>
      <c r="D1060" s="28" t="s">
        <v>1191</v>
      </c>
      <c r="E1060" s="28" t="s">
        <v>1157</v>
      </c>
      <c r="F1060" s="28" t="s">
        <v>1198</v>
      </c>
      <c r="G1060" s="28" t="s">
        <v>5034</v>
      </c>
      <c r="H1060" s="28" t="s">
        <v>436</v>
      </c>
      <c r="I1060" s="28" t="s">
        <v>1155</v>
      </c>
      <c r="J1060" s="28" t="s">
        <v>1245</v>
      </c>
      <c r="K1060" s="28" t="s">
        <v>5035</v>
      </c>
      <c r="L1060" s="28" t="s">
        <v>5036</v>
      </c>
      <c r="M1060" s="28" t="s">
        <v>1177</v>
      </c>
      <c r="N1060" s="28" t="s">
        <v>1180</v>
      </c>
      <c r="O1060" s="29">
        <v>4</v>
      </c>
      <c r="P1060" s="29">
        <v>1200</v>
      </c>
      <c r="Q1060" s="29">
        <v>0</v>
      </c>
      <c r="R1060" s="29">
        <v>4800</v>
      </c>
      <c r="S1060" s="29">
        <v>3600</v>
      </c>
      <c r="T1060" s="29">
        <v>1200</v>
      </c>
      <c r="U1060" s="30" t="s">
        <v>1174</v>
      </c>
      <c r="V1060" s="22"/>
      <c r="W1060" s="22"/>
      <c r="X1060" s="22"/>
      <c r="Y1060" s="22"/>
      <c r="Z1060" s="22"/>
      <c r="AA1060" s="22"/>
      <c r="AB1060" s="22"/>
      <c r="AC1060" s="22"/>
      <c r="AD1060" s="22"/>
      <c r="AE1060" s="22"/>
      <c r="AF1060" s="22"/>
      <c r="AG1060" s="22"/>
      <c r="AH1060" s="22"/>
      <c r="AI1060" s="22"/>
      <c r="AJ1060" s="22"/>
      <c r="AK1060" s="22"/>
      <c r="AL1060" s="22"/>
      <c r="AM1060" s="22"/>
      <c r="AN1060" s="22"/>
      <c r="AO1060" s="22"/>
      <c r="AP1060" s="22"/>
      <c r="AQ1060" s="22"/>
      <c r="AR1060" s="22"/>
      <c r="AS1060" s="22"/>
    </row>
    <row r="1061" spans="1:45" x14ac:dyDescent="0.3">
      <c r="A1061" s="22"/>
      <c r="B1061" s="26" t="s">
        <v>5037</v>
      </c>
      <c r="C1061" s="27">
        <v>45764</v>
      </c>
      <c r="D1061" s="28" t="s">
        <v>1192</v>
      </c>
      <c r="E1061" s="28" t="s">
        <v>1157</v>
      </c>
      <c r="F1061" s="28" t="s">
        <v>1195</v>
      </c>
      <c r="G1061" s="28" t="s">
        <v>4254</v>
      </c>
      <c r="H1061" s="28" t="s">
        <v>958</v>
      </c>
      <c r="I1061" s="28" t="s">
        <v>1153</v>
      </c>
      <c r="J1061" s="28" t="s">
        <v>1753</v>
      </c>
      <c r="K1061" s="28" t="s">
        <v>5038</v>
      </c>
      <c r="L1061" s="28" t="s">
        <v>5039</v>
      </c>
      <c r="M1061" s="28" t="s">
        <v>1177</v>
      </c>
      <c r="N1061" s="28" t="s">
        <v>1183</v>
      </c>
      <c r="O1061" s="29">
        <v>2</v>
      </c>
      <c r="P1061" s="29">
        <v>8500</v>
      </c>
      <c r="Q1061" s="29">
        <v>5</v>
      </c>
      <c r="R1061" s="29">
        <v>16150</v>
      </c>
      <c r="S1061" s="29">
        <v>12400</v>
      </c>
      <c r="T1061" s="29">
        <v>3750</v>
      </c>
      <c r="U1061" s="30" t="s">
        <v>1172</v>
      </c>
      <c r="V1061" s="22"/>
      <c r="W1061" s="22"/>
      <c r="X1061" s="22"/>
      <c r="Y1061" s="22"/>
      <c r="Z1061" s="22"/>
      <c r="AA1061" s="22"/>
      <c r="AB1061" s="22"/>
      <c r="AC1061" s="22"/>
      <c r="AD1061" s="22"/>
      <c r="AE1061" s="22"/>
      <c r="AF1061" s="22"/>
      <c r="AG1061" s="22"/>
      <c r="AH1061" s="22"/>
      <c r="AI1061" s="22"/>
      <c r="AJ1061" s="22"/>
      <c r="AK1061" s="22"/>
      <c r="AL1061" s="22"/>
      <c r="AM1061" s="22"/>
      <c r="AN1061" s="22"/>
      <c r="AO1061" s="22"/>
      <c r="AP1061" s="22"/>
      <c r="AQ1061" s="22"/>
      <c r="AR1061" s="22"/>
      <c r="AS1061" s="22"/>
    </row>
    <row r="1062" spans="1:45" x14ac:dyDescent="0.3">
      <c r="A1062" s="22"/>
      <c r="B1062" s="26" t="s">
        <v>5040</v>
      </c>
      <c r="C1062" s="27">
        <v>45764</v>
      </c>
      <c r="D1062" s="28" t="s">
        <v>1192</v>
      </c>
      <c r="E1062" s="28" t="s">
        <v>1157</v>
      </c>
      <c r="F1062" s="28" t="s">
        <v>1195</v>
      </c>
      <c r="G1062" s="28" t="s">
        <v>4258</v>
      </c>
      <c r="H1062" s="28" t="s">
        <v>86</v>
      </c>
      <c r="I1062" s="28" t="s">
        <v>1153</v>
      </c>
      <c r="J1062" s="28" t="s">
        <v>1316</v>
      </c>
      <c r="K1062" s="28" t="s">
        <v>5041</v>
      </c>
      <c r="L1062" s="28" t="s">
        <v>5042</v>
      </c>
      <c r="M1062" s="28" t="s">
        <v>1177</v>
      </c>
      <c r="N1062" s="28" t="s">
        <v>1183</v>
      </c>
      <c r="O1062" s="29">
        <v>1</v>
      </c>
      <c r="P1062" s="29">
        <v>12000</v>
      </c>
      <c r="Q1062" s="29">
        <v>0</v>
      </c>
      <c r="R1062" s="29">
        <v>12000</v>
      </c>
      <c r="S1062" s="29">
        <v>9200</v>
      </c>
      <c r="T1062" s="29">
        <v>2800</v>
      </c>
      <c r="U1062" s="30" t="s">
        <v>1173</v>
      </c>
      <c r="V1062" s="22"/>
      <c r="W1062" s="22"/>
      <c r="X1062" s="22"/>
      <c r="Y1062" s="22"/>
      <c r="Z1062" s="22"/>
      <c r="AA1062" s="22"/>
      <c r="AB1062" s="22"/>
      <c r="AC1062" s="22"/>
      <c r="AD1062" s="22"/>
      <c r="AE1062" s="22"/>
      <c r="AF1062" s="22"/>
      <c r="AG1062" s="22"/>
      <c r="AH1062" s="22"/>
      <c r="AI1062" s="22"/>
      <c r="AJ1062" s="22"/>
      <c r="AK1062" s="22"/>
      <c r="AL1062" s="22"/>
      <c r="AM1062" s="22"/>
      <c r="AN1062" s="22"/>
      <c r="AO1062" s="22"/>
      <c r="AP1062" s="22"/>
      <c r="AQ1062" s="22"/>
      <c r="AR1062" s="22"/>
      <c r="AS1062" s="22"/>
    </row>
    <row r="1063" spans="1:45" x14ac:dyDescent="0.3">
      <c r="A1063" s="22"/>
      <c r="B1063" s="26" t="s">
        <v>5043</v>
      </c>
      <c r="C1063" s="27">
        <v>45765</v>
      </c>
      <c r="D1063" s="28" t="s">
        <v>1193</v>
      </c>
      <c r="E1063" s="28" t="s">
        <v>1157</v>
      </c>
      <c r="F1063" s="28" t="s">
        <v>1195</v>
      </c>
      <c r="G1063" s="28" t="s">
        <v>4317</v>
      </c>
      <c r="H1063" s="28" t="s">
        <v>1119</v>
      </c>
      <c r="I1063" s="28" t="s">
        <v>1153</v>
      </c>
      <c r="J1063" s="28" t="s">
        <v>3174</v>
      </c>
      <c r="K1063" s="28" t="s">
        <v>5044</v>
      </c>
      <c r="L1063" s="28" t="s">
        <v>5045</v>
      </c>
      <c r="M1063" s="28" t="s">
        <v>1177</v>
      </c>
      <c r="N1063" s="28" t="s">
        <v>1183</v>
      </c>
      <c r="O1063" s="29">
        <v>2</v>
      </c>
      <c r="P1063" s="29">
        <v>22000</v>
      </c>
      <c r="Q1063" s="29">
        <v>8</v>
      </c>
      <c r="R1063" s="29">
        <v>40480</v>
      </c>
      <c r="S1063" s="29">
        <v>31000</v>
      </c>
      <c r="T1063" s="29">
        <v>9480</v>
      </c>
      <c r="U1063" s="30" t="s">
        <v>1172</v>
      </c>
      <c r="V1063" s="22"/>
      <c r="W1063" s="22"/>
      <c r="X1063" s="22"/>
      <c r="Y1063" s="22"/>
      <c r="Z1063" s="22"/>
      <c r="AA1063" s="22"/>
      <c r="AB1063" s="22"/>
      <c r="AC1063" s="22"/>
      <c r="AD1063" s="22"/>
      <c r="AE1063" s="22"/>
      <c r="AF1063" s="22"/>
      <c r="AG1063" s="22"/>
      <c r="AH1063" s="22"/>
      <c r="AI1063" s="22"/>
      <c r="AJ1063" s="22"/>
      <c r="AK1063" s="22"/>
      <c r="AL1063" s="22"/>
      <c r="AM1063" s="22"/>
      <c r="AN1063" s="22"/>
      <c r="AO1063" s="22"/>
      <c r="AP1063" s="22"/>
      <c r="AQ1063" s="22"/>
      <c r="AR1063" s="22"/>
      <c r="AS1063" s="22"/>
    </row>
    <row r="1064" spans="1:45" x14ac:dyDescent="0.3">
      <c r="A1064" s="22"/>
      <c r="B1064" s="26" t="s">
        <v>5046</v>
      </c>
      <c r="C1064" s="27">
        <v>45765</v>
      </c>
      <c r="D1064" s="28" t="s">
        <v>1193</v>
      </c>
      <c r="E1064" s="28" t="s">
        <v>1157</v>
      </c>
      <c r="F1064" s="28" t="s">
        <v>1195</v>
      </c>
      <c r="G1064" s="28" t="s">
        <v>4321</v>
      </c>
      <c r="H1064" s="28" t="s">
        <v>1022</v>
      </c>
      <c r="I1064" s="28" t="s">
        <v>1153</v>
      </c>
      <c r="J1064" s="28" t="s">
        <v>3523</v>
      </c>
      <c r="K1064" s="28" t="s">
        <v>5047</v>
      </c>
      <c r="L1064" s="28" t="s">
        <v>5048</v>
      </c>
      <c r="M1064" s="28" t="s">
        <v>1177</v>
      </c>
      <c r="N1064" s="28" t="s">
        <v>1183</v>
      </c>
      <c r="O1064" s="29">
        <v>3</v>
      </c>
      <c r="P1064" s="29">
        <v>8500</v>
      </c>
      <c r="Q1064" s="29">
        <v>5</v>
      </c>
      <c r="R1064" s="29">
        <v>24225</v>
      </c>
      <c r="S1064" s="29">
        <v>18500</v>
      </c>
      <c r="T1064" s="29">
        <v>5725</v>
      </c>
      <c r="U1064" s="30" t="s">
        <v>1174</v>
      </c>
      <c r="V1064" s="22"/>
      <c r="W1064" s="22"/>
      <c r="X1064" s="22"/>
      <c r="Y1064" s="22"/>
      <c r="Z1064" s="22"/>
      <c r="AA1064" s="22"/>
      <c r="AB1064" s="22"/>
      <c r="AC1064" s="22"/>
      <c r="AD1064" s="22"/>
      <c r="AE1064" s="22"/>
      <c r="AF1064" s="22"/>
      <c r="AG1064" s="22"/>
      <c r="AH1064" s="22"/>
      <c r="AI1064" s="22"/>
      <c r="AJ1064" s="22"/>
      <c r="AK1064" s="22"/>
      <c r="AL1064" s="22"/>
      <c r="AM1064" s="22"/>
      <c r="AN1064" s="22"/>
      <c r="AO1064" s="22"/>
      <c r="AP1064" s="22"/>
      <c r="AQ1064" s="22"/>
      <c r="AR1064" s="22"/>
      <c r="AS1064" s="22"/>
    </row>
    <row r="1065" spans="1:45" x14ac:dyDescent="0.3">
      <c r="A1065" s="22"/>
      <c r="B1065" s="26" t="s">
        <v>5049</v>
      </c>
      <c r="C1065" s="27">
        <v>45766</v>
      </c>
      <c r="D1065" s="28" t="s">
        <v>1186</v>
      </c>
      <c r="E1065" s="28" t="s">
        <v>1159</v>
      </c>
      <c r="F1065" s="28" t="s">
        <v>1198</v>
      </c>
      <c r="G1065" s="28" t="s">
        <v>3038</v>
      </c>
      <c r="H1065" s="28" t="s">
        <v>270</v>
      </c>
      <c r="I1065" s="28" t="s">
        <v>1152</v>
      </c>
      <c r="J1065" s="28" t="s">
        <v>3149</v>
      </c>
      <c r="K1065" s="28" t="s">
        <v>5050</v>
      </c>
      <c r="L1065" s="28" t="s">
        <v>5051</v>
      </c>
      <c r="M1065" s="28" t="s">
        <v>1177</v>
      </c>
      <c r="N1065" s="28" t="s">
        <v>1184</v>
      </c>
      <c r="O1065" s="29">
        <v>2</v>
      </c>
      <c r="P1065" s="29">
        <v>15000</v>
      </c>
      <c r="Q1065" s="29">
        <v>8</v>
      </c>
      <c r="R1065" s="29">
        <v>27600</v>
      </c>
      <c r="S1065" s="29">
        <v>21000</v>
      </c>
      <c r="T1065" s="29">
        <v>6600</v>
      </c>
      <c r="U1065" s="30" t="s">
        <v>1172</v>
      </c>
      <c r="V1065" s="22"/>
      <c r="W1065" s="22"/>
      <c r="X1065" s="22"/>
      <c r="Y1065" s="22"/>
      <c r="Z1065" s="22"/>
      <c r="AA1065" s="22"/>
      <c r="AB1065" s="22"/>
      <c r="AC1065" s="22"/>
      <c r="AD1065" s="22"/>
      <c r="AE1065" s="22"/>
      <c r="AF1065" s="22"/>
      <c r="AG1065" s="22"/>
      <c r="AH1065" s="22"/>
      <c r="AI1065" s="22"/>
      <c r="AJ1065" s="22"/>
      <c r="AK1065" s="22"/>
      <c r="AL1065" s="22"/>
      <c r="AM1065" s="22"/>
      <c r="AN1065" s="22"/>
      <c r="AO1065" s="22"/>
      <c r="AP1065" s="22"/>
      <c r="AQ1065" s="22"/>
      <c r="AR1065" s="22"/>
      <c r="AS1065" s="22"/>
    </row>
    <row r="1066" spans="1:45" x14ac:dyDescent="0.3">
      <c r="A1066" s="22"/>
      <c r="B1066" s="26" t="s">
        <v>5052</v>
      </c>
      <c r="C1066" s="27">
        <v>45766</v>
      </c>
      <c r="D1066" s="28" t="s">
        <v>1186</v>
      </c>
      <c r="E1066" s="28" t="s">
        <v>1159</v>
      </c>
      <c r="F1066" s="28" t="s">
        <v>1198</v>
      </c>
      <c r="G1066" s="28" t="s">
        <v>3042</v>
      </c>
      <c r="H1066" s="28" t="s">
        <v>880</v>
      </c>
      <c r="I1066" s="28" t="s">
        <v>1152</v>
      </c>
      <c r="J1066" s="28" t="s">
        <v>3157</v>
      </c>
      <c r="K1066" s="28" t="s">
        <v>5053</v>
      </c>
      <c r="L1066" s="28" t="s">
        <v>5054</v>
      </c>
      <c r="M1066" s="28" t="s">
        <v>1177</v>
      </c>
      <c r="N1066" s="28" t="s">
        <v>1184</v>
      </c>
      <c r="O1066" s="29">
        <v>3</v>
      </c>
      <c r="P1066" s="29">
        <v>3500</v>
      </c>
      <c r="Q1066" s="29">
        <v>5</v>
      </c>
      <c r="R1066" s="29">
        <v>9975</v>
      </c>
      <c r="S1066" s="29">
        <v>7600</v>
      </c>
      <c r="T1066" s="29">
        <v>2375</v>
      </c>
      <c r="U1066" s="30" t="s">
        <v>1174</v>
      </c>
      <c r="V1066" s="22"/>
      <c r="W1066" s="22"/>
      <c r="X1066" s="22"/>
      <c r="Y1066" s="22"/>
      <c r="Z1066" s="22"/>
      <c r="AA1066" s="22"/>
      <c r="AB1066" s="22"/>
      <c r="AC1066" s="22"/>
      <c r="AD1066" s="22"/>
      <c r="AE1066" s="22"/>
      <c r="AF1066" s="22"/>
      <c r="AG1066" s="22"/>
      <c r="AH1066" s="22"/>
      <c r="AI1066" s="22"/>
      <c r="AJ1066" s="22"/>
      <c r="AK1066" s="22"/>
      <c r="AL1066" s="22"/>
      <c r="AM1066" s="22"/>
      <c r="AN1066" s="22"/>
      <c r="AO1066" s="22"/>
      <c r="AP1066" s="22"/>
      <c r="AQ1066" s="22"/>
      <c r="AR1066" s="22"/>
      <c r="AS1066" s="22"/>
    </row>
    <row r="1067" spans="1:45" x14ac:dyDescent="0.3">
      <c r="A1067" s="22"/>
      <c r="B1067" s="26" t="s">
        <v>5055</v>
      </c>
      <c r="C1067" s="27">
        <v>45767</v>
      </c>
      <c r="D1067" s="28" t="s">
        <v>1187</v>
      </c>
      <c r="E1067" s="28" t="s">
        <v>1158</v>
      </c>
      <c r="F1067" s="28" t="s">
        <v>1196</v>
      </c>
      <c r="G1067" s="28" t="s">
        <v>3047</v>
      </c>
      <c r="H1067" s="28" t="s">
        <v>269</v>
      </c>
      <c r="I1067" s="28" t="s">
        <v>1151</v>
      </c>
      <c r="J1067" s="28" t="s">
        <v>3149</v>
      </c>
      <c r="K1067" s="28" t="s">
        <v>5056</v>
      </c>
      <c r="L1067" s="28" t="s">
        <v>5057</v>
      </c>
      <c r="M1067" s="28" t="s">
        <v>1177</v>
      </c>
      <c r="N1067" s="28" t="s">
        <v>1182</v>
      </c>
      <c r="O1067" s="29">
        <v>4</v>
      </c>
      <c r="P1067" s="29">
        <v>2200</v>
      </c>
      <c r="Q1067" s="29">
        <v>5</v>
      </c>
      <c r="R1067" s="29">
        <v>8360</v>
      </c>
      <c r="S1067" s="29">
        <v>6400</v>
      </c>
      <c r="T1067" s="29">
        <v>1960</v>
      </c>
      <c r="U1067" s="30" t="s">
        <v>1172</v>
      </c>
      <c r="V1067" s="22"/>
      <c r="W1067" s="22"/>
      <c r="X1067" s="22"/>
      <c r="Y1067" s="22"/>
      <c r="Z1067" s="22"/>
      <c r="AA1067" s="22"/>
      <c r="AB1067" s="22"/>
      <c r="AC1067" s="22"/>
      <c r="AD1067" s="22"/>
      <c r="AE1067" s="22"/>
      <c r="AF1067" s="22"/>
      <c r="AG1067" s="22"/>
      <c r="AH1067" s="22"/>
      <c r="AI1067" s="22"/>
      <c r="AJ1067" s="22"/>
      <c r="AK1067" s="22"/>
      <c r="AL1067" s="22"/>
      <c r="AM1067" s="22"/>
      <c r="AN1067" s="22"/>
      <c r="AO1067" s="22"/>
      <c r="AP1067" s="22"/>
      <c r="AQ1067" s="22"/>
      <c r="AR1067" s="22"/>
      <c r="AS1067" s="22"/>
    </row>
    <row r="1068" spans="1:45" x14ac:dyDescent="0.3">
      <c r="A1068" s="22"/>
      <c r="B1068" s="26" t="s">
        <v>5058</v>
      </c>
      <c r="C1068" s="27">
        <v>45767</v>
      </c>
      <c r="D1068" s="28" t="s">
        <v>1187</v>
      </c>
      <c r="E1068" s="28" t="s">
        <v>1158</v>
      </c>
      <c r="F1068" s="28" t="s">
        <v>1196</v>
      </c>
      <c r="G1068" s="28" t="s">
        <v>3051</v>
      </c>
      <c r="H1068" s="28" t="s">
        <v>687</v>
      </c>
      <c r="I1068" s="28" t="s">
        <v>1151</v>
      </c>
      <c r="J1068" s="28" t="s">
        <v>5059</v>
      </c>
      <c r="K1068" s="28" t="s">
        <v>5060</v>
      </c>
      <c r="L1068" s="28" t="s">
        <v>5061</v>
      </c>
      <c r="M1068" s="28" t="s">
        <v>1177</v>
      </c>
      <c r="N1068" s="28" t="s">
        <v>1182</v>
      </c>
      <c r="O1068" s="29">
        <v>3</v>
      </c>
      <c r="P1068" s="29">
        <v>2800</v>
      </c>
      <c r="Q1068" s="29">
        <v>0</v>
      </c>
      <c r="R1068" s="29">
        <v>8400</v>
      </c>
      <c r="S1068" s="29">
        <v>6400</v>
      </c>
      <c r="T1068" s="29">
        <v>2000</v>
      </c>
      <c r="U1068" s="30" t="s">
        <v>1173</v>
      </c>
      <c r="V1068" s="22"/>
      <c r="W1068" s="22"/>
      <c r="X1068" s="22"/>
      <c r="Y1068" s="22"/>
      <c r="Z1068" s="22"/>
      <c r="AA1068" s="22"/>
      <c r="AB1068" s="22"/>
      <c r="AC1068" s="22"/>
      <c r="AD1068" s="22"/>
      <c r="AE1068" s="22"/>
      <c r="AF1068" s="22"/>
      <c r="AG1068" s="22"/>
      <c r="AH1068" s="22"/>
      <c r="AI1068" s="22"/>
      <c r="AJ1068" s="22"/>
      <c r="AK1068" s="22"/>
      <c r="AL1068" s="22"/>
      <c r="AM1068" s="22"/>
      <c r="AN1068" s="22"/>
      <c r="AO1068" s="22"/>
      <c r="AP1068" s="22"/>
      <c r="AQ1068" s="22"/>
      <c r="AR1068" s="22"/>
      <c r="AS1068" s="22"/>
    </row>
    <row r="1069" spans="1:45" x14ac:dyDescent="0.3">
      <c r="A1069" s="22"/>
      <c r="B1069" s="26" t="s">
        <v>5062</v>
      </c>
      <c r="C1069" s="27">
        <v>45768</v>
      </c>
      <c r="D1069" s="28" t="s">
        <v>1188</v>
      </c>
      <c r="E1069" s="28" t="s">
        <v>1156</v>
      </c>
      <c r="F1069" s="28" t="s">
        <v>1197</v>
      </c>
      <c r="G1069" s="28" t="s">
        <v>2668</v>
      </c>
      <c r="H1069" s="28" t="s">
        <v>1118</v>
      </c>
      <c r="I1069" s="28" t="s">
        <v>1152</v>
      </c>
      <c r="J1069" s="28" t="s">
        <v>3174</v>
      </c>
      <c r="K1069" s="28" t="s">
        <v>5063</v>
      </c>
      <c r="L1069" s="28" t="s">
        <v>5064</v>
      </c>
      <c r="M1069" s="28" t="s">
        <v>1177</v>
      </c>
      <c r="N1069" s="28" t="s">
        <v>1185</v>
      </c>
      <c r="O1069" s="29">
        <v>2</v>
      </c>
      <c r="P1069" s="29">
        <v>32000</v>
      </c>
      <c r="Q1069" s="29">
        <v>5</v>
      </c>
      <c r="R1069" s="29">
        <v>60800</v>
      </c>
      <c r="S1069" s="29">
        <v>47000</v>
      </c>
      <c r="T1069" s="29">
        <v>13800</v>
      </c>
      <c r="U1069" s="30" t="s">
        <v>1172</v>
      </c>
      <c r="V1069" s="22"/>
      <c r="W1069" s="22"/>
      <c r="X1069" s="22"/>
      <c r="Y1069" s="22"/>
      <c r="Z1069" s="22"/>
      <c r="AA1069" s="22"/>
      <c r="AB1069" s="22"/>
      <c r="AC1069" s="22"/>
      <c r="AD1069" s="22"/>
      <c r="AE1069" s="22"/>
      <c r="AF1069" s="22"/>
      <c r="AG1069" s="22"/>
      <c r="AH1069" s="22"/>
      <c r="AI1069" s="22"/>
      <c r="AJ1069" s="22"/>
      <c r="AK1069" s="22"/>
      <c r="AL1069" s="22"/>
      <c r="AM1069" s="22"/>
      <c r="AN1069" s="22"/>
      <c r="AO1069" s="22"/>
      <c r="AP1069" s="22"/>
      <c r="AQ1069" s="22"/>
      <c r="AR1069" s="22"/>
      <c r="AS1069" s="22"/>
    </row>
    <row r="1070" spans="1:45" x14ac:dyDescent="0.3">
      <c r="A1070" s="22"/>
      <c r="B1070" s="26" t="s">
        <v>5065</v>
      </c>
      <c r="C1070" s="27">
        <v>45768</v>
      </c>
      <c r="D1070" s="28" t="s">
        <v>1188</v>
      </c>
      <c r="E1070" s="28" t="s">
        <v>1156</v>
      </c>
      <c r="F1070" s="28" t="s">
        <v>1197</v>
      </c>
      <c r="G1070" s="28" t="s">
        <v>2673</v>
      </c>
      <c r="H1070" s="28" t="s">
        <v>250</v>
      </c>
      <c r="I1070" s="28" t="s">
        <v>1152</v>
      </c>
      <c r="J1070" s="28" t="s">
        <v>5066</v>
      </c>
      <c r="K1070" s="28" t="s">
        <v>5067</v>
      </c>
      <c r="L1070" s="28" t="s">
        <v>5068</v>
      </c>
      <c r="M1070" s="28" t="s">
        <v>1177</v>
      </c>
      <c r="N1070" s="28" t="s">
        <v>1185</v>
      </c>
      <c r="O1070" s="29">
        <v>1</v>
      </c>
      <c r="P1070" s="29">
        <v>25000</v>
      </c>
      <c r="Q1070" s="29">
        <v>0</v>
      </c>
      <c r="R1070" s="29">
        <v>25000</v>
      </c>
      <c r="S1070" s="29">
        <v>19000</v>
      </c>
      <c r="T1070" s="29">
        <v>6000</v>
      </c>
      <c r="U1070" s="30" t="s">
        <v>1174</v>
      </c>
      <c r="V1070" s="22"/>
      <c r="W1070" s="22"/>
      <c r="X1070" s="22"/>
      <c r="Y1070" s="22"/>
      <c r="Z1070" s="22"/>
      <c r="AA1070" s="22"/>
      <c r="AB1070" s="22"/>
      <c r="AC1070" s="22"/>
      <c r="AD1070" s="22"/>
      <c r="AE1070" s="22"/>
      <c r="AF1070" s="22"/>
      <c r="AG1070" s="22"/>
      <c r="AH1070" s="22"/>
      <c r="AI1070" s="22"/>
      <c r="AJ1070" s="22"/>
      <c r="AK1070" s="22"/>
      <c r="AL1070" s="22"/>
      <c r="AM1070" s="22"/>
      <c r="AN1070" s="22"/>
      <c r="AO1070" s="22"/>
      <c r="AP1070" s="22"/>
      <c r="AQ1070" s="22"/>
      <c r="AR1070" s="22"/>
      <c r="AS1070" s="22"/>
    </row>
    <row r="1071" spans="1:45" x14ac:dyDescent="0.3">
      <c r="A1071" s="22"/>
      <c r="B1071" s="26" t="s">
        <v>5069</v>
      </c>
      <c r="C1071" s="27">
        <v>45769</v>
      </c>
      <c r="D1071" s="28" t="s">
        <v>1189</v>
      </c>
      <c r="E1071" s="28" t="s">
        <v>1157</v>
      </c>
      <c r="F1071" s="28" t="s">
        <v>1195</v>
      </c>
      <c r="G1071" s="28" t="s">
        <v>4391</v>
      </c>
      <c r="H1071" s="28" t="s">
        <v>968</v>
      </c>
      <c r="I1071" s="28" t="s">
        <v>1153</v>
      </c>
      <c r="J1071" s="28" t="s">
        <v>1316</v>
      </c>
      <c r="K1071" s="28" t="s">
        <v>5070</v>
      </c>
      <c r="L1071" s="28" t="s">
        <v>5071</v>
      </c>
      <c r="M1071" s="28" t="s">
        <v>1177</v>
      </c>
      <c r="N1071" s="28" t="s">
        <v>1183</v>
      </c>
      <c r="O1071" s="29">
        <v>3</v>
      </c>
      <c r="P1071" s="29">
        <v>5500</v>
      </c>
      <c r="Q1071" s="29">
        <v>8</v>
      </c>
      <c r="R1071" s="29">
        <v>15180</v>
      </c>
      <c r="S1071" s="29">
        <v>11600</v>
      </c>
      <c r="T1071" s="29">
        <v>3580</v>
      </c>
      <c r="U1071" s="30" t="s">
        <v>1172</v>
      </c>
      <c r="V1071" s="22"/>
      <c r="W1071" s="22"/>
      <c r="X1071" s="22"/>
      <c r="Y1071" s="22"/>
      <c r="Z1071" s="22"/>
      <c r="AA1071" s="22"/>
      <c r="AB1071" s="22"/>
      <c r="AC1071" s="22"/>
      <c r="AD1071" s="22"/>
      <c r="AE1071" s="22"/>
      <c r="AF1071" s="22"/>
      <c r="AG1071" s="22"/>
      <c r="AH1071" s="22"/>
      <c r="AI1071" s="22"/>
      <c r="AJ1071" s="22"/>
      <c r="AK1071" s="22"/>
      <c r="AL1071" s="22"/>
      <c r="AM1071" s="22"/>
      <c r="AN1071" s="22"/>
      <c r="AO1071" s="22"/>
      <c r="AP1071" s="22"/>
      <c r="AQ1071" s="22"/>
      <c r="AR1071" s="22"/>
      <c r="AS1071" s="22"/>
    </row>
    <row r="1072" spans="1:45" x14ac:dyDescent="0.3">
      <c r="A1072" s="22"/>
      <c r="B1072" s="26" t="s">
        <v>5072</v>
      </c>
      <c r="C1072" s="27">
        <v>45769</v>
      </c>
      <c r="D1072" s="28" t="s">
        <v>1189</v>
      </c>
      <c r="E1072" s="28" t="s">
        <v>1157</v>
      </c>
      <c r="F1072" s="28" t="s">
        <v>1195</v>
      </c>
      <c r="G1072" s="28" t="s">
        <v>4395</v>
      </c>
      <c r="H1072" s="28" t="s">
        <v>1070</v>
      </c>
      <c r="I1072" s="28" t="s">
        <v>1153</v>
      </c>
      <c r="J1072" s="28" t="s">
        <v>1316</v>
      </c>
      <c r="K1072" s="28" t="s">
        <v>5073</v>
      </c>
      <c r="L1072" s="28" t="s">
        <v>5074</v>
      </c>
      <c r="M1072" s="28" t="s">
        <v>1177</v>
      </c>
      <c r="N1072" s="28" t="s">
        <v>1183</v>
      </c>
      <c r="O1072" s="29">
        <v>2</v>
      </c>
      <c r="P1072" s="29">
        <v>8500</v>
      </c>
      <c r="Q1072" s="29">
        <v>5</v>
      </c>
      <c r="R1072" s="29">
        <v>16150</v>
      </c>
      <c r="S1072" s="29">
        <v>12400</v>
      </c>
      <c r="T1072" s="29">
        <v>3750</v>
      </c>
      <c r="U1072" s="30" t="s">
        <v>1173</v>
      </c>
      <c r="V1072" s="22"/>
      <c r="W1072" s="22"/>
      <c r="X1072" s="22"/>
      <c r="Y1072" s="22"/>
      <c r="Z1072" s="22"/>
      <c r="AA1072" s="22"/>
      <c r="AB1072" s="22"/>
      <c r="AC1072" s="22"/>
      <c r="AD1072" s="22"/>
      <c r="AE1072" s="22"/>
      <c r="AF1072" s="22"/>
      <c r="AG1072" s="22"/>
      <c r="AH1072" s="22"/>
      <c r="AI1072" s="22"/>
      <c r="AJ1072" s="22"/>
      <c r="AK1072" s="22"/>
      <c r="AL1072" s="22"/>
      <c r="AM1072" s="22"/>
      <c r="AN1072" s="22"/>
      <c r="AO1072" s="22"/>
      <c r="AP1072" s="22"/>
      <c r="AQ1072" s="22"/>
      <c r="AR1072" s="22"/>
      <c r="AS1072" s="22"/>
    </row>
    <row r="1073" spans="1:45" x14ac:dyDescent="0.3">
      <c r="A1073" s="22"/>
      <c r="B1073" s="26" t="s">
        <v>5075</v>
      </c>
      <c r="C1073" s="27">
        <v>45770</v>
      </c>
      <c r="D1073" s="28" t="s">
        <v>1190</v>
      </c>
      <c r="E1073" s="28" t="s">
        <v>1157</v>
      </c>
      <c r="F1073" s="28" t="s">
        <v>1197</v>
      </c>
      <c r="G1073" s="28" t="s">
        <v>3196</v>
      </c>
      <c r="H1073" s="28" t="s">
        <v>934</v>
      </c>
      <c r="I1073" s="28" t="s">
        <v>1153</v>
      </c>
      <c r="J1073" s="28" t="s">
        <v>1374</v>
      </c>
      <c r="K1073" s="28" t="s">
        <v>5076</v>
      </c>
      <c r="L1073" s="28" t="s">
        <v>5077</v>
      </c>
      <c r="M1073" s="28" t="s">
        <v>1177</v>
      </c>
      <c r="N1073" s="28" t="s">
        <v>1181</v>
      </c>
      <c r="O1073" s="29">
        <v>10</v>
      </c>
      <c r="P1073" s="29">
        <v>180</v>
      </c>
      <c r="Q1073" s="29">
        <v>0</v>
      </c>
      <c r="R1073" s="29">
        <v>1800</v>
      </c>
      <c r="S1073" s="29">
        <v>1350</v>
      </c>
      <c r="T1073" s="29">
        <v>450</v>
      </c>
      <c r="U1073" s="30" t="s">
        <v>1172</v>
      </c>
      <c r="V1073" s="22"/>
      <c r="W1073" s="22"/>
      <c r="X1073" s="22"/>
      <c r="Y1073" s="22"/>
      <c r="Z1073" s="22"/>
      <c r="AA1073" s="22"/>
      <c r="AB1073" s="22"/>
      <c r="AC1073" s="22"/>
      <c r="AD1073" s="22"/>
      <c r="AE1073" s="22"/>
      <c r="AF1073" s="22"/>
      <c r="AG1073" s="22"/>
      <c r="AH1073" s="22"/>
      <c r="AI1073" s="22"/>
      <c r="AJ1073" s="22"/>
      <c r="AK1073" s="22"/>
      <c r="AL1073" s="22"/>
      <c r="AM1073" s="22"/>
      <c r="AN1073" s="22"/>
      <c r="AO1073" s="22"/>
      <c r="AP1073" s="22"/>
      <c r="AQ1073" s="22"/>
      <c r="AR1073" s="22"/>
      <c r="AS1073" s="22"/>
    </row>
    <row r="1074" spans="1:45" x14ac:dyDescent="0.3">
      <c r="A1074" s="22"/>
      <c r="B1074" s="26" t="s">
        <v>5078</v>
      </c>
      <c r="C1074" s="27">
        <v>45770</v>
      </c>
      <c r="D1074" s="28" t="s">
        <v>1190</v>
      </c>
      <c r="E1074" s="28" t="s">
        <v>1157</v>
      </c>
      <c r="F1074" s="28" t="s">
        <v>1197</v>
      </c>
      <c r="G1074" s="28" t="s">
        <v>3200</v>
      </c>
      <c r="H1074" s="28" t="s">
        <v>278</v>
      </c>
      <c r="I1074" s="28" t="s">
        <v>1153</v>
      </c>
      <c r="J1074" s="28" t="s">
        <v>2937</v>
      </c>
      <c r="K1074" s="28" t="s">
        <v>5079</v>
      </c>
      <c r="L1074" s="28" t="s">
        <v>5080</v>
      </c>
      <c r="M1074" s="28" t="s">
        <v>1177</v>
      </c>
      <c r="N1074" s="28" t="s">
        <v>1181</v>
      </c>
      <c r="O1074" s="29">
        <v>8</v>
      </c>
      <c r="P1074" s="29">
        <v>220</v>
      </c>
      <c r="Q1074" s="29">
        <v>0</v>
      </c>
      <c r="R1074" s="29">
        <v>1760</v>
      </c>
      <c r="S1074" s="29">
        <v>1300</v>
      </c>
      <c r="T1074" s="29">
        <v>460</v>
      </c>
      <c r="U1074" s="30" t="s">
        <v>1174</v>
      </c>
      <c r="V1074" s="22"/>
      <c r="W1074" s="22"/>
      <c r="X1074" s="22"/>
      <c r="Y1074" s="22"/>
      <c r="Z1074" s="22"/>
      <c r="AA1074" s="22"/>
      <c r="AB1074" s="22"/>
      <c r="AC1074" s="22"/>
      <c r="AD1074" s="22"/>
      <c r="AE1074" s="22"/>
      <c r="AF1074" s="22"/>
      <c r="AG1074" s="22"/>
      <c r="AH1074" s="22"/>
      <c r="AI1074" s="22"/>
      <c r="AJ1074" s="22"/>
      <c r="AK1074" s="22"/>
      <c r="AL1074" s="22"/>
      <c r="AM1074" s="22"/>
      <c r="AN1074" s="22"/>
      <c r="AO1074" s="22"/>
      <c r="AP1074" s="22"/>
      <c r="AQ1074" s="22"/>
      <c r="AR1074" s="22"/>
      <c r="AS1074" s="22"/>
    </row>
    <row r="1075" spans="1:45" x14ac:dyDescent="0.3">
      <c r="A1075" s="22"/>
      <c r="B1075" s="26" t="s">
        <v>5081</v>
      </c>
      <c r="C1075" s="27">
        <v>45771</v>
      </c>
      <c r="D1075" s="28" t="s">
        <v>1191</v>
      </c>
      <c r="E1075" s="28" t="s">
        <v>1157</v>
      </c>
      <c r="F1075" s="28" t="s">
        <v>1198</v>
      </c>
      <c r="G1075" s="28" t="s">
        <v>5082</v>
      </c>
      <c r="H1075" s="28" t="s">
        <v>964</v>
      </c>
      <c r="I1075" s="28" t="s">
        <v>1155</v>
      </c>
      <c r="J1075" s="28" t="s">
        <v>2946</v>
      </c>
      <c r="K1075" s="28" t="s">
        <v>5083</v>
      </c>
      <c r="L1075" s="28" t="s">
        <v>5084</v>
      </c>
      <c r="M1075" s="28" t="s">
        <v>1177</v>
      </c>
      <c r="N1075" s="28" t="s">
        <v>1180</v>
      </c>
      <c r="O1075" s="29">
        <v>3</v>
      </c>
      <c r="P1075" s="29">
        <v>3500</v>
      </c>
      <c r="Q1075" s="29">
        <v>5</v>
      </c>
      <c r="R1075" s="29">
        <v>9975</v>
      </c>
      <c r="S1075" s="29">
        <v>7600</v>
      </c>
      <c r="T1075" s="29">
        <v>2375</v>
      </c>
      <c r="U1075" s="30" t="s">
        <v>1172</v>
      </c>
      <c r="V1075" s="22"/>
      <c r="W1075" s="22"/>
      <c r="X1075" s="22"/>
      <c r="Y1075" s="22"/>
      <c r="Z1075" s="22"/>
      <c r="AA1075" s="22"/>
      <c r="AB1075" s="22"/>
      <c r="AC1075" s="22"/>
      <c r="AD1075" s="22"/>
      <c r="AE1075" s="22"/>
      <c r="AF1075" s="22"/>
      <c r="AG1075" s="22"/>
      <c r="AH1075" s="22"/>
      <c r="AI1075" s="22"/>
      <c r="AJ1075" s="22"/>
      <c r="AK1075" s="22"/>
      <c r="AL1075" s="22"/>
      <c r="AM1075" s="22"/>
      <c r="AN1075" s="22"/>
      <c r="AO1075" s="22"/>
      <c r="AP1075" s="22"/>
      <c r="AQ1075" s="22"/>
      <c r="AR1075" s="22"/>
      <c r="AS1075" s="22"/>
    </row>
    <row r="1076" spans="1:45" x14ac:dyDescent="0.3">
      <c r="A1076" s="22"/>
      <c r="B1076" s="26" t="s">
        <v>5085</v>
      </c>
      <c r="C1076" s="27">
        <v>45771</v>
      </c>
      <c r="D1076" s="28" t="s">
        <v>1191</v>
      </c>
      <c r="E1076" s="28" t="s">
        <v>1157</v>
      </c>
      <c r="F1076" s="28" t="s">
        <v>1198</v>
      </c>
      <c r="G1076" s="28" t="s">
        <v>5086</v>
      </c>
      <c r="H1076" s="28" t="s">
        <v>493</v>
      </c>
      <c r="I1076" s="28" t="s">
        <v>1155</v>
      </c>
      <c r="J1076" s="28" t="s">
        <v>2946</v>
      </c>
      <c r="K1076" s="28" t="s">
        <v>5087</v>
      </c>
      <c r="L1076" s="28" t="s">
        <v>5088</v>
      </c>
      <c r="M1076" s="28" t="s">
        <v>1177</v>
      </c>
      <c r="N1076" s="28" t="s">
        <v>1180</v>
      </c>
      <c r="O1076" s="29">
        <v>4</v>
      </c>
      <c r="P1076" s="29">
        <v>1800</v>
      </c>
      <c r="Q1076" s="29">
        <v>0</v>
      </c>
      <c r="R1076" s="29">
        <v>7200</v>
      </c>
      <c r="S1076" s="29">
        <v>5500</v>
      </c>
      <c r="T1076" s="29">
        <v>1700</v>
      </c>
      <c r="U1076" s="30" t="s">
        <v>1174</v>
      </c>
      <c r="V1076" s="22"/>
      <c r="W1076" s="22"/>
      <c r="X1076" s="22"/>
      <c r="Y1076" s="22"/>
      <c r="Z1076" s="22"/>
      <c r="AA1076" s="22"/>
      <c r="AB1076" s="22"/>
      <c r="AC1076" s="22"/>
      <c r="AD1076" s="22"/>
      <c r="AE1076" s="22"/>
      <c r="AF1076" s="22"/>
      <c r="AG1076" s="22"/>
      <c r="AH1076" s="22"/>
      <c r="AI1076" s="22"/>
      <c r="AJ1076" s="22"/>
      <c r="AK1076" s="22"/>
      <c r="AL1076" s="22"/>
      <c r="AM1076" s="22"/>
      <c r="AN1076" s="22"/>
      <c r="AO1076" s="22"/>
      <c r="AP1076" s="22"/>
      <c r="AQ1076" s="22"/>
      <c r="AR1076" s="22"/>
      <c r="AS1076" s="22"/>
    </row>
    <row r="1077" spans="1:45" x14ac:dyDescent="0.3">
      <c r="A1077" s="22"/>
      <c r="B1077" s="26" t="s">
        <v>5089</v>
      </c>
      <c r="C1077" s="27">
        <v>45772</v>
      </c>
      <c r="D1077" s="28" t="s">
        <v>1192</v>
      </c>
      <c r="E1077" s="28" t="s">
        <v>1157</v>
      </c>
      <c r="F1077" s="28" t="s">
        <v>1195</v>
      </c>
      <c r="G1077" s="28" t="s">
        <v>4436</v>
      </c>
      <c r="H1077" s="28" t="s">
        <v>918</v>
      </c>
      <c r="I1077" s="28" t="s">
        <v>1153</v>
      </c>
      <c r="J1077" s="28" t="s">
        <v>2669</v>
      </c>
      <c r="K1077" s="28" t="s">
        <v>5090</v>
      </c>
      <c r="L1077" s="28" t="s">
        <v>5091</v>
      </c>
      <c r="M1077" s="28" t="s">
        <v>1177</v>
      </c>
      <c r="N1077" s="28" t="s">
        <v>1183</v>
      </c>
      <c r="O1077" s="29">
        <v>4</v>
      </c>
      <c r="P1077" s="29">
        <v>2800</v>
      </c>
      <c r="Q1077" s="29">
        <v>5</v>
      </c>
      <c r="R1077" s="29">
        <v>10640</v>
      </c>
      <c r="S1077" s="29">
        <v>8100</v>
      </c>
      <c r="T1077" s="29">
        <v>2540</v>
      </c>
      <c r="U1077" s="30" t="s">
        <v>1172</v>
      </c>
      <c r="V1077" s="22"/>
      <c r="W1077" s="22"/>
      <c r="X1077" s="22"/>
      <c r="Y1077" s="22"/>
      <c r="Z1077" s="22"/>
      <c r="AA1077" s="22"/>
      <c r="AB1077" s="22"/>
      <c r="AC1077" s="22"/>
      <c r="AD1077" s="22"/>
      <c r="AE1077" s="22"/>
      <c r="AF1077" s="22"/>
      <c r="AG1077" s="22"/>
      <c r="AH1077" s="22"/>
      <c r="AI1077" s="22"/>
      <c r="AJ1077" s="22"/>
      <c r="AK1077" s="22"/>
      <c r="AL1077" s="22"/>
      <c r="AM1077" s="22"/>
      <c r="AN1077" s="22"/>
      <c r="AO1077" s="22"/>
      <c r="AP1077" s="22"/>
      <c r="AQ1077" s="22"/>
      <c r="AR1077" s="22"/>
      <c r="AS1077" s="22"/>
    </row>
    <row r="1078" spans="1:45" x14ac:dyDescent="0.3">
      <c r="A1078" s="22"/>
      <c r="B1078" s="26" t="s">
        <v>5092</v>
      </c>
      <c r="C1078" s="27">
        <v>45772</v>
      </c>
      <c r="D1078" s="28" t="s">
        <v>1192</v>
      </c>
      <c r="E1078" s="28" t="s">
        <v>1157</v>
      </c>
      <c r="F1078" s="28" t="s">
        <v>1195</v>
      </c>
      <c r="G1078" s="28" t="s">
        <v>4440</v>
      </c>
      <c r="H1078" s="28" t="s">
        <v>186</v>
      </c>
      <c r="I1078" s="28" t="s">
        <v>1153</v>
      </c>
      <c r="J1078" s="28" t="s">
        <v>2669</v>
      </c>
      <c r="K1078" s="28" t="s">
        <v>5093</v>
      </c>
      <c r="L1078" s="28" t="s">
        <v>5094</v>
      </c>
      <c r="M1078" s="28" t="s">
        <v>1177</v>
      </c>
      <c r="N1078" s="28" t="s">
        <v>1183</v>
      </c>
      <c r="O1078" s="29">
        <v>2</v>
      </c>
      <c r="P1078" s="29">
        <v>8500</v>
      </c>
      <c r="Q1078" s="29">
        <v>0</v>
      </c>
      <c r="R1078" s="29">
        <v>17000</v>
      </c>
      <c r="S1078" s="29">
        <v>13000</v>
      </c>
      <c r="T1078" s="29">
        <v>4000</v>
      </c>
      <c r="U1078" s="30" t="s">
        <v>1173</v>
      </c>
      <c r="V1078" s="22"/>
      <c r="W1078" s="22"/>
      <c r="X1078" s="22"/>
      <c r="Y1078" s="22"/>
      <c r="Z1078" s="22"/>
      <c r="AA1078" s="22"/>
      <c r="AB1078" s="22"/>
      <c r="AC1078" s="22"/>
      <c r="AD1078" s="22"/>
      <c r="AE1078" s="22"/>
      <c r="AF1078" s="22"/>
      <c r="AG1078" s="22"/>
      <c r="AH1078" s="22"/>
      <c r="AI1078" s="22"/>
      <c r="AJ1078" s="22"/>
      <c r="AK1078" s="22"/>
      <c r="AL1078" s="22"/>
      <c r="AM1078" s="22"/>
      <c r="AN1078" s="22"/>
      <c r="AO1078" s="22"/>
      <c r="AP1078" s="22"/>
      <c r="AQ1078" s="22"/>
      <c r="AR1078" s="22"/>
      <c r="AS1078" s="22"/>
    </row>
    <row r="1079" spans="1:45" x14ac:dyDescent="0.3">
      <c r="A1079" s="22"/>
      <c r="B1079" s="26" t="s">
        <v>5095</v>
      </c>
      <c r="C1079" s="27">
        <v>45773</v>
      </c>
      <c r="D1079" s="28" t="s">
        <v>1193</v>
      </c>
      <c r="E1079" s="28" t="s">
        <v>1157</v>
      </c>
      <c r="F1079" s="28" t="s">
        <v>1195</v>
      </c>
      <c r="G1079" s="28" t="s">
        <v>4487</v>
      </c>
      <c r="H1079" s="28" t="s">
        <v>936</v>
      </c>
      <c r="I1079" s="28" t="s">
        <v>1153</v>
      </c>
      <c r="J1079" s="28" t="s">
        <v>2419</v>
      </c>
      <c r="K1079" s="28" t="s">
        <v>5096</v>
      </c>
      <c r="L1079" s="28" t="s">
        <v>5097</v>
      </c>
      <c r="M1079" s="28" t="s">
        <v>1177</v>
      </c>
      <c r="N1079" s="28" t="s">
        <v>1183</v>
      </c>
      <c r="O1079" s="29">
        <v>6</v>
      </c>
      <c r="P1079" s="29">
        <v>1500</v>
      </c>
      <c r="Q1079" s="29">
        <v>5</v>
      </c>
      <c r="R1079" s="29">
        <v>8550</v>
      </c>
      <c r="S1079" s="29">
        <v>6500</v>
      </c>
      <c r="T1079" s="29">
        <v>2050</v>
      </c>
      <c r="U1079" s="30" t="s">
        <v>1172</v>
      </c>
      <c r="V1079" s="22"/>
      <c r="W1079" s="22"/>
      <c r="X1079" s="22"/>
      <c r="Y1079" s="22"/>
      <c r="Z1079" s="22"/>
      <c r="AA1079" s="22"/>
      <c r="AB1079" s="22"/>
      <c r="AC1079" s="22"/>
      <c r="AD1079" s="22"/>
      <c r="AE1079" s="22"/>
      <c r="AF1079" s="22"/>
      <c r="AG1079" s="22"/>
      <c r="AH1079" s="22"/>
      <c r="AI1079" s="22"/>
      <c r="AJ1079" s="22"/>
      <c r="AK1079" s="22"/>
      <c r="AL1079" s="22"/>
      <c r="AM1079" s="22"/>
      <c r="AN1079" s="22"/>
      <c r="AO1079" s="22"/>
      <c r="AP1079" s="22"/>
      <c r="AQ1079" s="22"/>
      <c r="AR1079" s="22"/>
      <c r="AS1079" s="22"/>
    </row>
    <row r="1080" spans="1:45" x14ac:dyDescent="0.3">
      <c r="A1080" s="22"/>
      <c r="B1080" s="26" t="s">
        <v>5098</v>
      </c>
      <c r="C1080" s="27">
        <v>45773</v>
      </c>
      <c r="D1080" s="28" t="s">
        <v>1193</v>
      </c>
      <c r="E1080" s="28" t="s">
        <v>1157</v>
      </c>
      <c r="F1080" s="28" t="s">
        <v>1195</v>
      </c>
      <c r="G1080" s="28" t="s">
        <v>4491</v>
      </c>
      <c r="H1080" s="28" t="s">
        <v>521</v>
      </c>
      <c r="I1080" s="28" t="s">
        <v>1153</v>
      </c>
      <c r="J1080" s="28" t="s">
        <v>2419</v>
      </c>
      <c r="K1080" s="28" t="s">
        <v>5099</v>
      </c>
      <c r="L1080" s="28" t="s">
        <v>5100</v>
      </c>
      <c r="M1080" s="28" t="s">
        <v>1177</v>
      </c>
      <c r="N1080" s="28" t="s">
        <v>1183</v>
      </c>
      <c r="O1080" s="29">
        <v>4</v>
      </c>
      <c r="P1080" s="29">
        <v>2200</v>
      </c>
      <c r="Q1080" s="29">
        <v>0</v>
      </c>
      <c r="R1080" s="29">
        <v>8800</v>
      </c>
      <c r="S1080" s="29">
        <v>6700</v>
      </c>
      <c r="T1080" s="29">
        <v>2100</v>
      </c>
      <c r="U1080" s="30" t="s">
        <v>1174</v>
      </c>
      <c r="V1080" s="22"/>
      <c r="W1080" s="22"/>
      <c r="X1080" s="22"/>
      <c r="Y1080" s="22"/>
      <c r="Z1080" s="22"/>
      <c r="AA1080" s="22"/>
      <c r="AB1080" s="22"/>
      <c r="AC1080" s="22"/>
      <c r="AD1080" s="22"/>
      <c r="AE1080" s="22"/>
      <c r="AF1080" s="22"/>
      <c r="AG1080" s="22"/>
      <c r="AH1080" s="22"/>
      <c r="AI1080" s="22"/>
      <c r="AJ1080" s="22"/>
      <c r="AK1080" s="22"/>
      <c r="AL1080" s="22"/>
      <c r="AM1080" s="22"/>
      <c r="AN1080" s="22"/>
      <c r="AO1080" s="22"/>
      <c r="AP1080" s="22"/>
      <c r="AQ1080" s="22"/>
      <c r="AR1080" s="22"/>
      <c r="AS1080" s="22"/>
    </row>
    <row r="1081" spans="1:45" x14ac:dyDescent="0.3">
      <c r="A1081" s="22"/>
      <c r="B1081" s="26" t="s">
        <v>5101</v>
      </c>
      <c r="C1081" s="27">
        <v>45774</v>
      </c>
      <c r="D1081" s="28" t="s">
        <v>1186</v>
      </c>
      <c r="E1081" s="28" t="s">
        <v>1159</v>
      </c>
      <c r="F1081" s="28" t="s">
        <v>1198</v>
      </c>
      <c r="G1081" s="28" t="s">
        <v>3103</v>
      </c>
      <c r="H1081" s="28" t="s">
        <v>953</v>
      </c>
      <c r="I1081" s="28" t="s">
        <v>1152</v>
      </c>
      <c r="J1081" s="28" t="s">
        <v>1536</v>
      </c>
      <c r="K1081" s="28" t="s">
        <v>5102</v>
      </c>
      <c r="L1081" s="28" t="s">
        <v>5103</v>
      </c>
      <c r="M1081" s="28" t="s">
        <v>1177</v>
      </c>
      <c r="N1081" s="28" t="s">
        <v>1184</v>
      </c>
      <c r="O1081" s="29">
        <v>2</v>
      </c>
      <c r="P1081" s="29">
        <v>25000</v>
      </c>
      <c r="Q1081" s="29">
        <v>8</v>
      </c>
      <c r="R1081" s="29">
        <v>46000</v>
      </c>
      <c r="S1081" s="29">
        <v>35000</v>
      </c>
      <c r="T1081" s="29">
        <v>11000</v>
      </c>
      <c r="U1081" s="30" t="s">
        <v>1172</v>
      </c>
      <c r="V1081" s="22"/>
      <c r="W1081" s="22"/>
      <c r="X1081" s="22"/>
      <c r="Y1081" s="22"/>
      <c r="Z1081" s="22"/>
      <c r="AA1081" s="22"/>
      <c r="AB1081" s="22"/>
      <c r="AC1081" s="22"/>
      <c r="AD1081" s="22"/>
      <c r="AE1081" s="22"/>
      <c r="AF1081" s="22"/>
      <c r="AG1081" s="22"/>
      <c r="AH1081" s="22"/>
      <c r="AI1081" s="22"/>
      <c r="AJ1081" s="22"/>
      <c r="AK1081" s="22"/>
      <c r="AL1081" s="22"/>
      <c r="AM1081" s="22"/>
      <c r="AN1081" s="22"/>
      <c r="AO1081" s="22"/>
      <c r="AP1081" s="22"/>
      <c r="AQ1081" s="22"/>
      <c r="AR1081" s="22"/>
      <c r="AS1081" s="22"/>
    </row>
    <row r="1082" spans="1:45" x14ac:dyDescent="0.3">
      <c r="A1082" s="22"/>
      <c r="B1082" s="26" t="s">
        <v>5104</v>
      </c>
      <c r="C1082" s="27">
        <v>45774</v>
      </c>
      <c r="D1082" s="28" t="s">
        <v>1186</v>
      </c>
      <c r="E1082" s="28" t="s">
        <v>1159</v>
      </c>
      <c r="F1082" s="28" t="s">
        <v>1198</v>
      </c>
      <c r="G1082" s="28" t="s">
        <v>3107</v>
      </c>
      <c r="H1082" s="28" t="s">
        <v>771</v>
      </c>
      <c r="I1082" s="28" t="s">
        <v>1152</v>
      </c>
      <c r="J1082" s="28" t="s">
        <v>1536</v>
      </c>
      <c r="K1082" s="28" t="s">
        <v>5105</v>
      </c>
      <c r="L1082" s="28" t="s">
        <v>5106</v>
      </c>
      <c r="M1082" s="28" t="s">
        <v>1177</v>
      </c>
      <c r="N1082" s="28" t="s">
        <v>1184</v>
      </c>
      <c r="O1082" s="29">
        <v>1</v>
      </c>
      <c r="P1082" s="29">
        <v>38000</v>
      </c>
      <c r="Q1082" s="29">
        <v>5</v>
      </c>
      <c r="R1082" s="29">
        <v>36100</v>
      </c>
      <c r="S1082" s="29">
        <v>28000</v>
      </c>
      <c r="T1082" s="29">
        <v>8100</v>
      </c>
      <c r="U1082" s="30" t="s">
        <v>1174</v>
      </c>
      <c r="V1082" s="22"/>
      <c r="W1082" s="22"/>
      <c r="X1082" s="22"/>
      <c r="Y1082" s="22"/>
      <c r="Z1082" s="22"/>
      <c r="AA1082" s="22"/>
      <c r="AB1082" s="22"/>
      <c r="AC1082" s="22"/>
      <c r="AD1082" s="22"/>
      <c r="AE1082" s="22"/>
      <c r="AF1082" s="22"/>
      <c r="AG1082" s="22"/>
      <c r="AH1082" s="22"/>
      <c r="AI1082" s="22"/>
      <c r="AJ1082" s="22"/>
      <c r="AK1082" s="22"/>
      <c r="AL1082" s="22"/>
      <c r="AM1082" s="22"/>
      <c r="AN1082" s="22"/>
      <c r="AO1082" s="22"/>
      <c r="AP1082" s="22"/>
      <c r="AQ1082" s="22"/>
      <c r="AR1082" s="22"/>
      <c r="AS1082" s="22"/>
    </row>
    <row r="1083" spans="1:45" x14ac:dyDescent="0.3">
      <c r="A1083" s="22"/>
      <c r="B1083" s="26" t="s">
        <v>5107</v>
      </c>
      <c r="C1083" s="27">
        <v>45775</v>
      </c>
      <c r="D1083" s="28" t="s">
        <v>1187</v>
      </c>
      <c r="E1083" s="28" t="s">
        <v>1158</v>
      </c>
      <c r="F1083" s="28" t="s">
        <v>1196</v>
      </c>
      <c r="G1083" s="28" t="s">
        <v>3111</v>
      </c>
      <c r="H1083" s="28" t="s">
        <v>955</v>
      </c>
      <c r="I1083" s="28" t="s">
        <v>1151</v>
      </c>
      <c r="J1083" s="28" t="s">
        <v>5108</v>
      </c>
      <c r="K1083" s="28" t="s">
        <v>5109</v>
      </c>
      <c r="L1083" s="28" t="s">
        <v>5110</v>
      </c>
      <c r="M1083" s="28" t="s">
        <v>1177</v>
      </c>
      <c r="N1083" s="28" t="s">
        <v>1182</v>
      </c>
      <c r="O1083" s="29">
        <v>3</v>
      </c>
      <c r="P1083" s="29">
        <v>4500</v>
      </c>
      <c r="Q1083" s="29">
        <v>5</v>
      </c>
      <c r="R1083" s="29">
        <v>12825</v>
      </c>
      <c r="S1083" s="29">
        <v>9800</v>
      </c>
      <c r="T1083" s="29">
        <v>3025</v>
      </c>
      <c r="U1083" s="30" t="s">
        <v>1172</v>
      </c>
      <c r="V1083" s="22"/>
      <c r="W1083" s="22"/>
      <c r="X1083" s="22"/>
      <c r="Y1083" s="22"/>
      <c r="Z1083" s="22"/>
      <c r="AA1083" s="22"/>
      <c r="AB1083" s="22"/>
      <c r="AC1083" s="22"/>
      <c r="AD1083" s="22"/>
      <c r="AE1083" s="22"/>
      <c r="AF1083" s="22"/>
      <c r="AG1083" s="22"/>
      <c r="AH1083" s="22"/>
      <c r="AI1083" s="22"/>
      <c r="AJ1083" s="22"/>
      <c r="AK1083" s="22"/>
      <c r="AL1083" s="22"/>
      <c r="AM1083" s="22"/>
      <c r="AN1083" s="22"/>
      <c r="AO1083" s="22"/>
      <c r="AP1083" s="22"/>
      <c r="AQ1083" s="22"/>
      <c r="AR1083" s="22"/>
      <c r="AS1083" s="22"/>
    </row>
    <row r="1084" spans="1:45" x14ac:dyDescent="0.3">
      <c r="A1084" s="22"/>
      <c r="B1084" s="26" t="s">
        <v>5111</v>
      </c>
      <c r="C1084" s="27">
        <v>45775</v>
      </c>
      <c r="D1084" s="28" t="s">
        <v>1187</v>
      </c>
      <c r="E1084" s="28" t="s">
        <v>1158</v>
      </c>
      <c r="F1084" s="28" t="s">
        <v>1196</v>
      </c>
      <c r="G1084" s="28" t="s">
        <v>3115</v>
      </c>
      <c r="H1084" s="28" t="s">
        <v>832</v>
      </c>
      <c r="I1084" s="28" t="s">
        <v>1151</v>
      </c>
      <c r="J1084" s="28" t="s">
        <v>5112</v>
      </c>
      <c r="K1084" s="28" t="s">
        <v>5113</v>
      </c>
      <c r="L1084" s="28" t="s">
        <v>5114</v>
      </c>
      <c r="M1084" s="28" t="s">
        <v>1177</v>
      </c>
      <c r="N1084" s="28" t="s">
        <v>1182</v>
      </c>
      <c r="O1084" s="29">
        <v>4</v>
      </c>
      <c r="P1084" s="29">
        <v>3200</v>
      </c>
      <c r="Q1084" s="29">
        <v>0</v>
      </c>
      <c r="R1084" s="29">
        <v>12800</v>
      </c>
      <c r="S1084" s="29">
        <v>9800</v>
      </c>
      <c r="T1084" s="29">
        <v>3000</v>
      </c>
      <c r="U1084" s="30" t="s">
        <v>1173</v>
      </c>
      <c r="V1084" s="22"/>
      <c r="W1084" s="22"/>
      <c r="X1084" s="22"/>
      <c r="Y1084" s="22"/>
      <c r="Z1084" s="22"/>
      <c r="AA1084" s="22"/>
      <c r="AB1084" s="22"/>
      <c r="AC1084" s="22"/>
      <c r="AD1084" s="22"/>
      <c r="AE1084" s="22"/>
      <c r="AF1084" s="22"/>
      <c r="AG1084" s="22"/>
      <c r="AH1084" s="22"/>
      <c r="AI1084" s="22"/>
      <c r="AJ1084" s="22"/>
      <c r="AK1084" s="22"/>
      <c r="AL1084" s="22"/>
      <c r="AM1084" s="22"/>
      <c r="AN1084" s="22"/>
      <c r="AO1084" s="22"/>
      <c r="AP1084" s="22"/>
      <c r="AQ1084" s="22"/>
      <c r="AR1084" s="22"/>
      <c r="AS1084" s="22"/>
    </row>
    <row r="1085" spans="1:45" x14ac:dyDescent="0.3">
      <c r="A1085" s="22"/>
      <c r="B1085" s="26" t="s">
        <v>5115</v>
      </c>
      <c r="C1085" s="27">
        <v>45776</v>
      </c>
      <c r="D1085" s="28" t="s">
        <v>1188</v>
      </c>
      <c r="E1085" s="28" t="s">
        <v>1156</v>
      </c>
      <c r="F1085" s="28" t="s">
        <v>1197</v>
      </c>
      <c r="G1085" s="28" t="s">
        <v>2700</v>
      </c>
      <c r="H1085" s="28" t="s">
        <v>975</v>
      </c>
      <c r="I1085" s="28" t="s">
        <v>1152</v>
      </c>
      <c r="J1085" s="28" t="s">
        <v>5116</v>
      </c>
      <c r="K1085" s="28" t="s">
        <v>5117</v>
      </c>
      <c r="L1085" s="28" t="s">
        <v>5118</v>
      </c>
      <c r="M1085" s="28" t="s">
        <v>1177</v>
      </c>
      <c r="N1085" s="28" t="s">
        <v>1185</v>
      </c>
      <c r="O1085" s="29">
        <v>3</v>
      </c>
      <c r="P1085" s="29">
        <v>15000</v>
      </c>
      <c r="Q1085" s="29">
        <v>8</v>
      </c>
      <c r="R1085" s="29">
        <v>41400</v>
      </c>
      <c r="S1085" s="29">
        <v>32000</v>
      </c>
      <c r="T1085" s="29">
        <v>9400</v>
      </c>
      <c r="U1085" s="30" t="s">
        <v>1172</v>
      </c>
      <c r="V1085" s="22"/>
      <c r="W1085" s="22"/>
      <c r="X1085" s="22"/>
      <c r="Y1085" s="22"/>
      <c r="Z1085" s="22"/>
      <c r="AA1085" s="22"/>
      <c r="AB1085" s="22"/>
      <c r="AC1085" s="22"/>
      <c r="AD1085" s="22"/>
      <c r="AE1085" s="22"/>
      <c r="AF1085" s="22"/>
      <c r="AG1085" s="22"/>
      <c r="AH1085" s="22"/>
      <c r="AI1085" s="22"/>
      <c r="AJ1085" s="22"/>
      <c r="AK1085" s="22"/>
      <c r="AL1085" s="22"/>
      <c r="AM1085" s="22"/>
      <c r="AN1085" s="22"/>
      <c r="AO1085" s="22"/>
      <c r="AP1085" s="22"/>
      <c r="AQ1085" s="22"/>
      <c r="AR1085" s="22"/>
      <c r="AS1085" s="22"/>
    </row>
    <row r="1086" spans="1:45" x14ac:dyDescent="0.3">
      <c r="A1086" s="22"/>
      <c r="B1086" s="26" t="s">
        <v>5119</v>
      </c>
      <c r="C1086" s="27">
        <v>45776</v>
      </c>
      <c r="D1086" s="28" t="s">
        <v>1188</v>
      </c>
      <c r="E1086" s="28" t="s">
        <v>1156</v>
      </c>
      <c r="F1086" s="28" t="s">
        <v>1197</v>
      </c>
      <c r="G1086" s="28" t="s">
        <v>2703</v>
      </c>
      <c r="H1086" s="28" t="s">
        <v>760</v>
      </c>
      <c r="I1086" s="28" t="s">
        <v>1152</v>
      </c>
      <c r="J1086" s="28" t="s">
        <v>1245</v>
      </c>
      <c r="K1086" s="28" t="s">
        <v>5120</v>
      </c>
      <c r="L1086" s="28" t="s">
        <v>5121</v>
      </c>
      <c r="M1086" s="28" t="s">
        <v>1177</v>
      </c>
      <c r="N1086" s="28" t="s">
        <v>1185</v>
      </c>
      <c r="O1086" s="29">
        <v>4</v>
      </c>
      <c r="P1086" s="29">
        <v>2000</v>
      </c>
      <c r="Q1086" s="29">
        <v>5</v>
      </c>
      <c r="R1086" s="29">
        <v>7600</v>
      </c>
      <c r="S1086" s="29">
        <v>5800</v>
      </c>
      <c r="T1086" s="29">
        <v>1800</v>
      </c>
      <c r="U1086" s="30" t="s">
        <v>1174</v>
      </c>
      <c r="V1086" s="22"/>
      <c r="W1086" s="22"/>
      <c r="X1086" s="22"/>
      <c r="Y1086" s="22"/>
      <c r="Z1086" s="22"/>
      <c r="AA1086" s="22"/>
      <c r="AB1086" s="22"/>
      <c r="AC1086" s="22"/>
      <c r="AD1086" s="22"/>
      <c r="AE1086" s="22"/>
      <c r="AF1086" s="22"/>
      <c r="AG1086" s="22"/>
      <c r="AH1086" s="22"/>
      <c r="AI1086" s="22"/>
      <c r="AJ1086" s="22"/>
      <c r="AK1086" s="22"/>
      <c r="AL1086" s="22"/>
      <c r="AM1086" s="22"/>
      <c r="AN1086" s="22"/>
      <c r="AO1086" s="22"/>
      <c r="AP1086" s="22"/>
      <c r="AQ1086" s="22"/>
      <c r="AR1086" s="22"/>
      <c r="AS1086" s="22"/>
    </row>
    <row r="1087" spans="1:45" x14ac:dyDescent="0.3">
      <c r="A1087" s="22"/>
      <c r="B1087" s="26" t="s">
        <v>5122</v>
      </c>
      <c r="C1087" s="27">
        <v>45777</v>
      </c>
      <c r="D1087" s="28" t="s">
        <v>1189</v>
      </c>
      <c r="E1087" s="28" t="s">
        <v>1157</v>
      </c>
      <c r="F1087" s="28" t="s">
        <v>1195</v>
      </c>
      <c r="G1087" s="28" t="s">
        <v>4525</v>
      </c>
      <c r="H1087" s="28" t="s">
        <v>606</v>
      </c>
      <c r="I1087" s="28" t="s">
        <v>1153</v>
      </c>
      <c r="J1087" s="28" t="s">
        <v>3889</v>
      </c>
      <c r="K1087" s="28" t="s">
        <v>5123</v>
      </c>
      <c r="L1087" s="28" t="s">
        <v>3410</v>
      </c>
      <c r="M1087" s="28" t="s">
        <v>1177</v>
      </c>
      <c r="N1087" s="28" t="s">
        <v>1183</v>
      </c>
      <c r="O1087" s="29">
        <v>2</v>
      </c>
      <c r="P1087" s="29">
        <v>15000</v>
      </c>
      <c r="Q1087" s="29">
        <v>12</v>
      </c>
      <c r="R1087" s="29">
        <v>26400</v>
      </c>
      <c r="S1087" s="29">
        <v>20000</v>
      </c>
      <c r="T1087" s="29">
        <v>6400</v>
      </c>
      <c r="U1087" s="30" t="s">
        <v>1172</v>
      </c>
      <c r="V1087" s="22"/>
      <c r="W1087" s="22"/>
      <c r="X1087" s="22"/>
      <c r="Y1087" s="22"/>
      <c r="Z1087" s="22"/>
      <c r="AA1087" s="22"/>
      <c r="AB1087" s="22"/>
      <c r="AC1087" s="22"/>
      <c r="AD1087" s="22"/>
      <c r="AE1087" s="22"/>
      <c r="AF1087" s="22"/>
      <c r="AG1087" s="22"/>
      <c r="AH1087" s="22"/>
      <c r="AI1087" s="22"/>
      <c r="AJ1087" s="22"/>
      <c r="AK1087" s="22"/>
      <c r="AL1087" s="22"/>
      <c r="AM1087" s="22"/>
      <c r="AN1087" s="22"/>
      <c r="AO1087" s="22"/>
      <c r="AP1087" s="22"/>
      <c r="AQ1087" s="22"/>
      <c r="AR1087" s="22"/>
      <c r="AS1087" s="22"/>
    </row>
    <row r="1088" spans="1:45" x14ac:dyDescent="0.3">
      <c r="A1088" s="22"/>
      <c r="B1088" s="26" t="s">
        <v>5124</v>
      </c>
      <c r="C1088" s="27">
        <v>45777</v>
      </c>
      <c r="D1088" s="28" t="s">
        <v>1189</v>
      </c>
      <c r="E1088" s="28" t="s">
        <v>1157</v>
      </c>
      <c r="F1088" s="28" t="s">
        <v>1195</v>
      </c>
      <c r="G1088" s="28" t="s">
        <v>4529</v>
      </c>
      <c r="H1088" s="28" t="s">
        <v>506</v>
      </c>
      <c r="I1088" s="28" t="s">
        <v>1153</v>
      </c>
      <c r="J1088" s="28" t="s">
        <v>3889</v>
      </c>
      <c r="K1088" s="28" t="s">
        <v>5125</v>
      </c>
      <c r="L1088" s="28" t="s">
        <v>3413</v>
      </c>
      <c r="M1088" s="28" t="s">
        <v>1177</v>
      </c>
      <c r="N1088" s="28" t="s">
        <v>1183</v>
      </c>
      <c r="O1088" s="29">
        <v>3</v>
      </c>
      <c r="P1088" s="29">
        <v>8500</v>
      </c>
      <c r="Q1088" s="29">
        <v>10</v>
      </c>
      <c r="R1088" s="29">
        <v>22950</v>
      </c>
      <c r="S1088" s="29">
        <v>17500</v>
      </c>
      <c r="T1088" s="29">
        <v>5450</v>
      </c>
      <c r="U1088" s="30" t="s">
        <v>1173</v>
      </c>
      <c r="V1088" s="22"/>
      <c r="W1088" s="22"/>
      <c r="X1088" s="22"/>
      <c r="Y1088" s="22"/>
      <c r="Z1088" s="22"/>
      <c r="AA1088" s="22"/>
      <c r="AB1088" s="22"/>
      <c r="AC1088" s="22"/>
      <c r="AD1088" s="22"/>
      <c r="AE1088" s="22"/>
      <c r="AF1088" s="22"/>
      <c r="AG1088" s="22"/>
      <c r="AH1088" s="22"/>
      <c r="AI1088" s="22"/>
      <c r="AJ1088" s="22"/>
      <c r="AK1088" s="22"/>
      <c r="AL1088" s="22"/>
      <c r="AM1088" s="22"/>
      <c r="AN1088" s="22"/>
      <c r="AO1088" s="22"/>
      <c r="AP1088" s="22"/>
      <c r="AQ1088" s="22"/>
      <c r="AR1088" s="22"/>
      <c r="AS1088" s="22"/>
    </row>
    <row r="1089" spans="1:45" x14ac:dyDescent="0.3">
      <c r="A1089" s="22"/>
      <c r="B1089" s="26" t="s">
        <v>5126</v>
      </c>
      <c r="C1089" s="27">
        <v>45778</v>
      </c>
      <c r="D1089" s="28" t="s">
        <v>1186</v>
      </c>
      <c r="E1089" s="28" t="s">
        <v>1159</v>
      </c>
      <c r="F1089" s="28" t="s">
        <v>1198</v>
      </c>
      <c r="G1089" s="28" t="s">
        <v>3165</v>
      </c>
      <c r="H1089" s="28" t="s">
        <v>559</v>
      </c>
      <c r="I1089" s="28" t="s">
        <v>1152</v>
      </c>
      <c r="J1089" s="28" t="s">
        <v>3908</v>
      </c>
      <c r="K1089" s="28" t="s">
        <v>5127</v>
      </c>
      <c r="L1089" s="28" t="s">
        <v>5128</v>
      </c>
      <c r="M1089" s="28" t="s">
        <v>1177</v>
      </c>
      <c r="N1089" s="28" t="s">
        <v>1184</v>
      </c>
      <c r="O1089" s="29">
        <v>2</v>
      </c>
      <c r="P1089" s="29">
        <v>22000</v>
      </c>
      <c r="Q1089" s="29">
        <v>8</v>
      </c>
      <c r="R1089" s="29">
        <v>40480</v>
      </c>
      <c r="S1089" s="29">
        <v>31000</v>
      </c>
      <c r="T1089" s="29">
        <v>9480</v>
      </c>
      <c r="U1089" s="30" t="s">
        <v>1172</v>
      </c>
      <c r="V1089" s="22"/>
      <c r="W1089" s="22"/>
      <c r="X1089" s="22"/>
      <c r="Y1089" s="22"/>
      <c r="Z1089" s="22"/>
      <c r="AA1089" s="22"/>
      <c r="AB1089" s="22"/>
      <c r="AC1089" s="22"/>
      <c r="AD1089" s="22"/>
      <c r="AE1089" s="22"/>
      <c r="AF1089" s="22"/>
      <c r="AG1089" s="22"/>
      <c r="AH1089" s="22"/>
      <c r="AI1089" s="22"/>
      <c r="AJ1089" s="22"/>
      <c r="AK1089" s="22"/>
      <c r="AL1089" s="22"/>
      <c r="AM1089" s="22"/>
      <c r="AN1089" s="22"/>
      <c r="AO1089" s="22"/>
      <c r="AP1089" s="22"/>
      <c r="AQ1089" s="22"/>
      <c r="AR1089" s="22"/>
      <c r="AS1089" s="22"/>
    </row>
    <row r="1090" spans="1:45" x14ac:dyDescent="0.3">
      <c r="A1090" s="22"/>
      <c r="B1090" s="26" t="s">
        <v>5129</v>
      </c>
      <c r="C1090" s="27">
        <v>45778</v>
      </c>
      <c r="D1090" s="28" t="s">
        <v>1186</v>
      </c>
      <c r="E1090" s="28" t="s">
        <v>1159</v>
      </c>
      <c r="F1090" s="28" t="s">
        <v>1198</v>
      </c>
      <c r="G1090" s="28" t="s">
        <v>3169</v>
      </c>
      <c r="H1090" s="28" t="s">
        <v>541</v>
      </c>
      <c r="I1090" s="28" t="s">
        <v>1152</v>
      </c>
      <c r="J1090" s="28" t="s">
        <v>3642</v>
      </c>
      <c r="K1090" s="28" t="s">
        <v>5130</v>
      </c>
      <c r="L1090" s="28" t="s">
        <v>5131</v>
      </c>
      <c r="M1090" s="28" t="s">
        <v>1177</v>
      </c>
      <c r="N1090" s="28" t="s">
        <v>1184</v>
      </c>
      <c r="O1090" s="29">
        <v>3</v>
      </c>
      <c r="P1090" s="29">
        <v>15000</v>
      </c>
      <c r="Q1090" s="29">
        <v>5</v>
      </c>
      <c r="R1090" s="29">
        <v>42750</v>
      </c>
      <c r="S1090" s="29">
        <v>33000</v>
      </c>
      <c r="T1090" s="29">
        <v>9750</v>
      </c>
      <c r="U1090" s="30" t="s">
        <v>1174</v>
      </c>
      <c r="V1090" s="22"/>
      <c r="W1090" s="22"/>
      <c r="X1090" s="22"/>
      <c r="Y1090" s="22"/>
      <c r="Z1090" s="22"/>
      <c r="AA1090" s="22"/>
      <c r="AB1090" s="22"/>
      <c r="AC1090" s="22"/>
      <c r="AD1090" s="22"/>
      <c r="AE1090" s="22"/>
      <c r="AF1090" s="22"/>
      <c r="AG1090" s="22"/>
      <c r="AH1090" s="22"/>
      <c r="AI1090" s="22"/>
      <c r="AJ1090" s="22"/>
      <c r="AK1090" s="22"/>
      <c r="AL1090" s="22"/>
      <c r="AM1090" s="22"/>
      <c r="AN1090" s="22"/>
      <c r="AO1090" s="22"/>
      <c r="AP1090" s="22"/>
      <c r="AQ1090" s="22"/>
      <c r="AR1090" s="22"/>
      <c r="AS1090" s="22"/>
    </row>
    <row r="1091" spans="1:45" x14ac:dyDescent="0.3">
      <c r="A1091" s="22"/>
      <c r="B1091" s="26" t="s">
        <v>5132</v>
      </c>
      <c r="C1091" s="27">
        <v>45779</v>
      </c>
      <c r="D1091" s="28" t="s">
        <v>1187</v>
      </c>
      <c r="E1091" s="28" t="s">
        <v>1158</v>
      </c>
      <c r="F1091" s="28" t="s">
        <v>1196</v>
      </c>
      <c r="G1091" s="28" t="s">
        <v>3173</v>
      </c>
      <c r="H1091" s="28" t="s">
        <v>928</v>
      </c>
      <c r="I1091" s="28" t="s">
        <v>1151</v>
      </c>
      <c r="J1091" s="28" t="s">
        <v>4408</v>
      </c>
      <c r="K1091" s="28" t="s">
        <v>5133</v>
      </c>
      <c r="L1091" s="28" t="s">
        <v>5134</v>
      </c>
      <c r="M1091" s="28" t="s">
        <v>1177</v>
      </c>
      <c r="N1091" s="28" t="s">
        <v>1182</v>
      </c>
      <c r="O1091" s="29">
        <v>4</v>
      </c>
      <c r="P1091" s="29">
        <v>2800</v>
      </c>
      <c r="Q1091" s="29">
        <v>0</v>
      </c>
      <c r="R1091" s="29">
        <v>11200</v>
      </c>
      <c r="S1091" s="29">
        <v>8500</v>
      </c>
      <c r="T1091" s="29">
        <v>2700</v>
      </c>
      <c r="U1091" s="30" t="s">
        <v>1172</v>
      </c>
      <c r="V1091" s="22"/>
      <c r="W1091" s="22"/>
      <c r="X1091" s="22"/>
      <c r="Y1091" s="22"/>
      <c r="Z1091" s="22"/>
      <c r="AA1091" s="22"/>
      <c r="AB1091" s="22"/>
      <c r="AC1091" s="22"/>
      <c r="AD1091" s="22"/>
      <c r="AE1091" s="22"/>
      <c r="AF1091" s="22"/>
      <c r="AG1091" s="22"/>
      <c r="AH1091" s="22"/>
      <c r="AI1091" s="22"/>
      <c r="AJ1091" s="22"/>
      <c r="AK1091" s="22"/>
      <c r="AL1091" s="22"/>
      <c r="AM1091" s="22"/>
      <c r="AN1091" s="22"/>
      <c r="AO1091" s="22"/>
      <c r="AP1091" s="22"/>
      <c r="AQ1091" s="22"/>
      <c r="AR1091" s="22"/>
      <c r="AS1091" s="22"/>
    </row>
    <row r="1092" spans="1:45" x14ac:dyDescent="0.3">
      <c r="A1092" s="22"/>
      <c r="B1092" s="26" t="s">
        <v>5135</v>
      </c>
      <c r="C1092" s="27">
        <v>45779</v>
      </c>
      <c r="D1092" s="28" t="s">
        <v>1187</v>
      </c>
      <c r="E1092" s="28" t="s">
        <v>1158</v>
      </c>
      <c r="F1092" s="28" t="s">
        <v>1196</v>
      </c>
      <c r="G1092" s="28" t="s">
        <v>3178</v>
      </c>
      <c r="H1092" s="28" t="s">
        <v>1042</v>
      </c>
      <c r="I1092" s="28" t="s">
        <v>1151</v>
      </c>
      <c r="J1092" s="28" t="s">
        <v>5112</v>
      </c>
      <c r="K1092" s="28" t="s">
        <v>5136</v>
      </c>
      <c r="L1092" s="28" t="s">
        <v>5137</v>
      </c>
      <c r="M1092" s="28" t="s">
        <v>1177</v>
      </c>
      <c r="N1092" s="28" t="s">
        <v>1182</v>
      </c>
      <c r="O1092" s="29">
        <v>3</v>
      </c>
      <c r="P1092" s="29">
        <v>3500</v>
      </c>
      <c r="Q1092" s="29">
        <v>5</v>
      </c>
      <c r="R1092" s="29">
        <v>9975</v>
      </c>
      <c r="S1092" s="29">
        <v>7600</v>
      </c>
      <c r="T1092" s="29">
        <v>2375</v>
      </c>
      <c r="U1092" s="30" t="s">
        <v>1173</v>
      </c>
      <c r="V1092" s="22"/>
      <c r="W1092" s="22"/>
      <c r="X1092" s="22"/>
      <c r="Y1092" s="22"/>
      <c r="Z1092" s="22"/>
      <c r="AA1092" s="22"/>
      <c r="AB1092" s="22"/>
      <c r="AC1092" s="22"/>
      <c r="AD1092" s="22"/>
      <c r="AE1092" s="22"/>
      <c r="AF1092" s="22"/>
      <c r="AG1092" s="22"/>
      <c r="AH1092" s="22"/>
      <c r="AI1092" s="22"/>
      <c r="AJ1092" s="22"/>
      <c r="AK1092" s="22"/>
      <c r="AL1092" s="22"/>
      <c r="AM1092" s="22"/>
      <c r="AN1092" s="22"/>
      <c r="AO1092" s="22"/>
      <c r="AP1092" s="22"/>
      <c r="AQ1092" s="22"/>
      <c r="AR1092" s="22"/>
      <c r="AS1092" s="22"/>
    </row>
    <row r="1093" spans="1:45" x14ac:dyDescent="0.3">
      <c r="A1093" s="22"/>
      <c r="B1093" s="26" t="s">
        <v>5138</v>
      </c>
      <c r="C1093" s="27">
        <v>45780</v>
      </c>
      <c r="D1093" s="28" t="s">
        <v>1188</v>
      </c>
      <c r="E1093" s="28" t="s">
        <v>1156</v>
      </c>
      <c r="F1093" s="28" t="s">
        <v>1197</v>
      </c>
      <c r="G1093" s="28" t="s">
        <v>2723</v>
      </c>
      <c r="H1093" s="28" t="s">
        <v>933</v>
      </c>
      <c r="I1093" s="28" t="s">
        <v>1152</v>
      </c>
      <c r="J1093" s="28" t="s">
        <v>4135</v>
      </c>
      <c r="K1093" s="28" t="s">
        <v>5139</v>
      </c>
      <c r="L1093" s="28" t="s">
        <v>5140</v>
      </c>
      <c r="M1093" s="28" t="s">
        <v>1177</v>
      </c>
      <c r="N1093" s="28" t="s">
        <v>1185</v>
      </c>
      <c r="O1093" s="29">
        <v>2</v>
      </c>
      <c r="P1093" s="29">
        <v>28000</v>
      </c>
      <c r="Q1093" s="29">
        <v>5</v>
      </c>
      <c r="R1093" s="29">
        <v>53200</v>
      </c>
      <c r="S1093" s="29">
        <v>41000</v>
      </c>
      <c r="T1093" s="29">
        <v>12200</v>
      </c>
      <c r="U1093" s="30" t="s">
        <v>1172</v>
      </c>
      <c r="V1093" s="22"/>
      <c r="W1093" s="22"/>
      <c r="X1093" s="22"/>
      <c r="Y1093" s="22"/>
      <c r="Z1093" s="22"/>
      <c r="AA1093" s="22"/>
      <c r="AB1093" s="22"/>
      <c r="AC1093" s="22"/>
      <c r="AD1093" s="22"/>
      <c r="AE1093" s="22"/>
      <c r="AF1093" s="22"/>
      <c r="AG1093" s="22"/>
      <c r="AH1093" s="22"/>
      <c r="AI1093" s="22"/>
      <c r="AJ1093" s="22"/>
      <c r="AK1093" s="22"/>
      <c r="AL1093" s="22"/>
      <c r="AM1093" s="22"/>
      <c r="AN1093" s="22"/>
      <c r="AO1093" s="22"/>
      <c r="AP1093" s="22"/>
      <c r="AQ1093" s="22"/>
      <c r="AR1093" s="22"/>
      <c r="AS1093" s="22"/>
    </row>
    <row r="1094" spans="1:45" x14ac:dyDescent="0.3">
      <c r="A1094" s="22"/>
      <c r="B1094" s="26" t="s">
        <v>5141</v>
      </c>
      <c r="C1094" s="27">
        <v>45780</v>
      </c>
      <c r="D1094" s="28" t="s">
        <v>1188</v>
      </c>
      <c r="E1094" s="28" t="s">
        <v>1156</v>
      </c>
      <c r="F1094" s="28" t="s">
        <v>1197</v>
      </c>
      <c r="G1094" s="28" t="s">
        <v>2727</v>
      </c>
      <c r="H1094" s="28" t="s">
        <v>749</v>
      </c>
      <c r="I1094" s="28" t="s">
        <v>1152</v>
      </c>
      <c r="J1094" s="28" t="s">
        <v>1557</v>
      </c>
      <c r="K1094" s="28" t="s">
        <v>5142</v>
      </c>
      <c r="L1094" s="28" t="s">
        <v>5143</v>
      </c>
      <c r="M1094" s="28" t="s">
        <v>1177</v>
      </c>
      <c r="N1094" s="28" t="s">
        <v>1185</v>
      </c>
      <c r="O1094" s="29">
        <v>4</v>
      </c>
      <c r="P1094" s="29">
        <v>2500</v>
      </c>
      <c r="Q1094" s="29">
        <v>0</v>
      </c>
      <c r="R1094" s="29">
        <v>10000</v>
      </c>
      <c r="S1094" s="29">
        <v>7600</v>
      </c>
      <c r="T1094" s="29">
        <v>2400</v>
      </c>
      <c r="U1094" s="30" t="s">
        <v>1174</v>
      </c>
      <c r="V1094" s="22"/>
      <c r="W1094" s="22"/>
      <c r="X1094" s="22"/>
      <c r="Y1094" s="22"/>
      <c r="Z1094" s="22"/>
      <c r="AA1094" s="22"/>
      <c r="AB1094" s="22"/>
      <c r="AC1094" s="22"/>
      <c r="AD1094" s="22"/>
      <c r="AE1094" s="22"/>
      <c r="AF1094" s="22"/>
      <c r="AG1094" s="22"/>
      <c r="AH1094" s="22"/>
      <c r="AI1094" s="22"/>
      <c r="AJ1094" s="22"/>
      <c r="AK1094" s="22"/>
      <c r="AL1094" s="22"/>
      <c r="AM1094" s="22"/>
      <c r="AN1094" s="22"/>
      <c r="AO1094" s="22"/>
      <c r="AP1094" s="22"/>
      <c r="AQ1094" s="22"/>
      <c r="AR1094" s="22"/>
      <c r="AS1094" s="22"/>
    </row>
    <row r="1095" spans="1:45" x14ac:dyDescent="0.3">
      <c r="A1095" s="22"/>
      <c r="B1095" s="26" t="s">
        <v>5144</v>
      </c>
      <c r="C1095" s="27">
        <v>45781</v>
      </c>
      <c r="D1095" s="28" t="s">
        <v>1189</v>
      </c>
      <c r="E1095" s="28" t="s">
        <v>1157</v>
      </c>
      <c r="F1095" s="28" t="s">
        <v>1195</v>
      </c>
      <c r="G1095" s="28" t="s">
        <v>4589</v>
      </c>
      <c r="H1095" s="28" t="s">
        <v>937</v>
      </c>
      <c r="I1095" s="28" t="s">
        <v>1153</v>
      </c>
      <c r="J1095" s="28" t="s">
        <v>4305</v>
      </c>
      <c r="K1095" s="28" t="s">
        <v>5145</v>
      </c>
      <c r="L1095" s="28" t="s">
        <v>5146</v>
      </c>
      <c r="M1095" s="28" t="s">
        <v>1177</v>
      </c>
      <c r="N1095" s="28" t="s">
        <v>1183</v>
      </c>
      <c r="O1095" s="29">
        <v>2</v>
      </c>
      <c r="P1095" s="29">
        <v>18000</v>
      </c>
      <c r="Q1095" s="29">
        <v>8</v>
      </c>
      <c r="R1095" s="29">
        <v>33120</v>
      </c>
      <c r="S1095" s="29">
        <v>25500</v>
      </c>
      <c r="T1095" s="29">
        <v>7620</v>
      </c>
      <c r="U1095" s="30" t="s">
        <v>1172</v>
      </c>
      <c r="V1095" s="22"/>
      <c r="W1095" s="22"/>
      <c r="X1095" s="22"/>
      <c r="Y1095" s="22"/>
      <c r="Z1095" s="22"/>
      <c r="AA1095" s="22"/>
      <c r="AB1095" s="22"/>
      <c r="AC1095" s="22"/>
      <c r="AD1095" s="22"/>
      <c r="AE1095" s="22"/>
      <c r="AF1095" s="22"/>
      <c r="AG1095" s="22"/>
      <c r="AH1095" s="22"/>
      <c r="AI1095" s="22"/>
      <c r="AJ1095" s="22"/>
      <c r="AK1095" s="22"/>
      <c r="AL1095" s="22"/>
      <c r="AM1095" s="22"/>
      <c r="AN1095" s="22"/>
      <c r="AO1095" s="22"/>
      <c r="AP1095" s="22"/>
      <c r="AQ1095" s="22"/>
      <c r="AR1095" s="22"/>
      <c r="AS1095" s="22"/>
    </row>
    <row r="1096" spans="1:45" x14ac:dyDescent="0.3">
      <c r="A1096" s="22"/>
      <c r="B1096" s="26" t="s">
        <v>5147</v>
      </c>
      <c r="C1096" s="27">
        <v>45781</v>
      </c>
      <c r="D1096" s="28" t="s">
        <v>1189</v>
      </c>
      <c r="E1096" s="28" t="s">
        <v>1157</v>
      </c>
      <c r="F1096" s="28" t="s">
        <v>1195</v>
      </c>
      <c r="G1096" s="28" t="s">
        <v>4593</v>
      </c>
      <c r="H1096" s="28" t="s">
        <v>694</v>
      </c>
      <c r="I1096" s="28" t="s">
        <v>1153</v>
      </c>
      <c r="J1096" s="28" t="s">
        <v>2530</v>
      </c>
      <c r="K1096" s="28" t="s">
        <v>5148</v>
      </c>
      <c r="L1096" s="28" t="s">
        <v>5149</v>
      </c>
      <c r="M1096" s="28" t="s">
        <v>1177</v>
      </c>
      <c r="N1096" s="28" t="s">
        <v>1183</v>
      </c>
      <c r="O1096" s="29">
        <v>3</v>
      </c>
      <c r="P1096" s="29">
        <v>12000</v>
      </c>
      <c r="Q1096" s="29">
        <v>5</v>
      </c>
      <c r="R1096" s="29">
        <v>34200</v>
      </c>
      <c r="S1096" s="29">
        <v>26000</v>
      </c>
      <c r="T1096" s="29">
        <v>8200</v>
      </c>
      <c r="U1096" s="30" t="s">
        <v>1173</v>
      </c>
      <c r="V1096" s="22"/>
      <c r="W1096" s="22"/>
      <c r="X1096" s="22"/>
      <c r="Y1096" s="22"/>
      <c r="Z1096" s="22"/>
      <c r="AA1096" s="22"/>
      <c r="AB1096" s="22"/>
      <c r="AC1096" s="22"/>
      <c r="AD1096" s="22"/>
      <c r="AE1096" s="22"/>
      <c r="AF1096" s="22"/>
      <c r="AG1096" s="22"/>
      <c r="AH1096" s="22"/>
      <c r="AI1096" s="22"/>
      <c r="AJ1096" s="22"/>
      <c r="AK1096" s="22"/>
      <c r="AL1096" s="22"/>
      <c r="AM1096" s="22"/>
      <c r="AN1096" s="22"/>
      <c r="AO1096" s="22"/>
      <c r="AP1096" s="22"/>
      <c r="AQ1096" s="22"/>
      <c r="AR1096" s="22"/>
      <c r="AS1096" s="22"/>
    </row>
    <row r="1097" spans="1:45" x14ac:dyDescent="0.3">
      <c r="A1097" s="22"/>
      <c r="B1097" s="26" t="s">
        <v>5150</v>
      </c>
      <c r="C1097" s="27">
        <v>45782</v>
      </c>
      <c r="D1097" s="28" t="s">
        <v>1190</v>
      </c>
      <c r="E1097" s="28" t="s">
        <v>1157</v>
      </c>
      <c r="F1097" s="28" t="s">
        <v>1197</v>
      </c>
      <c r="G1097" s="28" t="s">
        <v>3256</v>
      </c>
      <c r="H1097" s="28" t="s">
        <v>941</v>
      </c>
      <c r="I1097" s="28" t="s">
        <v>1153</v>
      </c>
      <c r="J1097" s="28" t="s">
        <v>1763</v>
      </c>
      <c r="K1097" s="28" t="s">
        <v>5151</v>
      </c>
      <c r="L1097" s="28" t="s">
        <v>5152</v>
      </c>
      <c r="M1097" s="28" t="s">
        <v>1177</v>
      </c>
      <c r="N1097" s="28" t="s">
        <v>1181</v>
      </c>
      <c r="O1097" s="29">
        <v>5</v>
      </c>
      <c r="P1097" s="29">
        <v>450</v>
      </c>
      <c r="Q1097" s="29">
        <v>0</v>
      </c>
      <c r="R1097" s="29">
        <v>2250</v>
      </c>
      <c r="S1097" s="29">
        <v>1700</v>
      </c>
      <c r="T1097" s="29">
        <v>550</v>
      </c>
      <c r="U1097" s="30" t="s">
        <v>1172</v>
      </c>
      <c r="V1097" s="22"/>
      <c r="W1097" s="22"/>
      <c r="X1097" s="22"/>
      <c r="Y1097" s="22"/>
      <c r="Z1097" s="22"/>
      <c r="AA1097" s="22"/>
      <c r="AB1097" s="22"/>
      <c r="AC1097" s="22"/>
      <c r="AD1097" s="22"/>
      <c r="AE1097" s="22"/>
      <c r="AF1097" s="22"/>
      <c r="AG1097" s="22"/>
      <c r="AH1097" s="22"/>
      <c r="AI1097" s="22"/>
      <c r="AJ1097" s="22"/>
      <c r="AK1097" s="22"/>
      <c r="AL1097" s="22"/>
      <c r="AM1097" s="22"/>
      <c r="AN1097" s="22"/>
      <c r="AO1097" s="22"/>
      <c r="AP1097" s="22"/>
      <c r="AQ1097" s="22"/>
      <c r="AR1097" s="22"/>
      <c r="AS1097" s="22"/>
    </row>
    <row r="1098" spans="1:45" x14ac:dyDescent="0.3">
      <c r="A1098" s="22"/>
      <c r="B1098" s="26" t="s">
        <v>5153</v>
      </c>
      <c r="C1098" s="27">
        <v>45782</v>
      </c>
      <c r="D1098" s="28" t="s">
        <v>1190</v>
      </c>
      <c r="E1098" s="28" t="s">
        <v>1157</v>
      </c>
      <c r="F1098" s="28" t="s">
        <v>1197</v>
      </c>
      <c r="G1098" s="28" t="s">
        <v>3261</v>
      </c>
      <c r="H1098" s="28" t="s">
        <v>692</v>
      </c>
      <c r="I1098" s="28" t="s">
        <v>1153</v>
      </c>
      <c r="J1098" s="28" t="s">
        <v>1814</v>
      </c>
      <c r="K1098" s="28" t="s">
        <v>5154</v>
      </c>
      <c r="L1098" s="28" t="s">
        <v>5155</v>
      </c>
      <c r="M1098" s="28" t="s">
        <v>1177</v>
      </c>
      <c r="N1098" s="28" t="s">
        <v>1181</v>
      </c>
      <c r="O1098" s="29">
        <v>6</v>
      </c>
      <c r="P1098" s="29">
        <v>350</v>
      </c>
      <c r="Q1098" s="29">
        <v>0</v>
      </c>
      <c r="R1098" s="29">
        <v>2100</v>
      </c>
      <c r="S1098" s="29">
        <v>1600</v>
      </c>
      <c r="T1098" s="29">
        <v>500</v>
      </c>
      <c r="U1098" s="30" t="s">
        <v>1174</v>
      </c>
      <c r="V1098" s="22"/>
      <c r="W1098" s="22"/>
      <c r="X1098" s="22"/>
      <c r="Y1098" s="22"/>
      <c r="Z1098" s="22"/>
      <c r="AA1098" s="22"/>
      <c r="AB1098" s="22"/>
      <c r="AC1098" s="22"/>
      <c r="AD1098" s="22"/>
      <c r="AE1098" s="22"/>
      <c r="AF1098" s="22"/>
      <c r="AG1098" s="22"/>
      <c r="AH1098" s="22"/>
      <c r="AI1098" s="22"/>
      <c r="AJ1098" s="22"/>
      <c r="AK1098" s="22"/>
      <c r="AL1098" s="22"/>
      <c r="AM1098" s="22"/>
      <c r="AN1098" s="22"/>
      <c r="AO1098" s="22"/>
      <c r="AP1098" s="22"/>
      <c r="AQ1098" s="22"/>
      <c r="AR1098" s="22"/>
      <c r="AS1098" s="22"/>
    </row>
    <row r="1099" spans="1:45" x14ac:dyDescent="0.3">
      <c r="A1099" s="22"/>
      <c r="B1099" s="26" t="s">
        <v>5156</v>
      </c>
      <c r="C1099" s="27">
        <v>45783</v>
      </c>
      <c r="D1099" s="28" t="s">
        <v>1191</v>
      </c>
      <c r="E1099" s="28" t="s">
        <v>1157</v>
      </c>
      <c r="F1099" s="28" t="s">
        <v>1198</v>
      </c>
      <c r="G1099" s="28" t="s">
        <v>5157</v>
      </c>
      <c r="H1099" s="28" t="s">
        <v>939</v>
      </c>
      <c r="I1099" s="28" t="s">
        <v>1155</v>
      </c>
      <c r="J1099" s="28" t="s">
        <v>1927</v>
      </c>
      <c r="K1099" s="28" t="s">
        <v>5158</v>
      </c>
      <c r="L1099" s="28" t="s">
        <v>5159</v>
      </c>
      <c r="M1099" s="28" t="s">
        <v>1177</v>
      </c>
      <c r="N1099" s="28" t="s">
        <v>1180</v>
      </c>
      <c r="O1099" s="29">
        <v>3</v>
      </c>
      <c r="P1099" s="29">
        <v>2800</v>
      </c>
      <c r="Q1099" s="29">
        <v>5</v>
      </c>
      <c r="R1099" s="29">
        <v>7980</v>
      </c>
      <c r="S1099" s="29">
        <v>6100</v>
      </c>
      <c r="T1099" s="29">
        <v>1880</v>
      </c>
      <c r="U1099" s="30" t="s">
        <v>1172</v>
      </c>
      <c r="V1099" s="22"/>
      <c r="W1099" s="22"/>
      <c r="X1099" s="22"/>
      <c r="Y1099" s="22"/>
      <c r="Z1099" s="22"/>
      <c r="AA1099" s="22"/>
      <c r="AB1099" s="22"/>
      <c r="AC1099" s="22"/>
      <c r="AD1099" s="22"/>
      <c r="AE1099" s="22"/>
      <c r="AF1099" s="22"/>
      <c r="AG1099" s="22"/>
      <c r="AH1099" s="22"/>
      <c r="AI1099" s="22"/>
      <c r="AJ1099" s="22"/>
      <c r="AK1099" s="22"/>
      <c r="AL1099" s="22"/>
      <c r="AM1099" s="22"/>
      <c r="AN1099" s="22"/>
      <c r="AO1099" s="22"/>
      <c r="AP1099" s="22"/>
      <c r="AQ1099" s="22"/>
      <c r="AR1099" s="22"/>
      <c r="AS1099" s="22"/>
    </row>
    <row r="1100" spans="1:45" x14ac:dyDescent="0.3">
      <c r="A1100" s="22"/>
      <c r="B1100" s="26" t="s">
        <v>5160</v>
      </c>
      <c r="C1100" s="27">
        <v>45783</v>
      </c>
      <c r="D1100" s="28" t="s">
        <v>1191</v>
      </c>
      <c r="E1100" s="28" t="s">
        <v>1157</v>
      </c>
      <c r="F1100" s="28" t="s">
        <v>1198</v>
      </c>
      <c r="G1100" s="28" t="s">
        <v>5161</v>
      </c>
      <c r="H1100" s="28" t="s">
        <v>393</v>
      </c>
      <c r="I1100" s="28" t="s">
        <v>1155</v>
      </c>
      <c r="J1100" s="28" t="s">
        <v>1927</v>
      </c>
      <c r="K1100" s="28" t="s">
        <v>5162</v>
      </c>
      <c r="L1100" s="28" t="s">
        <v>5163</v>
      </c>
      <c r="M1100" s="28" t="s">
        <v>1177</v>
      </c>
      <c r="N1100" s="28" t="s">
        <v>1180</v>
      </c>
      <c r="O1100" s="29">
        <v>2</v>
      </c>
      <c r="P1100" s="29">
        <v>5500</v>
      </c>
      <c r="Q1100" s="29">
        <v>0</v>
      </c>
      <c r="R1100" s="29">
        <v>11000</v>
      </c>
      <c r="S1100" s="29">
        <v>8400</v>
      </c>
      <c r="T1100" s="29">
        <v>2600</v>
      </c>
      <c r="U1100" s="30" t="s">
        <v>1174</v>
      </c>
      <c r="V1100" s="22"/>
      <c r="W1100" s="22"/>
      <c r="X1100" s="22"/>
      <c r="Y1100" s="22"/>
      <c r="Z1100" s="22"/>
      <c r="AA1100" s="22"/>
      <c r="AB1100" s="22"/>
      <c r="AC1100" s="22"/>
      <c r="AD1100" s="22"/>
      <c r="AE1100" s="22"/>
      <c r="AF1100" s="22"/>
      <c r="AG1100" s="22"/>
      <c r="AH1100" s="22"/>
      <c r="AI1100" s="22"/>
      <c r="AJ1100" s="22"/>
      <c r="AK1100" s="22"/>
      <c r="AL1100" s="22"/>
      <c r="AM1100" s="22"/>
      <c r="AN1100" s="22"/>
      <c r="AO1100" s="22"/>
      <c r="AP1100" s="22"/>
      <c r="AQ1100" s="22"/>
      <c r="AR1100" s="22"/>
      <c r="AS1100" s="22"/>
    </row>
    <row r="1101" spans="1:45" x14ac:dyDescent="0.3">
      <c r="A1101" s="22"/>
      <c r="B1101" s="26" t="s">
        <v>5164</v>
      </c>
      <c r="C1101" s="27">
        <v>45784</v>
      </c>
      <c r="D1101" s="28" t="s">
        <v>1192</v>
      </c>
      <c r="E1101" s="28" t="s">
        <v>1157</v>
      </c>
      <c r="F1101" s="28" t="s">
        <v>1195</v>
      </c>
      <c r="G1101" s="28" t="s">
        <v>5165</v>
      </c>
      <c r="H1101" s="28" t="s">
        <v>612</v>
      </c>
      <c r="I1101" s="28" t="s">
        <v>1153</v>
      </c>
      <c r="J1101" s="28" t="s">
        <v>2261</v>
      </c>
      <c r="K1101" s="28" t="s">
        <v>5166</v>
      </c>
      <c r="L1101" s="28" t="s">
        <v>5167</v>
      </c>
      <c r="M1101" s="28" t="s">
        <v>1177</v>
      </c>
      <c r="N1101" s="28" t="s">
        <v>1183</v>
      </c>
      <c r="O1101" s="29">
        <v>2</v>
      </c>
      <c r="P1101" s="29">
        <v>15000</v>
      </c>
      <c r="Q1101" s="29">
        <v>8</v>
      </c>
      <c r="R1101" s="29">
        <v>27600</v>
      </c>
      <c r="S1101" s="29">
        <v>21000</v>
      </c>
      <c r="T1101" s="29">
        <v>6600</v>
      </c>
      <c r="U1101" s="30" t="s">
        <v>1172</v>
      </c>
      <c r="V1101" s="22"/>
      <c r="W1101" s="22"/>
      <c r="X1101" s="22"/>
      <c r="Y1101" s="22"/>
      <c r="Z1101" s="22"/>
      <c r="AA1101" s="22"/>
      <c r="AB1101" s="22"/>
      <c r="AC1101" s="22"/>
      <c r="AD1101" s="22"/>
      <c r="AE1101" s="22"/>
      <c r="AF1101" s="22"/>
      <c r="AG1101" s="22"/>
      <c r="AH1101" s="22"/>
      <c r="AI1101" s="22"/>
      <c r="AJ1101" s="22"/>
      <c r="AK1101" s="22"/>
      <c r="AL1101" s="22"/>
      <c r="AM1101" s="22"/>
      <c r="AN1101" s="22"/>
      <c r="AO1101" s="22"/>
      <c r="AP1101" s="22"/>
      <c r="AQ1101" s="22"/>
      <c r="AR1101" s="22"/>
      <c r="AS1101" s="22"/>
    </row>
    <row r="1102" spans="1:45" x14ac:dyDescent="0.3">
      <c r="A1102" s="22"/>
      <c r="B1102" s="26" t="s">
        <v>5168</v>
      </c>
      <c r="C1102" s="27">
        <v>45784</v>
      </c>
      <c r="D1102" s="28" t="s">
        <v>1192</v>
      </c>
      <c r="E1102" s="28" t="s">
        <v>1157</v>
      </c>
      <c r="F1102" s="28" t="s">
        <v>1195</v>
      </c>
      <c r="G1102" s="28" t="s">
        <v>4647</v>
      </c>
      <c r="H1102" s="28" t="s">
        <v>165</v>
      </c>
      <c r="I1102" s="28" t="s">
        <v>1153</v>
      </c>
      <c r="J1102" s="28" t="s">
        <v>1275</v>
      </c>
      <c r="K1102" s="28" t="s">
        <v>5169</v>
      </c>
      <c r="L1102" s="28" t="s">
        <v>5170</v>
      </c>
      <c r="M1102" s="28" t="s">
        <v>1177</v>
      </c>
      <c r="N1102" s="28" t="s">
        <v>1183</v>
      </c>
      <c r="O1102" s="29">
        <v>1</v>
      </c>
      <c r="P1102" s="29">
        <v>12000</v>
      </c>
      <c r="Q1102" s="29">
        <v>5</v>
      </c>
      <c r="R1102" s="29">
        <v>11400</v>
      </c>
      <c r="S1102" s="29">
        <v>8700</v>
      </c>
      <c r="T1102" s="29">
        <v>2700</v>
      </c>
      <c r="U1102" s="30" t="s">
        <v>1173</v>
      </c>
      <c r="V1102" s="22"/>
      <c r="W1102" s="22"/>
      <c r="X1102" s="22"/>
      <c r="Y1102" s="22"/>
      <c r="Z1102" s="22"/>
      <c r="AA1102" s="22"/>
      <c r="AB1102" s="22"/>
      <c r="AC1102" s="22"/>
      <c r="AD1102" s="22"/>
      <c r="AE1102" s="22"/>
      <c r="AF1102" s="22"/>
      <c r="AG1102" s="22"/>
      <c r="AH1102" s="22"/>
      <c r="AI1102" s="22"/>
      <c r="AJ1102" s="22"/>
      <c r="AK1102" s="22"/>
      <c r="AL1102" s="22"/>
      <c r="AM1102" s="22"/>
      <c r="AN1102" s="22"/>
      <c r="AO1102" s="22"/>
      <c r="AP1102" s="22"/>
      <c r="AQ1102" s="22"/>
      <c r="AR1102" s="22"/>
      <c r="AS1102" s="22"/>
    </row>
    <row r="1103" spans="1:45" x14ac:dyDescent="0.3">
      <c r="A1103" s="22"/>
      <c r="B1103" s="26" t="s">
        <v>5171</v>
      </c>
      <c r="C1103" s="27">
        <v>45785</v>
      </c>
      <c r="D1103" s="28" t="s">
        <v>1193</v>
      </c>
      <c r="E1103" s="28" t="s">
        <v>1157</v>
      </c>
      <c r="F1103" s="28" t="s">
        <v>1195</v>
      </c>
      <c r="G1103" s="28" t="s">
        <v>4651</v>
      </c>
      <c r="H1103" s="28" t="s">
        <v>614</v>
      </c>
      <c r="I1103" s="28" t="s">
        <v>1153</v>
      </c>
      <c r="J1103" s="28" t="s">
        <v>2261</v>
      </c>
      <c r="K1103" s="28" t="s">
        <v>5172</v>
      </c>
      <c r="L1103" s="28" t="s">
        <v>5173</v>
      </c>
      <c r="M1103" s="28" t="s">
        <v>1177</v>
      </c>
      <c r="N1103" s="28" t="s">
        <v>1183</v>
      </c>
      <c r="O1103" s="29">
        <v>2</v>
      </c>
      <c r="P1103" s="29">
        <v>8500</v>
      </c>
      <c r="Q1103" s="29">
        <v>5</v>
      </c>
      <c r="R1103" s="29">
        <v>16150</v>
      </c>
      <c r="S1103" s="29">
        <v>12400</v>
      </c>
      <c r="T1103" s="29">
        <v>3750</v>
      </c>
      <c r="U1103" s="30" t="s">
        <v>1172</v>
      </c>
      <c r="V1103" s="22"/>
      <c r="W1103" s="22"/>
      <c r="X1103" s="22"/>
      <c r="Y1103" s="22"/>
      <c r="Z1103" s="22"/>
      <c r="AA1103" s="22"/>
      <c r="AB1103" s="22"/>
      <c r="AC1103" s="22"/>
      <c r="AD1103" s="22"/>
      <c r="AE1103" s="22"/>
      <c r="AF1103" s="22"/>
      <c r="AG1103" s="22"/>
      <c r="AH1103" s="22"/>
      <c r="AI1103" s="22"/>
      <c r="AJ1103" s="22"/>
      <c r="AK1103" s="22"/>
      <c r="AL1103" s="22"/>
      <c r="AM1103" s="22"/>
      <c r="AN1103" s="22"/>
      <c r="AO1103" s="22"/>
      <c r="AP1103" s="22"/>
      <c r="AQ1103" s="22"/>
      <c r="AR1103" s="22"/>
      <c r="AS1103" s="22"/>
    </row>
    <row r="1104" spans="1:45" x14ac:dyDescent="0.3">
      <c r="A1104" s="22"/>
      <c r="B1104" s="26" t="s">
        <v>5174</v>
      </c>
      <c r="C1104" s="27">
        <v>45785</v>
      </c>
      <c r="D1104" s="28" t="s">
        <v>1193</v>
      </c>
      <c r="E1104" s="28" t="s">
        <v>1157</v>
      </c>
      <c r="F1104" s="28" t="s">
        <v>1195</v>
      </c>
      <c r="G1104" s="28" t="s">
        <v>4687</v>
      </c>
      <c r="H1104" s="28" t="s">
        <v>822</v>
      </c>
      <c r="I1104" s="28" t="s">
        <v>1153</v>
      </c>
      <c r="J1104" s="28" t="s">
        <v>1753</v>
      </c>
      <c r="K1104" s="28" t="s">
        <v>5175</v>
      </c>
      <c r="L1104" s="28" t="s">
        <v>5176</v>
      </c>
      <c r="M1104" s="28" t="s">
        <v>1177</v>
      </c>
      <c r="N1104" s="28" t="s">
        <v>1183</v>
      </c>
      <c r="O1104" s="29">
        <v>1</v>
      </c>
      <c r="P1104" s="29">
        <v>18000</v>
      </c>
      <c r="Q1104" s="29">
        <v>0</v>
      </c>
      <c r="R1104" s="29">
        <v>18000</v>
      </c>
      <c r="S1104" s="29">
        <v>13800</v>
      </c>
      <c r="T1104" s="29">
        <v>4200</v>
      </c>
      <c r="U1104" s="30" t="s">
        <v>1174</v>
      </c>
      <c r="V1104" s="22"/>
      <c r="W1104" s="22"/>
      <c r="X1104" s="22"/>
      <c r="Y1104" s="22"/>
      <c r="Z1104" s="22"/>
      <c r="AA1104" s="22"/>
      <c r="AB1104" s="22"/>
      <c r="AC1104" s="22"/>
      <c r="AD1104" s="22"/>
      <c r="AE1104" s="22"/>
      <c r="AF1104" s="22"/>
      <c r="AG1104" s="22"/>
      <c r="AH1104" s="22"/>
      <c r="AI1104" s="22"/>
      <c r="AJ1104" s="22"/>
      <c r="AK1104" s="22"/>
      <c r="AL1104" s="22"/>
      <c r="AM1104" s="22"/>
      <c r="AN1104" s="22"/>
      <c r="AO1104" s="22"/>
      <c r="AP1104" s="22"/>
      <c r="AQ1104" s="22"/>
      <c r="AR1104" s="22"/>
      <c r="AS1104" s="22"/>
    </row>
    <row r="1105" spans="1:45" x14ac:dyDescent="0.3">
      <c r="A1105" s="22"/>
      <c r="B1105" s="26" t="s">
        <v>5177</v>
      </c>
      <c r="C1105" s="27">
        <v>45786</v>
      </c>
      <c r="D1105" s="28" t="s">
        <v>1186</v>
      </c>
      <c r="E1105" s="28" t="s">
        <v>1159</v>
      </c>
      <c r="F1105" s="28" t="s">
        <v>1198</v>
      </c>
      <c r="G1105" s="28" t="s">
        <v>3224</v>
      </c>
      <c r="H1105" s="28" t="s">
        <v>611</v>
      </c>
      <c r="I1105" s="28" t="s">
        <v>1152</v>
      </c>
      <c r="J1105" s="28" t="s">
        <v>2261</v>
      </c>
      <c r="K1105" s="28" t="s">
        <v>5178</v>
      </c>
      <c r="L1105" s="28" t="s">
        <v>5179</v>
      </c>
      <c r="M1105" s="28" t="s">
        <v>1177</v>
      </c>
      <c r="N1105" s="28" t="s">
        <v>1184</v>
      </c>
      <c r="O1105" s="29">
        <v>2</v>
      </c>
      <c r="P1105" s="29">
        <v>22000</v>
      </c>
      <c r="Q1105" s="29">
        <v>5</v>
      </c>
      <c r="R1105" s="29">
        <v>41800</v>
      </c>
      <c r="S1105" s="29">
        <v>32000</v>
      </c>
      <c r="T1105" s="29">
        <v>9800</v>
      </c>
      <c r="U1105" s="30" t="s">
        <v>1172</v>
      </c>
      <c r="V1105" s="22"/>
      <c r="W1105" s="22"/>
      <c r="X1105" s="22"/>
      <c r="Y1105" s="22"/>
      <c r="Z1105" s="22"/>
      <c r="AA1105" s="22"/>
      <c r="AB1105" s="22"/>
      <c r="AC1105" s="22"/>
      <c r="AD1105" s="22"/>
      <c r="AE1105" s="22"/>
      <c r="AF1105" s="22"/>
      <c r="AG1105" s="22"/>
      <c r="AH1105" s="22"/>
      <c r="AI1105" s="22"/>
      <c r="AJ1105" s="22"/>
      <c r="AK1105" s="22"/>
      <c r="AL1105" s="22"/>
      <c r="AM1105" s="22"/>
      <c r="AN1105" s="22"/>
      <c r="AO1105" s="22"/>
      <c r="AP1105" s="22"/>
      <c r="AQ1105" s="22"/>
      <c r="AR1105" s="22"/>
      <c r="AS1105" s="22"/>
    </row>
    <row r="1106" spans="1:45" x14ac:dyDescent="0.3">
      <c r="A1106" s="22"/>
      <c r="B1106" s="26" t="s">
        <v>5180</v>
      </c>
      <c r="C1106" s="27">
        <v>45786</v>
      </c>
      <c r="D1106" s="28" t="s">
        <v>1186</v>
      </c>
      <c r="E1106" s="28" t="s">
        <v>1159</v>
      </c>
      <c r="F1106" s="28" t="s">
        <v>1198</v>
      </c>
      <c r="G1106" s="28" t="s">
        <v>3228</v>
      </c>
      <c r="H1106" s="28" t="s">
        <v>872</v>
      </c>
      <c r="I1106" s="28" t="s">
        <v>1152</v>
      </c>
      <c r="J1106" s="28" t="s">
        <v>1514</v>
      </c>
      <c r="K1106" s="28" t="s">
        <v>5181</v>
      </c>
      <c r="L1106" s="28" t="s">
        <v>5182</v>
      </c>
      <c r="M1106" s="28" t="s">
        <v>1177</v>
      </c>
      <c r="N1106" s="28" t="s">
        <v>1184</v>
      </c>
      <c r="O1106" s="29">
        <v>1</v>
      </c>
      <c r="P1106" s="29">
        <v>18000</v>
      </c>
      <c r="Q1106" s="29">
        <v>0</v>
      </c>
      <c r="R1106" s="29">
        <v>18000</v>
      </c>
      <c r="S1106" s="29">
        <v>13800</v>
      </c>
      <c r="T1106" s="29">
        <v>4200</v>
      </c>
      <c r="U1106" s="30" t="s">
        <v>1174</v>
      </c>
      <c r="V1106" s="22"/>
      <c r="W1106" s="22"/>
      <c r="X1106" s="22"/>
      <c r="Y1106" s="22"/>
      <c r="Z1106" s="22"/>
      <c r="AA1106" s="22"/>
      <c r="AB1106" s="22"/>
      <c r="AC1106" s="22"/>
      <c r="AD1106" s="22"/>
      <c r="AE1106" s="22"/>
      <c r="AF1106" s="22"/>
      <c r="AG1106" s="22"/>
      <c r="AH1106" s="22"/>
      <c r="AI1106" s="22"/>
      <c r="AJ1106" s="22"/>
      <c r="AK1106" s="22"/>
      <c r="AL1106" s="22"/>
      <c r="AM1106" s="22"/>
      <c r="AN1106" s="22"/>
      <c r="AO1106" s="22"/>
      <c r="AP1106" s="22"/>
      <c r="AQ1106" s="22"/>
      <c r="AR1106" s="22"/>
      <c r="AS1106" s="22"/>
    </row>
    <row r="1107" spans="1:45" x14ac:dyDescent="0.3">
      <c r="A1107" s="22"/>
      <c r="B1107" s="26" t="s">
        <v>5183</v>
      </c>
      <c r="C1107" s="27">
        <v>45787</v>
      </c>
      <c r="D1107" s="28" t="s">
        <v>1187</v>
      </c>
      <c r="E1107" s="28" t="s">
        <v>1158</v>
      </c>
      <c r="F1107" s="28" t="s">
        <v>1196</v>
      </c>
      <c r="G1107" s="28" t="s">
        <v>3232</v>
      </c>
      <c r="H1107" s="28" t="s">
        <v>615</v>
      </c>
      <c r="I1107" s="28" t="s">
        <v>1151</v>
      </c>
      <c r="J1107" s="28" t="s">
        <v>1519</v>
      </c>
      <c r="K1107" s="28" t="s">
        <v>5184</v>
      </c>
      <c r="L1107" s="28" t="s">
        <v>5185</v>
      </c>
      <c r="M1107" s="28" t="s">
        <v>1177</v>
      </c>
      <c r="N1107" s="28" t="s">
        <v>1182</v>
      </c>
      <c r="O1107" s="29">
        <v>2</v>
      </c>
      <c r="P1107" s="29">
        <v>4500</v>
      </c>
      <c r="Q1107" s="29">
        <v>8</v>
      </c>
      <c r="R1107" s="29">
        <v>8280</v>
      </c>
      <c r="S1107" s="29">
        <v>6300</v>
      </c>
      <c r="T1107" s="29">
        <v>1980</v>
      </c>
      <c r="U1107" s="30" t="s">
        <v>1172</v>
      </c>
      <c r="V1107" s="22"/>
      <c r="W1107" s="22"/>
      <c r="X1107" s="22"/>
      <c r="Y1107" s="22"/>
      <c r="Z1107" s="22"/>
      <c r="AA1107" s="22"/>
      <c r="AB1107" s="22"/>
      <c r="AC1107" s="22"/>
      <c r="AD1107" s="22"/>
      <c r="AE1107" s="22"/>
      <c r="AF1107" s="22"/>
      <c r="AG1107" s="22"/>
      <c r="AH1107" s="22"/>
      <c r="AI1107" s="22"/>
      <c r="AJ1107" s="22"/>
      <c r="AK1107" s="22"/>
      <c r="AL1107" s="22"/>
      <c r="AM1107" s="22"/>
      <c r="AN1107" s="22"/>
      <c r="AO1107" s="22"/>
      <c r="AP1107" s="22"/>
      <c r="AQ1107" s="22"/>
      <c r="AR1107" s="22"/>
      <c r="AS1107" s="22"/>
    </row>
    <row r="1108" spans="1:45" x14ac:dyDescent="0.3">
      <c r="A1108" s="22"/>
      <c r="B1108" s="26" t="s">
        <v>5186</v>
      </c>
      <c r="C1108" s="27">
        <v>45787</v>
      </c>
      <c r="D1108" s="28" t="s">
        <v>1187</v>
      </c>
      <c r="E1108" s="28" t="s">
        <v>1158</v>
      </c>
      <c r="F1108" s="28" t="s">
        <v>1196</v>
      </c>
      <c r="G1108" s="28" t="s">
        <v>3236</v>
      </c>
      <c r="H1108" s="28" t="s">
        <v>855</v>
      </c>
      <c r="I1108" s="28" t="s">
        <v>1151</v>
      </c>
      <c r="J1108" s="28" t="s">
        <v>1387</v>
      </c>
      <c r="K1108" s="28" t="s">
        <v>5187</v>
      </c>
      <c r="L1108" s="28" t="s">
        <v>5188</v>
      </c>
      <c r="M1108" s="28" t="s">
        <v>1177</v>
      </c>
      <c r="N1108" s="28" t="s">
        <v>1182</v>
      </c>
      <c r="O1108" s="29">
        <v>1</v>
      </c>
      <c r="P1108" s="29">
        <v>5500</v>
      </c>
      <c r="Q1108" s="29">
        <v>5</v>
      </c>
      <c r="R1108" s="29">
        <v>5225</v>
      </c>
      <c r="S1108" s="29">
        <v>4000</v>
      </c>
      <c r="T1108" s="29">
        <v>1225</v>
      </c>
      <c r="U1108" s="30" t="s">
        <v>1173</v>
      </c>
      <c r="V1108" s="22"/>
      <c r="W1108" s="22"/>
      <c r="X1108" s="22"/>
      <c r="Y1108" s="22"/>
      <c r="Z1108" s="22"/>
      <c r="AA1108" s="22"/>
      <c r="AB1108" s="22"/>
      <c r="AC1108" s="22"/>
      <c r="AD1108" s="22"/>
      <c r="AE1108" s="22"/>
      <c r="AF1108" s="22"/>
      <c r="AG1108" s="22"/>
      <c r="AH1108" s="22"/>
      <c r="AI1108" s="22"/>
      <c r="AJ1108" s="22"/>
      <c r="AK1108" s="22"/>
      <c r="AL1108" s="22"/>
      <c r="AM1108" s="22"/>
      <c r="AN1108" s="22"/>
      <c r="AO1108" s="22"/>
      <c r="AP1108" s="22"/>
      <c r="AQ1108" s="22"/>
      <c r="AR1108" s="22"/>
      <c r="AS1108" s="22"/>
    </row>
    <row r="1109" spans="1:45" x14ac:dyDescent="0.3">
      <c r="A1109" s="22"/>
      <c r="B1109" s="26" t="s">
        <v>5189</v>
      </c>
      <c r="C1109" s="27">
        <v>45788</v>
      </c>
      <c r="D1109" s="28" t="s">
        <v>1188</v>
      </c>
      <c r="E1109" s="28" t="s">
        <v>1156</v>
      </c>
      <c r="F1109" s="28" t="s">
        <v>1197</v>
      </c>
      <c r="G1109" s="28" t="s">
        <v>2754</v>
      </c>
      <c r="H1109" s="28" t="s">
        <v>768</v>
      </c>
      <c r="I1109" s="28" t="s">
        <v>1152</v>
      </c>
      <c r="J1109" s="28" t="s">
        <v>3889</v>
      </c>
      <c r="K1109" s="28" t="s">
        <v>5190</v>
      </c>
      <c r="L1109" s="28" t="s">
        <v>5191</v>
      </c>
      <c r="M1109" s="28" t="s">
        <v>1177</v>
      </c>
      <c r="N1109" s="28" t="s">
        <v>1185</v>
      </c>
      <c r="O1109" s="29">
        <v>3</v>
      </c>
      <c r="P1109" s="29">
        <v>15000</v>
      </c>
      <c r="Q1109" s="29">
        <v>10</v>
      </c>
      <c r="R1109" s="29">
        <v>40500</v>
      </c>
      <c r="S1109" s="29">
        <v>31000</v>
      </c>
      <c r="T1109" s="29">
        <v>9500</v>
      </c>
      <c r="U1109" s="30" t="s">
        <v>1172</v>
      </c>
      <c r="V1109" s="22"/>
      <c r="W1109" s="22"/>
      <c r="X1109" s="22"/>
      <c r="Y1109" s="22"/>
      <c r="Z1109" s="22"/>
      <c r="AA1109" s="22"/>
      <c r="AB1109" s="22"/>
      <c r="AC1109" s="22"/>
      <c r="AD1109" s="22"/>
      <c r="AE1109" s="22"/>
      <c r="AF1109" s="22"/>
      <c r="AG1109" s="22"/>
      <c r="AH1109" s="22"/>
      <c r="AI1109" s="22"/>
      <c r="AJ1109" s="22"/>
      <c r="AK1109" s="22"/>
      <c r="AL1109" s="22"/>
      <c r="AM1109" s="22"/>
      <c r="AN1109" s="22"/>
      <c r="AO1109" s="22"/>
      <c r="AP1109" s="22"/>
      <c r="AQ1109" s="22"/>
      <c r="AR1109" s="22"/>
      <c r="AS1109" s="22"/>
    </row>
    <row r="1110" spans="1:45" x14ac:dyDescent="0.3">
      <c r="A1110" s="22"/>
      <c r="B1110" s="26" t="s">
        <v>5192</v>
      </c>
      <c r="C1110" s="27">
        <v>45788</v>
      </c>
      <c r="D1110" s="28" t="s">
        <v>1188</v>
      </c>
      <c r="E1110" s="28" t="s">
        <v>1156</v>
      </c>
      <c r="F1110" s="28" t="s">
        <v>1197</v>
      </c>
      <c r="G1110" s="28" t="s">
        <v>2758</v>
      </c>
      <c r="H1110" s="28" t="s">
        <v>901</v>
      </c>
      <c r="I1110" s="28" t="s">
        <v>1152</v>
      </c>
      <c r="J1110" s="28" t="s">
        <v>3889</v>
      </c>
      <c r="K1110" s="28" t="s">
        <v>5193</v>
      </c>
      <c r="L1110" s="28" t="s">
        <v>5194</v>
      </c>
      <c r="M1110" s="28" t="s">
        <v>1177</v>
      </c>
      <c r="N1110" s="28" t="s">
        <v>1185</v>
      </c>
      <c r="O1110" s="29">
        <v>2</v>
      </c>
      <c r="P1110" s="29">
        <v>32000</v>
      </c>
      <c r="Q1110" s="29">
        <v>8</v>
      </c>
      <c r="R1110" s="29">
        <v>58880</v>
      </c>
      <c r="S1110" s="29">
        <v>45000</v>
      </c>
      <c r="T1110" s="29">
        <v>13880</v>
      </c>
      <c r="U1110" s="30" t="s">
        <v>1174</v>
      </c>
      <c r="V1110" s="22"/>
      <c r="W1110" s="22"/>
      <c r="X1110" s="22"/>
      <c r="Y1110" s="22"/>
      <c r="Z1110" s="22"/>
      <c r="AA1110" s="22"/>
      <c r="AB1110" s="22"/>
      <c r="AC1110" s="22"/>
      <c r="AD1110" s="22"/>
      <c r="AE1110" s="22"/>
      <c r="AF1110" s="22"/>
      <c r="AG1110" s="22"/>
      <c r="AH1110" s="22"/>
      <c r="AI1110" s="22"/>
      <c r="AJ1110" s="22"/>
      <c r="AK1110" s="22"/>
      <c r="AL1110" s="22"/>
      <c r="AM1110" s="22"/>
      <c r="AN1110" s="22"/>
      <c r="AO1110" s="22"/>
      <c r="AP1110" s="22"/>
      <c r="AQ1110" s="22"/>
      <c r="AR1110" s="22"/>
      <c r="AS1110" s="22"/>
    </row>
    <row r="1111" spans="1:45" x14ac:dyDescent="0.3">
      <c r="A1111" s="22"/>
      <c r="B1111" s="26" t="s">
        <v>5195</v>
      </c>
      <c r="C1111" s="27">
        <v>45789</v>
      </c>
      <c r="D1111" s="28" t="s">
        <v>1189</v>
      </c>
      <c r="E1111" s="28" t="s">
        <v>1157</v>
      </c>
      <c r="F1111" s="28" t="s">
        <v>1195</v>
      </c>
      <c r="G1111" s="28" t="s">
        <v>4691</v>
      </c>
      <c r="H1111" s="28" t="s">
        <v>950</v>
      </c>
      <c r="I1111" s="28" t="s">
        <v>1153</v>
      </c>
      <c r="J1111" s="28" t="s">
        <v>5196</v>
      </c>
      <c r="K1111" s="28" t="s">
        <v>5197</v>
      </c>
      <c r="L1111" s="28" t="s">
        <v>5198</v>
      </c>
      <c r="M1111" s="28" t="s">
        <v>1177</v>
      </c>
      <c r="N1111" s="28" t="s">
        <v>1183</v>
      </c>
      <c r="O1111" s="29">
        <v>2</v>
      </c>
      <c r="P1111" s="29">
        <v>22000</v>
      </c>
      <c r="Q1111" s="29">
        <v>5</v>
      </c>
      <c r="R1111" s="29">
        <v>41800</v>
      </c>
      <c r="S1111" s="29">
        <v>32000</v>
      </c>
      <c r="T1111" s="29">
        <v>9800</v>
      </c>
      <c r="U1111" s="30" t="s">
        <v>1172</v>
      </c>
      <c r="V1111" s="22"/>
      <c r="W1111" s="22"/>
      <c r="X1111" s="22"/>
      <c r="Y1111" s="22"/>
      <c r="Z1111" s="22"/>
      <c r="AA1111" s="22"/>
      <c r="AB1111" s="22"/>
      <c r="AC1111" s="22"/>
      <c r="AD1111" s="22"/>
      <c r="AE1111" s="22"/>
      <c r="AF1111" s="22"/>
      <c r="AG1111" s="22"/>
      <c r="AH1111" s="22"/>
      <c r="AI1111" s="22"/>
      <c r="AJ1111" s="22"/>
      <c r="AK1111" s="22"/>
      <c r="AL1111" s="22"/>
      <c r="AM1111" s="22"/>
      <c r="AN1111" s="22"/>
      <c r="AO1111" s="22"/>
      <c r="AP1111" s="22"/>
      <c r="AQ1111" s="22"/>
      <c r="AR1111" s="22"/>
      <c r="AS1111" s="22"/>
    </row>
    <row r="1112" spans="1:45" x14ac:dyDescent="0.3">
      <c r="A1112" s="22"/>
      <c r="B1112" s="26" t="s">
        <v>5199</v>
      </c>
      <c r="C1112" s="27">
        <v>45789</v>
      </c>
      <c r="D1112" s="28" t="s">
        <v>1189</v>
      </c>
      <c r="E1112" s="28" t="s">
        <v>1157</v>
      </c>
      <c r="F1112" s="28" t="s">
        <v>1195</v>
      </c>
      <c r="G1112" s="28" t="s">
        <v>4741</v>
      </c>
      <c r="H1112" s="28" t="s">
        <v>879</v>
      </c>
      <c r="I1112" s="28" t="s">
        <v>1153</v>
      </c>
      <c r="J1112" s="28" t="s">
        <v>1753</v>
      </c>
      <c r="K1112" s="28" t="s">
        <v>5200</v>
      </c>
      <c r="L1112" s="28" t="s">
        <v>5201</v>
      </c>
      <c r="M1112" s="28" t="s">
        <v>1177</v>
      </c>
      <c r="N1112" s="28" t="s">
        <v>1183</v>
      </c>
      <c r="O1112" s="29">
        <v>1</v>
      </c>
      <c r="P1112" s="29">
        <v>35000</v>
      </c>
      <c r="Q1112" s="29">
        <v>8</v>
      </c>
      <c r="R1112" s="29">
        <v>32200</v>
      </c>
      <c r="S1112" s="29">
        <v>25000</v>
      </c>
      <c r="T1112" s="29">
        <v>7200</v>
      </c>
      <c r="U1112" s="30" t="s">
        <v>1173</v>
      </c>
      <c r="V1112" s="22"/>
      <c r="W1112" s="22"/>
      <c r="X1112" s="22"/>
      <c r="Y1112" s="22"/>
      <c r="Z1112" s="22"/>
      <c r="AA1112" s="22"/>
      <c r="AB1112" s="22"/>
      <c r="AC1112" s="22"/>
      <c r="AD1112" s="22"/>
      <c r="AE1112" s="22"/>
      <c r="AF1112" s="22"/>
      <c r="AG1112" s="22"/>
      <c r="AH1112" s="22"/>
      <c r="AI1112" s="22"/>
      <c r="AJ1112" s="22"/>
      <c r="AK1112" s="22"/>
      <c r="AL1112" s="22"/>
      <c r="AM1112" s="22"/>
      <c r="AN1112" s="22"/>
      <c r="AO1112" s="22"/>
      <c r="AP1112" s="22"/>
      <c r="AQ1112" s="22"/>
      <c r="AR1112" s="22"/>
      <c r="AS1112" s="22"/>
    </row>
    <row r="1113" spans="1:45" x14ac:dyDescent="0.3">
      <c r="A1113" s="22"/>
      <c r="B1113" s="26" t="s">
        <v>5202</v>
      </c>
      <c r="C1113" s="27">
        <v>45790</v>
      </c>
      <c r="D1113" s="28" t="s">
        <v>1190</v>
      </c>
      <c r="E1113" s="28" t="s">
        <v>1157</v>
      </c>
      <c r="F1113" s="28" t="s">
        <v>1197</v>
      </c>
      <c r="G1113" s="28" t="s">
        <v>3313</v>
      </c>
      <c r="H1113" s="28" t="s">
        <v>920</v>
      </c>
      <c r="I1113" s="28" t="s">
        <v>1153</v>
      </c>
      <c r="J1113" s="28" t="s">
        <v>1374</v>
      </c>
      <c r="K1113" s="28" t="s">
        <v>5203</v>
      </c>
      <c r="L1113" s="28" t="s">
        <v>5204</v>
      </c>
      <c r="M1113" s="28" t="s">
        <v>1177</v>
      </c>
      <c r="N1113" s="28" t="s">
        <v>1181</v>
      </c>
      <c r="O1113" s="29">
        <v>12</v>
      </c>
      <c r="P1113" s="29">
        <v>250</v>
      </c>
      <c r="Q1113" s="29">
        <v>0</v>
      </c>
      <c r="R1113" s="29">
        <v>3000</v>
      </c>
      <c r="S1113" s="29">
        <v>2300</v>
      </c>
      <c r="T1113" s="29">
        <v>700</v>
      </c>
      <c r="U1113" s="30" t="s">
        <v>1172</v>
      </c>
      <c r="V1113" s="22"/>
      <c r="W1113" s="22"/>
      <c r="X1113" s="22"/>
      <c r="Y1113" s="22"/>
      <c r="Z1113" s="22"/>
      <c r="AA1113" s="22"/>
      <c r="AB1113" s="22"/>
      <c r="AC1113" s="22"/>
      <c r="AD1113" s="22"/>
      <c r="AE1113" s="22"/>
      <c r="AF1113" s="22"/>
      <c r="AG1113" s="22"/>
      <c r="AH1113" s="22"/>
      <c r="AI1113" s="22"/>
      <c r="AJ1113" s="22"/>
      <c r="AK1113" s="22"/>
      <c r="AL1113" s="22"/>
      <c r="AM1113" s="22"/>
      <c r="AN1113" s="22"/>
      <c r="AO1113" s="22"/>
      <c r="AP1113" s="22"/>
      <c r="AQ1113" s="22"/>
      <c r="AR1113" s="22"/>
      <c r="AS1113" s="22"/>
    </row>
    <row r="1114" spans="1:45" x14ac:dyDescent="0.3">
      <c r="A1114" s="22"/>
      <c r="B1114" s="26" t="s">
        <v>5205</v>
      </c>
      <c r="C1114" s="27">
        <v>45790</v>
      </c>
      <c r="D1114" s="28" t="s">
        <v>1190</v>
      </c>
      <c r="E1114" s="28" t="s">
        <v>1157</v>
      </c>
      <c r="F1114" s="28" t="s">
        <v>1197</v>
      </c>
      <c r="G1114" s="28" t="s">
        <v>3317</v>
      </c>
      <c r="H1114" s="28" t="s">
        <v>466</v>
      </c>
      <c r="I1114" s="28" t="s">
        <v>1153</v>
      </c>
      <c r="J1114" s="28" t="s">
        <v>1374</v>
      </c>
      <c r="K1114" s="28" t="s">
        <v>5206</v>
      </c>
      <c r="L1114" s="28" t="s">
        <v>5207</v>
      </c>
      <c r="M1114" s="28" t="s">
        <v>1177</v>
      </c>
      <c r="N1114" s="28" t="s">
        <v>1181</v>
      </c>
      <c r="O1114" s="29">
        <v>8</v>
      </c>
      <c r="P1114" s="29">
        <v>350</v>
      </c>
      <c r="Q1114" s="29">
        <v>0</v>
      </c>
      <c r="R1114" s="29">
        <v>2800</v>
      </c>
      <c r="S1114" s="29">
        <v>2100</v>
      </c>
      <c r="T1114" s="29">
        <v>700</v>
      </c>
      <c r="U1114" s="30" t="s">
        <v>1174</v>
      </c>
      <c r="V1114" s="22"/>
      <c r="W1114" s="22"/>
      <c r="X1114" s="22"/>
      <c r="Y1114" s="22"/>
      <c r="Z1114" s="22"/>
      <c r="AA1114" s="22"/>
      <c r="AB1114" s="22"/>
      <c r="AC1114" s="22"/>
      <c r="AD1114" s="22"/>
      <c r="AE1114" s="22"/>
      <c r="AF1114" s="22"/>
      <c r="AG1114" s="22"/>
      <c r="AH1114" s="22"/>
      <c r="AI1114" s="22"/>
      <c r="AJ1114" s="22"/>
      <c r="AK1114" s="22"/>
      <c r="AL1114" s="22"/>
      <c r="AM1114" s="22"/>
      <c r="AN1114" s="22"/>
      <c r="AO1114" s="22"/>
      <c r="AP1114" s="22"/>
      <c r="AQ1114" s="22"/>
      <c r="AR1114" s="22"/>
      <c r="AS1114" s="22"/>
    </row>
    <row r="1115" spans="1:45" x14ac:dyDescent="0.3">
      <c r="A1115" s="22"/>
      <c r="B1115" s="26" t="s">
        <v>5208</v>
      </c>
      <c r="C1115" s="27">
        <v>45791</v>
      </c>
      <c r="D1115" s="28" t="s">
        <v>1191</v>
      </c>
      <c r="E1115" s="28" t="s">
        <v>1157</v>
      </c>
      <c r="F1115" s="28" t="s">
        <v>1198</v>
      </c>
      <c r="G1115" s="28" t="s">
        <v>5209</v>
      </c>
      <c r="H1115" s="28" t="s">
        <v>967</v>
      </c>
      <c r="I1115" s="28" t="s">
        <v>1155</v>
      </c>
      <c r="J1115" s="28" t="s">
        <v>1255</v>
      </c>
      <c r="K1115" s="28" t="s">
        <v>5210</v>
      </c>
      <c r="L1115" s="28" t="s">
        <v>5211</v>
      </c>
      <c r="M1115" s="28" t="s">
        <v>1177</v>
      </c>
      <c r="N1115" s="28" t="s">
        <v>1180</v>
      </c>
      <c r="O1115" s="29">
        <v>2</v>
      </c>
      <c r="P1115" s="29">
        <v>4500</v>
      </c>
      <c r="Q1115" s="29">
        <v>5</v>
      </c>
      <c r="R1115" s="29">
        <v>8550</v>
      </c>
      <c r="S1115" s="29">
        <v>6500</v>
      </c>
      <c r="T1115" s="29">
        <v>2050</v>
      </c>
      <c r="U1115" s="30" t="s">
        <v>1172</v>
      </c>
      <c r="V1115" s="22"/>
      <c r="W1115" s="22"/>
      <c r="X1115" s="22"/>
      <c r="Y1115" s="22"/>
      <c r="Z1115" s="22"/>
      <c r="AA1115" s="22"/>
      <c r="AB1115" s="22"/>
      <c r="AC1115" s="22"/>
      <c r="AD1115" s="22"/>
      <c r="AE1115" s="22"/>
      <c r="AF1115" s="22"/>
      <c r="AG1115" s="22"/>
      <c r="AH1115" s="22"/>
      <c r="AI1115" s="22"/>
      <c r="AJ1115" s="22"/>
      <c r="AK1115" s="22"/>
      <c r="AL1115" s="22"/>
      <c r="AM1115" s="22"/>
      <c r="AN1115" s="22"/>
      <c r="AO1115" s="22"/>
      <c r="AP1115" s="22"/>
      <c r="AQ1115" s="22"/>
      <c r="AR1115" s="22"/>
      <c r="AS1115" s="22"/>
    </row>
    <row r="1116" spans="1:45" x14ac:dyDescent="0.3">
      <c r="A1116" s="22"/>
      <c r="B1116" s="26" t="s">
        <v>5212</v>
      </c>
      <c r="C1116" s="27">
        <v>45791</v>
      </c>
      <c r="D1116" s="28" t="s">
        <v>1191</v>
      </c>
      <c r="E1116" s="28" t="s">
        <v>1157</v>
      </c>
      <c r="F1116" s="28" t="s">
        <v>1198</v>
      </c>
      <c r="G1116" s="28" t="s">
        <v>5213</v>
      </c>
      <c r="H1116" s="28" t="s">
        <v>838</v>
      </c>
      <c r="I1116" s="28" t="s">
        <v>1155</v>
      </c>
      <c r="J1116" s="28" t="s">
        <v>1255</v>
      </c>
      <c r="K1116" s="28" t="s">
        <v>5214</v>
      </c>
      <c r="L1116" s="28" t="s">
        <v>5215</v>
      </c>
      <c r="M1116" s="28" t="s">
        <v>1177</v>
      </c>
      <c r="N1116" s="28" t="s">
        <v>1180</v>
      </c>
      <c r="O1116" s="29">
        <v>3</v>
      </c>
      <c r="P1116" s="29">
        <v>3500</v>
      </c>
      <c r="Q1116" s="29">
        <v>0</v>
      </c>
      <c r="R1116" s="29">
        <v>10500</v>
      </c>
      <c r="S1116" s="29">
        <v>8000</v>
      </c>
      <c r="T1116" s="29">
        <v>2500</v>
      </c>
      <c r="U1116" s="30" t="s">
        <v>1174</v>
      </c>
      <c r="V1116" s="22"/>
      <c r="W1116" s="22"/>
      <c r="X1116" s="22"/>
      <c r="Y1116" s="22"/>
      <c r="Z1116" s="22"/>
      <c r="AA1116" s="22"/>
      <c r="AB1116" s="22"/>
      <c r="AC1116" s="22"/>
      <c r="AD1116" s="22"/>
      <c r="AE1116" s="22"/>
      <c r="AF1116" s="22"/>
      <c r="AG1116" s="22"/>
      <c r="AH1116" s="22"/>
      <c r="AI1116" s="22"/>
      <c r="AJ1116" s="22"/>
      <c r="AK1116" s="22"/>
      <c r="AL1116" s="22"/>
      <c r="AM1116" s="22"/>
      <c r="AN1116" s="22"/>
      <c r="AO1116" s="22"/>
      <c r="AP1116" s="22"/>
      <c r="AQ1116" s="22"/>
      <c r="AR1116" s="22"/>
      <c r="AS1116" s="22"/>
    </row>
    <row r="1117" spans="1:45" x14ac:dyDescent="0.3">
      <c r="A1117" s="22"/>
      <c r="B1117" s="26" t="s">
        <v>5216</v>
      </c>
      <c r="C1117" s="27">
        <v>45792</v>
      </c>
      <c r="D1117" s="28" t="s">
        <v>1192</v>
      </c>
      <c r="E1117" s="28" t="s">
        <v>1157</v>
      </c>
      <c r="F1117" s="28" t="s">
        <v>1195</v>
      </c>
      <c r="G1117" s="28" t="s">
        <v>4745</v>
      </c>
      <c r="H1117" s="28" t="s">
        <v>449</v>
      </c>
      <c r="I1117" s="28" t="s">
        <v>1153</v>
      </c>
      <c r="J1117" s="28" t="s">
        <v>4342</v>
      </c>
      <c r="K1117" s="28" t="s">
        <v>5217</v>
      </c>
      <c r="L1117" s="28" t="s">
        <v>5218</v>
      </c>
      <c r="M1117" s="28" t="s">
        <v>1177</v>
      </c>
      <c r="N1117" s="28" t="s">
        <v>1183</v>
      </c>
      <c r="O1117" s="29">
        <v>2</v>
      </c>
      <c r="P1117" s="29">
        <v>18000</v>
      </c>
      <c r="Q1117" s="29">
        <v>8</v>
      </c>
      <c r="R1117" s="29">
        <v>33120</v>
      </c>
      <c r="S1117" s="29">
        <v>25500</v>
      </c>
      <c r="T1117" s="29">
        <v>7620</v>
      </c>
      <c r="U1117" s="30" t="s">
        <v>1172</v>
      </c>
      <c r="V1117" s="22"/>
      <c r="W1117" s="22"/>
      <c r="X1117" s="22"/>
      <c r="Y1117" s="22"/>
      <c r="Z1117" s="22"/>
      <c r="AA1117" s="22"/>
      <c r="AB1117" s="22"/>
      <c r="AC1117" s="22"/>
      <c r="AD1117" s="22"/>
      <c r="AE1117" s="22"/>
      <c r="AF1117" s="22"/>
      <c r="AG1117" s="22"/>
      <c r="AH1117" s="22"/>
      <c r="AI1117" s="22"/>
      <c r="AJ1117" s="22"/>
      <c r="AK1117" s="22"/>
      <c r="AL1117" s="22"/>
      <c r="AM1117" s="22"/>
      <c r="AN1117" s="22"/>
      <c r="AO1117" s="22"/>
      <c r="AP1117" s="22"/>
      <c r="AQ1117" s="22"/>
      <c r="AR1117" s="22"/>
      <c r="AS1117" s="22"/>
    </row>
    <row r="1118" spans="1:45" x14ac:dyDescent="0.3">
      <c r="A1118" s="22"/>
      <c r="B1118" s="26" t="s">
        <v>5219</v>
      </c>
      <c r="C1118" s="27">
        <v>45792</v>
      </c>
      <c r="D1118" s="28" t="s">
        <v>1192</v>
      </c>
      <c r="E1118" s="28" t="s">
        <v>1157</v>
      </c>
      <c r="F1118" s="28" t="s">
        <v>1195</v>
      </c>
      <c r="G1118" s="28" t="s">
        <v>4785</v>
      </c>
      <c r="H1118" s="28" t="s">
        <v>290</v>
      </c>
      <c r="I1118" s="28" t="s">
        <v>1153</v>
      </c>
      <c r="J1118" s="28" t="s">
        <v>4305</v>
      </c>
      <c r="K1118" s="28" t="s">
        <v>5220</v>
      </c>
      <c r="L1118" s="28" t="s">
        <v>5221</v>
      </c>
      <c r="M1118" s="28" t="s">
        <v>1177</v>
      </c>
      <c r="N1118" s="28" t="s">
        <v>1183</v>
      </c>
      <c r="O1118" s="29">
        <v>1</v>
      </c>
      <c r="P1118" s="29">
        <v>25000</v>
      </c>
      <c r="Q1118" s="29">
        <v>5</v>
      </c>
      <c r="R1118" s="29">
        <v>23750</v>
      </c>
      <c r="S1118" s="29">
        <v>18200</v>
      </c>
      <c r="T1118" s="29">
        <v>5550</v>
      </c>
      <c r="U1118" s="30" t="s">
        <v>1173</v>
      </c>
      <c r="V1118" s="22"/>
      <c r="W1118" s="22"/>
      <c r="X1118" s="22"/>
      <c r="Y1118" s="22"/>
      <c r="Z1118" s="22"/>
      <c r="AA1118" s="22"/>
      <c r="AB1118" s="22"/>
      <c r="AC1118" s="22"/>
      <c r="AD1118" s="22"/>
      <c r="AE1118" s="22"/>
      <c r="AF1118" s="22"/>
      <c r="AG1118" s="22"/>
      <c r="AH1118" s="22"/>
      <c r="AI1118" s="22"/>
      <c r="AJ1118" s="22"/>
      <c r="AK1118" s="22"/>
      <c r="AL1118" s="22"/>
      <c r="AM1118" s="22"/>
      <c r="AN1118" s="22"/>
      <c r="AO1118" s="22"/>
      <c r="AP1118" s="22"/>
      <c r="AQ1118" s="22"/>
      <c r="AR1118" s="22"/>
      <c r="AS1118" s="22"/>
    </row>
    <row r="1119" spans="1:45" x14ac:dyDescent="0.3">
      <c r="A1119" s="22"/>
      <c r="B1119" s="26" t="s">
        <v>5222</v>
      </c>
      <c r="C1119" s="27">
        <v>45793</v>
      </c>
      <c r="D1119" s="28" t="s">
        <v>1193</v>
      </c>
      <c r="E1119" s="28" t="s">
        <v>1157</v>
      </c>
      <c r="F1119" s="28" t="s">
        <v>1195</v>
      </c>
      <c r="G1119" s="28" t="s">
        <v>4789</v>
      </c>
      <c r="H1119" s="28" t="s">
        <v>970</v>
      </c>
      <c r="I1119" s="28" t="s">
        <v>1153</v>
      </c>
      <c r="J1119" s="28" t="s">
        <v>1316</v>
      </c>
      <c r="K1119" s="28" t="s">
        <v>5223</v>
      </c>
      <c r="L1119" s="28" t="s">
        <v>5224</v>
      </c>
      <c r="M1119" s="28" t="s">
        <v>1177</v>
      </c>
      <c r="N1119" s="28" t="s">
        <v>1183</v>
      </c>
      <c r="O1119" s="29">
        <v>3</v>
      </c>
      <c r="P1119" s="29">
        <v>5500</v>
      </c>
      <c r="Q1119" s="29">
        <v>5</v>
      </c>
      <c r="R1119" s="29">
        <v>15675</v>
      </c>
      <c r="S1119" s="29">
        <v>12000</v>
      </c>
      <c r="T1119" s="29">
        <v>3675</v>
      </c>
      <c r="U1119" s="30" t="s">
        <v>1172</v>
      </c>
      <c r="V1119" s="22"/>
      <c r="W1119" s="22"/>
      <c r="X1119" s="22"/>
      <c r="Y1119" s="22"/>
      <c r="Z1119" s="22"/>
      <c r="AA1119" s="22"/>
      <c r="AB1119" s="22"/>
      <c r="AC1119" s="22"/>
      <c r="AD1119" s="22"/>
      <c r="AE1119" s="22"/>
      <c r="AF1119" s="22"/>
      <c r="AG1119" s="22"/>
      <c r="AH1119" s="22"/>
      <c r="AI1119" s="22"/>
      <c r="AJ1119" s="22"/>
      <c r="AK1119" s="22"/>
      <c r="AL1119" s="22"/>
      <c r="AM1119" s="22"/>
      <c r="AN1119" s="22"/>
      <c r="AO1119" s="22"/>
      <c r="AP1119" s="22"/>
      <c r="AQ1119" s="22"/>
      <c r="AR1119" s="22"/>
      <c r="AS1119" s="22"/>
    </row>
    <row r="1120" spans="1:45" x14ac:dyDescent="0.3">
      <c r="A1120" s="22"/>
      <c r="B1120" s="26" t="s">
        <v>5225</v>
      </c>
      <c r="C1120" s="27">
        <v>45793</v>
      </c>
      <c r="D1120" s="28" t="s">
        <v>1193</v>
      </c>
      <c r="E1120" s="28" t="s">
        <v>1157</v>
      </c>
      <c r="F1120" s="28" t="s">
        <v>1195</v>
      </c>
      <c r="G1120" s="28" t="s">
        <v>4829</v>
      </c>
      <c r="H1120" s="28" t="s">
        <v>160</v>
      </c>
      <c r="I1120" s="28" t="s">
        <v>1153</v>
      </c>
      <c r="J1120" s="28" t="s">
        <v>1316</v>
      </c>
      <c r="K1120" s="28" t="s">
        <v>5226</v>
      </c>
      <c r="L1120" s="28" t="s">
        <v>5227</v>
      </c>
      <c r="M1120" s="28" t="s">
        <v>1177</v>
      </c>
      <c r="N1120" s="28" t="s">
        <v>1183</v>
      </c>
      <c r="O1120" s="29">
        <v>2</v>
      </c>
      <c r="P1120" s="29">
        <v>8500</v>
      </c>
      <c r="Q1120" s="29">
        <v>0</v>
      </c>
      <c r="R1120" s="29">
        <v>17000</v>
      </c>
      <c r="S1120" s="29">
        <v>13000</v>
      </c>
      <c r="T1120" s="29">
        <v>4000</v>
      </c>
      <c r="U1120" s="30" t="s">
        <v>1174</v>
      </c>
      <c r="V1120" s="22"/>
      <c r="W1120" s="22"/>
      <c r="X1120" s="22"/>
      <c r="Y1120" s="22"/>
      <c r="Z1120" s="22"/>
      <c r="AA1120" s="22"/>
      <c r="AB1120" s="22"/>
      <c r="AC1120" s="22"/>
      <c r="AD1120" s="22"/>
      <c r="AE1120" s="22"/>
      <c r="AF1120" s="22"/>
      <c r="AG1120" s="22"/>
      <c r="AH1120" s="22"/>
      <c r="AI1120" s="22"/>
      <c r="AJ1120" s="22"/>
      <c r="AK1120" s="22"/>
      <c r="AL1120" s="22"/>
      <c r="AM1120" s="22"/>
      <c r="AN1120" s="22"/>
      <c r="AO1120" s="22"/>
      <c r="AP1120" s="22"/>
      <c r="AQ1120" s="22"/>
      <c r="AR1120" s="22"/>
      <c r="AS1120" s="22"/>
    </row>
    <row r="1121" spans="1:45" x14ac:dyDescent="0.3">
      <c r="A1121" s="22"/>
      <c r="B1121" s="26" t="s">
        <v>5228</v>
      </c>
      <c r="C1121" s="27">
        <v>45794</v>
      </c>
      <c r="D1121" s="28" t="s">
        <v>1186</v>
      </c>
      <c r="E1121" s="28" t="s">
        <v>1159</v>
      </c>
      <c r="F1121" s="28" t="s">
        <v>1198</v>
      </c>
      <c r="G1121" s="28" t="s">
        <v>3283</v>
      </c>
      <c r="H1121" s="28" t="s">
        <v>1121</v>
      </c>
      <c r="I1121" s="28" t="s">
        <v>1152</v>
      </c>
      <c r="J1121" s="28" t="s">
        <v>5229</v>
      </c>
      <c r="K1121" s="28" t="s">
        <v>5230</v>
      </c>
      <c r="L1121" s="28" t="s">
        <v>5231</v>
      </c>
      <c r="M1121" s="28" t="s">
        <v>1177</v>
      </c>
      <c r="N1121" s="28" t="s">
        <v>1184</v>
      </c>
      <c r="O1121" s="29">
        <v>3</v>
      </c>
      <c r="P1121" s="29">
        <v>15000</v>
      </c>
      <c r="Q1121" s="29">
        <v>8</v>
      </c>
      <c r="R1121" s="29">
        <v>41400</v>
      </c>
      <c r="S1121" s="29">
        <v>32000</v>
      </c>
      <c r="T1121" s="29">
        <v>9400</v>
      </c>
      <c r="U1121" s="30" t="s">
        <v>1172</v>
      </c>
      <c r="V1121" s="22"/>
      <c r="W1121" s="22"/>
      <c r="X1121" s="22"/>
      <c r="Y1121" s="22"/>
      <c r="Z1121" s="22"/>
      <c r="AA1121" s="22"/>
      <c r="AB1121" s="22"/>
      <c r="AC1121" s="22"/>
      <c r="AD1121" s="22"/>
      <c r="AE1121" s="22"/>
      <c r="AF1121" s="22"/>
      <c r="AG1121" s="22"/>
      <c r="AH1121" s="22"/>
      <c r="AI1121" s="22"/>
      <c r="AJ1121" s="22"/>
      <c r="AK1121" s="22"/>
      <c r="AL1121" s="22"/>
      <c r="AM1121" s="22"/>
      <c r="AN1121" s="22"/>
      <c r="AO1121" s="22"/>
      <c r="AP1121" s="22"/>
      <c r="AQ1121" s="22"/>
      <c r="AR1121" s="22"/>
      <c r="AS1121" s="22"/>
    </row>
    <row r="1122" spans="1:45" x14ac:dyDescent="0.3">
      <c r="A1122" s="22"/>
      <c r="B1122" s="26" t="s">
        <v>5232</v>
      </c>
      <c r="C1122" s="27">
        <v>45794</v>
      </c>
      <c r="D1122" s="28" t="s">
        <v>1186</v>
      </c>
      <c r="E1122" s="28" t="s">
        <v>1159</v>
      </c>
      <c r="F1122" s="28" t="s">
        <v>1198</v>
      </c>
      <c r="G1122" s="28" t="s">
        <v>3287</v>
      </c>
      <c r="H1122" s="28" t="s">
        <v>876</v>
      </c>
      <c r="I1122" s="28" t="s">
        <v>1152</v>
      </c>
      <c r="J1122" s="28" t="s">
        <v>1240</v>
      </c>
      <c r="K1122" s="28" t="s">
        <v>5233</v>
      </c>
      <c r="L1122" s="28" t="s">
        <v>5234</v>
      </c>
      <c r="M1122" s="28" t="s">
        <v>1177</v>
      </c>
      <c r="N1122" s="28" t="s">
        <v>1184</v>
      </c>
      <c r="O1122" s="29">
        <v>2</v>
      </c>
      <c r="P1122" s="29">
        <v>28000</v>
      </c>
      <c r="Q1122" s="29">
        <v>5</v>
      </c>
      <c r="R1122" s="29">
        <v>53200</v>
      </c>
      <c r="S1122" s="29">
        <v>41000</v>
      </c>
      <c r="T1122" s="29">
        <v>12200</v>
      </c>
      <c r="U1122" s="30" t="s">
        <v>1174</v>
      </c>
      <c r="V1122" s="22"/>
      <c r="W1122" s="22"/>
      <c r="X1122" s="22"/>
      <c r="Y1122" s="22"/>
      <c r="Z1122" s="22"/>
      <c r="AA1122" s="22"/>
      <c r="AB1122" s="22"/>
      <c r="AC1122" s="22"/>
      <c r="AD1122" s="22"/>
      <c r="AE1122" s="22"/>
      <c r="AF1122" s="22"/>
      <c r="AG1122" s="22"/>
      <c r="AH1122" s="22"/>
      <c r="AI1122" s="22"/>
      <c r="AJ1122" s="22"/>
      <c r="AK1122" s="22"/>
      <c r="AL1122" s="22"/>
      <c r="AM1122" s="22"/>
      <c r="AN1122" s="22"/>
      <c r="AO1122" s="22"/>
      <c r="AP1122" s="22"/>
      <c r="AQ1122" s="22"/>
      <c r="AR1122" s="22"/>
      <c r="AS1122" s="22"/>
    </row>
    <row r="1123" spans="1:45" x14ac:dyDescent="0.3">
      <c r="A1123" s="22"/>
      <c r="B1123" s="26" t="s">
        <v>5235</v>
      </c>
      <c r="C1123" s="27">
        <v>45795</v>
      </c>
      <c r="D1123" s="28" t="s">
        <v>1187</v>
      </c>
      <c r="E1123" s="28" t="s">
        <v>1158</v>
      </c>
      <c r="F1123" s="28" t="s">
        <v>1196</v>
      </c>
      <c r="G1123" s="28" t="s">
        <v>3291</v>
      </c>
      <c r="H1123" s="28" t="s">
        <v>915</v>
      </c>
      <c r="I1123" s="28" t="s">
        <v>1151</v>
      </c>
      <c r="J1123" s="28" t="s">
        <v>1245</v>
      </c>
      <c r="K1123" s="28" t="s">
        <v>5236</v>
      </c>
      <c r="L1123" s="28" t="s">
        <v>5237</v>
      </c>
      <c r="M1123" s="28" t="s">
        <v>1177</v>
      </c>
      <c r="N1123" s="28" t="s">
        <v>1182</v>
      </c>
      <c r="O1123" s="29">
        <v>5</v>
      </c>
      <c r="P1123" s="29">
        <v>1200</v>
      </c>
      <c r="Q1123" s="29">
        <v>5</v>
      </c>
      <c r="R1123" s="29">
        <v>5700</v>
      </c>
      <c r="S1123" s="29">
        <v>4300</v>
      </c>
      <c r="T1123" s="29">
        <v>1400</v>
      </c>
      <c r="U1123" s="30" t="s">
        <v>1172</v>
      </c>
      <c r="V1123" s="22"/>
      <c r="W1123" s="22"/>
      <c r="X1123" s="22"/>
      <c r="Y1123" s="22"/>
      <c r="Z1123" s="22"/>
      <c r="AA1123" s="22"/>
      <c r="AB1123" s="22"/>
      <c r="AC1123" s="22"/>
      <c r="AD1123" s="22"/>
      <c r="AE1123" s="22"/>
      <c r="AF1123" s="22"/>
      <c r="AG1123" s="22"/>
      <c r="AH1123" s="22"/>
      <c r="AI1123" s="22"/>
      <c r="AJ1123" s="22"/>
      <c r="AK1123" s="22"/>
      <c r="AL1123" s="22"/>
      <c r="AM1123" s="22"/>
      <c r="AN1123" s="22"/>
      <c r="AO1123" s="22"/>
      <c r="AP1123" s="22"/>
      <c r="AQ1123" s="22"/>
      <c r="AR1123" s="22"/>
      <c r="AS1123" s="22"/>
    </row>
    <row r="1124" spans="1:45" x14ac:dyDescent="0.3">
      <c r="A1124" s="22"/>
      <c r="B1124" s="26" t="s">
        <v>5238</v>
      </c>
      <c r="C1124" s="27">
        <v>45795</v>
      </c>
      <c r="D1124" s="28" t="s">
        <v>1187</v>
      </c>
      <c r="E1124" s="28" t="s">
        <v>1158</v>
      </c>
      <c r="F1124" s="28" t="s">
        <v>1196</v>
      </c>
      <c r="G1124" s="28" t="s">
        <v>3295</v>
      </c>
      <c r="H1124" s="28" t="s">
        <v>981</v>
      </c>
      <c r="I1124" s="28" t="s">
        <v>1151</v>
      </c>
      <c r="J1124" s="28" t="s">
        <v>1245</v>
      </c>
      <c r="K1124" s="28" t="s">
        <v>5239</v>
      </c>
      <c r="L1124" s="28" t="s">
        <v>5240</v>
      </c>
      <c r="M1124" s="28" t="s">
        <v>1177</v>
      </c>
      <c r="N1124" s="28" t="s">
        <v>1182</v>
      </c>
      <c r="O1124" s="29">
        <v>4</v>
      </c>
      <c r="P1124" s="29">
        <v>1800</v>
      </c>
      <c r="Q1124" s="29">
        <v>0</v>
      </c>
      <c r="R1124" s="29">
        <v>7200</v>
      </c>
      <c r="S1124" s="29">
        <v>5500</v>
      </c>
      <c r="T1124" s="29">
        <v>1700</v>
      </c>
      <c r="U1124" s="30" t="s">
        <v>1173</v>
      </c>
      <c r="V1124" s="22"/>
      <c r="W1124" s="22"/>
      <c r="X1124" s="22"/>
      <c r="Y1124" s="22"/>
      <c r="Z1124" s="22"/>
      <c r="AA1124" s="22"/>
      <c r="AB1124" s="22"/>
      <c r="AC1124" s="22"/>
      <c r="AD1124" s="22"/>
      <c r="AE1124" s="22"/>
      <c r="AF1124" s="22"/>
      <c r="AG1124" s="22"/>
      <c r="AH1124" s="22"/>
      <c r="AI1124" s="22"/>
      <c r="AJ1124" s="22"/>
      <c r="AK1124" s="22"/>
      <c r="AL1124" s="22"/>
      <c r="AM1124" s="22"/>
      <c r="AN1124" s="22"/>
      <c r="AO1124" s="22"/>
      <c r="AP1124" s="22"/>
      <c r="AQ1124" s="22"/>
      <c r="AR1124" s="22"/>
      <c r="AS1124" s="22"/>
    </row>
    <row r="1125" spans="1:45" x14ac:dyDescent="0.3">
      <c r="A1125" s="22"/>
      <c r="B1125" s="26" t="s">
        <v>5241</v>
      </c>
      <c r="C1125" s="27">
        <v>45796</v>
      </c>
      <c r="D1125" s="28" t="s">
        <v>1188</v>
      </c>
      <c r="E1125" s="28" t="s">
        <v>1156</v>
      </c>
      <c r="F1125" s="28" t="s">
        <v>1197</v>
      </c>
      <c r="G1125" s="28" t="s">
        <v>2778</v>
      </c>
      <c r="H1125" s="28" t="s">
        <v>943</v>
      </c>
      <c r="I1125" s="28" t="s">
        <v>1152</v>
      </c>
      <c r="J1125" s="28" t="s">
        <v>3889</v>
      </c>
      <c r="K1125" s="28" t="s">
        <v>5242</v>
      </c>
      <c r="L1125" s="28" t="s">
        <v>5243</v>
      </c>
      <c r="M1125" s="28" t="s">
        <v>1177</v>
      </c>
      <c r="N1125" s="28" t="s">
        <v>1185</v>
      </c>
      <c r="O1125" s="29">
        <v>2</v>
      </c>
      <c r="P1125" s="29">
        <v>22000</v>
      </c>
      <c r="Q1125" s="29">
        <v>8</v>
      </c>
      <c r="R1125" s="29">
        <v>40480</v>
      </c>
      <c r="S1125" s="29">
        <v>31000</v>
      </c>
      <c r="T1125" s="29">
        <v>9480</v>
      </c>
      <c r="U1125" s="30" t="s">
        <v>1172</v>
      </c>
      <c r="V1125" s="22"/>
      <c r="W1125" s="22"/>
      <c r="X1125" s="22"/>
      <c r="Y1125" s="22"/>
      <c r="Z1125" s="22"/>
      <c r="AA1125" s="22"/>
      <c r="AB1125" s="22"/>
      <c r="AC1125" s="22"/>
      <c r="AD1125" s="22"/>
      <c r="AE1125" s="22"/>
      <c r="AF1125" s="22"/>
      <c r="AG1125" s="22"/>
      <c r="AH1125" s="22"/>
      <c r="AI1125" s="22"/>
      <c r="AJ1125" s="22"/>
      <c r="AK1125" s="22"/>
      <c r="AL1125" s="22"/>
      <c r="AM1125" s="22"/>
      <c r="AN1125" s="22"/>
      <c r="AO1125" s="22"/>
      <c r="AP1125" s="22"/>
      <c r="AQ1125" s="22"/>
      <c r="AR1125" s="22"/>
      <c r="AS1125" s="22"/>
    </row>
    <row r="1126" spans="1:45" x14ac:dyDescent="0.3">
      <c r="A1126" s="22"/>
      <c r="B1126" s="26" t="s">
        <v>5244</v>
      </c>
      <c r="C1126" s="27">
        <v>45796</v>
      </c>
      <c r="D1126" s="28" t="s">
        <v>1188</v>
      </c>
      <c r="E1126" s="28" t="s">
        <v>1156</v>
      </c>
      <c r="F1126" s="28" t="s">
        <v>1197</v>
      </c>
      <c r="G1126" s="28" t="s">
        <v>2781</v>
      </c>
      <c r="H1126" s="28" t="s">
        <v>401</v>
      </c>
      <c r="I1126" s="28" t="s">
        <v>1152</v>
      </c>
      <c r="J1126" s="28" t="s">
        <v>1339</v>
      </c>
      <c r="K1126" s="28" t="s">
        <v>5245</v>
      </c>
      <c r="L1126" s="28" t="s">
        <v>5246</v>
      </c>
      <c r="M1126" s="28" t="s">
        <v>1177</v>
      </c>
      <c r="N1126" s="28" t="s">
        <v>1185</v>
      </c>
      <c r="O1126" s="29">
        <v>3</v>
      </c>
      <c r="P1126" s="29">
        <v>5500</v>
      </c>
      <c r="Q1126" s="29">
        <v>5</v>
      </c>
      <c r="R1126" s="29">
        <v>15675</v>
      </c>
      <c r="S1126" s="29">
        <v>12000</v>
      </c>
      <c r="T1126" s="29">
        <v>3675</v>
      </c>
      <c r="U1126" s="30" t="s">
        <v>1174</v>
      </c>
      <c r="V1126" s="22"/>
      <c r="W1126" s="22"/>
      <c r="X1126" s="22"/>
      <c r="Y1126" s="22"/>
      <c r="Z1126" s="22"/>
      <c r="AA1126" s="22"/>
      <c r="AB1126" s="22"/>
      <c r="AC1126" s="22"/>
      <c r="AD1126" s="22"/>
      <c r="AE1126" s="22"/>
      <c r="AF1126" s="22"/>
      <c r="AG1126" s="22"/>
      <c r="AH1126" s="22"/>
      <c r="AI1126" s="22"/>
      <c r="AJ1126" s="22"/>
      <c r="AK1126" s="22"/>
      <c r="AL1126" s="22"/>
      <c r="AM1126" s="22"/>
      <c r="AN1126" s="22"/>
      <c r="AO1126" s="22"/>
      <c r="AP1126" s="22"/>
      <c r="AQ1126" s="22"/>
      <c r="AR1126" s="22"/>
      <c r="AS1126" s="22"/>
    </row>
    <row r="1127" spans="1:45" x14ac:dyDescent="0.3">
      <c r="A1127" s="22"/>
      <c r="B1127" s="26" t="s">
        <v>5247</v>
      </c>
      <c r="C1127" s="27">
        <v>45797</v>
      </c>
      <c r="D1127" s="28" t="s">
        <v>1189</v>
      </c>
      <c r="E1127" s="28" t="s">
        <v>1157</v>
      </c>
      <c r="F1127" s="28" t="s">
        <v>1195</v>
      </c>
      <c r="G1127" s="28" t="s">
        <v>4833</v>
      </c>
      <c r="H1127" s="28" t="s">
        <v>622</v>
      </c>
      <c r="I1127" s="28" t="s">
        <v>1153</v>
      </c>
      <c r="J1127" s="28" t="s">
        <v>3174</v>
      </c>
      <c r="K1127" s="28" t="s">
        <v>5248</v>
      </c>
      <c r="L1127" s="28" t="s">
        <v>5249</v>
      </c>
      <c r="M1127" s="28" t="s">
        <v>1177</v>
      </c>
      <c r="N1127" s="28" t="s">
        <v>1183</v>
      </c>
      <c r="O1127" s="29">
        <v>2</v>
      </c>
      <c r="P1127" s="29">
        <v>15000</v>
      </c>
      <c r="Q1127" s="29">
        <v>5</v>
      </c>
      <c r="R1127" s="29">
        <v>28500</v>
      </c>
      <c r="S1127" s="29">
        <v>22000</v>
      </c>
      <c r="T1127" s="29">
        <v>6500</v>
      </c>
      <c r="U1127" s="30" t="s">
        <v>1172</v>
      </c>
      <c r="V1127" s="22"/>
      <c r="W1127" s="22"/>
      <c r="X1127" s="22"/>
      <c r="Y1127" s="22"/>
      <c r="Z1127" s="22"/>
      <c r="AA1127" s="22"/>
      <c r="AB1127" s="22"/>
      <c r="AC1127" s="22"/>
      <c r="AD1127" s="22"/>
      <c r="AE1127" s="22"/>
      <c r="AF1127" s="22"/>
      <c r="AG1127" s="22"/>
      <c r="AH1127" s="22"/>
      <c r="AI1127" s="22"/>
      <c r="AJ1127" s="22"/>
      <c r="AK1127" s="22"/>
      <c r="AL1127" s="22"/>
      <c r="AM1127" s="22"/>
      <c r="AN1127" s="22"/>
      <c r="AO1127" s="22"/>
      <c r="AP1127" s="22"/>
      <c r="AQ1127" s="22"/>
      <c r="AR1127" s="22"/>
      <c r="AS1127" s="22"/>
    </row>
    <row r="1128" spans="1:45" x14ac:dyDescent="0.3">
      <c r="A1128" s="22"/>
      <c r="B1128" s="26" t="s">
        <v>5250</v>
      </c>
      <c r="C1128" s="27">
        <v>45797</v>
      </c>
      <c r="D1128" s="28" t="s">
        <v>1189</v>
      </c>
      <c r="E1128" s="28" t="s">
        <v>1157</v>
      </c>
      <c r="F1128" s="28" t="s">
        <v>1195</v>
      </c>
      <c r="G1128" s="28" t="s">
        <v>4879</v>
      </c>
      <c r="H1128" s="28" t="s">
        <v>403</v>
      </c>
      <c r="I1128" s="28" t="s">
        <v>1153</v>
      </c>
      <c r="J1128" s="28" t="s">
        <v>5251</v>
      </c>
      <c r="K1128" s="28" t="s">
        <v>5252</v>
      </c>
      <c r="L1128" s="28" t="s">
        <v>5253</v>
      </c>
      <c r="M1128" s="28" t="s">
        <v>1177</v>
      </c>
      <c r="N1128" s="28" t="s">
        <v>1183</v>
      </c>
      <c r="O1128" s="29">
        <v>3</v>
      </c>
      <c r="P1128" s="29">
        <v>8500</v>
      </c>
      <c r="Q1128" s="29">
        <v>0</v>
      </c>
      <c r="R1128" s="29">
        <v>25500</v>
      </c>
      <c r="S1128" s="29">
        <v>19500</v>
      </c>
      <c r="T1128" s="29">
        <v>6000</v>
      </c>
      <c r="U1128" s="30" t="s">
        <v>1173</v>
      </c>
      <c r="V1128" s="22"/>
      <c r="W1128" s="22"/>
      <c r="X1128" s="22"/>
      <c r="Y1128" s="22"/>
      <c r="Z1128" s="22"/>
      <c r="AA1128" s="22"/>
      <c r="AB1128" s="22"/>
      <c r="AC1128" s="22"/>
      <c r="AD1128" s="22"/>
      <c r="AE1128" s="22"/>
      <c r="AF1128" s="22"/>
      <c r="AG1128" s="22"/>
      <c r="AH1128" s="22"/>
      <c r="AI1128" s="22"/>
      <c r="AJ1128" s="22"/>
      <c r="AK1128" s="22"/>
      <c r="AL1128" s="22"/>
      <c r="AM1128" s="22"/>
      <c r="AN1128" s="22"/>
      <c r="AO1128" s="22"/>
      <c r="AP1128" s="22"/>
      <c r="AQ1128" s="22"/>
      <c r="AR1128" s="22"/>
      <c r="AS1128" s="22"/>
    </row>
    <row r="1129" spans="1:45" x14ac:dyDescent="0.3">
      <c r="A1129" s="22"/>
      <c r="B1129" s="26" t="s">
        <v>5254</v>
      </c>
      <c r="C1129" s="27">
        <v>45798</v>
      </c>
      <c r="D1129" s="28" t="s">
        <v>1190</v>
      </c>
      <c r="E1129" s="28" t="s">
        <v>1157</v>
      </c>
      <c r="F1129" s="28" t="s">
        <v>1197</v>
      </c>
      <c r="G1129" s="28" t="s">
        <v>3346</v>
      </c>
      <c r="H1129" s="28" t="s">
        <v>944</v>
      </c>
      <c r="I1129" s="28" t="s">
        <v>1153</v>
      </c>
      <c r="J1129" s="28" t="s">
        <v>2937</v>
      </c>
      <c r="K1129" s="28" t="s">
        <v>5255</v>
      </c>
      <c r="L1129" s="28" t="s">
        <v>5256</v>
      </c>
      <c r="M1129" s="28" t="s">
        <v>1177</v>
      </c>
      <c r="N1129" s="28" t="s">
        <v>1181</v>
      </c>
      <c r="O1129" s="29">
        <v>6</v>
      </c>
      <c r="P1129" s="29">
        <v>350</v>
      </c>
      <c r="Q1129" s="29">
        <v>0</v>
      </c>
      <c r="R1129" s="29">
        <v>2100</v>
      </c>
      <c r="S1129" s="29">
        <v>1600</v>
      </c>
      <c r="T1129" s="29">
        <v>500</v>
      </c>
      <c r="U1129" s="30" t="s">
        <v>1172</v>
      </c>
      <c r="V1129" s="22"/>
      <c r="W1129" s="22"/>
      <c r="X1129" s="22"/>
      <c r="Y1129" s="22"/>
      <c r="Z1129" s="22"/>
      <c r="AA1129" s="22"/>
      <c r="AB1129" s="22"/>
      <c r="AC1129" s="22"/>
      <c r="AD1129" s="22"/>
      <c r="AE1129" s="22"/>
      <c r="AF1129" s="22"/>
      <c r="AG1129" s="22"/>
      <c r="AH1129" s="22"/>
      <c r="AI1129" s="22"/>
      <c r="AJ1129" s="22"/>
      <c r="AK1129" s="22"/>
      <c r="AL1129" s="22"/>
      <c r="AM1129" s="22"/>
      <c r="AN1129" s="22"/>
      <c r="AO1129" s="22"/>
      <c r="AP1129" s="22"/>
      <c r="AQ1129" s="22"/>
      <c r="AR1129" s="22"/>
      <c r="AS1129" s="22"/>
    </row>
    <row r="1130" spans="1:45" x14ac:dyDescent="0.3">
      <c r="A1130" s="22"/>
      <c r="B1130" s="26" t="s">
        <v>5257</v>
      </c>
      <c r="C1130" s="27">
        <v>45798</v>
      </c>
      <c r="D1130" s="28" t="s">
        <v>1190</v>
      </c>
      <c r="E1130" s="28" t="s">
        <v>1157</v>
      </c>
      <c r="F1130" s="28" t="s">
        <v>1197</v>
      </c>
      <c r="G1130" s="28" t="s">
        <v>3350</v>
      </c>
      <c r="H1130" s="28" t="s">
        <v>439</v>
      </c>
      <c r="I1130" s="28" t="s">
        <v>1153</v>
      </c>
      <c r="J1130" s="28" t="s">
        <v>2937</v>
      </c>
      <c r="K1130" s="28" t="s">
        <v>5258</v>
      </c>
      <c r="L1130" s="28" t="s">
        <v>5259</v>
      </c>
      <c r="M1130" s="28" t="s">
        <v>1177</v>
      </c>
      <c r="N1130" s="28" t="s">
        <v>1181</v>
      </c>
      <c r="O1130" s="29">
        <v>4</v>
      </c>
      <c r="P1130" s="29">
        <v>550</v>
      </c>
      <c r="Q1130" s="29">
        <v>0</v>
      </c>
      <c r="R1130" s="29">
        <v>2200</v>
      </c>
      <c r="S1130" s="29">
        <v>1700</v>
      </c>
      <c r="T1130" s="29">
        <v>500</v>
      </c>
      <c r="U1130" s="30" t="s">
        <v>1174</v>
      </c>
      <c r="V1130" s="22"/>
      <c r="W1130" s="22"/>
      <c r="X1130" s="22"/>
      <c r="Y1130" s="22"/>
      <c r="Z1130" s="22"/>
      <c r="AA1130" s="22"/>
      <c r="AB1130" s="22"/>
      <c r="AC1130" s="22"/>
      <c r="AD1130" s="22"/>
      <c r="AE1130" s="22"/>
      <c r="AF1130" s="22"/>
      <c r="AG1130" s="22"/>
      <c r="AH1130" s="22"/>
      <c r="AI1130" s="22"/>
      <c r="AJ1130" s="22"/>
      <c r="AK1130" s="22"/>
      <c r="AL1130" s="22"/>
      <c r="AM1130" s="22"/>
      <c r="AN1130" s="22"/>
      <c r="AO1130" s="22"/>
      <c r="AP1130" s="22"/>
      <c r="AQ1130" s="22"/>
      <c r="AR1130" s="22"/>
      <c r="AS1130" s="22"/>
    </row>
    <row r="1131" spans="1:45" x14ac:dyDescent="0.3">
      <c r="A1131" s="22"/>
      <c r="B1131" s="26" t="s">
        <v>5260</v>
      </c>
      <c r="C1131" s="27">
        <v>45799</v>
      </c>
      <c r="D1131" s="28" t="s">
        <v>1191</v>
      </c>
      <c r="E1131" s="28" t="s">
        <v>1157</v>
      </c>
      <c r="F1131" s="28" t="s">
        <v>1198</v>
      </c>
      <c r="G1131" s="28" t="s">
        <v>5261</v>
      </c>
      <c r="H1131" s="28" t="s">
        <v>966</v>
      </c>
      <c r="I1131" s="28" t="s">
        <v>1155</v>
      </c>
      <c r="J1131" s="28" t="s">
        <v>3583</v>
      </c>
      <c r="K1131" s="28" t="s">
        <v>5262</v>
      </c>
      <c r="L1131" s="28" t="s">
        <v>5263</v>
      </c>
      <c r="M1131" s="28" t="s">
        <v>1177</v>
      </c>
      <c r="N1131" s="28" t="s">
        <v>1180</v>
      </c>
      <c r="O1131" s="29">
        <v>3</v>
      </c>
      <c r="P1131" s="29">
        <v>2800</v>
      </c>
      <c r="Q1131" s="29">
        <v>5</v>
      </c>
      <c r="R1131" s="29">
        <v>7980</v>
      </c>
      <c r="S1131" s="29">
        <v>6100</v>
      </c>
      <c r="T1131" s="29">
        <v>1880</v>
      </c>
      <c r="U1131" s="30" t="s">
        <v>1172</v>
      </c>
      <c r="V1131" s="22"/>
      <c r="W1131" s="22"/>
      <c r="X1131" s="22"/>
      <c r="Y1131" s="22"/>
      <c r="Z1131" s="22"/>
      <c r="AA1131" s="22"/>
      <c r="AB1131" s="22"/>
      <c r="AC1131" s="22"/>
      <c r="AD1131" s="22"/>
      <c r="AE1131" s="22"/>
      <c r="AF1131" s="22"/>
      <c r="AG1131" s="22"/>
      <c r="AH1131" s="22"/>
      <c r="AI1131" s="22"/>
      <c r="AJ1131" s="22"/>
      <c r="AK1131" s="22"/>
      <c r="AL1131" s="22"/>
      <c r="AM1131" s="22"/>
      <c r="AN1131" s="22"/>
      <c r="AO1131" s="22"/>
      <c r="AP1131" s="22"/>
      <c r="AQ1131" s="22"/>
      <c r="AR1131" s="22"/>
      <c r="AS1131" s="22"/>
    </row>
    <row r="1132" spans="1:45" x14ac:dyDescent="0.3">
      <c r="A1132" s="22"/>
      <c r="B1132" s="26" t="s">
        <v>5264</v>
      </c>
      <c r="C1132" s="27">
        <v>45830</v>
      </c>
      <c r="D1132" s="28" t="s">
        <v>1191</v>
      </c>
      <c r="E1132" s="28" t="s">
        <v>1157</v>
      </c>
      <c r="F1132" s="28" t="s">
        <v>1198</v>
      </c>
      <c r="G1132" s="28" t="s">
        <v>5265</v>
      </c>
      <c r="H1132" s="28" t="s">
        <v>1008</v>
      </c>
      <c r="I1132" s="28" t="s">
        <v>1155</v>
      </c>
      <c r="J1132" s="28" t="s">
        <v>1979</v>
      </c>
      <c r="K1132" s="28" t="s">
        <v>5266</v>
      </c>
      <c r="L1132" s="28" t="s">
        <v>5267</v>
      </c>
      <c r="M1132" s="28" t="s">
        <v>1177</v>
      </c>
      <c r="N1132" s="28" t="s">
        <v>1180</v>
      </c>
      <c r="O1132" s="29">
        <v>5</v>
      </c>
      <c r="P1132" s="29">
        <v>1500</v>
      </c>
      <c r="Q1132" s="29">
        <v>0</v>
      </c>
      <c r="R1132" s="29">
        <v>7500</v>
      </c>
      <c r="S1132" s="29">
        <v>5700</v>
      </c>
      <c r="T1132" s="29">
        <v>1800</v>
      </c>
      <c r="U1132" s="30" t="s">
        <v>1174</v>
      </c>
      <c r="V1132" s="22"/>
      <c r="W1132" s="22"/>
      <c r="X1132" s="22"/>
      <c r="Y1132" s="22"/>
      <c r="Z1132" s="22"/>
      <c r="AA1132" s="22"/>
      <c r="AB1132" s="22"/>
      <c r="AC1132" s="22"/>
      <c r="AD1132" s="22"/>
      <c r="AE1132" s="22"/>
      <c r="AF1132" s="22"/>
      <c r="AG1132" s="22"/>
      <c r="AH1132" s="22"/>
      <c r="AI1132" s="22"/>
      <c r="AJ1132" s="22"/>
      <c r="AK1132" s="22"/>
      <c r="AL1132" s="22"/>
      <c r="AM1132" s="22"/>
      <c r="AN1132" s="22"/>
      <c r="AO1132" s="22"/>
      <c r="AP1132" s="22"/>
      <c r="AQ1132" s="22"/>
      <c r="AR1132" s="22"/>
      <c r="AS1132" s="22"/>
    </row>
    <row r="1133" spans="1:45" x14ac:dyDescent="0.3">
      <c r="A1133" s="22"/>
      <c r="B1133" s="26" t="s">
        <v>5268</v>
      </c>
      <c r="C1133" s="27">
        <v>45830</v>
      </c>
      <c r="D1133" s="28" t="s">
        <v>1192</v>
      </c>
      <c r="E1133" s="28" t="s">
        <v>1157</v>
      </c>
      <c r="F1133" s="28" t="s">
        <v>1195</v>
      </c>
      <c r="G1133" s="28" t="s">
        <v>4883</v>
      </c>
      <c r="H1133" s="28" t="s">
        <v>99</v>
      </c>
      <c r="I1133" s="28" t="s">
        <v>1153</v>
      </c>
      <c r="J1133" s="28" t="s">
        <v>2252</v>
      </c>
      <c r="K1133" s="28" t="s">
        <v>5269</v>
      </c>
      <c r="L1133" s="28" t="s">
        <v>3585</v>
      </c>
      <c r="M1133" s="28" t="s">
        <v>1177</v>
      </c>
      <c r="N1133" s="28" t="s">
        <v>1183</v>
      </c>
      <c r="O1133" s="29">
        <v>2</v>
      </c>
      <c r="P1133" s="29">
        <v>12000</v>
      </c>
      <c r="Q1133" s="29">
        <v>5</v>
      </c>
      <c r="R1133" s="29">
        <v>22800</v>
      </c>
      <c r="S1133" s="29">
        <v>17500</v>
      </c>
      <c r="T1133" s="29">
        <v>5300</v>
      </c>
      <c r="U1133" s="30" t="s">
        <v>1172</v>
      </c>
      <c r="V1133" s="22"/>
      <c r="W1133" s="22"/>
      <c r="X1133" s="22"/>
      <c r="Y1133" s="22"/>
      <c r="Z1133" s="22"/>
      <c r="AA1133" s="22"/>
      <c r="AB1133" s="22"/>
      <c r="AC1133" s="22"/>
      <c r="AD1133" s="22"/>
      <c r="AE1133" s="22"/>
      <c r="AF1133" s="22"/>
      <c r="AG1133" s="22"/>
      <c r="AH1133" s="22"/>
      <c r="AI1133" s="22"/>
      <c r="AJ1133" s="22"/>
      <c r="AK1133" s="22"/>
      <c r="AL1133" s="22"/>
      <c r="AM1133" s="22"/>
      <c r="AN1133" s="22"/>
      <c r="AO1133" s="22"/>
      <c r="AP1133" s="22"/>
      <c r="AQ1133" s="22"/>
      <c r="AR1133" s="22"/>
      <c r="AS1133" s="22"/>
    </row>
    <row r="1134" spans="1:45" x14ac:dyDescent="0.3">
      <c r="A1134" s="22"/>
      <c r="B1134" s="26" t="s">
        <v>5270</v>
      </c>
      <c r="C1134" s="27">
        <v>45830</v>
      </c>
      <c r="D1134" s="28" t="s">
        <v>1192</v>
      </c>
      <c r="E1134" s="28" t="s">
        <v>1157</v>
      </c>
      <c r="F1134" s="28" t="s">
        <v>1195</v>
      </c>
      <c r="G1134" s="28" t="s">
        <v>4930</v>
      </c>
      <c r="H1134" s="28" t="s">
        <v>560</v>
      </c>
      <c r="I1134" s="28" t="s">
        <v>1153</v>
      </c>
      <c r="J1134" s="28" t="s">
        <v>3243</v>
      </c>
      <c r="K1134" s="28" t="s">
        <v>5271</v>
      </c>
      <c r="L1134" s="28" t="s">
        <v>3589</v>
      </c>
      <c r="M1134" s="28" t="s">
        <v>1177</v>
      </c>
      <c r="N1134" s="28" t="s">
        <v>1183</v>
      </c>
      <c r="O1134" s="29">
        <v>4</v>
      </c>
      <c r="P1134" s="29">
        <v>1800</v>
      </c>
      <c r="Q1134" s="29">
        <v>0</v>
      </c>
      <c r="R1134" s="29">
        <v>7200</v>
      </c>
      <c r="S1134" s="29">
        <v>5500</v>
      </c>
      <c r="T1134" s="29">
        <v>1700</v>
      </c>
      <c r="U1134" s="30" t="s">
        <v>1173</v>
      </c>
      <c r="V1134" s="22"/>
      <c r="W1134" s="22"/>
      <c r="X1134" s="22"/>
      <c r="Y1134" s="22"/>
      <c r="Z1134" s="22"/>
      <c r="AA1134" s="22"/>
      <c r="AB1134" s="22"/>
      <c r="AC1134" s="22"/>
      <c r="AD1134" s="22"/>
      <c r="AE1134" s="22"/>
      <c r="AF1134" s="22"/>
      <c r="AG1134" s="22"/>
      <c r="AH1134" s="22"/>
      <c r="AI1134" s="22"/>
      <c r="AJ1134" s="22"/>
      <c r="AK1134" s="22"/>
      <c r="AL1134" s="22"/>
      <c r="AM1134" s="22"/>
      <c r="AN1134" s="22"/>
      <c r="AO1134" s="22"/>
      <c r="AP1134" s="22"/>
      <c r="AQ1134" s="22"/>
      <c r="AR1134" s="22"/>
      <c r="AS1134" s="22"/>
    </row>
    <row r="1135" spans="1:45" x14ac:dyDescent="0.3">
      <c r="A1135" s="22"/>
      <c r="B1135" s="26" t="s">
        <v>5272</v>
      </c>
      <c r="C1135" s="27">
        <v>45830</v>
      </c>
      <c r="D1135" s="28" t="s">
        <v>1193</v>
      </c>
      <c r="E1135" s="28" t="s">
        <v>1157</v>
      </c>
      <c r="F1135" s="28" t="s">
        <v>1195</v>
      </c>
      <c r="G1135" s="28" t="s">
        <v>4934</v>
      </c>
      <c r="H1135" s="28" t="s">
        <v>921</v>
      </c>
      <c r="I1135" s="28" t="s">
        <v>1153</v>
      </c>
      <c r="J1135" s="28" t="s">
        <v>4135</v>
      </c>
      <c r="K1135" s="28" t="s">
        <v>5273</v>
      </c>
      <c r="L1135" s="28" t="s">
        <v>5274</v>
      </c>
      <c r="M1135" s="28" t="s">
        <v>1177</v>
      </c>
      <c r="N1135" s="28" t="s">
        <v>1183</v>
      </c>
      <c r="O1135" s="29">
        <v>2</v>
      </c>
      <c r="P1135" s="29">
        <v>15000</v>
      </c>
      <c r="Q1135" s="29">
        <v>8</v>
      </c>
      <c r="R1135" s="29">
        <v>27600</v>
      </c>
      <c r="S1135" s="29">
        <v>21000</v>
      </c>
      <c r="T1135" s="29">
        <v>6600</v>
      </c>
      <c r="U1135" s="30" t="s">
        <v>1172</v>
      </c>
      <c r="V1135" s="22"/>
      <c r="W1135" s="22"/>
      <c r="X1135" s="22"/>
      <c r="Y1135" s="22"/>
      <c r="Z1135" s="22"/>
      <c r="AA1135" s="22"/>
      <c r="AB1135" s="22"/>
      <c r="AC1135" s="22"/>
      <c r="AD1135" s="22"/>
      <c r="AE1135" s="22"/>
      <c r="AF1135" s="22"/>
      <c r="AG1135" s="22"/>
      <c r="AH1135" s="22"/>
      <c r="AI1135" s="22"/>
      <c r="AJ1135" s="22"/>
      <c r="AK1135" s="22"/>
      <c r="AL1135" s="22"/>
      <c r="AM1135" s="22"/>
      <c r="AN1135" s="22"/>
      <c r="AO1135" s="22"/>
      <c r="AP1135" s="22"/>
      <c r="AQ1135" s="22"/>
      <c r="AR1135" s="22"/>
      <c r="AS1135" s="22"/>
    </row>
    <row r="1136" spans="1:45" x14ac:dyDescent="0.3">
      <c r="A1136" s="22"/>
      <c r="B1136" s="26" t="s">
        <v>5275</v>
      </c>
      <c r="C1136" s="27">
        <v>45830</v>
      </c>
      <c r="D1136" s="28" t="s">
        <v>1193</v>
      </c>
      <c r="E1136" s="28" t="s">
        <v>1157</v>
      </c>
      <c r="F1136" s="28" t="s">
        <v>1195</v>
      </c>
      <c r="G1136" s="28" t="s">
        <v>4980</v>
      </c>
      <c r="H1136" s="28" t="s">
        <v>524</v>
      </c>
      <c r="I1136" s="28" t="s">
        <v>1153</v>
      </c>
      <c r="J1136" s="28" t="s">
        <v>2530</v>
      </c>
      <c r="K1136" s="28" t="s">
        <v>5276</v>
      </c>
      <c r="L1136" s="28" t="s">
        <v>5277</v>
      </c>
      <c r="M1136" s="28" t="s">
        <v>1177</v>
      </c>
      <c r="N1136" s="28" t="s">
        <v>1183</v>
      </c>
      <c r="O1136" s="29">
        <v>4</v>
      </c>
      <c r="P1136" s="29">
        <v>3500</v>
      </c>
      <c r="Q1136" s="29">
        <v>5</v>
      </c>
      <c r="R1136" s="29">
        <v>13300</v>
      </c>
      <c r="S1136" s="29">
        <v>10200</v>
      </c>
      <c r="T1136" s="29">
        <v>3100</v>
      </c>
      <c r="U1136" s="30" t="s">
        <v>1174</v>
      </c>
      <c r="V1136" s="22"/>
      <c r="W1136" s="22"/>
      <c r="X1136" s="22"/>
      <c r="Y1136" s="22"/>
      <c r="Z1136" s="22"/>
      <c r="AA1136" s="22"/>
      <c r="AB1136" s="22"/>
      <c r="AC1136" s="22"/>
      <c r="AD1136" s="22"/>
      <c r="AE1136" s="22"/>
      <c r="AF1136" s="22"/>
      <c r="AG1136" s="22"/>
      <c r="AH1136" s="22"/>
      <c r="AI1136" s="22"/>
      <c r="AJ1136" s="22"/>
      <c r="AK1136" s="22"/>
      <c r="AL1136" s="22"/>
      <c r="AM1136" s="22"/>
      <c r="AN1136" s="22"/>
      <c r="AO1136" s="22"/>
      <c r="AP1136" s="22"/>
      <c r="AQ1136" s="22"/>
      <c r="AR1136" s="22"/>
      <c r="AS1136" s="22"/>
    </row>
    <row r="1137" spans="1:45" x14ac:dyDescent="0.3">
      <c r="A1137" s="22"/>
      <c r="B1137" s="26" t="s">
        <v>5278</v>
      </c>
      <c r="C1137" s="27">
        <v>45830</v>
      </c>
      <c r="D1137" s="28" t="s">
        <v>1186</v>
      </c>
      <c r="E1137" s="28" t="s">
        <v>1159</v>
      </c>
      <c r="F1137" s="28" t="s">
        <v>1198</v>
      </c>
      <c r="G1137" s="28" t="s">
        <v>3330</v>
      </c>
      <c r="H1137" s="28" t="s">
        <v>954</v>
      </c>
      <c r="I1137" s="28" t="s">
        <v>1152</v>
      </c>
      <c r="J1137" s="28" t="s">
        <v>1536</v>
      </c>
      <c r="K1137" s="28" t="s">
        <v>5279</v>
      </c>
      <c r="L1137" s="28" t="s">
        <v>5280</v>
      </c>
      <c r="M1137" s="28" t="s">
        <v>1177</v>
      </c>
      <c r="N1137" s="28" t="s">
        <v>1184</v>
      </c>
      <c r="O1137" s="29">
        <v>3</v>
      </c>
      <c r="P1137" s="29">
        <v>15000</v>
      </c>
      <c r="Q1137" s="29">
        <v>5</v>
      </c>
      <c r="R1137" s="29">
        <v>42750</v>
      </c>
      <c r="S1137" s="29">
        <v>33000</v>
      </c>
      <c r="T1137" s="29">
        <v>9750</v>
      </c>
      <c r="U1137" s="30" t="s">
        <v>1172</v>
      </c>
      <c r="V1137" s="22"/>
      <c r="W1137" s="22"/>
      <c r="X1137" s="22"/>
      <c r="Y1137" s="22"/>
      <c r="Z1137" s="22"/>
      <c r="AA1137" s="22"/>
      <c r="AB1137" s="22"/>
      <c r="AC1137" s="22"/>
      <c r="AD1137" s="22"/>
      <c r="AE1137" s="22"/>
      <c r="AF1137" s="22"/>
      <c r="AG1137" s="22"/>
      <c r="AH1137" s="22"/>
      <c r="AI1137" s="22"/>
      <c r="AJ1137" s="22"/>
      <c r="AK1137" s="22"/>
      <c r="AL1137" s="22"/>
      <c r="AM1137" s="22"/>
      <c r="AN1137" s="22"/>
      <c r="AO1137" s="22"/>
      <c r="AP1137" s="22"/>
      <c r="AQ1137" s="22"/>
      <c r="AR1137" s="22"/>
      <c r="AS1137" s="22"/>
    </row>
    <row r="1138" spans="1:45" x14ac:dyDescent="0.3">
      <c r="A1138" s="22"/>
      <c r="B1138" s="26" t="s">
        <v>5281</v>
      </c>
      <c r="C1138" s="27">
        <v>45830</v>
      </c>
      <c r="D1138" s="28" t="s">
        <v>1186</v>
      </c>
      <c r="E1138" s="28" t="s">
        <v>1159</v>
      </c>
      <c r="F1138" s="28" t="s">
        <v>1198</v>
      </c>
      <c r="G1138" s="28" t="s">
        <v>3332</v>
      </c>
      <c r="H1138" s="28" t="s">
        <v>82</v>
      </c>
      <c r="I1138" s="28" t="s">
        <v>1152</v>
      </c>
      <c r="J1138" s="28" t="s">
        <v>1339</v>
      </c>
      <c r="K1138" s="28" t="s">
        <v>5282</v>
      </c>
      <c r="L1138" s="28" t="s">
        <v>5283</v>
      </c>
      <c r="M1138" s="28" t="s">
        <v>1177</v>
      </c>
      <c r="N1138" s="28" t="s">
        <v>1184</v>
      </c>
      <c r="O1138" s="29">
        <v>4</v>
      </c>
      <c r="P1138" s="29">
        <v>3500</v>
      </c>
      <c r="Q1138" s="29">
        <v>0</v>
      </c>
      <c r="R1138" s="29">
        <v>14000</v>
      </c>
      <c r="S1138" s="29">
        <v>10700</v>
      </c>
      <c r="T1138" s="29">
        <v>3300</v>
      </c>
      <c r="U1138" s="30" t="s">
        <v>1174</v>
      </c>
      <c r="V1138" s="22"/>
      <c r="W1138" s="22"/>
      <c r="X1138" s="22"/>
      <c r="Y1138" s="22"/>
      <c r="Z1138" s="22"/>
      <c r="AA1138" s="22"/>
      <c r="AB1138" s="22"/>
      <c r="AC1138" s="22"/>
      <c r="AD1138" s="22"/>
      <c r="AE1138" s="22"/>
      <c r="AF1138" s="22"/>
      <c r="AG1138" s="22"/>
      <c r="AH1138" s="22"/>
      <c r="AI1138" s="22"/>
      <c r="AJ1138" s="22"/>
      <c r="AK1138" s="22"/>
      <c r="AL1138" s="22"/>
      <c r="AM1138" s="22"/>
      <c r="AN1138" s="22"/>
      <c r="AO1138" s="22"/>
      <c r="AP1138" s="22"/>
      <c r="AQ1138" s="22"/>
      <c r="AR1138" s="22"/>
      <c r="AS1138" s="22"/>
    </row>
    <row r="1139" spans="1:45" x14ac:dyDescent="0.3">
      <c r="A1139" s="22"/>
      <c r="B1139" s="26" t="s">
        <v>5284</v>
      </c>
      <c r="C1139" s="27">
        <v>45830</v>
      </c>
      <c r="D1139" s="28" t="s">
        <v>1187</v>
      </c>
      <c r="E1139" s="28" t="s">
        <v>1158</v>
      </c>
      <c r="F1139" s="28" t="s">
        <v>1196</v>
      </c>
      <c r="G1139" s="28" t="s">
        <v>3334</v>
      </c>
      <c r="H1139" s="28" t="s">
        <v>938</v>
      </c>
      <c r="I1139" s="28" t="s">
        <v>1151</v>
      </c>
      <c r="J1139" s="28" t="s">
        <v>2350</v>
      </c>
      <c r="K1139" s="28" t="s">
        <v>5285</v>
      </c>
      <c r="L1139" s="28" t="s">
        <v>5286</v>
      </c>
      <c r="M1139" s="28" t="s">
        <v>1177</v>
      </c>
      <c r="N1139" s="28" t="s">
        <v>1182</v>
      </c>
      <c r="O1139" s="29">
        <v>3</v>
      </c>
      <c r="P1139" s="29">
        <v>3800</v>
      </c>
      <c r="Q1139" s="29">
        <v>8</v>
      </c>
      <c r="R1139" s="29">
        <v>10488</v>
      </c>
      <c r="S1139" s="29">
        <v>8000</v>
      </c>
      <c r="T1139" s="29">
        <v>2488</v>
      </c>
      <c r="U1139" s="30" t="s">
        <v>1172</v>
      </c>
      <c r="V1139" s="22"/>
      <c r="W1139" s="22"/>
      <c r="X1139" s="22"/>
      <c r="Y1139" s="22"/>
      <c r="Z1139" s="22"/>
      <c r="AA1139" s="22"/>
      <c r="AB1139" s="22"/>
      <c r="AC1139" s="22"/>
      <c r="AD1139" s="22"/>
      <c r="AE1139" s="22"/>
      <c r="AF1139" s="22"/>
      <c r="AG1139" s="22"/>
      <c r="AH1139" s="22"/>
      <c r="AI1139" s="22"/>
      <c r="AJ1139" s="22"/>
      <c r="AK1139" s="22"/>
      <c r="AL1139" s="22"/>
      <c r="AM1139" s="22"/>
      <c r="AN1139" s="22"/>
      <c r="AO1139" s="22"/>
      <c r="AP1139" s="22"/>
      <c r="AQ1139" s="22"/>
      <c r="AR1139" s="22"/>
      <c r="AS1139" s="22"/>
    </row>
    <row r="1140" spans="1:45" x14ac:dyDescent="0.3">
      <c r="A1140" s="22"/>
      <c r="B1140" s="26" t="s">
        <v>5287</v>
      </c>
      <c r="C1140" s="27">
        <v>45830</v>
      </c>
      <c r="D1140" s="28" t="s">
        <v>1187</v>
      </c>
      <c r="E1140" s="28" t="s">
        <v>1158</v>
      </c>
      <c r="F1140" s="28" t="s">
        <v>1196</v>
      </c>
      <c r="G1140" s="28" t="s">
        <v>3336</v>
      </c>
      <c r="H1140" s="28" t="s">
        <v>84</v>
      </c>
      <c r="I1140" s="28" t="s">
        <v>1151</v>
      </c>
      <c r="J1140" s="28" t="s">
        <v>5288</v>
      </c>
      <c r="K1140" s="28" t="s">
        <v>5289</v>
      </c>
      <c r="L1140" s="28" t="s">
        <v>5290</v>
      </c>
      <c r="M1140" s="28" t="s">
        <v>1177</v>
      </c>
      <c r="N1140" s="28" t="s">
        <v>1182</v>
      </c>
      <c r="O1140" s="29">
        <v>4</v>
      </c>
      <c r="P1140" s="29">
        <v>2800</v>
      </c>
      <c r="Q1140" s="29">
        <v>5</v>
      </c>
      <c r="R1140" s="29">
        <v>10640</v>
      </c>
      <c r="S1140" s="29">
        <v>8100</v>
      </c>
      <c r="T1140" s="29">
        <v>2540</v>
      </c>
      <c r="U1140" s="30" t="s">
        <v>1173</v>
      </c>
      <c r="V1140" s="22"/>
      <c r="W1140" s="22"/>
      <c r="X1140" s="22"/>
      <c r="Y1140" s="22"/>
      <c r="Z1140" s="22"/>
      <c r="AA1140" s="22"/>
      <c r="AB1140" s="22"/>
      <c r="AC1140" s="22"/>
      <c r="AD1140" s="22"/>
      <c r="AE1140" s="22"/>
      <c r="AF1140" s="22"/>
      <c r="AG1140" s="22"/>
      <c r="AH1140" s="22"/>
      <c r="AI1140" s="22"/>
      <c r="AJ1140" s="22"/>
      <c r="AK1140" s="22"/>
      <c r="AL1140" s="22"/>
      <c r="AM1140" s="22"/>
      <c r="AN1140" s="22"/>
      <c r="AO1140" s="22"/>
      <c r="AP1140" s="22"/>
      <c r="AQ1140" s="22"/>
      <c r="AR1140" s="22"/>
      <c r="AS1140" s="22"/>
    </row>
    <row r="1141" spans="1:45" x14ac:dyDescent="0.3">
      <c r="A1141" s="22"/>
      <c r="B1141" s="26" t="s">
        <v>5291</v>
      </c>
      <c r="C1141" s="27">
        <v>45830</v>
      </c>
      <c r="D1141" s="28" t="s">
        <v>1188</v>
      </c>
      <c r="E1141" s="28" t="s">
        <v>1156</v>
      </c>
      <c r="F1141" s="28" t="s">
        <v>1197</v>
      </c>
      <c r="G1141" s="28" t="s">
        <v>2808</v>
      </c>
      <c r="H1141" s="28" t="s">
        <v>1010</v>
      </c>
      <c r="I1141" s="28" t="s">
        <v>1152</v>
      </c>
      <c r="J1141" s="28" t="s">
        <v>2946</v>
      </c>
      <c r="K1141" s="28" t="s">
        <v>5292</v>
      </c>
      <c r="L1141" s="28" t="s">
        <v>5293</v>
      </c>
      <c r="M1141" s="28" t="s">
        <v>1177</v>
      </c>
      <c r="N1141" s="28" t="s">
        <v>1185</v>
      </c>
      <c r="O1141" s="29">
        <v>2</v>
      </c>
      <c r="P1141" s="29">
        <v>22000</v>
      </c>
      <c r="Q1141" s="29">
        <v>5</v>
      </c>
      <c r="R1141" s="29">
        <v>41800</v>
      </c>
      <c r="S1141" s="29">
        <v>32000</v>
      </c>
      <c r="T1141" s="29">
        <v>9800</v>
      </c>
      <c r="U1141" s="30" t="s">
        <v>1172</v>
      </c>
      <c r="V1141" s="22"/>
      <c r="W1141" s="22"/>
      <c r="X1141" s="22"/>
      <c r="Y1141" s="22"/>
      <c r="Z1141" s="22"/>
      <c r="AA1141" s="22"/>
      <c r="AB1141" s="22"/>
      <c r="AC1141" s="22"/>
      <c r="AD1141" s="22"/>
      <c r="AE1141" s="22"/>
      <c r="AF1141" s="22"/>
      <c r="AG1141" s="22"/>
      <c r="AH1141" s="22"/>
      <c r="AI1141" s="22"/>
      <c r="AJ1141" s="22"/>
      <c r="AK1141" s="22"/>
      <c r="AL1141" s="22"/>
      <c r="AM1141" s="22"/>
      <c r="AN1141" s="22"/>
      <c r="AO1141" s="22"/>
      <c r="AP1141" s="22"/>
      <c r="AQ1141" s="22"/>
      <c r="AR1141" s="22"/>
      <c r="AS1141" s="22"/>
    </row>
    <row r="1142" spans="1:45" x14ac:dyDescent="0.3">
      <c r="A1142" s="22"/>
      <c r="B1142" s="26" t="s">
        <v>5268</v>
      </c>
      <c r="C1142" s="27">
        <v>45830</v>
      </c>
      <c r="D1142" s="28" t="s">
        <v>1186</v>
      </c>
      <c r="E1142" s="28" t="s">
        <v>1159</v>
      </c>
      <c r="F1142" s="28" t="s">
        <v>1198</v>
      </c>
      <c r="G1142" s="28" t="s">
        <v>5294</v>
      </c>
      <c r="H1142" s="28" t="s">
        <v>469</v>
      </c>
      <c r="I1142" s="28" t="s">
        <v>1152</v>
      </c>
      <c r="J1142" s="28" t="s">
        <v>4135</v>
      </c>
      <c r="K1142" s="28" t="s">
        <v>5295</v>
      </c>
      <c r="L1142" s="28" t="s">
        <v>5296</v>
      </c>
      <c r="M1142" s="28" t="s">
        <v>1177</v>
      </c>
      <c r="N1142" s="28" t="s">
        <v>1184</v>
      </c>
      <c r="O1142" s="29">
        <v>3</v>
      </c>
      <c r="P1142" s="29">
        <v>15000</v>
      </c>
      <c r="Q1142" s="29">
        <v>10</v>
      </c>
      <c r="R1142" s="29">
        <v>40500</v>
      </c>
      <c r="S1142" s="29">
        <v>31000</v>
      </c>
      <c r="T1142" s="29">
        <v>9500</v>
      </c>
      <c r="U1142" s="30" t="s">
        <v>1172</v>
      </c>
      <c r="V1142" s="22"/>
      <c r="W1142" s="22"/>
      <c r="X1142" s="22"/>
      <c r="Y1142" s="22"/>
      <c r="Z1142" s="22"/>
      <c r="AA1142" s="22"/>
      <c r="AB1142" s="22"/>
      <c r="AC1142" s="22"/>
      <c r="AD1142" s="22"/>
      <c r="AE1142" s="22"/>
      <c r="AF1142" s="22"/>
      <c r="AG1142" s="22"/>
      <c r="AH1142" s="22"/>
      <c r="AI1142" s="22"/>
      <c r="AJ1142" s="22"/>
      <c r="AK1142" s="22"/>
      <c r="AL1142" s="22"/>
      <c r="AM1142" s="22"/>
      <c r="AN1142" s="22"/>
      <c r="AO1142" s="22"/>
      <c r="AP1142" s="22"/>
      <c r="AQ1142" s="22"/>
      <c r="AR1142" s="22"/>
      <c r="AS1142" s="22"/>
    </row>
    <row r="1143" spans="1:45" x14ac:dyDescent="0.3">
      <c r="A1143" s="22"/>
      <c r="B1143" s="26" t="s">
        <v>5270</v>
      </c>
      <c r="C1143" s="27">
        <v>45830</v>
      </c>
      <c r="D1143" s="28" t="s">
        <v>1186</v>
      </c>
      <c r="E1143" s="28" t="s">
        <v>1159</v>
      </c>
      <c r="F1143" s="28" t="s">
        <v>1198</v>
      </c>
      <c r="G1143" s="28" t="s">
        <v>5297</v>
      </c>
      <c r="H1143" s="28" t="s">
        <v>1079</v>
      </c>
      <c r="I1143" s="28" t="s">
        <v>1152</v>
      </c>
      <c r="J1143" s="28" t="s">
        <v>1339</v>
      </c>
      <c r="K1143" s="28" t="s">
        <v>5298</v>
      </c>
      <c r="L1143" s="28" t="s">
        <v>5299</v>
      </c>
      <c r="M1143" s="28" t="s">
        <v>1177</v>
      </c>
      <c r="N1143" s="28" t="s">
        <v>1184</v>
      </c>
      <c r="O1143" s="29">
        <v>2</v>
      </c>
      <c r="P1143" s="29">
        <v>5500</v>
      </c>
      <c r="Q1143" s="29">
        <v>5</v>
      </c>
      <c r="R1143" s="29">
        <v>10450</v>
      </c>
      <c r="S1143" s="29">
        <v>8000</v>
      </c>
      <c r="T1143" s="29">
        <v>2450</v>
      </c>
      <c r="U1143" s="30" t="s">
        <v>1174</v>
      </c>
      <c r="V1143" s="22"/>
      <c r="W1143" s="22"/>
      <c r="X1143" s="22"/>
      <c r="Y1143" s="22"/>
      <c r="Z1143" s="22"/>
      <c r="AA1143" s="22"/>
      <c r="AB1143" s="22"/>
      <c r="AC1143" s="22"/>
      <c r="AD1143" s="22"/>
      <c r="AE1143" s="22"/>
      <c r="AF1143" s="22"/>
      <c r="AG1143" s="22"/>
      <c r="AH1143" s="22"/>
      <c r="AI1143" s="22"/>
      <c r="AJ1143" s="22"/>
      <c r="AK1143" s="22"/>
      <c r="AL1143" s="22"/>
      <c r="AM1143" s="22"/>
      <c r="AN1143" s="22"/>
      <c r="AO1143" s="22"/>
      <c r="AP1143" s="22"/>
      <c r="AQ1143" s="22"/>
      <c r="AR1143" s="22"/>
      <c r="AS1143" s="22"/>
    </row>
    <row r="1144" spans="1:45" x14ac:dyDescent="0.3">
      <c r="A1144" s="22"/>
      <c r="B1144" s="26" t="s">
        <v>5272</v>
      </c>
      <c r="C1144" s="27">
        <v>45830</v>
      </c>
      <c r="D1144" s="28" t="s">
        <v>1187</v>
      </c>
      <c r="E1144" s="28" t="s">
        <v>1158</v>
      </c>
      <c r="F1144" s="28" t="s">
        <v>1196</v>
      </c>
      <c r="G1144" s="28" t="s">
        <v>5300</v>
      </c>
      <c r="H1144" s="28" t="s">
        <v>801</v>
      </c>
      <c r="I1144" s="28" t="s">
        <v>1151</v>
      </c>
      <c r="J1144" s="28" t="s">
        <v>3043</v>
      </c>
      <c r="K1144" s="28" t="s">
        <v>5301</v>
      </c>
      <c r="L1144" s="28" t="s">
        <v>5302</v>
      </c>
      <c r="M1144" s="28" t="s">
        <v>1177</v>
      </c>
      <c r="N1144" s="28" t="s">
        <v>1182</v>
      </c>
      <c r="O1144" s="29">
        <v>4</v>
      </c>
      <c r="P1144" s="29">
        <v>1800</v>
      </c>
      <c r="Q1144" s="29">
        <v>8</v>
      </c>
      <c r="R1144" s="29">
        <v>6624</v>
      </c>
      <c r="S1144" s="29">
        <v>5000</v>
      </c>
      <c r="T1144" s="29">
        <v>1624</v>
      </c>
      <c r="U1144" s="30" t="s">
        <v>1172</v>
      </c>
      <c r="V1144" s="22"/>
      <c r="W1144" s="22"/>
      <c r="X1144" s="22"/>
      <c r="Y1144" s="22"/>
      <c r="Z1144" s="22"/>
      <c r="AA1144" s="22"/>
      <c r="AB1144" s="22"/>
      <c r="AC1144" s="22"/>
      <c r="AD1144" s="22"/>
      <c r="AE1144" s="22"/>
      <c r="AF1144" s="22"/>
      <c r="AG1144" s="22"/>
      <c r="AH1144" s="22"/>
      <c r="AI1144" s="22"/>
      <c r="AJ1144" s="22"/>
      <c r="AK1144" s="22"/>
      <c r="AL1144" s="22"/>
      <c r="AM1144" s="22"/>
      <c r="AN1144" s="22"/>
      <c r="AO1144" s="22"/>
      <c r="AP1144" s="22"/>
      <c r="AQ1144" s="22"/>
      <c r="AR1144" s="22"/>
      <c r="AS1144" s="22"/>
    </row>
    <row r="1145" spans="1:45" x14ac:dyDescent="0.3">
      <c r="A1145" s="22"/>
      <c r="B1145" s="26" t="s">
        <v>5275</v>
      </c>
      <c r="C1145" s="27">
        <v>45830</v>
      </c>
      <c r="D1145" s="28" t="s">
        <v>1187</v>
      </c>
      <c r="E1145" s="28" t="s">
        <v>1158</v>
      </c>
      <c r="F1145" s="28" t="s">
        <v>1196</v>
      </c>
      <c r="G1145" s="28" t="s">
        <v>5303</v>
      </c>
      <c r="H1145" s="28" t="s">
        <v>1076</v>
      </c>
      <c r="I1145" s="28" t="s">
        <v>1151</v>
      </c>
      <c r="J1145" s="28" t="s">
        <v>1480</v>
      </c>
      <c r="K1145" s="28" t="s">
        <v>5304</v>
      </c>
      <c r="L1145" s="28" t="s">
        <v>5305</v>
      </c>
      <c r="M1145" s="28" t="s">
        <v>1177</v>
      </c>
      <c r="N1145" s="28" t="s">
        <v>1182</v>
      </c>
      <c r="O1145" s="29">
        <v>3</v>
      </c>
      <c r="P1145" s="29">
        <v>2500</v>
      </c>
      <c r="Q1145" s="29">
        <v>5</v>
      </c>
      <c r="R1145" s="29">
        <v>7125</v>
      </c>
      <c r="S1145" s="29">
        <v>5400</v>
      </c>
      <c r="T1145" s="29">
        <v>1725</v>
      </c>
      <c r="U1145" s="30" t="s">
        <v>1173</v>
      </c>
      <c r="V1145" s="22"/>
      <c r="W1145" s="22"/>
      <c r="X1145" s="22"/>
      <c r="Y1145" s="22"/>
      <c r="Z1145" s="22"/>
      <c r="AA1145" s="22"/>
      <c r="AB1145" s="22"/>
      <c r="AC1145" s="22"/>
      <c r="AD1145" s="22"/>
      <c r="AE1145" s="22"/>
      <c r="AF1145" s="22"/>
      <c r="AG1145" s="22"/>
      <c r="AH1145" s="22"/>
      <c r="AI1145" s="22"/>
      <c r="AJ1145" s="22"/>
      <c r="AK1145" s="22"/>
      <c r="AL1145" s="22"/>
      <c r="AM1145" s="22"/>
      <c r="AN1145" s="22"/>
      <c r="AO1145" s="22"/>
      <c r="AP1145" s="22"/>
      <c r="AQ1145" s="22"/>
      <c r="AR1145" s="22"/>
      <c r="AS1145" s="22"/>
    </row>
    <row r="1146" spans="1:45" x14ac:dyDescent="0.3">
      <c r="A1146" s="22"/>
      <c r="B1146" s="26" t="s">
        <v>5278</v>
      </c>
      <c r="C1146" s="27">
        <v>45830</v>
      </c>
      <c r="D1146" s="28" t="s">
        <v>1188</v>
      </c>
      <c r="E1146" s="28" t="s">
        <v>1156</v>
      </c>
      <c r="F1146" s="28" t="s">
        <v>1197</v>
      </c>
      <c r="G1146" s="28" t="s">
        <v>2832</v>
      </c>
      <c r="H1146" s="28" t="s">
        <v>586</v>
      </c>
      <c r="I1146" s="28" t="s">
        <v>1152</v>
      </c>
      <c r="J1146" s="28" t="s">
        <v>4135</v>
      </c>
      <c r="K1146" s="28" t="s">
        <v>5306</v>
      </c>
      <c r="L1146" s="28" t="s">
        <v>5307</v>
      </c>
      <c r="M1146" s="28" t="s">
        <v>1177</v>
      </c>
      <c r="N1146" s="28" t="s">
        <v>1185</v>
      </c>
      <c r="O1146" s="29">
        <v>2</v>
      </c>
      <c r="P1146" s="29">
        <v>18000</v>
      </c>
      <c r="Q1146" s="29">
        <v>8</v>
      </c>
      <c r="R1146" s="29">
        <v>33120</v>
      </c>
      <c r="S1146" s="29">
        <v>25500</v>
      </c>
      <c r="T1146" s="29">
        <v>7620</v>
      </c>
      <c r="U1146" s="30" t="s">
        <v>1172</v>
      </c>
      <c r="V1146" s="22"/>
      <c r="W1146" s="22"/>
      <c r="X1146" s="22"/>
      <c r="Y1146" s="22"/>
      <c r="Z1146" s="22"/>
      <c r="AA1146" s="22"/>
      <c r="AB1146" s="22"/>
      <c r="AC1146" s="22"/>
      <c r="AD1146" s="22"/>
      <c r="AE1146" s="22"/>
      <c r="AF1146" s="22"/>
      <c r="AG1146" s="22"/>
      <c r="AH1146" s="22"/>
      <c r="AI1146" s="22"/>
      <c r="AJ1146" s="22"/>
      <c r="AK1146" s="22"/>
      <c r="AL1146" s="22"/>
      <c r="AM1146" s="22"/>
      <c r="AN1146" s="22"/>
      <c r="AO1146" s="22"/>
      <c r="AP1146" s="22"/>
      <c r="AQ1146" s="22"/>
      <c r="AR1146" s="22"/>
      <c r="AS1146" s="22"/>
    </row>
    <row r="1147" spans="1:45" x14ac:dyDescent="0.3">
      <c r="A1147" s="22"/>
      <c r="B1147" s="26" t="s">
        <v>5281</v>
      </c>
      <c r="C1147" s="27">
        <v>45830</v>
      </c>
      <c r="D1147" s="28" t="s">
        <v>1188</v>
      </c>
      <c r="E1147" s="28" t="s">
        <v>1156</v>
      </c>
      <c r="F1147" s="28" t="s">
        <v>1197</v>
      </c>
      <c r="G1147" s="28" t="s">
        <v>2836</v>
      </c>
      <c r="H1147" s="28" t="s">
        <v>1038</v>
      </c>
      <c r="I1147" s="28" t="s">
        <v>1152</v>
      </c>
      <c r="J1147" s="28" t="s">
        <v>1265</v>
      </c>
      <c r="K1147" s="28" t="s">
        <v>5308</v>
      </c>
      <c r="L1147" s="28" t="s">
        <v>5309</v>
      </c>
      <c r="M1147" s="28" t="s">
        <v>1177</v>
      </c>
      <c r="N1147" s="28" t="s">
        <v>1185</v>
      </c>
      <c r="O1147" s="29">
        <v>3</v>
      </c>
      <c r="P1147" s="29">
        <v>6500</v>
      </c>
      <c r="Q1147" s="29">
        <v>5</v>
      </c>
      <c r="R1147" s="29">
        <v>18525</v>
      </c>
      <c r="S1147" s="29">
        <v>14200</v>
      </c>
      <c r="T1147" s="29">
        <v>4325</v>
      </c>
      <c r="U1147" s="30" t="s">
        <v>1174</v>
      </c>
      <c r="V1147" s="22"/>
      <c r="W1147" s="22"/>
      <c r="X1147" s="22"/>
      <c r="Y1147" s="22"/>
      <c r="Z1147" s="22"/>
      <c r="AA1147" s="22"/>
      <c r="AB1147" s="22"/>
      <c r="AC1147" s="22"/>
      <c r="AD1147" s="22"/>
      <c r="AE1147" s="22"/>
      <c r="AF1147" s="22"/>
      <c r="AG1147" s="22"/>
      <c r="AH1147" s="22"/>
      <c r="AI1147" s="22"/>
      <c r="AJ1147" s="22"/>
      <c r="AK1147" s="22"/>
      <c r="AL1147" s="22"/>
      <c r="AM1147" s="22"/>
      <c r="AN1147" s="22"/>
      <c r="AO1147" s="22"/>
      <c r="AP1147" s="22"/>
      <c r="AQ1147" s="22"/>
      <c r="AR1147" s="22"/>
      <c r="AS1147" s="22"/>
    </row>
    <row r="1148" spans="1:45" x14ac:dyDescent="0.3">
      <c r="A1148" s="22"/>
      <c r="B1148" s="26" t="s">
        <v>5284</v>
      </c>
      <c r="C1148" s="27">
        <v>45842</v>
      </c>
      <c r="D1148" s="28" t="s">
        <v>1189</v>
      </c>
      <c r="E1148" s="28" t="s">
        <v>1157</v>
      </c>
      <c r="F1148" s="28" t="s">
        <v>1195</v>
      </c>
      <c r="G1148" s="28" t="s">
        <v>4984</v>
      </c>
      <c r="H1148" s="28" t="s">
        <v>584</v>
      </c>
      <c r="I1148" s="28" t="s">
        <v>1153</v>
      </c>
      <c r="J1148" s="28" t="s">
        <v>4135</v>
      </c>
      <c r="K1148" s="28" t="s">
        <v>5310</v>
      </c>
      <c r="L1148" s="28" t="s">
        <v>5311</v>
      </c>
      <c r="M1148" s="28" t="s">
        <v>1177</v>
      </c>
      <c r="N1148" s="28" t="s">
        <v>1183</v>
      </c>
      <c r="O1148" s="29">
        <v>2</v>
      </c>
      <c r="P1148" s="29">
        <v>15000</v>
      </c>
      <c r="Q1148" s="29">
        <v>8</v>
      </c>
      <c r="R1148" s="29">
        <v>27600</v>
      </c>
      <c r="S1148" s="29">
        <v>21000</v>
      </c>
      <c r="T1148" s="29">
        <v>6600</v>
      </c>
      <c r="U1148" s="30" t="s">
        <v>1172</v>
      </c>
      <c r="V1148" s="22"/>
      <c r="W1148" s="22"/>
      <c r="X1148" s="22"/>
      <c r="Y1148" s="22"/>
      <c r="Z1148" s="22"/>
      <c r="AA1148" s="22"/>
      <c r="AB1148" s="22"/>
      <c r="AC1148" s="22"/>
      <c r="AD1148" s="22"/>
      <c r="AE1148" s="22"/>
      <c r="AF1148" s="22"/>
      <c r="AG1148" s="22"/>
      <c r="AH1148" s="22"/>
      <c r="AI1148" s="22"/>
      <c r="AJ1148" s="22"/>
      <c r="AK1148" s="22"/>
      <c r="AL1148" s="22"/>
      <c r="AM1148" s="22"/>
      <c r="AN1148" s="22"/>
      <c r="AO1148" s="22"/>
      <c r="AP1148" s="22"/>
      <c r="AQ1148" s="22"/>
      <c r="AR1148" s="22"/>
      <c r="AS1148" s="22"/>
    </row>
    <row r="1149" spans="1:45" x14ac:dyDescent="0.3">
      <c r="A1149" s="22"/>
      <c r="B1149" s="26" t="s">
        <v>5287</v>
      </c>
      <c r="C1149" s="27">
        <v>45842</v>
      </c>
      <c r="D1149" s="28" t="s">
        <v>1189</v>
      </c>
      <c r="E1149" s="28" t="s">
        <v>1157</v>
      </c>
      <c r="F1149" s="28" t="s">
        <v>1195</v>
      </c>
      <c r="G1149" s="28" t="s">
        <v>5030</v>
      </c>
      <c r="H1149" s="28" t="s">
        <v>1080</v>
      </c>
      <c r="I1149" s="28" t="s">
        <v>1153</v>
      </c>
      <c r="J1149" s="28" t="s">
        <v>1316</v>
      </c>
      <c r="K1149" s="28" t="s">
        <v>5312</v>
      </c>
      <c r="L1149" s="28" t="s">
        <v>5313</v>
      </c>
      <c r="M1149" s="28" t="s">
        <v>1177</v>
      </c>
      <c r="N1149" s="28" t="s">
        <v>1183</v>
      </c>
      <c r="O1149" s="29">
        <v>3</v>
      </c>
      <c r="P1149" s="29">
        <v>5500</v>
      </c>
      <c r="Q1149" s="29">
        <v>5</v>
      </c>
      <c r="R1149" s="29">
        <v>15675</v>
      </c>
      <c r="S1149" s="29">
        <v>12000</v>
      </c>
      <c r="T1149" s="29">
        <v>3675</v>
      </c>
      <c r="U1149" s="30" t="s">
        <v>1173</v>
      </c>
      <c r="V1149" s="22"/>
      <c r="W1149" s="22"/>
      <c r="X1149" s="22"/>
      <c r="Y1149" s="22"/>
      <c r="Z1149" s="22"/>
      <c r="AA1149" s="22"/>
      <c r="AB1149" s="22"/>
      <c r="AC1149" s="22"/>
      <c r="AD1149" s="22"/>
      <c r="AE1149" s="22"/>
      <c r="AF1149" s="22"/>
      <c r="AG1149" s="22"/>
      <c r="AH1149" s="22"/>
      <c r="AI1149" s="22"/>
      <c r="AJ1149" s="22"/>
      <c r="AK1149" s="22"/>
      <c r="AL1149" s="22"/>
      <c r="AM1149" s="22"/>
      <c r="AN1149" s="22"/>
      <c r="AO1149" s="22"/>
      <c r="AP1149" s="22"/>
      <c r="AQ1149" s="22"/>
      <c r="AR1149" s="22"/>
      <c r="AS1149" s="22"/>
    </row>
    <row r="1150" spans="1:45" x14ac:dyDescent="0.3">
      <c r="A1150" s="22"/>
      <c r="B1150" s="26" t="s">
        <v>5291</v>
      </c>
      <c r="C1150" s="27">
        <v>45843</v>
      </c>
      <c r="D1150" s="28" t="s">
        <v>1190</v>
      </c>
      <c r="E1150" s="28" t="s">
        <v>1157</v>
      </c>
      <c r="F1150" s="28" t="s">
        <v>1197</v>
      </c>
      <c r="G1150" s="28" t="s">
        <v>4701</v>
      </c>
      <c r="H1150" s="28" t="s">
        <v>605</v>
      </c>
      <c r="I1150" s="28" t="s">
        <v>1153</v>
      </c>
      <c r="J1150" s="28" t="s">
        <v>1814</v>
      </c>
      <c r="K1150" s="28" t="s">
        <v>5314</v>
      </c>
      <c r="L1150" s="28" t="s">
        <v>5315</v>
      </c>
      <c r="M1150" s="28" t="s">
        <v>1177</v>
      </c>
      <c r="N1150" s="28" t="s">
        <v>1181</v>
      </c>
      <c r="O1150" s="29">
        <v>6</v>
      </c>
      <c r="P1150" s="29">
        <v>280</v>
      </c>
      <c r="Q1150" s="29">
        <v>0</v>
      </c>
      <c r="R1150" s="29">
        <v>1680</v>
      </c>
      <c r="S1150" s="29">
        <v>1250</v>
      </c>
      <c r="T1150" s="29">
        <v>430</v>
      </c>
      <c r="U1150" s="30" t="s">
        <v>1172</v>
      </c>
      <c r="V1150" s="22"/>
      <c r="W1150" s="22"/>
      <c r="X1150" s="22"/>
      <c r="Y1150" s="22"/>
      <c r="Z1150" s="22"/>
      <c r="AA1150" s="22"/>
      <c r="AB1150" s="22"/>
      <c r="AC1150" s="22"/>
      <c r="AD1150" s="22"/>
      <c r="AE1150" s="22"/>
      <c r="AF1150" s="22"/>
      <c r="AG1150" s="22"/>
      <c r="AH1150" s="22"/>
      <c r="AI1150" s="22"/>
      <c r="AJ1150" s="22"/>
      <c r="AK1150" s="22"/>
      <c r="AL1150" s="22"/>
      <c r="AM1150" s="22"/>
      <c r="AN1150" s="22"/>
      <c r="AO1150" s="22"/>
      <c r="AP1150" s="22"/>
      <c r="AQ1150" s="22"/>
      <c r="AR1150" s="22"/>
      <c r="AS1150" s="22"/>
    </row>
    <row r="1151" spans="1:45" x14ac:dyDescent="0.3">
      <c r="A1151" s="22"/>
      <c r="B1151" s="26" t="s">
        <v>5316</v>
      </c>
      <c r="C1151" s="27">
        <v>45843</v>
      </c>
      <c r="D1151" s="28" t="s">
        <v>1190</v>
      </c>
      <c r="E1151" s="28" t="s">
        <v>1157</v>
      </c>
      <c r="F1151" s="28" t="s">
        <v>1197</v>
      </c>
      <c r="G1151" s="28" t="s">
        <v>4705</v>
      </c>
      <c r="H1151" s="28" t="s">
        <v>836</v>
      </c>
      <c r="I1151" s="28" t="s">
        <v>1153</v>
      </c>
      <c r="J1151" s="28" t="s">
        <v>1814</v>
      </c>
      <c r="K1151" s="28" t="s">
        <v>5317</v>
      </c>
      <c r="L1151" s="28" t="s">
        <v>5318</v>
      </c>
      <c r="M1151" s="28" t="s">
        <v>1177</v>
      </c>
      <c r="N1151" s="28" t="s">
        <v>1181</v>
      </c>
      <c r="O1151" s="29">
        <v>5</v>
      </c>
      <c r="P1151" s="29">
        <v>220</v>
      </c>
      <c r="Q1151" s="29">
        <v>0</v>
      </c>
      <c r="R1151" s="29">
        <v>1100</v>
      </c>
      <c r="S1151" s="29">
        <v>800</v>
      </c>
      <c r="T1151" s="29">
        <v>300</v>
      </c>
      <c r="U1151" s="30" t="s">
        <v>1174</v>
      </c>
      <c r="V1151" s="22"/>
      <c r="W1151" s="22"/>
      <c r="X1151" s="22"/>
      <c r="Y1151" s="22"/>
      <c r="Z1151" s="22"/>
      <c r="AA1151" s="22"/>
      <c r="AB1151" s="22"/>
      <c r="AC1151" s="22"/>
      <c r="AD1151" s="22"/>
      <c r="AE1151" s="22"/>
      <c r="AF1151" s="22"/>
      <c r="AG1151" s="22"/>
      <c r="AH1151" s="22"/>
      <c r="AI1151" s="22"/>
      <c r="AJ1151" s="22"/>
      <c r="AK1151" s="22"/>
      <c r="AL1151" s="22"/>
      <c r="AM1151" s="22"/>
      <c r="AN1151" s="22"/>
      <c r="AO1151" s="22"/>
      <c r="AP1151" s="22"/>
      <c r="AQ1151" s="22"/>
      <c r="AR1151" s="22"/>
      <c r="AS1151" s="22"/>
    </row>
    <row r="1152" spans="1:45" x14ac:dyDescent="0.3">
      <c r="A1152" s="22"/>
      <c r="B1152" s="26" t="s">
        <v>5319</v>
      </c>
      <c r="C1152" s="27">
        <v>45844</v>
      </c>
      <c r="D1152" s="28" t="s">
        <v>1191</v>
      </c>
      <c r="E1152" s="28" t="s">
        <v>1157</v>
      </c>
      <c r="F1152" s="28" t="s">
        <v>1198</v>
      </c>
      <c r="G1152" s="28" t="s">
        <v>5320</v>
      </c>
      <c r="H1152" s="28" t="s">
        <v>599</v>
      </c>
      <c r="I1152" s="28" t="s">
        <v>1155</v>
      </c>
      <c r="J1152" s="28" t="s">
        <v>2530</v>
      </c>
      <c r="K1152" s="28" t="s">
        <v>5321</v>
      </c>
      <c r="L1152" s="28" t="s">
        <v>5322</v>
      </c>
      <c r="M1152" s="28" t="s">
        <v>1177</v>
      </c>
      <c r="N1152" s="28" t="s">
        <v>1180</v>
      </c>
      <c r="O1152" s="29">
        <v>3</v>
      </c>
      <c r="P1152" s="29">
        <v>2800</v>
      </c>
      <c r="Q1152" s="29">
        <v>5</v>
      </c>
      <c r="R1152" s="29">
        <v>7980</v>
      </c>
      <c r="S1152" s="29">
        <v>6100</v>
      </c>
      <c r="T1152" s="29">
        <v>1880</v>
      </c>
      <c r="U1152" s="30" t="s">
        <v>1172</v>
      </c>
      <c r="V1152" s="22"/>
      <c r="W1152" s="22"/>
      <c r="X1152" s="22"/>
      <c r="Y1152" s="22"/>
      <c r="Z1152" s="22"/>
      <c r="AA1152" s="22"/>
      <c r="AB1152" s="22"/>
      <c r="AC1152" s="22"/>
      <c r="AD1152" s="22"/>
      <c r="AE1152" s="22"/>
      <c r="AF1152" s="22"/>
      <c r="AG1152" s="22"/>
      <c r="AH1152" s="22"/>
      <c r="AI1152" s="22"/>
      <c r="AJ1152" s="22"/>
      <c r="AK1152" s="22"/>
      <c r="AL1152" s="22"/>
      <c r="AM1152" s="22"/>
      <c r="AN1152" s="22"/>
      <c r="AO1152" s="22"/>
      <c r="AP1152" s="22"/>
      <c r="AQ1152" s="22"/>
      <c r="AR1152" s="22"/>
      <c r="AS1152" s="22"/>
    </row>
    <row r="1153" spans="1:45" x14ac:dyDescent="0.3">
      <c r="A1153" s="22"/>
      <c r="B1153" s="26" t="s">
        <v>5323</v>
      </c>
      <c r="C1153" s="27">
        <v>45844</v>
      </c>
      <c r="D1153" s="28" t="s">
        <v>1191</v>
      </c>
      <c r="E1153" s="28" t="s">
        <v>1157</v>
      </c>
      <c r="F1153" s="28" t="s">
        <v>1198</v>
      </c>
      <c r="G1153" s="28" t="s">
        <v>5324</v>
      </c>
      <c r="H1153" s="28" t="s">
        <v>1073</v>
      </c>
      <c r="I1153" s="28" t="s">
        <v>1155</v>
      </c>
      <c r="J1153" s="28" t="s">
        <v>1792</v>
      </c>
      <c r="K1153" s="28" t="s">
        <v>5325</v>
      </c>
      <c r="L1153" s="28" t="s">
        <v>5326</v>
      </c>
      <c r="M1153" s="28" t="s">
        <v>1177</v>
      </c>
      <c r="N1153" s="28" t="s">
        <v>1180</v>
      </c>
      <c r="O1153" s="29">
        <v>4</v>
      </c>
      <c r="P1153" s="29">
        <v>1500</v>
      </c>
      <c r="Q1153" s="29">
        <v>0</v>
      </c>
      <c r="R1153" s="29">
        <v>6000</v>
      </c>
      <c r="S1153" s="29">
        <v>4600</v>
      </c>
      <c r="T1153" s="29">
        <v>1400</v>
      </c>
      <c r="U1153" s="30" t="s">
        <v>1174</v>
      </c>
      <c r="V1153" s="22"/>
      <c r="W1153" s="22"/>
      <c r="X1153" s="22"/>
      <c r="Y1153" s="22"/>
      <c r="Z1153" s="22"/>
      <c r="AA1153" s="22"/>
      <c r="AB1153" s="22"/>
      <c r="AC1153" s="22"/>
      <c r="AD1153" s="22"/>
      <c r="AE1153" s="22"/>
      <c r="AF1153" s="22"/>
      <c r="AG1153" s="22"/>
      <c r="AH1153" s="22"/>
      <c r="AI1153" s="22"/>
      <c r="AJ1153" s="22"/>
      <c r="AK1153" s="22"/>
      <c r="AL1153" s="22"/>
      <c r="AM1153" s="22"/>
      <c r="AN1153" s="22"/>
      <c r="AO1153" s="22"/>
      <c r="AP1153" s="22"/>
      <c r="AQ1153" s="22"/>
      <c r="AR1153" s="22"/>
      <c r="AS1153" s="22"/>
    </row>
    <row r="1154" spans="1:45" x14ac:dyDescent="0.3">
      <c r="A1154" s="22"/>
      <c r="B1154" s="26" t="s">
        <v>5327</v>
      </c>
      <c r="C1154" s="27">
        <v>45830</v>
      </c>
      <c r="D1154" s="28" t="s">
        <v>1192</v>
      </c>
      <c r="E1154" s="28" t="s">
        <v>1157</v>
      </c>
      <c r="F1154" s="28" t="s">
        <v>1195</v>
      </c>
      <c r="G1154" s="28" t="s">
        <v>5034</v>
      </c>
      <c r="H1154" s="28" t="s">
        <v>589</v>
      </c>
      <c r="I1154" s="28" t="s">
        <v>1153</v>
      </c>
      <c r="J1154" s="28" t="s">
        <v>2419</v>
      </c>
      <c r="K1154" s="28" t="s">
        <v>5328</v>
      </c>
      <c r="L1154" s="28" t="s">
        <v>5329</v>
      </c>
      <c r="M1154" s="28" t="s">
        <v>1177</v>
      </c>
      <c r="N1154" s="28" t="s">
        <v>1183</v>
      </c>
      <c r="O1154" s="29">
        <v>2</v>
      </c>
      <c r="P1154" s="29">
        <v>8500</v>
      </c>
      <c r="Q1154" s="29">
        <v>5</v>
      </c>
      <c r="R1154" s="29">
        <v>16150</v>
      </c>
      <c r="S1154" s="29">
        <v>12400</v>
      </c>
      <c r="T1154" s="29">
        <v>3750</v>
      </c>
      <c r="U1154" s="30" t="s">
        <v>1172</v>
      </c>
      <c r="V1154" s="22"/>
      <c r="W1154" s="22"/>
      <c r="X1154" s="22"/>
      <c r="Y1154" s="22"/>
      <c r="Z1154" s="22"/>
      <c r="AA1154" s="22"/>
      <c r="AB1154" s="22"/>
      <c r="AC1154" s="22"/>
      <c r="AD1154" s="22"/>
      <c r="AE1154" s="22"/>
      <c r="AF1154" s="22"/>
      <c r="AG1154" s="22"/>
      <c r="AH1154" s="22"/>
      <c r="AI1154" s="22"/>
      <c r="AJ1154" s="22"/>
      <c r="AK1154" s="22"/>
      <c r="AL1154" s="22"/>
      <c r="AM1154" s="22"/>
      <c r="AN1154" s="22"/>
      <c r="AO1154" s="22"/>
      <c r="AP1154" s="22"/>
      <c r="AQ1154" s="22"/>
      <c r="AR1154" s="22"/>
      <c r="AS1154" s="22"/>
    </row>
    <row r="1155" spans="1:45" x14ac:dyDescent="0.3">
      <c r="A1155" s="22"/>
      <c r="B1155" s="26" t="s">
        <v>5330</v>
      </c>
      <c r="C1155" s="27">
        <v>45830</v>
      </c>
      <c r="D1155" s="28" t="s">
        <v>1192</v>
      </c>
      <c r="E1155" s="28" t="s">
        <v>1157</v>
      </c>
      <c r="F1155" s="28" t="s">
        <v>1195</v>
      </c>
      <c r="G1155" s="28" t="s">
        <v>5082</v>
      </c>
      <c r="H1155" s="28" t="s">
        <v>207</v>
      </c>
      <c r="I1155" s="28" t="s">
        <v>1153</v>
      </c>
      <c r="J1155" s="28" t="s">
        <v>2833</v>
      </c>
      <c r="K1155" s="28" t="s">
        <v>5331</v>
      </c>
      <c r="L1155" s="28" t="s">
        <v>5332</v>
      </c>
      <c r="M1155" s="28" t="s">
        <v>1177</v>
      </c>
      <c r="N1155" s="28" t="s">
        <v>1183</v>
      </c>
      <c r="O1155" s="29">
        <v>3</v>
      </c>
      <c r="P1155" s="29">
        <v>12000</v>
      </c>
      <c r="Q1155" s="29">
        <v>0</v>
      </c>
      <c r="R1155" s="29">
        <v>36000</v>
      </c>
      <c r="S1155" s="29">
        <v>27500</v>
      </c>
      <c r="T1155" s="29">
        <v>8500</v>
      </c>
      <c r="U1155" s="30" t="s">
        <v>1173</v>
      </c>
      <c r="V1155" s="22"/>
      <c r="W1155" s="22"/>
      <c r="X1155" s="22"/>
      <c r="Y1155" s="22"/>
      <c r="Z1155" s="22"/>
      <c r="AA1155" s="22"/>
      <c r="AB1155" s="22"/>
      <c r="AC1155" s="22"/>
      <c r="AD1155" s="22"/>
      <c r="AE1155" s="22"/>
      <c r="AF1155" s="22"/>
      <c r="AG1155" s="22"/>
      <c r="AH1155" s="22"/>
      <c r="AI1155" s="22"/>
      <c r="AJ1155" s="22"/>
      <c r="AK1155" s="22"/>
      <c r="AL1155" s="22"/>
      <c r="AM1155" s="22"/>
      <c r="AN1155" s="22"/>
      <c r="AO1155" s="22"/>
      <c r="AP1155" s="22"/>
      <c r="AQ1155" s="22"/>
      <c r="AR1155" s="22"/>
      <c r="AS1155" s="22"/>
    </row>
    <row r="1156" spans="1:45" x14ac:dyDescent="0.3">
      <c r="A1156" s="22"/>
      <c r="B1156" s="26" t="s">
        <v>5333</v>
      </c>
      <c r="C1156" s="27">
        <v>45830</v>
      </c>
      <c r="D1156" s="28" t="s">
        <v>1193</v>
      </c>
      <c r="E1156" s="28" t="s">
        <v>1157</v>
      </c>
      <c r="F1156" s="28" t="s">
        <v>1195</v>
      </c>
      <c r="G1156" s="28" t="s">
        <v>5086</v>
      </c>
      <c r="H1156" s="28" t="s">
        <v>575</v>
      </c>
      <c r="I1156" s="28" t="s">
        <v>1153</v>
      </c>
      <c r="J1156" s="28" t="s">
        <v>2669</v>
      </c>
      <c r="K1156" s="28" t="s">
        <v>5334</v>
      </c>
      <c r="L1156" s="28" t="s">
        <v>5335</v>
      </c>
      <c r="M1156" s="28" t="s">
        <v>1177</v>
      </c>
      <c r="N1156" s="28" t="s">
        <v>1183</v>
      </c>
      <c r="O1156" s="29">
        <v>4</v>
      </c>
      <c r="P1156" s="29">
        <v>2800</v>
      </c>
      <c r="Q1156" s="29">
        <v>8</v>
      </c>
      <c r="R1156" s="29">
        <v>10304</v>
      </c>
      <c r="S1156" s="29">
        <v>7900</v>
      </c>
      <c r="T1156" s="29">
        <v>2404</v>
      </c>
      <c r="U1156" s="30" t="s">
        <v>1172</v>
      </c>
      <c r="V1156" s="22"/>
      <c r="W1156" s="22"/>
      <c r="X1156" s="22"/>
      <c r="Y1156" s="22"/>
      <c r="Z1156" s="22"/>
      <c r="AA1156" s="22"/>
      <c r="AB1156" s="22"/>
      <c r="AC1156" s="22"/>
      <c r="AD1156" s="22"/>
      <c r="AE1156" s="22"/>
      <c r="AF1156" s="22"/>
      <c r="AG1156" s="22"/>
      <c r="AH1156" s="22"/>
      <c r="AI1156" s="22"/>
      <c r="AJ1156" s="22"/>
      <c r="AK1156" s="22"/>
      <c r="AL1156" s="22"/>
      <c r="AM1156" s="22"/>
      <c r="AN1156" s="22"/>
      <c r="AO1156" s="22"/>
      <c r="AP1156" s="22"/>
      <c r="AQ1156" s="22"/>
      <c r="AR1156" s="22"/>
      <c r="AS1156" s="22"/>
    </row>
    <row r="1157" spans="1:45" x14ac:dyDescent="0.3">
      <c r="A1157" s="22"/>
      <c r="B1157" s="26" t="s">
        <v>5336</v>
      </c>
      <c r="C1157" s="27">
        <v>45830</v>
      </c>
      <c r="D1157" s="28" t="s">
        <v>1193</v>
      </c>
      <c r="E1157" s="28" t="s">
        <v>1157</v>
      </c>
      <c r="F1157" s="28" t="s">
        <v>1195</v>
      </c>
      <c r="G1157" s="28" t="s">
        <v>5157</v>
      </c>
      <c r="H1157" s="28" t="s">
        <v>38</v>
      </c>
      <c r="I1157" s="28" t="s">
        <v>1153</v>
      </c>
      <c r="J1157" s="28" t="s">
        <v>2833</v>
      </c>
      <c r="K1157" s="28" t="s">
        <v>5337</v>
      </c>
      <c r="L1157" s="28" t="s">
        <v>5338</v>
      </c>
      <c r="M1157" s="28" t="s">
        <v>1177</v>
      </c>
      <c r="N1157" s="28" t="s">
        <v>1183</v>
      </c>
      <c r="O1157" s="29">
        <v>5</v>
      </c>
      <c r="P1157" s="29">
        <v>1200</v>
      </c>
      <c r="Q1157" s="29">
        <v>5</v>
      </c>
      <c r="R1157" s="29">
        <v>5700</v>
      </c>
      <c r="S1157" s="29">
        <v>4300</v>
      </c>
      <c r="T1157" s="29">
        <v>1400</v>
      </c>
      <c r="U1157" s="30" t="s">
        <v>1174</v>
      </c>
      <c r="V1157" s="22"/>
      <c r="W1157" s="22"/>
      <c r="X1157" s="22"/>
      <c r="Y1157" s="22"/>
      <c r="Z1157" s="22"/>
      <c r="AA1157" s="22"/>
      <c r="AB1157" s="22"/>
      <c r="AC1157" s="22"/>
      <c r="AD1157" s="22"/>
      <c r="AE1157" s="22"/>
      <c r="AF1157" s="22"/>
      <c r="AG1157" s="22"/>
      <c r="AH1157" s="22"/>
      <c r="AI1157" s="22"/>
      <c r="AJ1157" s="22"/>
      <c r="AK1157" s="22"/>
      <c r="AL1157" s="22"/>
      <c r="AM1157" s="22"/>
      <c r="AN1157" s="22"/>
      <c r="AO1157" s="22"/>
      <c r="AP1157" s="22"/>
      <c r="AQ1157" s="22"/>
      <c r="AR1157" s="22"/>
      <c r="AS1157" s="22"/>
    </row>
    <row r="1158" spans="1:45" x14ac:dyDescent="0.3">
      <c r="A1158" s="22"/>
      <c r="B1158" s="26" t="s">
        <v>5339</v>
      </c>
      <c r="C1158" s="27">
        <v>45830</v>
      </c>
      <c r="D1158" s="28" t="s">
        <v>1186</v>
      </c>
      <c r="E1158" s="28" t="s">
        <v>1159</v>
      </c>
      <c r="F1158" s="28" t="s">
        <v>1198</v>
      </c>
      <c r="G1158" s="28" t="s">
        <v>5340</v>
      </c>
      <c r="H1158" s="28" t="s">
        <v>602</v>
      </c>
      <c r="I1158" s="28" t="s">
        <v>1152</v>
      </c>
      <c r="J1158" s="28" t="s">
        <v>1294</v>
      </c>
      <c r="K1158" s="28" t="s">
        <v>5341</v>
      </c>
      <c r="L1158" s="28" t="s">
        <v>5342</v>
      </c>
      <c r="M1158" s="28" t="s">
        <v>1177</v>
      </c>
      <c r="N1158" s="28" t="s">
        <v>1184</v>
      </c>
      <c r="O1158" s="29">
        <v>2</v>
      </c>
      <c r="P1158" s="29">
        <v>32000</v>
      </c>
      <c r="Q1158" s="29">
        <v>10</v>
      </c>
      <c r="R1158" s="29">
        <v>57600</v>
      </c>
      <c r="S1158" s="29">
        <v>44000</v>
      </c>
      <c r="T1158" s="29">
        <v>13600</v>
      </c>
      <c r="U1158" s="30" t="s">
        <v>1172</v>
      </c>
      <c r="V1158" s="22"/>
      <c r="W1158" s="22"/>
      <c r="X1158" s="22"/>
      <c r="Y1158" s="22"/>
      <c r="Z1158" s="22"/>
      <c r="AA1158" s="22"/>
      <c r="AB1158" s="22"/>
      <c r="AC1158" s="22"/>
      <c r="AD1158" s="22"/>
      <c r="AE1158" s="22"/>
      <c r="AF1158" s="22"/>
      <c r="AG1158" s="22"/>
      <c r="AH1158" s="22"/>
      <c r="AI1158" s="22"/>
      <c r="AJ1158" s="22"/>
      <c r="AK1158" s="22"/>
      <c r="AL1158" s="22"/>
      <c r="AM1158" s="22"/>
      <c r="AN1158" s="22"/>
      <c r="AO1158" s="22"/>
      <c r="AP1158" s="22"/>
      <c r="AQ1158" s="22"/>
      <c r="AR1158" s="22"/>
      <c r="AS1158" s="22"/>
    </row>
    <row r="1159" spans="1:45" x14ac:dyDescent="0.3">
      <c r="A1159" s="22"/>
      <c r="B1159" s="26" t="s">
        <v>5343</v>
      </c>
      <c r="C1159" s="27">
        <v>45830</v>
      </c>
      <c r="D1159" s="28" t="s">
        <v>1186</v>
      </c>
      <c r="E1159" s="28" t="s">
        <v>1159</v>
      </c>
      <c r="F1159" s="28" t="s">
        <v>1198</v>
      </c>
      <c r="G1159" s="28" t="s">
        <v>5344</v>
      </c>
      <c r="H1159" s="28" t="s">
        <v>431</v>
      </c>
      <c r="I1159" s="28" t="s">
        <v>1152</v>
      </c>
      <c r="J1159" s="28" t="s">
        <v>1339</v>
      </c>
      <c r="K1159" s="28" t="s">
        <v>5345</v>
      </c>
      <c r="L1159" s="28" t="s">
        <v>5346</v>
      </c>
      <c r="M1159" s="28" t="s">
        <v>1177</v>
      </c>
      <c r="N1159" s="28" t="s">
        <v>1184</v>
      </c>
      <c r="O1159" s="29">
        <v>1</v>
      </c>
      <c r="P1159" s="29">
        <v>25000</v>
      </c>
      <c r="Q1159" s="29">
        <v>5</v>
      </c>
      <c r="R1159" s="29">
        <v>23750</v>
      </c>
      <c r="S1159" s="29">
        <v>18200</v>
      </c>
      <c r="T1159" s="29">
        <v>5550</v>
      </c>
      <c r="U1159" s="30" t="s">
        <v>1174</v>
      </c>
      <c r="V1159" s="22"/>
      <c r="W1159" s="22"/>
      <c r="X1159" s="22"/>
      <c r="Y1159" s="22"/>
      <c r="Z1159" s="22"/>
      <c r="AA1159" s="22"/>
      <c r="AB1159" s="22"/>
      <c r="AC1159" s="22"/>
      <c r="AD1159" s="22"/>
      <c r="AE1159" s="22"/>
      <c r="AF1159" s="22"/>
      <c r="AG1159" s="22"/>
      <c r="AH1159" s="22"/>
      <c r="AI1159" s="22"/>
      <c r="AJ1159" s="22"/>
      <c r="AK1159" s="22"/>
      <c r="AL1159" s="22"/>
      <c r="AM1159" s="22"/>
      <c r="AN1159" s="22"/>
      <c r="AO1159" s="22"/>
      <c r="AP1159" s="22"/>
      <c r="AQ1159" s="22"/>
      <c r="AR1159" s="22"/>
      <c r="AS1159" s="22"/>
    </row>
    <row r="1160" spans="1:45" x14ac:dyDescent="0.3">
      <c r="A1160" s="22"/>
      <c r="B1160" s="26" t="s">
        <v>5347</v>
      </c>
      <c r="C1160" s="27">
        <v>45830</v>
      </c>
      <c r="D1160" s="28" t="s">
        <v>1187</v>
      </c>
      <c r="E1160" s="28" t="s">
        <v>1158</v>
      </c>
      <c r="F1160" s="28" t="s">
        <v>1196</v>
      </c>
      <c r="G1160" s="28" t="s">
        <v>5348</v>
      </c>
      <c r="H1160" s="28" t="s">
        <v>580</v>
      </c>
      <c r="I1160" s="28" t="s">
        <v>1151</v>
      </c>
      <c r="J1160" s="28" t="s">
        <v>1387</v>
      </c>
      <c r="K1160" s="28" t="s">
        <v>5349</v>
      </c>
      <c r="L1160" s="28" t="s">
        <v>5350</v>
      </c>
      <c r="M1160" s="28" t="s">
        <v>1177</v>
      </c>
      <c r="N1160" s="28" t="s">
        <v>1182</v>
      </c>
      <c r="O1160" s="29">
        <v>3</v>
      </c>
      <c r="P1160" s="29">
        <v>3800</v>
      </c>
      <c r="Q1160" s="29">
        <v>8</v>
      </c>
      <c r="R1160" s="29">
        <v>10488</v>
      </c>
      <c r="S1160" s="29">
        <v>8000</v>
      </c>
      <c r="T1160" s="29">
        <v>2488</v>
      </c>
      <c r="U1160" s="30" t="s">
        <v>1172</v>
      </c>
      <c r="V1160" s="22"/>
      <c r="W1160" s="22"/>
      <c r="X1160" s="22"/>
      <c r="Y1160" s="22"/>
      <c r="Z1160" s="22"/>
      <c r="AA1160" s="22"/>
      <c r="AB1160" s="22"/>
      <c r="AC1160" s="22"/>
      <c r="AD1160" s="22"/>
      <c r="AE1160" s="22"/>
      <c r="AF1160" s="22"/>
      <c r="AG1160" s="22"/>
      <c r="AH1160" s="22"/>
      <c r="AI1160" s="22"/>
      <c r="AJ1160" s="22"/>
      <c r="AK1160" s="22"/>
      <c r="AL1160" s="22"/>
      <c r="AM1160" s="22"/>
      <c r="AN1160" s="22"/>
      <c r="AO1160" s="22"/>
      <c r="AP1160" s="22"/>
      <c r="AQ1160" s="22"/>
      <c r="AR1160" s="22"/>
      <c r="AS1160" s="22"/>
    </row>
    <row r="1161" spans="1:45" x14ac:dyDescent="0.3">
      <c r="A1161" s="22"/>
      <c r="B1161" s="26" t="s">
        <v>5351</v>
      </c>
      <c r="C1161" s="27">
        <v>45848</v>
      </c>
      <c r="D1161" s="28" t="s">
        <v>1187</v>
      </c>
      <c r="E1161" s="28" t="s">
        <v>1158</v>
      </c>
      <c r="F1161" s="28" t="s">
        <v>1196</v>
      </c>
      <c r="G1161" s="28" t="s">
        <v>5352</v>
      </c>
      <c r="H1161" s="28" t="s">
        <v>185</v>
      </c>
      <c r="I1161" s="28" t="s">
        <v>1151</v>
      </c>
      <c r="J1161" s="28" t="s">
        <v>1519</v>
      </c>
      <c r="K1161" s="28" t="s">
        <v>5353</v>
      </c>
      <c r="L1161" s="28" t="s">
        <v>5354</v>
      </c>
      <c r="M1161" s="28" t="s">
        <v>1177</v>
      </c>
      <c r="N1161" s="28" t="s">
        <v>1182</v>
      </c>
      <c r="O1161" s="29">
        <v>4</v>
      </c>
      <c r="P1161" s="29">
        <v>2200</v>
      </c>
      <c r="Q1161" s="29">
        <v>5</v>
      </c>
      <c r="R1161" s="29">
        <v>8360</v>
      </c>
      <c r="S1161" s="29">
        <v>6400</v>
      </c>
      <c r="T1161" s="29">
        <v>1960</v>
      </c>
      <c r="U1161" s="30" t="s">
        <v>1173</v>
      </c>
      <c r="V1161" s="22"/>
      <c r="W1161" s="22"/>
      <c r="X1161" s="22"/>
      <c r="Y1161" s="22"/>
      <c r="Z1161" s="22"/>
      <c r="AA1161" s="22"/>
      <c r="AB1161" s="22"/>
      <c r="AC1161" s="22"/>
      <c r="AD1161" s="22"/>
      <c r="AE1161" s="22"/>
      <c r="AF1161" s="22"/>
      <c r="AG1161" s="22"/>
      <c r="AH1161" s="22"/>
      <c r="AI1161" s="22"/>
      <c r="AJ1161" s="22"/>
      <c r="AK1161" s="22"/>
      <c r="AL1161" s="22"/>
      <c r="AM1161" s="22"/>
      <c r="AN1161" s="22"/>
      <c r="AO1161" s="22"/>
      <c r="AP1161" s="22"/>
      <c r="AQ1161" s="22"/>
      <c r="AR1161" s="22"/>
      <c r="AS1161" s="22"/>
    </row>
    <row r="1162" spans="1:45" x14ac:dyDescent="0.3">
      <c r="A1162" s="22"/>
      <c r="B1162" s="26" t="s">
        <v>5355</v>
      </c>
      <c r="C1162" s="27">
        <v>45849</v>
      </c>
      <c r="D1162" s="28" t="s">
        <v>1188</v>
      </c>
      <c r="E1162" s="28" t="s">
        <v>1156</v>
      </c>
      <c r="F1162" s="28" t="s">
        <v>1197</v>
      </c>
      <c r="G1162" s="28" t="s">
        <v>2864</v>
      </c>
      <c r="H1162" s="28" t="s">
        <v>591</v>
      </c>
      <c r="I1162" s="28" t="s">
        <v>1152</v>
      </c>
      <c r="J1162" s="28" t="s">
        <v>1260</v>
      </c>
      <c r="K1162" s="28" t="s">
        <v>5356</v>
      </c>
      <c r="L1162" s="28" t="s">
        <v>5357</v>
      </c>
      <c r="M1162" s="28" t="s">
        <v>1177</v>
      </c>
      <c r="N1162" s="28" t="s">
        <v>1185</v>
      </c>
      <c r="O1162" s="29">
        <v>2</v>
      </c>
      <c r="P1162" s="29">
        <v>55000</v>
      </c>
      <c r="Q1162" s="29">
        <v>8</v>
      </c>
      <c r="R1162" s="29">
        <v>101200</v>
      </c>
      <c r="S1162" s="29">
        <v>78000</v>
      </c>
      <c r="T1162" s="29">
        <v>23200</v>
      </c>
      <c r="U1162" s="30" t="s">
        <v>1172</v>
      </c>
      <c r="V1162" s="22"/>
      <c r="W1162" s="22"/>
      <c r="X1162" s="22"/>
      <c r="Y1162" s="22"/>
      <c r="Z1162" s="22"/>
      <c r="AA1162" s="22"/>
      <c r="AB1162" s="22"/>
      <c r="AC1162" s="22"/>
      <c r="AD1162" s="22"/>
      <c r="AE1162" s="22"/>
      <c r="AF1162" s="22"/>
      <c r="AG1162" s="22"/>
      <c r="AH1162" s="22"/>
      <c r="AI1162" s="22"/>
      <c r="AJ1162" s="22"/>
      <c r="AK1162" s="22"/>
      <c r="AL1162" s="22"/>
      <c r="AM1162" s="22"/>
      <c r="AN1162" s="22"/>
      <c r="AO1162" s="22"/>
      <c r="AP1162" s="22"/>
      <c r="AQ1162" s="22"/>
      <c r="AR1162" s="22"/>
      <c r="AS1162" s="22"/>
    </row>
    <row r="1163" spans="1:45" x14ac:dyDescent="0.3">
      <c r="A1163" s="22"/>
      <c r="B1163" s="26" t="s">
        <v>5358</v>
      </c>
      <c r="C1163" s="27">
        <v>45849</v>
      </c>
      <c r="D1163" s="28" t="s">
        <v>1188</v>
      </c>
      <c r="E1163" s="28" t="s">
        <v>1156</v>
      </c>
      <c r="F1163" s="28" t="s">
        <v>1197</v>
      </c>
      <c r="G1163" s="28" t="s">
        <v>2867</v>
      </c>
      <c r="H1163" s="28" t="s">
        <v>501</v>
      </c>
      <c r="I1163" s="28" t="s">
        <v>1152</v>
      </c>
      <c r="J1163" s="28" t="s">
        <v>1245</v>
      </c>
      <c r="K1163" s="28" t="s">
        <v>5359</v>
      </c>
      <c r="L1163" s="28" t="s">
        <v>5360</v>
      </c>
      <c r="M1163" s="28" t="s">
        <v>1177</v>
      </c>
      <c r="N1163" s="28" t="s">
        <v>1185</v>
      </c>
      <c r="O1163" s="29">
        <v>3</v>
      </c>
      <c r="P1163" s="29">
        <v>1800</v>
      </c>
      <c r="Q1163" s="29">
        <v>0</v>
      </c>
      <c r="R1163" s="29">
        <v>5400</v>
      </c>
      <c r="S1163" s="29">
        <v>4100</v>
      </c>
      <c r="T1163" s="29">
        <v>1300</v>
      </c>
      <c r="U1163" s="30" t="s">
        <v>1174</v>
      </c>
      <c r="V1163" s="22"/>
      <c r="W1163" s="22"/>
      <c r="X1163" s="22"/>
      <c r="Y1163" s="22"/>
      <c r="Z1163" s="22"/>
      <c r="AA1163" s="22"/>
      <c r="AB1163" s="22"/>
      <c r="AC1163" s="22"/>
      <c r="AD1163" s="22"/>
      <c r="AE1163" s="22"/>
      <c r="AF1163" s="22"/>
      <c r="AG1163" s="22"/>
      <c r="AH1163" s="22"/>
      <c r="AI1163" s="22"/>
      <c r="AJ1163" s="22"/>
      <c r="AK1163" s="22"/>
      <c r="AL1163" s="22"/>
      <c r="AM1163" s="22"/>
      <c r="AN1163" s="22"/>
      <c r="AO1163" s="22"/>
      <c r="AP1163" s="22"/>
      <c r="AQ1163" s="22"/>
      <c r="AR1163" s="22"/>
      <c r="AS1163" s="22"/>
    </row>
    <row r="1164" spans="1:45" x14ac:dyDescent="0.3">
      <c r="A1164" s="22"/>
      <c r="B1164" s="26" t="s">
        <v>5361</v>
      </c>
      <c r="C1164" s="27">
        <v>45850</v>
      </c>
      <c r="D1164" s="28" t="s">
        <v>1189</v>
      </c>
      <c r="E1164" s="28" t="s">
        <v>1157</v>
      </c>
      <c r="F1164" s="28" t="s">
        <v>1195</v>
      </c>
      <c r="G1164" s="28" t="s">
        <v>5161</v>
      </c>
      <c r="H1164" s="28" t="s">
        <v>593</v>
      </c>
      <c r="I1164" s="28" t="s">
        <v>1153</v>
      </c>
      <c r="J1164" s="28" t="s">
        <v>1958</v>
      </c>
      <c r="K1164" s="28" t="s">
        <v>5362</v>
      </c>
      <c r="L1164" s="28" t="s">
        <v>5363</v>
      </c>
      <c r="M1164" s="28" t="s">
        <v>1179</v>
      </c>
      <c r="N1164" s="28" t="s">
        <v>1183</v>
      </c>
      <c r="O1164" s="29">
        <v>2</v>
      </c>
      <c r="P1164" s="29">
        <v>18000</v>
      </c>
      <c r="Q1164" s="29">
        <v>5</v>
      </c>
      <c r="R1164" s="29">
        <v>34200</v>
      </c>
      <c r="S1164" s="29">
        <v>26000</v>
      </c>
      <c r="T1164" s="29">
        <v>8200</v>
      </c>
      <c r="U1164" s="30" t="s">
        <v>1172</v>
      </c>
      <c r="V1164" s="22"/>
      <c r="W1164" s="22"/>
      <c r="X1164" s="22"/>
      <c r="Y1164" s="22"/>
      <c r="Z1164" s="22"/>
      <c r="AA1164" s="22"/>
      <c r="AB1164" s="22"/>
      <c r="AC1164" s="22"/>
      <c r="AD1164" s="22"/>
      <c r="AE1164" s="22"/>
      <c r="AF1164" s="22"/>
      <c r="AG1164" s="22"/>
      <c r="AH1164" s="22"/>
      <c r="AI1164" s="22"/>
      <c r="AJ1164" s="22"/>
      <c r="AK1164" s="22"/>
      <c r="AL1164" s="22"/>
      <c r="AM1164" s="22"/>
      <c r="AN1164" s="22"/>
      <c r="AO1164" s="22"/>
      <c r="AP1164" s="22"/>
      <c r="AQ1164" s="22"/>
      <c r="AR1164" s="22"/>
      <c r="AS1164" s="22"/>
    </row>
    <row r="1165" spans="1:45" x14ac:dyDescent="0.3">
      <c r="A1165" s="22"/>
      <c r="B1165" s="26" t="s">
        <v>5364</v>
      </c>
      <c r="C1165" s="27">
        <v>45850</v>
      </c>
      <c r="D1165" s="28" t="s">
        <v>1189</v>
      </c>
      <c r="E1165" s="28" t="s">
        <v>1157</v>
      </c>
      <c r="F1165" s="28" t="s">
        <v>1195</v>
      </c>
      <c r="G1165" s="28" t="s">
        <v>5209</v>
      </c>
      <c r="H1165" s="28" t="s">
        <v>285</v>
      </c>
      <c r="I1165" s="28" t="s">
        <v>1153</v>
      </c>
      <c r="J1165" s="28" t="s">
        <v>1275</v>
      </c>
      <c r="K1165" s="28" t="s">
        <v>5365</v>
      </c>
      <c r="L1165" s="28" t="s">
        <v>5366</v>
      </c>
      <c r="M1165" s="28" t="s">
        <v>1179</v>
      </c>
      <c r="N1165" s="28" t="s">
        <v>1183</v>
      </c>
      <c r="O1165" s="29">
        <v>1</v>
      </c>
      <c r="P1165" s="29">
        <v>12000</v>
      </c>
      <c r="Q1165" s="29">
        <v>0</v>
      </c>
      <c r="R1165" s="29">
        <v>12000</v>
      </c>
      <c r="S1165" s="29">
        <v>9200</v>
      </c>
      <c r="T1165" s="29">
        <v>2800</v>
      </c>
      <c r="U1165" s="30" t="s">
        <v>1173</v>
      </c>
      <c r="V1165" s="22"/>
      <c r="W1165" s="22"/>
      <c r="X1165" s="22"/>
      <c r="Y1165" s="22"/>
      <c r="Z1165" s="22"/>
      <c r="AA1165" s="22"/>
      <c r="AB1165" s="22"/>
      <c r="AC1165" s="22"/>
      <c r="AD1165" s="22"/>
      <c r="AE1165" s="22"/>
      <c r="AF1165" s="22"/>
      <c r="AG1165" s="22"/>
      <c r="AH1165" s="22"/>
      <c r="AI1165" s="22"/>
      <c r="AJ1165" s="22"/>
      <c r="AK1165" s="22"/>
      <c r="AL1165" s="22"/>
      <c r="AM1165" s="22"/>
      <c r="AN1165" s="22"/>
      <c r="AO1165" s="22"/>
      <c r="AP1165" s="22"/>
      <c r="AQ1165" s="22"/>
      <c r="AR1165" s="22"/>
      <c r="AS1165" s="22"/>
    </row>
    <row r="1166" spans="1:45" x14ac:dyDescent="0.3">
      <c r="A1166" s="22"/>
      <c r="B1166" s="26" t="s">
        <v>5367</v>
      </c>
      <c r="C1166" s="27">
        <v>45851</v>
      </c>
      <c r="D1166" s="28" t="s">
        <v>1190</v>
      </c>
      <c r="E1166" s="28" t="s">
        <v>1157</v>
      </c>
      <c r="F1166" s="28" t="s">
        <v>1197</v>
      </c>
      <c r="G1166" s="28" t="s">
        <v>4727</v>
      </c>
      <c r="H1166" s="28" t="s">
        <v>596</v>
      </c>
      <c r="I1166" s="28" t="s">
        <v>1153</v>
      </c>
      <c r="J1166" s="28" t="s">
        <v>1419</v>
      </c>
      <c r="K1166" s="28" t="s">
        <v>5368</v>
      </c>
      <c r="L1166" s="28" t="s">
        <v>5369</v>
      </c>
      <c r="M1166" s="28" t="s">
        <v>1177</v>
      </c>
      <c r="N1166" s="28" t="s">
        <v>1181</v>
      </c>
      <c r="O1166" s="29">
        <v>8</v>
      </c>
      <c r="P1166" s="29">
        <v>350</v>
      </c>
      <c r="Q1166" s="29">
        <v>0</v>
      </c>
      <c r="R1166" s="29">
        <v>2800</v>
      </c>
      <c r="S1166" s="29">
        <v>2100</v>
      </c>
      <c r="T1166" s="29">
        <v>700</v>
      </c>
      <c r="U1166" s="30" t="s">
        <v>1172</v>
      </c>
      <c r="V1166" s="22"/>
      <c r="W1166" s="22"/>
      <c r="X1166" s="22"/>
      <c r="Y1166" s="22"/>
      <c r="Z1166" s="22"/>
      <c r="AA1166" s="22"/>
      <c r="AB1166" s="22"/>
      <c r="AC1166" s="22"/>
      <c r="AD1166" s="22"/>
      <c r="AE1166" s="22"/>
      <c r="AF1166" s="22"/>
      <c r="AG1166" s="22"/>
      <c r="AH1166" s="22"/>
      <c r="AI1166" s="22"/>
      <c r="AJ1166" s="22"/>
      <c r="AK1166" s="22"/>
      <c r="AL1166" s="22"/>
      <c r="AM1166" s="22"/>
      <c r="AN1166" s="22"/>
      <c r="AO1166" s="22"/>
      <c r="AP1166" s="22"/>
      <c r="AQ1166" s="22"/>
      <c r="AR1166" s="22"/>
      <c r="AS1166" s="22"/>
    </row>
    <row r="1167" spans="1:45" x14ac:dyDescent="0.3">
      <c r="A1167" s="22"/>
      <c r="B1167" s="26" t="s">
        <v>5370</v>
      </c>
      <c r="C1167" s="27">
        <v>45851</v>
      </c>
      <c r="D1167" s="28" t="s">
        <v>1190</v>
      </c>
      <c r="E1167" s="28" t="s">
        <v>1157</v>
      </c>
      <c r="F1167" s="28" t="s">
        <v>1197</v>
      </c>
      <c r="G1167" s="28" t="s">
        <v>4731</v>
      </c>
      <c r="H1167" s="28" t="s">
        <v>1000</v>
      </c>
      <c r="I1167" s="28" t="s">
        <v>1153</v>
      </c>
      <c r="J1167" s="28" t="s">
        <v>1374</v>
      </c>
      <c r="K1167" s="28" t="s">
        <v>5371</v>
      </c>
      <c r="L1167" s="28" t="s">
        <v>5372</v>
      </c>
      <c r="M1167" s="28" t="s">
        <v>1177</v>
      </c>
      <c r="N1167" s="28" t="s">
        <v>1181</v>
      </c>
      <c r="O1167" s="29">
        <v>6</v>
      </c>
      <c r="P1167" s="29">
        <v>450</v>
      </c>
      <c r="Q1167" s="29">
        <v>0</v>
      </c>
      <c r="R1167" s="29">
        <v>2700</v>
      </c>
      <c r="S1167" s="29">
        <v>2000</v>
      </c>
      <c r="T1167" s="29">
        <v>700</v>
      </c>
      <c r="U1167" s="30" t="s">
        <v>1174</v>
      </c>
      <c r="V1167" s="22"/>
      <c r="W1167" s="22"/>
      <c r="X1167" s="22"/>
      <c r="Y1167" s="22"/>
      <c r="Z1167" s="22"/>
      <c r="AA1167" s="22"/>
      <c r="AB1167" s="22"/>
      <c r="AC1167" s="22"/>
      <c r="AD1167" s="22"/>
      <c r="AE1167" s="22"/>
      <c r="AF1167" s="22"/>
      <c r="AG1167" s="22"/>
      <c r="AH1167" s="22"/>
      <c r="AI1167" s="22"/>
      <c r="AJ1167" s="22"/>
      <c r="AK1167" s="22"/>
      <c r="AL1167" s="22"/>
      <c r="AM1167" s="22"/>
      <c r="AN1167" s="22"/>
      <c r="AO1167" s="22"/>
      <c r="AP1167" s="22"/>
      <c r="AQ1167" s="22"/>
      <c r="AR1167" s="22"/>
      <c r="AS1167" s="22"/>
    </row>
    <row r="1168" spans="1:45" x14ac:dyDescent="0.3">
      <c r="A1168" s="22"/>
      <c r="B1168" s="26" t="s">
        <v>5373</v>
      </c>
      <c r="C1168" s="27">
        <v>45852</v>
      </c>
      <c r="D1168" s="28" t="s">
        <v>1191</v>
      </c>
      <c r="E1168" s="28" t="s">
        <v>1157</v>
      </c>
      <c r="F1168" s="28" t="s">
        <v>1198</v>
      </c>
      <c r="G1168" s="28" t="s">
        <v>5374</v>
      </c>
      <c r="H1168" s="28" t="s">
        <v>581</v>
      </c>
      <c r="I1168" s="28" t="s">
        <v>1155</v>
      </c>
      <c r="J1168" s="28" t="s">
        <v>1927</v>
      </c>
      <c r="K1168" s="28" t="s">
        <v>5375</v>
      </c>
      <c r="L1168" s="28" t="s">
        <v>5376</v>
      </c>
      <c r="M1168" s="28" t="s">
        <v>1177</v>
      </c>
      <c r="N1168" s="28" t="s">
        <v>1180</v>
      </c>
      <c r="O1168" s="29">
        <v>3</v>
      </c>
      <c r="P1168" s="29">
        <v>2800</v>
      </c>
      <c r="Q1168" s="29">
        <v>5</v>
      </c>
      <c r="R1168" s="29">
        <v>7980</v>
      </c>
      <c r="S1168" s="29">
        <v>6100</v>
      </c>
      <c r="T1168" s="29">
        <v>1880</v>
      </c>
      <c r="U1168" s="30" t="s">
        <v>1172</v>
      </c>
      <c r="V1168" s="22"/>
      <c r="W1168" s="22"/>
      <c r="X1168" s="22"/>
      <c r="Y1168" s="22"/>
      <c r="Z1168" s="22"/>
      <c r="AA1168" s="22"/>
      <c r="AB1168" s="22"/>
      <c r="AC1168" s="22"/>
      <c r="AD1168" s="22"/>
      <c r="AE1168" s="22"/>
      <c r="AF1168" s="22"/>
      <c r="AG1168" s="22"/>
      <c r="AH1168" s="22"/>
      <c r="AI1168" s="22"/>
      <c r="AJ1168" s="22"/>
      <c r="AK1168" s="22"/>
      <c r="AL1168" s="22"/>
      <c r="AM1168" s="22"/>
      <c r="AN1168" s="22"/>
      <c r="AO1168" s="22"/>
      <c r="AP1168" s="22"/>
      <c r="AQ1168" s="22"/>
      <c r="AR1168" s="22"/>
      <c r="AS1168" s="22"/>
    </row>
    <row r="1169" spans="1:45" x14ac:dyDescent="0.3">
      <c r="A1169" s="22"/>
      <c r="B1169" s="26" t="s">
        <v>5377</v>
      </c>
      <c r="C1169" s="27">
        <v>45852</v>
      </c>
      <c r="D1169" s="28" t="s">
        <v>1191</v>
      </c>
      <c r="E1169" s="28" t="s">
        <v>1157</v>
      </c>
      <c r="F1169" s="28" t="s">
        <v>1198</v>
      </c>
      <c r="G1169" s="28" t="s">
        <v>5378</v>
      </c>
      <c r="H1169" s="28" t="s">
        <v>448</v>
      </c>
      <c r="I1169" s="28" t="s">
        <v>1155</v>
      </c>
      <c r="J1169" s="28" t="s">
        <v>1927</v>
      </c>
      <c r="K1169" s="28" t="s">
        <v>5379</v>
      </c>
      <c r="L1169" s="28" t="s">
        <v>5380</v>
      </c>
      <c r="M1169" s="28" t="s">
        <v>1177</v>
      </c>
      <c r="N1169" s="28" t="s">
        <v>1180</v>
      </c>
      <c r="O1169" s="29">
        <v>4</v>
      </c>
      <c r="P1169" s="29">
        <v>1500</v>
      </c>
      <c r="Q1169" s="29">
        <v>0</v>
      </c>
      <c r="R1169" s="29">
        <v>6000</v>
      </c>
      <c r="S1169" s="29">
        <v>4600</v>
      </c>
      <c r="T1169" s="29">
        <v>1400</v>
      </c>
      <c r="U1169" s="30" t="s">
        <v>1174</v>
      </c>
      <c r="V1169" s="22"/>
      <c r="W1169" s="22"/>
      <c r="X1169" s="22"/>
      <c r="Y1169" s="22"/>
      <c r="Z1169" s="22"/>
      <c r="AA1169" s="22"/>
      <c r="AB1169" s="22"/>
      <c r="AC1169" s="22"/>
      <c r="AD1169" s="22"/>
      <c r="AE1169" s="22"/>
      <c r="AF1169" s="22"/>
      <c r="AG1169" s="22"/>
      <c r="AH1169" s="22"/>
      <c r="AI1169" s="22"/>
      <c r="AJ1169" s="22"/>
      <c r="AK1169" s="22"/>
      <c r="AL1169" s="22"/>
      <c r="AM1169" s="22"/>
      <c r="AN1169" s="22"/>
      <c r="AO1169" s="22"/>
      <c r="AP1169" s="22"/>
      <c r="AQ1169" s="22"/>
      <c r="AR1169" s="22"/>
      <c r="AS1169" s="22"/>
    </row>
    <row r="1170" spans="1:45" x14ac:dyDescent="0.3">
      <c r="A1170" s="22"/>
      <c r="B1170" s="26" t="s">
        <v>5381</v>
      </c>
      <c r="C1170" s="27">
        <v>45830</v>
      </c>
      <c r="D1170" s="28" t="s">
        <v>1192</v>
      </c>
      <c r="E1170" s="28" t="s">
        <v>1157</v>
      </c>
      <c r="F1170" s="28" t="s">
        <v>1195</v>
      </c>
      <c r="G1170" s="28" t="s">
        <v>5213</v>
      </c>
      <c r="H1170" s="28" t="s">
        <v>1122</v>
      </c>
      <c r="I1170" s="28" t="s">
        <v>1153</v>
      </c>
      <c r="J1170" s="28" t="s">
        <v>1199</v>
      </c>
      <c r="K1170" s="28" t="s">
        <v>5382</v>
      </c>
      <c r="L1170" s="28" t="s">
        <v>5383</v>
      </c>
      <c r="M1170" s="28" t="s">
        <v>1177</v>
      </c>
      <c r="N1170" s="28" t="s">
        <v>1183</v>
      </c>
      <c r="O1170" s="29">
        <v>2</v>
      </c>
      <c r="P1170" s="29">
        <v>8500</v>
      </c>
      <c r="Q1170" s="29">
        <v>5</v>
      </c>
      <c r="R1170" s="29">
        <v>16150</v>
      </c>
      <c r="S1170" s="29">
        <v>12400</v>
      </c>
      <c r="T1170" s="29">
        <v>3750</v>
      </c>
      <c r="U1170" s="30" t="s">
        <v>1172</v>
      </c>
      <c r="V1170" s="22"/>
      <c r="W1170" s="22"/>
      <c r="X1170" s="22"/>
      <c r="Y1170" s="22"/>
      <c r="Z1170" s="22"/>
      <c r="AA1170" s="22"/>
      <c r="AB1170" s="22"/>
      <c r="AC1170" s="22"/>
      <c r="AD1170" s="22"/>
      <c r="AE1170" s="22"/>
      <c r="AF1170" s="22"/>
      <c r="AG1170" s="22"/>
      <c r="AH1170" s="22"/>
      <c r="AI1170" s="22"/>
      <c r="AJ1170" s="22"/>
      <c r="AK1170" s="22"/>
      <c r="AL1170" s="22"/>
      <c r="AM1170" s="22"/>
      <c r="AN1170" s="22"/>
      <c r="AO1170" s="22"/>
      <c r="AP1170" s="22"/>
      <c r="AQ1170" s="22"/>
      <c r="AR1170" s="22"/>
      <c r="AS1170" s="22"/>
    </row>
    <row r="1171" spans="1:45" x14ac:dyDescent="0.3">
      <c r="A1171" s="22"/>
      <c r="B1171" s="26" t="s">
        <v>5384</v>
      </c>
      <c r="C1171" s="27">
        <v>45830</v>
      </c>
      <c r="D1171" s="28" t="s">
        <v>1192</v>
      </c>
      <c r="E1171" s="28" t="s">
        <v>1157</v>
      </c>
      <c r="F1171" s="28" t="s">
        <v>1195</v>
      </c>
      <c r="G1171" s="28" t="s">
        <v>5261</v>
      </c>
      <c r="H1171" s="28" t="s">
        <v>906</v>
      </c>
      <c r="I1171" s="28" t="s">
        <v>1153</v>
      </c>
      <c r="J1171" s="28" t="s">
        <v>1199</v>
      </c>
      <c r="K1171" s="28" t="s">
        <v>5385</v>
      </c>
      <c r="L1171" s="28" t="s">
        <v>5386</v>
      </c>
      <c r="M1171" s="28" t="s">
        <v>1177</v>
      </c>
      <c r="N1171" s="28" t="s">
        <v>1183</v>
      </c>
      <c r="O1171" s="29">
        <v>1</v>
      </c>
      <c r="P1171" s="29">
        <v>12000</v>
      </c>
      <c r="Q1171" s="29">
        <v>0</v>
      </c>
      <c r="R1171" s="29">
        <v>12000</v>
      </c>
      <c r="S1171" s="29">
        <v>9200</v>
      </c>
      <c r="T1171" s="29">
        <v>2800</v>
      </c>
      <c r="U1171" s="30" t="s">
        <v>1173</v>
      </c>
      <c r="V1171" s="22"/>
      <c r="W1171" s="22"/>
      <c r="X1171" s="22"/>
      <c r="Y1171" s="22"/>
      <c r="Z1171" s="22"/>
      <c r="AA1171" s="22"/>
      <c r="AB1171" s="22"/>
      <c r="AC1171" s="22"/>
      <c r="AD1171" s="22"/>
      <c r="AE1171" s="22"/>
      <c r="AF1171" s="22"/>
      <c r="AG1171" s="22"/>
      <c r="AH1171" s="22"/>
      <c r="AI1171" s="22"/>
      <c r="AJ1171" s="22"/>
      <c r="AK1171" s="22"/>
      <c r="AL1171" s="22"/>
      <c r="AM1171" s="22"/>
      <c r="AN1171" s="22"/>
      <c r="AO1171" s="22"/>
      <c r="AP1171" s="22"/>
      <c r="AQ1171" s="22"/>
      <c r="AR1171" s="22"/>
      <c r="AS1171" s="22"/>
    </row>
    <row r="1172" spans="1:45" x14ac:dyDescent="0.3">
      <c r="A1172" s="22"/>
      <c r="B1172" s="26" t="s">
        <v>5387</v>
      </c>
      <c r="C1172" s="27">
        <v>45830</v>
      </c>
      <c r="D1172" s="28" t="s">
        <v>1193</v>
      </c>
      <c r="E1172" s="28" t="s">
        <v>1157</v>
      </c>
      <c r="F1172" s="28" t="s">
        <v>1195</v>
      </c>
      <c r="G1172" s="28" t="s">
        <v>5320</v>
      </c>
      <c r="H1172" s="28" t="s">
        <v>900</v>
      </c>
      <c r="I1172" s="28" t="s">
        <v>1154</v>
      </c>
      <c r="J1172" s="28" t="s">
        <v>1199</v>
      </c>
      <c r="K1172" s="28" t="s">
        <v>5388</v>
      </c>
      <c r="L1172" s="28" t="s">
        <v>5389</v>
      </c>
      <c r="M1172" s="28" t="s">
        <v>1177</v>
      </c>
      <c r="N1172" s="28" t="s">
        <v>1183</v>
      </c>
      <c r="O1172" s="29">
        <v>8</v>
      </c>
      <c r="P1172" s="29">
        <v>350</v>
      </c>
      <c r="Q1172" s="29">
        <v>0</v>
      </c>
      <c r="R1172" s="29">
        <v>2800</v>
      </c>
      <c r="S1172" s="29">
        <v>2100</v>
      </c>
      <c r="T1172" s="29">
        <v>700</v>
      </c>
      <c r="U1172" s="30" t="s">
        <v>1174</v>
      </c>
      <c r="V1172" s="22"/>
      <c r="W1172" s="22"/>
      <c r="X1172" s="22"/>
      <c r="Y1172" s="22"/>
      <c r="Z1172" s="22"/>
      <c r="AA1172" s="22"/>
      <c r="AB1172" s="22"/>
      <c r="AC1172" s="22"/>
      <c r="AD1172" s="22"/>
      <c r="AE1172" s="22"/>
      <c r="AF1172" s="22"/>
      <c r="AG1172" s="22"/>
      <c r="AH1172" s="22"/>
      <c r="AI1172" s="22"/>
      <c r="AJ1172" s="22"/>
      <c r="AK1172" s="22"/>
      <c r="AL1172" s="22"/>
      <c r="AM1172" s="22"/>
      <c r="AN1172" s="22"/>
      <c r="AO1172" s="22"/>
      <c r="AP1172" s="22"/>
      <c r="AQ1172" s="22"/>
      <c r="AR1172" s="22"/>
      <c r="AS1172" s="22"/>
    </row>
    <row r="1173" spans="1:45" x14ac:dyDescent="0.3">
      <c r="A1173" s="22"/>
      <c r="B1173" s="26" t="s">
        <v>5390</v>
      </c>
      <c r="C1173" s="27">
        <v>45830</v>
      </c>
      <c r="D1173" s="28" t="s">
        <v>1186</v>
      </c>
      <c r="E1173" s="28" t="s">
        <v>1159</v>
      </c>
      <c r="F1173" s="28" t="s">
        <v>1198</v>
      </c>
      <c r="G1173" s="28" t="s">
        <v>3391</v>
      </c>
      <c r="H1173" s="28" t="s">
        <v>735</v>
      </c>
      <c r="I1173" s="28" t="s">
        <v>1152</v>
      </c>
      <c r="J1173" s="28" t="s">
        <v>3149</v>
      </c>
      <c r="K1173" s="28" t="s">
        <v>5391</v>
      </c>
      <c r="L1173" s="28" t="s">
        <v>5051</v>
      </c>
      <c r="M1173" s="28" t="s">
        <v>1177</v>
      </c>
      <c r="N1173" s="28" t="s">
        <v>1184</v>
      </c>
      <c r="O1173" s="29">
        <v>2</v>
      </c>
      <c r="P1173" s="29">
        <v>15000</v>
      </c>
      <c r="Q1173" s="29">
        <v>5</v>
      </c>
      <c r="R1173" s="29">
        <v>28500</v>
      </c>
      <c r="S1173" s="29">
        <v>22000</v>
      </c>
      <c r="T1173" s="29">
        <v>6500</v>
      </c>
      <c r="U1173" s="30" t="s">
        <v>1172</v>
      </c>
      <c r="V1173" s="22"/>
      <c r="W1173" s="22"/>
      <c r="X1173" s="22"/>
      <c r="Y1173" s="22"/>
      <c r="Z1173" s="22"/>
      <c r="AA1173" s="22"/>
      <c r="AB1173" s="22"/>
      <c r="AC1173" s="22"/>
      <c r="AD1173" s="22"/>
      <c r="AE1173" s="22"/>
      <c r="AF1173" s="22"/>
      <c r="AG1173" s="22"/>
      <c r="AH1173" s="22"/>
      <c r="AI1173" s="22"/>
      <c r="AJ1173" s="22"/>
      <c r="AK1173" s="22"/>
      <c r="AL1173" s="22"/>
      <c r="AM1173" s="22"/>
      <c r="AN1173" s="22"/>
      <c r="AO1173" s="22"/>
      <c r="AP1173" s="22"/>
      <c r="AQ1173" s="22"/>
      <c r="AR1173" s="22"/>
      <c r="AS1173" s="22"/>
    </row>
    <row r="1174" spans="1:45" x14ac:dyDescent="0.3">
      <c r="A1174" s="22"/>
      <c r="B1174" s="26" t="s">
        <v>5392</v>
      </c>
      <c r="C1174" s="27">
        <v>45830</v>
      </c>
      <c r="D1174" s="28" t="s">
        <v>1186</v>
      </c>
      <c r="E1174" s="28" t="s">
        <v>1159</v>
      </c>
      <c r="F1174" s="28" t="s">
        <v>1198</v>
      </c>
      <c r="G1174" s="28" t="s">
        <v>3396</v>
      </c>
      <c r="H1174" s="28" t="s">
        <v>57</v>
      </c>
      <c r="I1174" s="28" t="s">
        <v>1152</v>
      </c>
      <c r="J1174" s="28" t="s">
        <v>3149</v>
      </c>
      <c r="K1174" s="28" t="s">
        <v>5393</v>
      </c>
      <c r="L1174" s="28" t="s">
        <v>5054</v>
      </c>
      <c r="M1174" s="28" t="s">
        <v>1177</v>
      </c>
      <c r="N1174" s="28" t="s">
        <v>1184</v>
      </c>
      <c r="O1174" s="29">
        <v>3</v>
      </c>
      <c r="P1174" s="29">
        <v>3500</v>
      </c>
      <c r="Q1174" s="29">
        <v>0</v>
      </c>
      <c r="R1174" s="29">
        <v>10500</v>
      </c>
      <c r="S1174" s="29">
        <v>8000</v>
      </c>
      <c r="T1174" s="29">
        <v>2500</v>
      </c>
      <c r="U1174" s="30" t="s">
        <v>1174</v>
      </c>
      <c r="V1174" s="22"/>
      <c r="W1174" s="22"/>
      <c r="X1174" s="22"/>
      <c r="Y1174" s="22"/>
      <c r="Z1174" s="22"/>
      <c r="AA1174" s="22"/>
      <c r="AB1174" s="22"/>
      <c r="AC1174" s="22"/>
      <c r="AD1174" s="22"/>
      <c r="AE1174" s="22"/>
      <c r="AF1174" s="22"/>
      <c r="AG1174" s="22"/>
      <c r="AH1174" s="22"/>
      <c r="AI1174" s="22"/>
      <c r="AJ1174" s="22"/>
      <c r="AK1174" s="22"/>
      <c r="AL1174" s="22"/>
      <c r="AM1174" s="22"/>
      <c r="AN1174" s="22"/>
      <c r="AO1174" s="22"/>
      <c r="AP1174" s="22"/>
      <c r="AQ1174" s="22"/>
      <c r="AR1174" s="22"/>
      <c r="AS1174" s="22"/>
    </row>
    <row r="1175" spans="1:45" x14ac:dyDescent="0.3">
      <c r="A1175" s="22"/>
      <c r="B1175" s="26" t="s">
        <v>5394</v>
      </c>
      <c r="C1175" s="27">
        <v>45830</v>
      </c>
      <c r="D1175" s="28" t="s">
        <v>1187</v>
      </c>
      <c r="E1175" s="28" t="s">
        <v>1158</v>
      </c>
      <c r="F1175" s="28" t="s">
        <v>1196</v>
      </c>
      <c r="G1175" s="28" t="s">
        <v>3401</v>
      </c>
      <c r="H1175" s="28" t="s">
        <v>271</v>
      </c>
      <c r="I1175" s="28" t="s">
        <v>1151</v>
      </c>
      <c r="J1175" s="28" t="s">
        <v>5059</v>
      </c>
      <c r="K1175" s="28" t="s">
        <v>5395</v>
      </c>
      <c r="L1175" s="28" t="s">
        <v>5057</v>
      </c>
      <c r="M1175" s="28" t="s">
        <v>1177</v>
      </c>
      <c r="N1175" s="28" t="s">
        <v>1182</v>
      </c>
      <c r="O1175" s="29">
        <v>4</v>
      </c>
      <c r="P1175" s="29">
        <v>2200</v>
      </c>
      <c r="Q1175" s="29">
        <v>8</v>
      </c>
      <c r="R1175" s="29">
        <v>8096</v>
      </c>
      <c r="S1175" s="29">
        <v>6200</v>
      </c>
      <c r="T1175" s="29">
        <v>1896</v>
      </c>
      <c r="U1175" s="30" t="s">
        <v>1172</v>
      </c>
      <c r="V1175" s="22"/>
      <c r="W1175" s="22"/>
      <c r="X1175" s="22"/>
      <c r="Y1175" s="22"/>
      <c r="Z1175" s="22"/>
      <c r="AA1175" s="22"/>
      <c r="AB1175" s="22"/>
      <c r="AC1175" s="22"/>
      <c r="AD1175" s="22"/>
      <c r="AE1175" s="22"/>
      <c r="AF1175" s="22"/>
      <c r="AG1175" s="22"/>
      <c r="AH1175" s="22"/>
      <c r="AI1175" s="22"/>
      <c r="AJ1175" s="22"/>
      <c r="AK1175" s="22"/>
      <c r="AL1175" s="22"/>
      <c r="AM1175" s="22"/>
      <c r="AN1175" s="22"/>
      <c r="AO1175" s="22"/>
      <c r="AP1175" s="22"/>
      <c r="AQ1175" s="22"/>
      <c r="AR1175" s="22"/>
      <c r="AS1175" s="22"/>
    </row>
    <row r="1176" spans="1:45" x14ac:dyDescent="0.3">
      <c r="A1176" s="22"/>
      <c r="B1176" s="26" t="s">
        <v>5396</v>
      </c>
      <c r="C1176" s="27">
        <v>45856</v>
      </c>
      <c r="D1176" s="28" t="s">
        <v>1187</v>
      </c>
      <c r="E1176" s="28" t="s">
        <v>1158</v>
      </c>
      <c r="F1176" s="28" t="s">
        <v>1196</v>
      </c>
      <c r="G1176" s="28" t="s">
        <v>3405</v>
      </c>
      <c r="H1176" s="28" t="s">
        <v>685</v>
      </c>
      <c r="I1176" s="28" t="s">
        <v>1151</v>
      </c>
      <c r="J1176" s="28" t="s">
        <v>5059</v>
      </c>
      <c r="K1176" s="28" t="s">
        <v>5397</v>
      </c>
      <c r="L1176" s="28" t="s">
        <v>5061</v>
      </c>
      <c r="M1176" s="28" t="s">
        <v>1177</v>
      </c>
      <c r="N1176" s="28" t="s">
        <v>1182</v>
      </c>
      <c r="O1176" s="29">
        <v>3</v>
      </c>
      <c r="P1176" s="29">
        <v>2800</v>
      </c>
      <c r="Q1176" s="29">
        <v>5</v>
      </c>
      <c r="R1176" s="29">
        <v>7980</v>
      </c>
      <c r="S1176" s="29">
        <v>6100</v>
      </c>
      <c r="T1176" s="29">
        <v>1880</v>
      </c>
      <c r="U1176" s="30" t="s">
        <v>1173</v>
      </c>
      <c r="V1176" s="22"/>
      <c r="W1176" s="22"/>
      <c r="X1176" s="22"/>
      <c r="Y1176" s="22"/>
      <c r="Z1176" s="22"/>
      <c r="AA1176" s="22"/>
      <c r="AB1176" s="22"/>
      <c r="AC1176" s="22"/>
      <c r="AD1176" s="22"/>
      <c r="AE1176" s="22"/>
      <c r="AF1176" s="22"/>
      <c r="AG1176" s="22"/>
      <c r="AH1176" s="22"/>
      <c r="AI1176" s="22"/>
      <c r="AJ1176" s="22"/>
      <c r="AK1176" s="22"/>
      <c r="AL1176" s="22"/>
      <c r="AM1176" s="22"/>
      <c r="AN1176" s="22"/>
      <c r="AO1176" s="22"/>
      <c r="AP1176" s="22"/>
      <c r="AQ1176" s="22"/>
      <c r="AR1176" s="22"/>
      <c r="AS1176" s="22"/>
    </row>
    <row r="1177" spans="1:45" x14ac:dyDescent="0.3">
      <c r="A1177" s="22"/>
      <c r="B1177" s="26" t="s">
        <v>5398</v>
      </c>
      <c r="C1177" s="27">
        <v>45857</v>
      </c>
      <c r="D1177" s="28" t="s">
        <v>1188</v>
      </c>
      <c r="E1177" s="28" t="s">
        <v>1156</v>
      </c>
      <c r="F1177" s="28" t="s">
        <v>1197</v>
      </c>
      <c r="G1177" s="28" t="s">
        <v>2885</v>
      </c>
      <c r="H1177" s="28" t="s">
        <v>275</v>
      </c>
      <c r="I1177" s="28" t="s">
        <v>1152</v>
      </c>
      <c r="J1177" s="28" t="s">
        <v>3157</v>
      </c>
      <c r="K1177" s="28" t="s">
        <v>5399</v>
      </c>
      <c r="L1177" s="28" t="s">
        <v>5400</v>
      </c>
      <c r="M1177" s="28" t="s">
        <v>1177</v>
      </c>
      <c r="N1177" s="28" t="s">
        <v>1185</v>
      </c>
      <c r="O1177" s="29">
        <v>2</v>
      </c>
      <c r="P1177" s="29">
        <v>22000</v>
      </c>
      <c r="Q1177" s="29">
        <v>5</v>
      </c>
      <c r="R1177" s="29">
        <v>41800</v>
      </c>
      <c r="S1177" s="29">
        <v>32000</v>
      </c>
      <c r="T1177" s="29">
        <v>9800</v>
      </c>
      <c r="U1177" s="30" t="s">
        <v>1172</v>
      </c>
      <c r="V1177" s="22"/>
      <c r="W1177" s="22"/>
      <c r="X1177" s="22"/>
      <c r="Y1177" s="22"/>
      <c r="Z1177" s="22"/>
      <c r="AA1177" s="22"/>
      <c r="AB1177" s="22"/>
      <c r="AC1177" s="22"/>
      <c r="AD1177" s="22"/>
      <c r="AE1177" s="22"/>
      <c r="AF1177" s="22"/>
      <c r="AG1177" s="22"/>
      <c r="AH1177" s="22"/>
      <c r="AI1177" s="22"/>
      <c r="AJ1177" s="22"/>
      <c r="AK1177" s="22"/>
      <c r="AL1177" s="22"/>
      <c r="AM1177" s="22"/>
      <c r="AN1177" s="22"/>
      <c r="AO1177" s="22"/>
      <c r="AP1177" s="22"/>
      <c r="AQ1177" s="22"/>
      <c r="AR1177" s="22"/>
      <c r="AS1177" s="22"/>
    </row>
    <row r="1178" spans="1:45" x14ac:dyDescent="0.3">
      <c r="A1178" s="22"/>
      <c r="B1178" s="26" t="s">
        <v>5401</v>
      </c>
      <c r="C1178" s="27">
        <v>45857</v>
      </c>
      <c r="D1178" s="28" t="s">
        <v>1188</v>
      </c>
      <c r="E1178" s="28" t="s">
        <v>1156</v>
      </c>
      <c r="F1178" s="28" t="s">
        <v>1197</v>
      </c>
      <c r="G1178" s="28" t="s">
        <v>2888</v>
      </c>
      <c r="H1178" s="28" t="s">
        <v>881</v>
      </c>
      <c r="I1178" s="28" t="s">
        <v>1152</v>
      </c>
      <c r="J1178" s="28" t="s">
        <v>3157</v>
      </c>
      <c r="K1178" s="28" t="s">
        <v>5402</v>
      </c>
      <c r="L1178" s="28" t="s">
        <v>5403</v>
      </c>
      <c r="M1178" s="28" t="s">
        <v>1177</v>
      </c>
      <c r="N1178" s="28" t="s">
        <v>1185</v>
      </c>
      <c r="O1178" s="29">
        <v>4</v>
      </c>
      <c r="P1178" s="29">
        <v>2500</v>
      </c>
      <c r="Q1178" s="29">
        <v>0</v>
      </c>
      <c r="R1178" s="29">
        <v>10000</v>
      </c>
      <c r="S1178" s="29">
        <v>7600</v>
      </c>
      <c r="T1178" s="29">
        <v>2400</v>
      </c>
      <c r="U1178" s="30" t="s">
        <v>1174</v>
      </c>
      <c r="V1178" s="22"/>
      <c r="W1178" s="22"/>
      <c r="X1178" s="22"/>
      <c r="Y1178" s="22"/>
      <c r="Z1178" s="22"/>
      <c r="AA1178" s="22"/>
      <c r="AB1178" s="22"/>
      <c r="AC1178" s="22"/>
      <c r="AD1178" s="22"/>
      <c r="AE1178" s="22"/>
      <c r="AF1178" s="22"/>
      <c r="AG1178" s="22"/>
      <c r="AH1178" s="22"/>
      <c r="AI1178" s="22"/>
      <c r="AJ1178" s="22"/>
      <c r="AK1178" s="22"/>
      <c r="AL1178" s="22"/>
      <c r="AM1178" s="22"/>
      <c r="AN1178" s="22"/>
      <c r="AO1178" s="22"/>
      <c r="AP1178" s="22"/>
      <c r="AQ1178" s="22"/>
      <c r="AR1178" s="22"/>
      <c r="AS1178" s="22"/>
    </row>
    <row r="1179" spans="1:45" x14ac:dyDescent="0.3">
      <c r="A1179" s="22"/>
      <c r="B1179" s="26" t="s">
        <v>5404</v>
      </c>
      <c r="C1179" s="27">
        <v>45858</v>
      </c>
      <c r="D1179" s="28" t="s">
        <v>1189</v>
      </c>
      <c r="E1179" s="28" t="s">
        <v>1157</v>
      </c>
      <c r="F1179" s="28" t="s">
        <v>1195</v>
      </c>
      <c r="G1179" s="28" t="s">
        <v>5324</v>
      </c>
      <c r="H1179" s="28" t="s">
        <v>56</v>
      </c>
      <c r="I1179" s="28" t="s">
        <v>1153</v>
      </c>
      <c r="J1179" s="28" t="s">
        <v>3149</v>
      </c>
      <c r="K1179" s="28" t="s">
        <v>5405</v>
      </c>
      <c r="L1179" s="28" t="s">
        <v>5406</v>
      </c>
      <c r="M1179" s="28" t="s">
        <v>1177</v>
      </c>
      <c r="N1179" s="28" t="s">
        <v>1183</v>
      </c>
      <c r="O1179" s="29">
        <v>2</v>
      </c>
      <c r="P1179" s="29">
        <v>12000</v>
      </c>
      <c r="Q1179" s="29">
        <v>8</v>
      </c>
      <c r="R1179" s="29">
        <v>22080</v>
      </c>
      <c r="S1179" s="29">
        <v>17000</v>
      </c>
      <c r="T1179" s="29">
        <v>5080</v>
      </c>
      <c r="U1179" s="30" t="s">
        <v>1172</v>
      </c>
      <c r="V1179" s="22"/>
      <c r="W1179" s="22"/>
      <c r="X1179" s="22"/>
      <c r="Y1179" s="22"/>
      <c r="Z1179" s="22"/>
      <c r="AA1179" s="22"/>
      <c r="AB1179" s="22"/>
      <c r="AC1179" s="22"/>
      <c r="AD1179" s="22"/>
      <c r="AE1179" s="22"/>
      <c r="AF1179" s="22"/>
      <c r="AG1179" s="22"/>
      <c r="AH1179" s="22"/>
      <c r="AI1179" s="22"/>
      <c r="AJ1179" s="22"/>
      <c r="AK1179" s="22"/>
      <c r="AL1179" s="22"/>
      <c r="AM1179" s="22"/>
      <c r="AN1179" s="22"/>
      <c r="AO1179" s="22"/>
      <c r="AP1179" s="22"/>
      <c r="AQ1179" s="22"/>
      <c r="AR1179" s="22"/>
      <c r="AS1179" s="22"/>
    </row>
    <row r="1180" spans="1:45" x14ac:dyDescent="0.3">
      <c r="A1180" s="22"/>
      <c r="B1180" s="26" t="s">
        <v>5407</v>
      </c>
      <c r="C1180" s="27">
        <v>45858</v>
      </c>
      <c r="D1180" s="28" t="s">
        <v>1189</v>
      </c>
      <c r="E1180" s="28" t="s">
        <v>1157</v>
      </c>
      <c r="F1180" s="28" t="s">
        <v>1195</v>
      </c>
      <c r="G1180" s="28" t="s">
        <v>5374</v>
      </c>
      <c r="H1180" s="28" t="s">
        <v>114</v>
      </c>
      <c r="I1180" s="28" t="s">
        <v>1153</v>
      </c>
      <c r="J1180" s="28" t="s">
        <v>3149</v>
      </c>
      <c r="K1180" s="28" t="s">
        <v>5408</v>
      </c>
      <c r="L1180" s="28" t="s">
        <v>5409</v>
      </c>
      <c r="M1180" s="28" t="s">
        <v>1177</v>
      </c>
      <c r="N1180" s="28" t="s">
        <v>1183</v>
      </c>
      <c r="O1180" s="29">
        <v>3</v>
      </c>
      <c r="P1180" s="29">
        <v>5500</v>
      </c>
      <c r="Q1180" s="29">
        <v>5</v>
      </c>
      <c r="R1180" s="29">
        <v>15675</v>
      </c>
      <c r="S1180" s="29">
        <v>12000</v>
      </c>
      <c r="T1180" s="29">
        <v>3675</v>
      </c>
      <c r="U1180" s="30" t="s">
        <v>1173</v>
      </c>
      <c r="V1180" s="22"/>
      <c r="W1180" s="22"/>
      <c r="X1180" s="22"/>
      <c r="Y1180" s="22"/>
      <c r="Z1180" s="22"/>
      <c r="AA1180" s="22"/>
      <c r="AB1180" s="22"/>
      <c r="AC1180" s="22"/>
      <c r="AD1180" s="22"/>
      <c r="AE1180" s="22"/>
      <c r="AF1180" s="22"/>
      <c r="AG1180" s="22"/>
      <c r="AH1180" s="22"/>
      <c r="AI1180" s="22"/>
      <c r="AJ1180" s="22"/>
      <c r="AK1180" s="22"/>
      <c r="AL1180" s="22"/>
      <c r="AM1180" s="22"/>
      <c r="AN1180" s="22"/>
      <c r="AO1180" s="22"/>
      <c r="AP1180" s="22"/>
      <c r="AQ1180" s="22"/>
      <c r="AR1180" s="22"/>
      <c r="AS1180" s="22"/>
    </row>
    <row r="1181" spans="1:45" x14ac:dyDescent="0.3">
      <c r="A1181" s="22"/>
      <c r="B1181" s="26" t="s">
        <v>5410</v>
      </c>
      <c r="C1181" s="27">
        <v>45859</v>
      </c>
      <c r="D1181" s="28" t="s">
        <v>1190</v>
      </c>
      <c r="E1181" s="28" t="s">
        <v>1157</v>
      </c>
      <c r="F1181" s="28" t="s">
        <v>1197</v>
      </c>
      <c r="G1181" s="28" t="s">
        <v>3423</v>
      </c>
      <c r="H1181" s="28" t="s">
        <v>690</v>
      </c>
      <c r="I1181" s="28" t="s">
        <v>1153</v>
      </c>
      <c r="J1181" s="28" t="s">
        <v>3252</v>
      </c>
      <c r="K1181" s="28" t="s">
        <v>5411</v>
      </c>
      <c r="L1181" s="28" t="s">
        <v>5412</v>
      </c>
      <c r="M1181" s="28" t="s">
        <v>1177</v>
      </c>
      <c r="N1181" s="28" t="s">
        <v>1181</v>
      </c>
      <c r="O1181" s="29">
        <v>5</v>
      </c>
      <c r="P1181" s="29">
        <v>1200</v>
      </c>
      <c r="Q1181" s="29">
        <v>0</v>
      </c>
      <c r="R1181" s="29">
        <v>6000</v>
      </c>
      <c r="S1181" s="29">
        <v>4600</v>
      </c>
      <c r="T1181" s="29">
        <v>1400</v>
      </c>
      <c r="U1181" s="30" t="s">
        <v>1172</v>
      </c>
      <c r="V1181" s="22"/>
      <c r="W1181" s="22"/>
      <c r="X1181" s="22"/>
      <c r="Y1181" s="22"/>
      <c r="Z1181" s="22"/>
      <c r="AA1181" s="22"/>
      <c r="AB1181" s="22"/>
      <c r="AC1181" s="22"/>
      <c r="AD1181" s="22"/>
      <c r="AE1181" s="22"/>
      <c r="AF1181" s="22"/>
      <c r="AG1181" s="22"/>
      <c r="AH1181" s="22"/>
      <c r="AI1181" s="22"/>
      <c r="AJ1181" s="22"/>
      <c r="AK1181" s="22"/>
      <c r="AL1181" s="22"/>
      <c r="AM1181" s="22"/>
      <c r="AN1181" s="22"/>
      <c r="AO1181" s="22"/>
      <c r="AP1181" s="22"/>
      <c r="AQ1181" s="22"/>
      <c r="AR1181" s="22"/>
      <c r="AS1181" s="22"/>
    </row>
    <row r="1182" spans="1:45" x14ac:dyDescent="0.3">
      <c r="A1182" s="22"/>
      <c r="B1182" s="26" t="s">
        <v>5413</v>
      </c>
      <c r="C1182" s="27">
        <v>45830</v>
      </c>
      <c r="D1182" s="28" t="s">
        <v>1190</v>
      </c>
      <c r="E1182" s="28" t="s">
        <v>1157</v>
      </c>
      <c r="F1182" s="28" t="s">
        <v>1197</v>
      </c>
      <c r="G1182" s="28" t="s">
        <v>3427</v>
      </c>
      <c r="H1182" s="28" t="s">
        <v>123</v>
      </c>
      <c r="I1182" s="28" t="s">
        <v>1153</v>
      </c>
      <c r="J1182" s="28" t="s">
        <v>3252</v>
      </c>
      <c r="K1182" s="28" t="s">
        <v>5414</v>
      </c>
      <c r="L1182" s="28" t="s">
        <v>5415</v>
      </c>
      <c r="M1182" s="28" t="s">
        <v>1177</v>
      </c>
      <c r="N1182" s="28" t="s">
        <v>1181</v>
      </c>
      <c r="O1182" s="29">
        <v>4</v>
      </c>
      <c r="P1182" s="29">
        <v>850</v>
      </c>
      <c r="Q1182" s="29">
        <v>0</v>
      </c>
      <c r="R1182" s="29">
        <v>3400</v>
      </c>
      <c r="S1182" s="29">
        <v>2600</v>
      </c>
      <c r="T1182" s="29">
        <v>800</v>
      </c>
      <c r="U1182" s="30" t="s">
        <v>1174</v>
      </c>
      <c r="V1182" s="22"/>
      <c r="W1182" s="22"/>
      <c r="X1182" s="22"/>
      <c r="Y1182" s="22"/>
      <c r="Z1182" s="22"/>
      <c r="AA1182" s="22"/>
      <c r="AB1182" s="22"/>
      <c r="AC1182" s="22"/>
      <c r="AD1182" s="22"/>
      <c r="AE1182" s="22"/>
      <c r="AF1182" s="22"/>
      <c r="AG1182" s="22"/>
      <c r="AH1182" s="22"/>
      <c r="AI1182" s="22"/>
      <c r="AJ1182" s="22"/>
      <c r="AK1182" s="22"/>
      <c r="AL1182" s="22"/>
      <c r="AM1182" s="22"/>
      <c r="AN1182" s="22"/>
      <c r="AO1182" s="22"/>
      <c r="AP1182" s="22"/>
      <c r="AQ1182" s="22"/>
      <c r="AR1182" s="22"/>
      <c r="AS1182" s="22"/>
    </row>
    <row r="1183" spans="1:45" x14ac:dyDescent="0.3">
      <c r="A1183" s="22"/>
      <c r="B1183" s="26" t="s">
        <v>5416</v>
      </c>
      <c r="C1183" s="27">
        <v>45830</v>
      </c>
      <c r="D1183" s="28" t="s">
        <v>1191</v>
      </c>
      <c r="E1183" s="28" t="s">
        <v>1157</v>
      </c>
      <c r="F1183" s="28" t="s">
        <v>1198</v>
      </c>
      <c r="G1183" s="28" t="s">
        <v>5417</v>
      </c>
      <c r="H1183" s="28" t="s">
        <v>274</v>
      </c>
      <c r="I1183" s="28" t="s">
        <v>1155</v>
      </c>
      <c r="J1183" s="28" t="s">
        <v>5059</v>
      </c>
      <c r="K1183" s="28" t="s">
        <v>5418</v>
      </c>
      <c r="L1183" s="28" t="s">
        <v>5419</v>
      </c>
      <c r="M1183" s="28" t="s">
        <v>1177</v>
      </c>
      <c r="N1183" s="28" t="s">
        <v>1180</v>
      </c>
      <c r="O1183" s="29">
        <v>3</v>
      </c>
      <c r="P1183" s="29">
        <v>2800</v>
      </c>
      <c r="Q1183" s="29">
        <v>5</v>
      </c>
      <c r="R1183" s="29">
        <v>7980</v>
      </c>
      <c r="S1183" s="29">
        <v>6100</v>
      </c>
      <c r="T1183" s="29">
        <v>1880</v>
      </c>
      <c r="U1183" s="30" t="s">
        <v>1172</v>
      </c>
      <c r="V1183" s="22"/>
      <c r="W1183" s="22"/>
      <c r="X1183" s="22"/>
      <c r="Y1183" s="22"/>
      <c r="Z1183" s="22"/>
      <c r="AA1183" s="22"/>
      <c r="AB1183" s="22"/>
      <c r="AC1183" s="22"/>
      <c r="AD1183" s="22"/>
      <c r="AE1183" s="22"/>
      <c r="AF1183" s="22"/>
      <c r="AG1183" s="22"/>
      <c r="AH1183" s="22"/>
      <c r="AI1183" s="22"/>
      <c r="AJ1183" s="22"/>
      <c r="AK1183" s="22"/>
      <c r="AL1183" s="22"/>
      <c r="AM1183" s="22"/>
      <c r="AN1183" s="22"/>
      <c r="AO1183" s="22"/>
      <c r="AP1183" s="22"/>
      <c r="AQ1183" s="22"/>
      <c r="AR1183" s="22"/>
      <c r="AS1183" s="22"/>
    </row>
    <row r="1184" spans="1:45" x14ac:dyDescent="0.3">
      <c r="A1184" s="22"/>
      <c r="B1184" s="26" t="s">
        <v>5420</v>
      </c>
      <c r="C1184" s="27">
        <v>45830</v>
      </c>
      <c r="D1184" s="28" t="s">
        <v>1191</v>
      </c>
      <c r="E1184" s="28" t="s">
        <v>1157</v>
      </c>
      <c r="F1184" s="28" t="s">
        <v>1198</v>
      </c>
      <c r="G1184" s="28" t="s">
        <v>5421</v>
      </c>
      <c r="H1184" s="28" t="s">
        <v>819</v>
      </c>
      <c r="I1184" s="28" t="s">
        <v>1155</v>
      </c>
      <c r="J1184" s="28" t="s">
        <v>1792</v>
      </c>
      <c r="K1184" s="28" t="s">
        <v>5422</v>
      </c>
      <c r="L1184" s="28" t="s">
        <v>5423</v>
      </c>
      <c r="M1184" s="28" t="s">
        <v>1177</v>
      </c>
      <c r="N1184" s="28" t="s">
        <v>1180</v>
      </c>
      <c r="O1184" s="29">
        <v>4</v>
      </c>
      <c r="P1184" s="29">
        <v>1500</v>
      </c>
      <c r="Q1184" s="29">
        <v>0</v>
      </c>
      <c r="R1184" s="29">
        <v>6000</v>
      </c>
      <c r="S1184" s="29">
        <v>4600</v>
      </c>
      <c r="T1184" s="29">
        <v>1400</v>
      </c>
      <c r="U1184" s="30" t="s">
        <v>1174</v>
      </c>
      <c r="V1184" s="22"/>
      <c r="W1184" s="22"/>
      <c r="X1184" s="22"/>
      <c r="Y1184" s="22"/>
      <c r="Z1184" s="22"/>
      <c r="AA1184" s="22"/>
      <c r="AB1184" s="22"/>
      <c r="AC1184" s="22"/>
      <c r="AD1184" s="22"/>
      <c r="AE1184" s="22"/>
      <c r="AF1184" s="22"/>
      <c r="AG1184" s="22"/>
      <c r="AH1184" s="22"/>
      <c r="AI1184" s="22"/>
      <c r="AJ1184" s="22"/>
      <c r="AK1184" s="22"/>
      <c r="AL1184" s="22"/>
      <c r="AM1184" s="22"/>
      <c r="AN1184" s="22"/>
      <c r="AO1184" s="22"/>
      <c r="AP1184" s="22"/>
      <c r="AQ1184" s="22"/>
      <c r="AR1184" s="22"/>
      <c r="AS1184" s="22"/>
    </row>
    <row r="1185" spans="1:45" x14ac:dyDescent="0.3">
      <c r="A1185" s="22"/>
      <c r="B1185" s="26" t="s">
        <v>5424</v>
      </c>
      <c r="C1185" s="27">
        <v>45830</v>
      </c>
      <c r="D1185" s="28" t="s">
        <v>1192</v>
      </c>
      <c r="E1185" s="28" t="s">
        <v>1157</v>
      </c>
      <c r="F1185" s="28" t="s">
        <v>1195</v>
      </c>
      <c r="G1185" s="28" t="s">
        <v>5378</v>
      </c>
      <c r="H1185" s="28" t="s">
        <v>708</v>
      </c>
      <c r="I1185" s="28" t="s">
        <v>1153</v>
      </c>
      <c r="J1185" s="28" t="s">
        <v>2261</v>
      </c>
      <c r="K1185" s="28" t="s">
        <v>5425</v>
      </c>
      <c r="L1185" s="28" t="s">
        <v>5426</v>
      </c>
      <c r="M1185" s="28" t="s">
        <v>1177</v>
      </c>
      <c r="N1185" s="28" t="s">
        <v>1183</v>
      </c>
      <c r="O1185" s="29">
        <v>2</v>
      </c>
      <c r="P1185" s="29">
        <v>15000</v>
      </c>
      <c r="Q1185" s="29">
        <v>8</v>
      </c>
      <c r="R1185" s="29">
        <v>27600</v>
      </c>
      <c r="S1185" s="29">
        <v>21000</v>
      </c>
      <c r="T1185" s="29">
        <v>6600</v>
      </c>
      <c r="U1185" s="30" t="s">
        <v>1172</v>
      </c>
      <c r="V1185" s="22"/>
      <c r="W1185" s="22"/>
      <c r="X1185" s="22"/>
      <c r="Y1185" s="22"/>
      <c r="Z1185" s="22"/>
      <c r="AA1185" s="22"/>
      <c r="AB1185" s="22"/>
      <c r="AC1185" s="22"/>
      <c r="AD1185" s="22"/>
      <c r="AE1185" s="22"/>
      <c r="AF1185" s="22"/>
      <c r="AG1185" s="22"/>
      <c r="AH1185" s="22"/>
      <c r="AI1185" s="22"/>
      <c r="AJ1185" s="22"/>
      <c r="AK1185" s="22"/>
      <c r="AL1185" s="22"/>
      <c r="AM1185" s="22"/>
      <c r="AN1185" s="22"/>
      <c r="AO1185" s="22"/>
      <c r="AP1185" s="22"/>
      <c r="AQ1185" s="22"/>
      <c r="AR1185" s="22"/>
      <c r="AS1185" s="22"/>
    </row>
    <row r="1186" spans="1:45" x14ac:dyDescent="0.3">
      <c r="A1186" s="22"/>
      <c r="B1186" s="26" t="s">
        <v>5427</v>
      </c>
      <c r="C1186" s="27">
        <v>45830</v>
      </c>
      <c r="D1186" s="28" t="s">
        <v>1192</v>
      </c>
      <c r="E1186" s="28" t="s">
        <v>1157</v>
      </c>
      <c r="F1186" s="28" t="s">
        <v>1195</v>
      </c>
      <c r="G1186" s="28" t="s">
        <v>5417</v>
      </c>
      <c r="H1186" s="28" t="s">
        <v>818</v>
      </c>
      <c r="I1186" s="28" t="s">
        <v>1153</v>
      </c>
      <c r="J1186" s="28" t="s">
        <v>1275</v>
      </c>
      <c r="K1186" s="28" t="s">
        <v>5428</v>
      </c>
      <c r="L1186" s="28" t="s">
        <v>5429</v>
      </c>
      <c r="M1186" s="28" t="s">
        <v>1177</v>
      </c>
      <c r="N1186" s="28" t="s">
        <v>1183</v>
      </c>
      <c r="O1186" s="29">
        <v>1</v>
      </c>
      <c r="P1186" s="29">
        <v>22000</v>
      </c>
      <c r="Q1186" s="29">
        <v>5</v>
      </c>
      <c r="R1186" s="29">
        <v>20900</v>
      </c>
      <c r="S1186" s="29">
        <v>16000</v>
      </c>
      <c r="T1186" s="29">
        <v>4900</v>
      </c>
      <c r="U1186" s="30" t="s">
        <v>1173</v>
      </c>
      <c r="V1186" s="22"/>
      <c r="W1186" s="22"/>
      <c r="X1186" s="22"/>
      <c r="Y1186" s="22"/>
      <c r="Z1186" s="22"/>
      <c r="AA1186" s="22"/>
      <c r="AB1186" s="22"/>
      <c r="AC1186" s="22"/>
      <c r="AD1186" s="22"/>
      <c r="AE1186" s="22"/>
      <c r="AF1186" s="22"/>
      <c r="AG1186" s="22"/>
      <c r="AH1186" s="22"/>
      <c r="AI1186" s="22"/>
      <c r="AJ1186" s="22"/>
      <c r="AK1186" s="22"/>
      <c r="AL1186" s="22"/>
      <c r="AM1186" s="22"/>
      <c r="AN1186" s="22"/>
      <c r="AO1186" s="22"/>
      <c r="AP1186" s="22"/>
      <c r="AQ1186" s="22"/>
      <c r="AR1186" s="22"/>
      <c r="AS1186" s="22"/>
    </row>
    <row r="1187" spans="1:45" x14ac:dyDescent="0.3">
      <c r="A1187" s="22"/>
      <c r="B1187" s="26" t="s">
        <v>5430</v>
      </c>
      <c r="C1187" s="27">
        <v>45830</v>
      </c>
      <c r="D1187" s="28" t="s">
        <v>1193</v>
      </c>
      <c r="E1187" s="28" t="s">
        <v>1157</v>
      </c>
      <c r="F1187" s="28" t="s">
        <v>1195</v>
      </c>
      <c r="G1187" s="28" t="s">
        <v>5421</v>
      </c>
      <c r="H1187" s="28" t="s">
        <v>707</v>
      </c>
      <c r="I1187" s="28" t="s">
        <v>1153</v>
      </c>
      <c r="J1187" s="28" t="s">
        <v>2261</v>
      </c>
      <c r="K1187" s="28" t="s">
        <v>5431</v>
      </c>
      <c r="L1187" s="28" t="s">
        <v>5432</v>
      </c>
      <c r="M1187" s="28" t="s">
        <v>1177</v>
      </c>
      <c r="N1187" s="28" t="s">
        <v>1183</v>
      </c>
      <c r="O1187" s="29">
        <v>2</v>
      </c>
      <c r="P1187" s="29">
        <v>8500</v>
      </c>
      <c r="Q1187" s="29">
        <v>5</v>
      </c>
      <c r="R1187" s="29">
        <v>16150</v>
      </c>
      <c r="S1187" s="29">
        <v>12400</v>
      </c>
      <c r="T1187" s="29">
        <v>3750</v>
      </c>
      <c r="U1187" s="30" t="s">
        <v>1172</v>
      </c>
      <c r="V1187" s="22"/>
      <c r="W1187" s="22"/>
      <c r="X1187" s="22"/>
      <c r="Y1187" s="22"/>
      <c r="Z1187" s="22"/>
      <c r="AA1187" s="22"/>
      <c r="AB1187" s="22"/>
      <c r="AC1187" s="22"/>
      <c r="AD1187" s="22"/>
      <c r="AE1187" s="22"/>
      <c r="AF1187" s="22"/>
      <c r="AG1187" s="22"/>
      <c r="AH1187" s="22"/>
      <c r="AI1187" s="22"/>
      <c r="AJ1187" s="22"/>
      <c r="AK1187" s="22"/>
      <c r="AL1187" s="22"/>
      <c r="AM1187" s="22"/>
      <c r="AN1187" s="22"/>
      <c r="AO1187" s="22"/>
      <c r="AP1187" s="22"/>
      <c r="AQ1187" s="22"/>
      <c r="AR1187" s="22"/>
      <c r="AS1187" s="22"/>
    </row>
    <row r="1188" spans="1:45" x14ac:dyDescent="0.3">
      <c r="A1188" s="22"/>
      <c r="B1188" s="26" t="s">
        <v>5433</v>
      </c>
      <c r="C1188" s="27">
        <v>45830</v>
      </c>
      <c r="D1188" s="28" t="s">
        <v>1193</v>
      </c>
      <c r="E1188" s="28" t="s">
        <v>1157</v>
      </c>
      <c r="F1188" s="28" t="s">
        <v>1195</v>
      </c>
      <c r="G1188" s="28" t="s">
        <v>5434</v>
      </c>
      <c r="H1188" s="28" t="s">
        <v>166</v>
      </c>
      <c r="I1188" s="28" t="s">
        <v>1153</v>
      </c>
      <c r="J1188" s="28" t="s">
        <v>1753</v>
      </c>
      <c r="K1188" s="28" t="s">
        <v>5435</v>
      </c>
      <c r="L1188" s="28" t="s">
        <v>5436</v>
      </c>
      <c r="M1188" s="28" t="s">
        <v>1177</v>
      </c>
      <c r="N1188" s="28" t="s">
        <v>1183</v>
      </c>
      <c r="O1188" s="29">
        <v>1</v>
      </c>
      <c r="P1188" s="29">
        <v>12000</v>
      </c>
      <c r="Q1188" s="29">
        <v>0</v>
      </c>
      <c r="R1188" s="29">
        <v>12000</v>
      </c>
      <c r="S1188" s="29">
        <v>9200</v>
      </c>
      <c r="T1188" s="29">
        <v>2800</v>
      </c>
      <c r="U1188" s="30" t="s">
        <v>1174</v>
      </c>
      <c r="V1188" s="22"/>
      <c r="W1188" s="22"/>
      <c r="X1188" s="22"/>
      <c r="Y1188" s="22"/>
      <c r="Z1188" s="22"/>
      <c r="AA1188" s="22"/>
      <c r="AB1188" s="22"/>
      <c r="AC1188" s="22"/>
      <c r="AD1188" s="22"/>
      <c r="AE1188" s="22"/>
      <c r="AF1188" s="22"/>
      <c r="AG1188" s="22"/>
      <c r="AH1188" s="22"/>
      <c r="AI1188" s="22"/>
      <c r="AJ1188" s="22"/>
      <c r="AK1188" s="22"/>
      <c r="AL1188" s="22"/>
      <c r="AM1188" s="22"/>
      <c r="AN1188" s="22"/>
      <c r="AO1188" s="22"/>
      <c r="AP1188" s="22"/>
      <c r="AQ1188" s="22"/>
      <c r="AR1188" s="22"/>
      <c r="AS1188" s="22"/>
    </row>
    <row r="1189" spans="1:45" x14ac:dyDescent="0.3">
      <c r="A1189" s="22"/>
      <c r="B1189" s="26" t="s">
        <v>5437</v>
      </c>
      <c r="C1189" s="27">
        <v>45863</v>
      </c>
      <c r="D1189" s="28" t="s">
        <v>1186</v>
      </c>
      <c r="E1189" s="28" t="s">
        <v>1159</v>
      </c>
      <c r="F1189" s="28" t="s">
        <v>1198</v>
      </c>
      <c r="G1189" s="28" t="s">
        <v>3445</v>
      </c>
      <c r="H1189" s="28" t="s">
        <v>474</v>
      </c>
      <c r="I1189" s="28" t="s">
        <v>1152</v>
      </c>
      <c r="J1189" s="28" t="s">
        <v>3392</v>
      </c>
      <c r="K1189" s="28" t="s">
        <v>5438</v>
      </c>
      <c r="L1189" s="28" t="s">
        <v>5439</v>
      </c>
      <c r="M1189" s="28" t="s">
        <v>1177</v>
      </c>
      <c r="N1189" s="28" t="s">
        <v>1184</v>
      </c>
      <c r="O1189" s="29">
        <v>2</v>
      </c>
      <c r="P1189" s="29">
        <v>18000</v>
      </c>
      <c r="Q1189" s="29">
        <v>8</v>
      </c>
      <c r="R1189" s="29">
        <v>33120</v>
      </c>
      <c r="S1189" s="29">
        <v>25500</v>
      </c>
      <c r="T1189" s="29">
        <v>7620</v>
      </c>
      <c r="U1189" s="30" t="s">
        <v>1172</v>
      </c>
      <c r="V1189" s="22"/>
      <c r="W1189" s="22"/>
      <c r="X1189" s="22"/>
      <c r="Y1189" s="22"/>
      <c r="Z1189" s="22"/>
      <c r="AA1189" s="22"/>
      <c r="AB1189" s="22"/>
      <c r="AC1189" s="22"/>
      <c r="AD1189" s="22"/>
      <c r="AE1189" s="22"/>
      <c r="AF1189" s="22"/>
      <c r="AG1189" s="22"/>
      <c r="AH1189" s="22"/>
      <c r="AI1189" s="22"/>
      <c r="AJ1189" s="22"/>
      <c r="AK1189" s="22"/>
      <c r="AL1189" s="22"/>
      <c r="AM1189" s="22"/>
      <c r="AN1189" s="22"/>
      <c r="AO1189" s="22"/>
      <c r="AP1189" s="22"/>
      <c r="AQ1189" s="22"/>
      <c r="AR1189" s="22"/>
      <c r="AS1189" s="22"/>
    </row>
    <row r="1190" spans="1:45" x14ac:dyDescent="0.3">
      <c r="A1190" s="22"/>
      <c r="B1190" s="26" t="s">
        <v>5440</v>
      </c>
      <c r="C1190" s="27">
        <v>45863</v>
      </c>
      <c r="D1190" s="28" t="s">
        <v>1186</v>
      </c>
      <c r="E1190" s="28" t="s">
        <v>1159</v>
      </c>
      <c r="F1190" s="28" t="s">
        <v>1198</v>
      </c>
      <c r="G1190" s="28" t="s">
        <v>3449</v>
      </c>
      <c r="H1190" s="28" t="s">
        <v>44</v>
      </c>
      <c r="I1190" s="28" t="s">
        <v>1152</v>
      </c>
      <c r="J1190" s="28" t="s">
        <v>3174</v>
      </c>
      <c r="K1190" s="28" t="s">
        <v>5441</v>
      </c>
      <c r="L1190" s="28" t="s">
        <v>5442</v>
      </c>
      <c r="M1190" s="28" t="s">
        <v>1177</v>
      </c>
      <c r="N1190" s="28" t="s">
        <v>1184</v>
      </c>
      <c r="O1190" s="29">
        <v>3</v>
      </c>
      <c r="P1190" s="29">
        <v>8500</v>
      </c>
      <c r="Q1190" s="29">
        <v>5</v>
      </c>
      <c r="R1190" s="29">
        <v>24225</v>
      </c>
      <c r="S1190" s="29">
        <v>18500</v>
      </c>
      <c r="T1190" s="29">
        <v>5725</v>
      </c>
      <c r="U1190" s="30" t="s">
        <v>1174</v>
      </c>
      <c r="V1190" s="22"/>
      <c r="W1190" s="22"/>
      <c r="X1190" s="22"/>
      <c r="Y1190" s="22"/>
      <c r="Z1190" s="22"/>
      <c r="AA1190" s="22"/>
      <c r="AB1190" s="22"/>
      <c r="AC1190" s="22"/>
      <c r="AD1190" s="22"/>
      <c r="AE1190" s="22"/>
      <c r="AF1190" s="22"/>
      <c r="AG1190" s="22"/>
      <c r="AH1190" s="22"/>
      <c r="AI1190" s="22"/>
      <c r="AJ1190" s="22"/>
      <c r="AK1190" s="22"/>
      <c r="AL1190" s="22"/>
      <c r="AM1190" s="22"/>
      <c r="AN1190" s="22"/>
      <c r="AO1190" s="22"/>
      <c r="AP1190" s="22"/>
      <c r="AQ1190" s="22"/>
      <c r="AR1190" s="22"/>
      <c r="AS1190" s="22"/>
    </row>
    <row r="1191" spans="1:45" x14ac:dyDescent="0.3">
      <c r="A1191" s="22"/>
      <c r="B1191" s="26" t="s">
        <v>5443</v>
      </c>
      <c r="C1191" s="27">
        <v>45864</v>
      </c>
      <c r="D1191" s="28" t="s">
        <v>1187</v>
      </c>
      <c r="E1191" s="28" t="s">
        <v>1158</v>
      </c>
      <c r="F1191" s="28" t="s">
        <v>1196</v>
      </c>
      <c r="G1191" s="28" t="s">
        <v>3454</v>
      </c>
      <c r="H1191" s="28" t="s">
        <v>473</v>
      </c>
      <c r="I1191" s="28" t="s">
        <v>1151</v>
      </c>
      <c r="J1191" s="28" t="s">
        <v>3392</v>
      </c>
      <c r="K1191" s="28" t="s">
        <v>5444</v>
      </c>
      <c r="L1191" s="28" t="s">
        <v>5445</v>
      </c>
      <c r="M1191" s="28" t="s">
        <v>1177</v>
      </c>
      <c r="N1191" s="28" t="s">
        <v>1182</v>
      </c>
      <c r="O1191" s="29">
        <v>3</v>
      </c>
      <c r="P1191" s="29">
        <v>2800</v>
      </c>
      <c r="Q1191" s="29">
        <v>5</v>
      </c>
      <c r="R1191" s="29">
        <v>7980</v>
      </c>
      <c r="S1191" s="29">
        <v>6100</v>
      </c>
      <c r="T1191" s="29">
        <v>1880</v>
      </c>
      <c r="U1191" s="30" t="s">
        <v>1172</v>
      </c>
      <c r="V1191" s="22"/>
      <c r="W1191" s="22"/>
      <c r="X1191" s="22"/>
      <c r="Y1191" s="22"/>
      <c r="Z1191" s="22"/>
      <c r="AA1191" s="22"/>
      <c r="AB1191" s="22"/>
      <c r="AC1191" s="22"/>
      <c r="AD1191" s="22"/>
      <c r="AE1191" s="22"/>
      <c r="AF1191" s="22"/>
      <c r="AG1191" s="22"/>
      <c r="AH1191" s="22"/>
      <c r="AI1191" s="22"/>
      <c r="AJ1191" s="22"/>
      <c r="AK1191" s="22"/>
      <c r="AL1191" s="22"/>
      <c r="AM1191" s="22"/>
      <c r="AN1191" s="22"/>
      <c r="AO1191" s="22"/>
      <c r="AP1191" s="22"/>
      <c r="AQ1191" s="22"/>
      <c r="AR1191" s="22"/>
      <c r="AS1191" s="22"/>
    </row>
    <row r="1192" spans="1:45" x14ac:dyDescent="0.3">
      <c r="A1192" s="22"/>
      <c r="B1192" s="26" t="s">
        <v>5446</v>
      </c>
      <c r="C1192" s="27">
        <v>45864</v>
      </c>
      <c r="D1192" s="28" t="s">
        <v>1187</v>
      </c>
      <c r="E1192" s="28" t="s">
        <v>1158</v>
      </c>
      <c r="F1192" s="28" t="s">
        <v>1196</v>
      </c>
      <c r="G1192" s="28" t="s">
        <v>3458</v>
      </c>
      <c r="H1192" s="28" t="s">
        <v>1030</v>
      </c>
      <c r="I1192" s="28" t="s">
        <v>1151</v>
      </c>
      <c r="J1192" s="28" t="s">
        <v>3397</v>
      </c>
      <c r="K1192" s="28" t="s">
        <v>5447</v>
      </c>
      <c r="L1192" s="28" t="s">
        <v>5448</v>
      </c>
      <c r="M1192" s="28" t="s">
        <v>1177</v>
      </c>
      <c r="N1192" s="28" t="s">
        <v>1182</v>
      </c>
      <c r="O1192" s="29">
        <v>4</v>
      </c>
      <c r="P1192" s="29">
        <v>1800</v>
      </c>
      <c r="Q1192" s="29">
        <v>0</v>
      </c>
      <c r="R1192" s="29">
        <v>7200</v>
      </c>
      <c r="S1192" s="29">
        <v>5500</v>
      </c>
      <c r="T1192" s="29">
        <v>1700</v>
      </c>
      <c r="U1192" s="30" t="s">
        <v>1173</v>
      </c>
      <c r="V1192" s="22"/>
      <c r="W1192" s="22"/>
      <c r="X1192" s="22"/>
      <c r="Y1192" s="22"/>
      <c r="Z1192" s="22"/>
      <c r="AA1192" s="22"/>
      <c r="AB1192" s="22"/>
      <c r="AC1192" s="22"/>
      <c r="AD1192" s="22"/>
      <c r="AE1192" s="22"/>
      <c r="AF1192" s="22"/>
      <c r="AG1192" s="22"/>
      <c r="AH1192" s="22"/>
      <c r="AI1192" s="22"/>
      <c r="AJ1192" s="22"/>
      <c r="AK1192" s="22"/>
      <c r="AL1192" s="22"/>
      <c r="AM1192" s="22"/>
      <c r="AN1192" s="22"/>
      <c r="AO1192" s="22"/>
      <c r="AP1192" s="22"/>
      <c r="AQ1192" s="22"/>
      <c r="AR1192" s="22"/>
      <c r="AS1192" s="22"/>
    </row>
    <row r="1193" spans="1:45" x14ac:dyDescent="0.3">
      <c r="A1193" s="22"/>
      <c r="B1193" s="26" t="s">
        <v>5449</v>
      </c>
      <c r="C1193" s="27">
        <v>45865</v>
      </c>
      <c r="D1193" s="28" t="s">
        <v>1188</v>
      </c>
      <c r="E1193" s="28" t="s">
        <v>1156</v>
      </c>
      <c r="F1193" s="28" t="s">
        <v>1197</v>
      </c>
      <c r="G1193" s="28" t="s">
        <v>2924</v>
      </c>
      <c r="H1193" s="28" t="s">
        <v>345</v>
      </c>
      <c r="I1193" s="28" t="s">
        <v>1152</v>
      </c>
      <c r="J1193" s="28" t="s">
        <v>3889</v>
      </c>
      <c r="K1193" s="28" t="s">
        <v>5450</v>
      </c>
      <c r="L1193" s="28" t="s">
        <v>5451</v>
      </c>
      <c r="M1193" s="28" t="s">
        <v>1177</v>
      </c>
      <c r="N1193" s="28" t="s">
        <v>1185</v>
      </c>
      <c r="O1193" s="29">
        <v>2</v>
      </c>
      <c r="P1193" s="29">
        <v>32000</v>
      </c>
      <c r="Q1193" s="29">
        <v>8</v>
      </c>
      <c r="R1193" s="29">
        <v>58880</v>
      </c>
      <c r="S1193" s="29">
        <v>45000</v>
      </c>
      <c r="T1193" s="29">
        <v>13880</v>
      </c>
      <c r="U1193" s="30" t="s">
        <v>1172</v>
      </c>
      <c r="V1193" s="22"/>
      <c r="W1193" s="22"/>
      <c r="X1193" s="22"/>
      <c r="Y1193" s="22"/>
      <c r="Z1193" s="22"/>
      <c r="AA1193" s="22"/>
      <c r="AB1193" s="22"/>
      <c r="AC1193" s="22"/>
      <c r="AD1193" s="22"/>
      <c r="AE1193" s="22"/>
      <c r="AF1193" s="22"/>
      <c r="AG1193" s="22"/>
      <c r="AH1193" s="22"/>
      <c r="AI1193" s="22"/>
      <c r="AJ1193" s="22"/>
      <c r="AK1193" s="22"/>
      <c r="AL1193" s="22"/>
      <c r="AM1193" s="22"/>
      <c r="AN1193" s="22"/>
      <c r="AO1193" s="22"/>
      <c r="AP1193" s="22"/>
      <c r="AQ1193" s="22"/>
      <c r="AR1193" s="22"/>
      <c r="AS1193" s="22"/>
    </row>
    <row r="1194" spans="1:45" x14ac:dyDescent="0.3">
      <c r="A1194" s="22"/>
      <c r="B1194" s="26" t="s">
        <v>5452</v>
      </c>
      <c r="C1194" s="27">
        <v>45865</v>
      </c>
      <c r="D1194" s="28" t="s">
        <v>1188</v>
      </c>
      <c r="E1194" s="28" t="s">
        <v>1156</v>
      </c>
      <c r="F1194" s="28" t="s">
        <v>1197</v>
      </c>
      <c r="G1194" s="28" t="s">
        <v>2928</v>
      </c>
      <c r="H1194" s="28" t="s">
        <v>443</v>
      </c>
      <c r="I1194" s="28" t="s">
        <v>1152</v>
      </c>
      <c r="J1194" s="28" t="s">
        <v>3889</v>
      </c>
      <c r="K1194" s="28" t="s">
        <v>5453</v>
      </c>
      <c r="L1194" s="28" t="s">
        <v>5454</v>
      </c>
      <c r="M1194" s="28" t="s">
        <v>1177</v>
      </c>
      <c r="N1194" s="28" t="s">
        <v>1185</v>
      </c>
      <c r="O1194" s="29">
        <v>3</v>
      </c>
      <c r="P1194" s="29">
        <v>15000</v>
      </c>
      <c r="Q1194" s="29">
        <v>5</v>
      </c>
      <c r="R1194" s="29">
        <v>42750</v>
      </c>
      <c r="S1194" s="29">
        <v>33000</v>
      </c>
      <c r="T1194" s="29">
        <v>9750</v>
      </c>
      <c r="U1194" s="30" t="s">
        <v>1174</v>
      </c>
      <c r="V1194" s="22"/>
      <c r="W1194" s="22"/>
      <c r="X1194" s="22"/>
      <c r="Y1194" s="22"/>
      <c r="Z1194" s="22"/>
      <c r="AA1194" s="22"/>
      <c r="AB1194" s="22"/>
      <c r="AC1194" s="22"/>
      <c r="AD1194" s="22"/>
      <c r="AE1194" s="22"/>
      <c r="AF1194" s="22"/>
      <c r="AG1194" s="22"/>
      <c r="AH1194" s="22"/>
      <c r="AI1194" s="22"/>
      <c r="AJ1194" s="22"/>
      <c r="AK1194" s="22"/>
      <c r="AL1194" s="22"/>
      <c r="AM1194" s="22"/>
      <c r="AN1194" s="22"/>
      <c r="AO1194" s="22"/>
      <c r="AP1194" s="22"/>
      <c r="AQ1194" s="22"/>
      <c r="AR1194" s="22"/>
      <c r="AS1194" s="22"/>
    </row>
    <row r="1195" spans="1:45" x14ac:dyDescent="0.3">
      <c r="A1195" s="22"/>
      <c r="B1195" s="26" t="s">
        <v>5455</v>
      </c>
      <c r="C1195" s="27">
        <v>45866</v>
      </c>
      <c r="D1195" s="28" t="s">
        <v>1189</v>
      </c>
      <c r="E1195" s="28" t="s">
        <v>1157</v>
      </c>
      <c r="F1195" s="28" t="s">
        <v>1195</v>
      </c>
      <c r="G1195" s="28" t="s">
        <v>5456</v>
      </c>
      <c r="H1195" s="28" t="s">
        <v>344</v>
      </c>
      <c r="I1195" s="28" t="s">
        <v>1153</v>
      </c>
      <c r="J1195" s="28" t="s">
        <v>3889</v>
      </c>
      <c r="K1195" s="28" t="s">
        <v>5457</v>
      </c>
      <c r="L1195" s="28" t="s">
        <v>5458</v>
      </c>
      <c r="M1195" s="28" t="s">
        <v>1177</v>
      </c>
      <c r="N1195" s="28" t="s">
        <v>1183</v>
      </c>
      <c r="O1195" s="29">
        <v>2</v>
      </c>
      <c r="P1195" s="29">
        <v>22000</v>
      </c>
      <c r="Q1195" s="29">
        <v>10</v>
      </c>
      <c r="R1195" s="29">
        <v>39600</v>
      </c>
      <c r="S1195" s="29">
        <v>30000</v>
      </c>
      <c r="T1195" s="29">
        <v>9600</v>
      </c>
      <c r="U1195" s="30" t="s">
        <v>1172</v>
      </c>
      <c r="V1195" s="22"/>
      <c r="W1195" s="22"/>
      <c r="X1195" s="22"/>
      <c r="Y1195" s="22"/>
      <c r="Z1195" s="22"/>
      <c r="AA1195" s="22"/>
      <c r="AB1195" s="22"/>
      <c r="AC1195" s="22"/>
      <c r="AD1195" s="22"/>
      <c r="AE1195" s="22"/>
      <c r="AF1195" s="22"/>
      <c r="AG1195" s="22"/>
      <c r="AH1195" s="22"/>
      <c r="AI1195" s="22"/>
      <c r="AJ1195" s="22"/>
      <c r="AK1195" s="22"/>
      <c r="AL1195" s="22"/>
      <c r="AM1195" s="22"/>
      <c r="AN1195" s="22"/>
      <c r="AO1195" s="22"/>
      <c r="AP1195" s="22"/>
      <c r="AQ1195" s="22"/>
      <c r="AR1195" s="22"/>
      <c r="AS1195" s="22"/>
    </row>
    <row r="1196" spans="1:45" x14ac:dyDescent="0.3">
      <c r="A1196" s="22"/>
      <c r="B1196" s="26" t="s">
        <v>5459</v>
      </c>
      <c r="C1196" s="27">
        <v>45866</v>
      </c>
      <c r="D1196" s="28" t="s">
        <v>1189</v>
      </c>
      <c r="E1196" s="28" t="s">
        <v>1157</v>
      </c>
      <c r="F1196" s="28" t="s">
        <v>1195</v>
      </c>
      <c r="G1196" s="28" t="s">
        <v>5460</v>
      </c>
      <c r="H1196" s="28" t="s">
        <v>1016</v>
      </c>
      <c r="I1196" s="28" t="s">
        <v>1153</v>
      </c>
      <c r="J1196" s="28" t="s">
        <v>2419</v>
      </c>
      <c r="K1196" s="28" t="s">
        <v>5461</v>
      </c>
      <c r="L1196" s="28" t="s">
        <v>5462</v>
      </c>
      <c r="M1196" s="28" t="s">
        <v>1177</v>
      </c>
      <c r="N1196" s="28" t="s">
        <v>1183</v>
      </c>
      <c r="O1196" s="29">
        <v>4</v>
      </c>
      <c r="P1196" s="29">
        <v>3500</v>
      </c>
      <c r="Q1196" s="29">
        <v>5</v>
      </c>
      <c r="R1196" s="29">
        <v>13300</v>
      </c>
      <c r="S1196" s="29">
        <v>10200</v>
      </c>
      <c r="T1196" s="29">
        <v>3100</v>
      </c>
      <c r="U1196" s="30" t="s">
        <v>1173</v>
      </c>
      <c r="V1196" s="22"/>
      <c r="W1196" s="22"/>
      <c r="X1196" s="22"/>
      <c r="Y1196" s="22"/>
      <c r="Z1196" s="22"/>
      <c r="AA1196" s="22"/>
      <c r="AB1196" s="22"/>
      <c r="AC1196" s="22"/>
      <c r="AD1196" s="22"/>
      <c r="AE1196" s="22"/>
      <c r="AF1196" s="22"/>
      <c r="AG1196" s="22"/>
      <c r="AH1196" s="22"/>
      <c r="AI1196" s="22"/>
      <c r="AJ1196" s="22"/>
      <c r="AK1196" s="22"/>
      <c r="AL1196" s="22"/>
      <c r="AM1196" s="22"/>
      <c r="AN1196" s="22"/>
      <c r="AO1196" s="22"/>
      <c r="AP1196" s="22"/>
      <c r="AQ1196" s="22"/>
      <c r="AR1196" s="22"/>
      <c r="AS1196" s="22"/>
    </row>
    <row r="1197" spans="1:45" x14ac:dyDescent="0.3">
      <c r="A1197" s="22"/>
      <c r="B1197" s="26" t="s">
        <v>5463</v>
      </c>
      <c r="C1197" s="27">
        <v>45867</v>
      </c>
      <c r="D1197" s="28" t="s">
        <v>1190</v>
      </c>
      <c r="E1197" s="28" t="s">
        <v>1157</v>
      </c>
      <c r="F1197" s="28" t="s">
        <v>1197</v>
      </c>
      <c r="G1197" s="28" t="s">
        <v>3476</v>
      </c>
      <c r="H1197" s="28" t="s">
        <v>442</v>
      </c>
      <c r="I1197" s="28" t="s">
        <v>1153</v>
      </c>
      <c r="J1197" s="28" t="s">
        <v>3174</v>
      </c>
      <c r="K1197" s="28" t="s">
        <v>5464</v>
      </c>
      <c r="L1197" s="28" t="s">
        <v>5465</v>
      </c>
      <c r="M1197" s="28" t="s">
        <v>1177</v>
      </c>
      <c r="N1197" s="28" t="s">
        <v>1181</v>
      </c>
      <c r="O1197" s="29">
        <v>5</v>
      </c>
      <c r="P1197" s="29">
        <v>1200</v>
      </c>
      <c r="Q1197" s="29">
        <v>0</v>
      </c>
      <c r="R1197" s="29">
        <v>6000</v>
      </c>
      <c r="S1197" s="29">
        <v>4600</v>
      </c>
      <c r="T1197" s="29">
        <v>1400</v>
      </c>
      <c r="U1197" s="30" t="s">
        <v>1172</v>
      </c>
      <c r="V1197" s="22"/>
      <c r="W1197" s="22"/>
      <c r="X1197" s="22"/>
      <c r="Y1197" s="22"/>
      <c r="Z1197" s="22"/>
      <c r="AA1197" s="22"/>
      <c r="AB1197" s="22"/>
      <c r="AC1197" s="22"/>
      <c r="AD1197" s="22"/>
      <c r="AE1197" s="22"/>
      <c r="AF1197" s="22"/>
      <c r="AG1197" s="22"/>
      <c r="AH1197" s="22"/>
      <c r="AI1197" s="22"/>
      <c r="AJ1197" s="22"/>
      <c r="AK1197" s="22"/>
      <c r="AL1197" s="22"/>
      <c r="AM1197" s="22"/>
      <c r="AN1197" s="22"/>
      <c r="AO1197" s="22"/>
      <c r="AP1197" s="22"/>
      <c r="AQ1197" s="22"/>
      <c r="AR1197" s="22"/>
      <c r="AS1197" s="22"/>
    </row>
    <row r="1198" spans="1:45" x14ac:dyDescent="0.3">
      <c r="A1198" s="22"/>
      <c r="B1198" s="26" t="s">
        <v>5466</v>
      </c>
      <c r="C1198" s="27">
        <v>45867</v>
      </c>
      <c r="D1198" s="28" t="s">
        <v>1190</v>
      </c>
      <c r="E1198" s="28" t="s">
        <v>1157</v>
      </c>
      <c r="F1198" s="28" t="s">
        <v>1197</v>
      </c>
      <c r="G1198" s="28" t="s">
        <v>3480</v>
      </c>
      <c r="H1198" s="28" t="s">
        <v>717</v>
      </c>
      <c r="I1198" s="28" t="s">
        <v>1153</v>
      </c>
      <c r="J1198" s="28" t="s">
        <v>3174</v>
      </c>
      <c r="K1198" s="28" t="s">
        <v>5467</v>
      </c>
      <c r="L1198" s="28" t="s">
        <v>5468</v>
      </c>
      <c r="M1198" s="28" t="s">
        <v>1177</v>
      </c>
      <c r="N1198" s="28" t="s">
        <v>1181</v>
      </c>
      <c r="O1198" s="29">
        <v>6</v>
      </c>
      <c r="P1198" s="29">
        <v>550</v>
      </c>
      <c r="Q1198" s="29">
        <v>0</v>
      </c>
      <c r="R1198" s="29">
        <v>3300</v>
      </c>
      <c r="S1198" s="29">
        <v>2500</v>
      </c>
      <c r="T1198" s="29">
        <v>800</v>
      </c>
      <c r="U1198" s="30" t="s">
        <v>1174</v>
      </c>
      <c r="V1198" s="22"/>
      <c r="W1198" s="22"/>
      <c r="X1198" s="22"/>
      <c r="Y1198" s="22"/>
      <c r="Z1198" s="22"/>
      <c r="AA1198" s="22"/>
      <c r="AB1198" s="22"/>
      <c r="AC1198" s="22"/>
      <c r="AD1198" s="22"/>
      <c r="AE1198" s="22"/>
      <c r="AF1198" s="22"/>
      <c r="AG1198" s="22"/>
      <c r="AH1198" s="22"/>
      <c r="AI1198" s="22"/>
      <c r="AJ1198" s="22"/>
      <c r="AK1198" s="22"/>
      <c r="AL1198" s="22"/>
      <c r="AM1198" s="22"/>
      <c r="AN1198" s="22"/>
      <c r="AO1198" s="22"/>
      <c r="AP1198" s="22"/>
      <c r="AQ1198" s="22"/>
      <c r="AR1198" s="22"/>
      <c r="AS1198" s="22"/>
    </row>
    <row r="1199" spans="1:45" x14ac:dyDescent="0.3">
      <c r="A1199" s="22"/>
      <c r="B1199" s="26" t="s">
        <v>5469</v>
      </c>
      <c r="C1199" s="27">
        <v>45868</v>
      </c>
      <c r="D1199" s="28" t="s">
        <v>1191</v>
      </c>
      <c r="E1199" s="28" t="s">
        <v>1157</v>
      </c>
      <c r="F1199" s="28" t="s">
        <v>1198</v>
      </c>
      <c r="G1199" s="28" t="s">
        <v>5434</v>
      </c>
      <c r="H1199" s="28" t="s">
        <v>893</v>
      </c>
      <c r="I1199" s="28" t="s">
        <v>1155</v>
      </c>
      <c r="J1199" s="28" t="s">
        <v>3889</v>
      </c>
      <c r="K1199" s="28" t="s">
        <v>5470</v>
      </c>
      <c r="L1199" s="28" t="s">
        <v>5471</v>
      </c>
      <c r="M1199" s="28" t="s">
        <v>1177</v>
      </c>
      <c r="N1199" s="28" t="s">
        <v>1180</v>
      </c>
      <c r="O1199" s="29">
        <v>3</v>
      </c>
      <c r="P1199" s="29">
        <v>2800</v>
      </c>
      <c r="Q1199" s="29">
        <v>8</v>
      </c>
      <c r="R1199" s="29">
        <v>7728</v>
      </c>
      <c r="S1199" s="29">
        <v>5900</v>
      </c>
      <c r="T1199" s="29">
        <v>1828</v>
      </c>
      <c r="U1199" s="30" t="s">
        <v>1172</v>
      </c>
      <c r="V1199" s="22"/>
      <c r="W1199" s="22"/>
      <c r="X1199" s="22"/>
      <c r="Y1199" s="22"/>
      <c r="Z1199" s="22"/>
      <c r="AA1199" s="22"/>
      <c r="AB1199" s="22"/>
      <c r="AC1199" s="22"/>
      <c r="AD1199" s="22"/>
      <c r="AE1199" s="22"/>
      <c r="AF1199" s="22"/>
      <c r="AG1199" s="22"/>
      <c r="AH1199" s="22"/>
      <c r="AI1199" s="22"/>
      <c r="AJ1199" s="22"/>
      <c r="AK1199" s="22"/>
      <c r="AL1199" s="22"/>
      <c r="AM1199" s="22"/>
      <c r="AN1199" s="22"/>
      <c r="AO1199" s="22"/>
      <c r="AP1199" s="22"/>
      <c r="AQ1199" s="22"/>
      <c r="AR1199" s="22"/>
      <c r="AS1199" s="22"/>
    </row>
    <row r="1200" spans="1:45" x14ac:dyDescent="0.3">
      <c r="A1200" s="22"/>
      <c r="B1200" s="26" t="s">
        <v>5472</v>
      </c>
      <c r="C1200" s="27">
        <v>45868</v>
      </c>
      <c r="D1200" s="28" t="s">
        <v>1191</v>
      </c>
      <c r="E1200" s="28" t="s">
        <v>1157</v>
      </c>
      <c r="F1200" s="28" t="s">
        <v>1198</v>
      </c>
      <c r="G1200" s="28" t="s">
        <v>5456</v>
      </c>
      <c r="H1200" s="28" t="s">
        <v>1032</v>
      </c>
      <c r="I1200" s="28" t="s">
        <v>1155</v>
      </c>
      <c r="J1200" s="28" t="s">
        <v>1979</v>
      </c>
      <c r="K1200" s="28" t="s">
        <v>5473</v>
      </c>
      <c r="L1200" s="28" t="s">
        <v>5474</v>
      </c>
      <c r="M1200" s="28" t="s">
        <v>1177</v>
      </c>
      <c r="N1200" s="28" t="s">
        <v>1180</v>
      </c>
      <c r="O1200" s="29">
        <v>4</v>
      </c>
      <c r="P1200" s="29">
        <v>1500</v>
      </c>
      <c r="Q1200" s="29">
        <v>5</v>
      </c>
      <c r="R1200" s="29">
        <v>5700</v>
      </c>
      <c r="S1200" s="29">
        <v>4300</v>
      </c>
      <c r="T1200" s="29">
        <v>1400</v>
      </c>
      <c r="U1200" s="30" t="s">
        <v>1174</v>
      </c>
      <c r="V1200" s="22"/>
      <c r="W1200" s="22"/>
      <c r="X1200" s="22"/>
      <c r="Y1200" s="22"/>
      <c r="Z1200" s="22"/>
      <c r="AA1200" s="22"/>
      <c r="AB1200" s="22"/>
      <c r="AC1200" s="22"/>
      <c r="AD1200" s="22"/>
      <c r="AE1200" s="22"/>
      <c r="AF1200" s="22"/>
      <c r="AG1200" s="22"/>
      <c r="AH1200" s="22"/>
      <c r="AI1200" s="22"/>
      <c r="AJ1200" s="22"/>
      <c r="AK1200" s="22"/>
      <c r="AL1200" s="22"/>
      <c r="AM1200" s="22"/>
      <c r="AN1200" s="22"/>
      <c r="AO1200" s="22"/>
      <c r="AP1200" s="22"/>
      <c r="AQ1200" s="22"/>
      <c r="AR1200" s="22"/>
      <c r="AS1200" s="22"/>
    </row>
    <row r="1201" spans="1:45" x14ac:dyDescent="0.3">
      <c r="A1201" s="22"/>
      <c r="B1201" s="26" t="s">
        <v>5475</v>
      </c>
      <c r="C1201" s="27">
        <v>45869</v>
      </c>
      <c r="D1201" s="28" t="s">
        <v>1192</v>
      </c>
      <c r="E1201" s="28" t="s">
        <v>1157</v>
      </c>
      <c r="F1201" s="28" t="s">
        <v>1195</v>
      </c>
      <c r="G1201" s="28" t="s">
        <v>5476</v>
      </c>
      <c r="H1201" s="28" t="s">
        <v>606</v>
      </c>
      <c r="I1201" s="28" t="s">
        <v>1153</v>
      </c>
      <c r="J1201" s="28" t="s">
        <v>3889</v>
      </c>
      <c r="K1201" s="28" t="s">
        <v>5477</v>
      </c>
      <c r="L1201" s="28" t="s">
        <v>3432</v>
      </c>
      <c r="M1201" s="28" t="s">
        <v>1177</v>
      </c>
      <c r="N1201" s="28" t="s">
        <v>1183</v>
      </c>
      <c r="O1201" s="29">
        <v>2</v>
      </c>
      <c r="P1201" s="29">
        <v>15000</v>
      </c>
      <c r="Q1201" s="29">
        <v>12</v>
      </c>
      <c r="R1201" s="29">
        <v>26400</v>
      </c>
      <c r="S1201" s="29">
        <v>20000</v>
      </c>
      <c r="T1201" s="29">
        <v>6400</v>
      </c>
      <c r="U1201" s="30" t="s">
        <v>1172</v>
      </c>
      <c r="V1201" s="22"/>
      <c r="W1201" s="22"/>
      <c r="X1201" s="22"/>
      <c r="Y1201" s="22"/>
      <c r="Z1201" s="22"/>
      <c r="AA1201" s="22"/>
      <c r="AB1201" s="22"/>
      <c r="AC1201" s="22"/>
      <c r="AD1201" s="22"/>
      <c r="AE1201" s="22"/>
      <c r="AF1201" s="22"/>
      <c r="AG1201" s="22"/>
      <c r="AH1201" s="22"/>
      <c r="AI1201" s="22"/>
      <c r="AJ1201" s="22"/>
      <c r="AK1201" s="22"/>
      <c r="AL1201" s="22"/>
      <c r="AM1201" s="22"/>
      <c r="AN1201" s="22"/>
      <c r="AO1201" s="22"/>
      <c r="AP1201" s="22"/>
      <c r="AQ1201" s="22"/>
      <c r="AR1201" s="22"/>
      <c r="AS1201" s="22"/>
    </row>
    <row r="1202" spans="1:45" x14ac:dyDescent="0.3">
      <c r="A1202" s="22"/>
      <c r="B1202" s="26" t="s">
        <v>5478</v>
      </c>
      <c r="C1202" s="27">
        <v>45869</v>
      </c>
      <c r="D1202" s="28" t="s">
        <v>1192</v>
      </c>
      <c r="E1202" s="28" t="s">
        <v>1157</v>
      </c>
      <c r="F1202" s="28" t="s">
        <v>1195</v>
      </c>
      <c r="G1202" s="28" t="s">
        <v>5479</v>
      </c>
      <c r="H1202" s="28" t="s">
        <v>901</v>
      </c>
      <c r="I1202" s="28" t="s">
        <v>1153</v>
      </c>
      <c r="J1202" s="28" t="s">
        <v>3889</v>
      </c>
      <c r="K1202" s="28" t="s">
        <v>5480</v>
      </c>
      <c r="L1202" s="28" t="s">
        <v>3435</v>
      </c>
      <c r="M1202" s="28" t="s">
        <v>1177</v>
      </c>
      <c r="N1202" s="28" t="s">
        <v>1183</v>
      </c>
      <c r="O1202" s="29">
        <v>3</v>
      </c>
      <c r="P1202" s="29">
        <v>8500</v>
      </c>
      <c r="Q1202" s="29">
        <v>10</v>
      </c>
      <c r="R1202" s="29">
        <v>22950</v>
      </c>
      <c r="S1202" s="29">
        <v>17500</v>
      </c>
      <c r="T1202" s="29">
        <v>5450</v>
      </c>
      <c r="U1202" s="30" t="s">
        <v>1173</v>
      </c>
      <c r="V1202" s="22"/>
      <c r="W1202" s="22"/>
      <c r="X1202" s="22"/>
      <c r="Y1202" s="22"/>
      <c r="Z1202" s="22"/>
      <c r="AA1202" s="22"/>
      <c r="AB1202" s="22"/>
      <c r="AC1202" s="22"/>
      <c r="AD1202" s="22"/>
      <c r="AE1202" s="22"/>
      <c r="AF1202" s="22"/>
      <c r="AG1202" s="22"/>
      <c r="AH1202" s="22"/>
      <c r="AI1202" s="22"/>
      <c r="AJ1202" s="22"/>
      <c r="AK1202" s="22"/>
      <c r="AL1202" s="22"/>
      <c r="AM1202" s="22"/>
      <c r="AN1202" s="22"/>
      <c r="AO1202" s="22"/>
      <c r="AP1202" s="22"/>
      <c r="AQ1202" s="22"/>
      <c r="AR1202" s="22"/>
      <c r="AS1202" s="22"/>
    </row>
    <row r="1203" spans="1:45" x14ac:dyDescent="0.3">
      <c r="A1203" s="22"/>
      <c r="B1203" s="26" t="s">
        <v>5481</v>
      </c>
      <c r="C1203" s="27">
        <v>45870</v>
      </c>
      <c r="D1203" s="28" t="s">
        <v>1186</v>
      </c>
      <c r="E1203" s="28" t="s">
        <v>1159</v>
      </c>
      <c r="F1203" s="28" t="s">
        <v>1198</v>
      </c>
      <c r="G1203" s="28" t="s">
        <v>3504</v>
      </c>
      <c r="H1203" s="28" t="s">
        <v>46</v>
      </c>
      <c r="I1203" s="28" t="s">
        <v>1152</v>
      </c>
      <c r="J1203" s="28" t="s">
        <v>4408</v>
      </c>
      <c r="K1203" s="28" t="s">
        <v>5482</v>
      </c>
      <c r="L1203" s="28" t="s">
        <v>3439</v>
      </c>
      <c r="M1203" s="28" t="s">
        <v>1177</v>
      </c>
      <c r="N1203" s="28" t="s">
        <v>1184</v>
      </c>
      <c r="O1203" s="29">
        <v>2</v>
      </c>
      <c r="P1203" s="29">
        <v>22000</v>
      </c>
      <c r="Q1203" s="29">
        <v>5</v>
      </c>
      <c r="R1203" s="29">
        <v>41800</v>
      </c>
      <c r="S1203" s="29">
        <v>32000</v>
      </c>
      <c r="T1203" s="29">
        <v>9800</v>
      </c>
      <c r="U1203" s="30" t="s">
        <v>1172</v>
      </c>
      <c r="V1203" s="22"/>
      <c r="W1203" s="22"/>
      <c r="X1203" s="22"/>
      <c r="Y1203" s="22"/>
      <c r="Z1203" s="22"/>
      <c r="AA1203" s="22"/>
      <c r="AB1203" s="22"/>
      <c r="AC1203" s="22"/>
      <c r="AD1203" s="22"/>
      <c r="AE1203" s="22"/>
      <c r="AF1203" s="22"/>
      <c r="AG1203" s="22"/>
      <c r="AH1203" s="22"/>
      <c r="AI1203" s="22"/>
      <c r="AJ1203" s="22"/>
      <c r="AK1203" s="22"/>
      <c r="AL1203" s="22"/>
      <c r="AM1203" s="22"/>
      <c r="AN1203" s="22"/>
      <c r="AO1203" s="22"/>
      <c r="AP1203" s="22"/>
      <c r="AQ1203" s="22"/>
      <c r="AR1203" s="22"/>
      <c r="AS1203" s="22"/>
    </row>
    <row r="1204" spans="1:45" x14ac:dyDescent="0.3">
      <c r="A1204" s="22"/>
      <c r="B1204" s="26" t="s">
        <v>5483</v>
      </c>
      <c r="C1204" s="27">
        <v>45870</v>
      </c>
      <c r="D1204" s="28" t="s">
        <v>1186</v>
      </c>
      <c r="E1204" s="28" t="s">
        <v>1159</v>
      </c>
      <c r="F1204" s="28" t="s">
        <v>1198</v>
      </c>
      <c r="G1204" s="28" t="s">
        <v>3508</v>
      </c>
      <c r="H1204" s="28" t="s">
        <v>350</v>
      </c>
      <c r="I1204" s="28" t="s">
        <v>1152</v>
      </c>
      <c r="J1204" s="28" t="s">
        <v>2261</v>
      </c>
      <c r="K1204" s="28" t="s">
        <v>5484</v>
      </c>
      <c r="L1204" s="28" t="s">
        <v>3443</v>
      </c>
      <c r="M1204" s="28" t="s">
        <v>1177</v>
      </c>
      <c r="N1204" s="28" t="s">
        <v>1184</v>
      </c>
      <c r="O1204" s="29">
        <v>3</v>
      </c>
      <c r="P1204" s="29">
        <v>8500</v>
      </c>
      <c r="Q1204" s="29">
        <v>0</v>
      </c>
      <c r="R1204" s="29">
        <v>25500</v>
      </c>
      <c r="S1204" s="29">
        <v>19500</v>
      </c>
      <c r="T1204" s="29">
        <v>6000</v>
      </c>
      <c r="U1204" s="30" t="s">
        <v>1174</v>
      </c>
      <c r="V1204" s="22"/>
      <c r="W1204" s="22"/>
      <c r="X1204" s="22"/>
      <c r="Y1204" s="22"/>
      <c r="Z1204" s="22"/>
      <c r="AA1204" s="22"/>
      <c r="AB1204" s="22"/>
      <c r="AC1204" s="22"/>
      <c r="AD1204" s="22"/>
      <c r="AE1204" s="22"/>
      <c r="AF1204" s="22"/>
      <c r="AG1204" s="22"/>
      <c r="AH1204" s="22"/>
      <c r="AI1204" s="22"/>
      <c r="AJ1204" s="22"/>
      <c r="AK1204" s="22"/>
      <c r="AL1204" s="22"/>
      <c r="AM1204" s="22"/>
      <c r="AN1204" s="22"/>
      <c r="AO1204" s="22"/>
      <c r="AP1204" s="22"/>
      <c r="AQ1204" s="22"/>
      <c r="AR1204" s="22"/>
      <c r="AS1204" s="22"/>
    </row>
    <row r="1205" spans="1:45" x14ac:dyDescent="0.3">
      <c r="A1205" s="22"/>
      <c r="B1205" s="26" t="s">
        <v>5485</v>
      </c>
      <c r="C1205" s="27">
        <v>45871</v>
      </c>
      <c r="D1205" s="28" t="s">
        <v>1187</v>
      </c>
      <c r="E1205" s="28" t="s">
        <v>1158</v>
      </c>
      <c r="F1205" s="28" t="s">
        <v>1196</v>
      </c>
      <c r="G1205" s="28" t="s">
        <v>3512</v>
      </c>
      <c r="H1205" s="28" t="s">
        <v>348</v>
      </c>
      <c r="I1205" s="28" t="s">
        <v>1151</v>
      </c>
      <c r="J1205" s="28" t="s">
        <v>1245</v>
      </c>
      <c r="K1205" s="28" t="s">
        <v>5486</v>
      </c>
      <c r="L1205" s="28" t="s">
        <v>3447</v>
      </c>
      <c r="M1205" s="28" t="s">
        <v>1177</v>
      </c>
      <c r="N1205" s="28" t="s">
        <v>1182</v>
      </c>
      <c r="O1205" s="29">
        <v>10</v>
      </c>
      <c r="P1205" s="29">
        <v>350</v>
      </c>
      <c r="Q1205" s="29">
        <v>0</v>
      </c>
      <c r="R1205" s="29">
        <v>3500</v>
      </c>
      <c r="S1205" s="29">
        <v>2600</v>
      </c>
      <c r="T1205" s="29">
        <v>900</v>
      </c>
      <c r="U1205" s="30" t="s">
        <v>1172</v>
      </c>
      <c r="V1205" s="22"/>
      <c r="W1205" s="22"/>
      <c r="X1205" s="22"/>
      <c r="Y1205" s="22"/>
      <c r="Z1205" s="22"/>
      <c r="AA1205" s="22"/>
      <c r="AB1205" s="22"/>
      <c r="AC1205" s="22"/>
      <c r="AD1205" s="22"/>
      <c r="AE1205" s="22"/>
      <c r="AF1205" s="22"/>
      <c r="AG1205" s="22"/>
      <c r="AH1205" s="22"/>
      <c r="AI1205" s="22"/>
      <c r="AJ1205" s="22"/>
      <c r="AK1205" s="22"/>
      <c r="AL1205" s="22"/>
      <c r="AM1205" s="22"/>
      <c r="AN1205" s="22"/>
      <c r="AO1205" s="22"/>
      <c r="AP1205" s="22"/>
      <c r="AQ1205" s="22"/>
      <c r="AR1205" s="22"/>
      <c r="AS1205" s="22"/>
    </row>
    <row r="1206" spans="1:45" x14ac:dyDescent="0.3">
      <c r="A1206" s="22"/>
      <c r="B1206" s="26" t="s">
        <v>5487</v>
      </c>
      <c r="C1206" s="27">
        <v>45871</v>
      </c>
      <c r="D1206" s="28" t="s">
        <v>1187</v>
      </c>
      <c r="E1206" s="28" t="s">
        <v>1158</v>
      </c>
      <c r="F1206" s="28" t="s">
        <v>1196</v>
      </c>
      <c r="G1206" s="28" t="s">
        <v>3516</v>
      </c>
      <c r="H1206" s="28" t="s">
        <v>193</v>
      </c>
      <c r="I1206" s="28" t="s">
        <v>1151</v>
      </c>
      <c r="J1206" s="28" t="s">
        <v>3450</v>
      </c>
      <c r="K1206" s="28" t="s">
        <v>5488</v>
      </c>
      <c r="L1206" s="28" t="s">
        <v>3452</v>
      </c>
      <c r="M1206" s="28" t="s">
        <v>1177</v>
      </c>
      <c r="N1206" s="28" t="s">
        <v>1182</v>
      </c>
      <c r="O1206" s="29">
        <v>4</v>
      </c>
      <c r="P1206" s="29">
        <v>1800</v>
      </c>
      <c r="Q1206" s="29">
        <v>5</v>
      </c>
      <c r="R1206" s="29">
        <v>6840</v>
      </c>
      <c r="S1206" s="29">
        <v>5200</v>
      </c>
      <c r="T1206" s="29">
        <v>1640</v>
      </c>
      <c r="U1206" s="30" t="s">
        <v>1173</v>
      </c>
      <c r="V1206" s="22"/>
      <c r="W1206" s="22"/>
      <c r="X1206" s="22"/>
      <c r="Y1206" s="22"/>
      <c r="Z1206" s="22"/>
      <c r="AA1206" s="22"/>
      <c r="AB1206" s="22"/>
      <c r="AC1206" s="22"/>
      <c r="AD1206" s="22"/>
      <c r="AE1206" s="22"/>
      <c r="AF1206" s="22"/>
      <c r="AG1206" s="22"/>
      <c r="AH1206" s="22"/>
      <c r="AI1206" s="22"/>
      <c r="AJ1206" s="22"/>
      <c r="AK1206" s="22"/>
      <c r="AL1206" s="22"/>
      <c r="AM1206" s="22"/>
      <c r="AN1206" s="22"/>
      <c r="AO1206" s="22"/>
      <c r="AP1206" s="22"/>
      <c r="AQ1206" s="22"/>
      <c r="AR1206" s="22"/>
      <c r="AS1206" s="22"/>
    </row>
    <row r="1207" spans="1:45" x14ac:dyDescent="0.3">
      <c r="A1207" s="22"/>
      <c r="B1207" s="26" t="s">
        <v>5489</v>
      </c>
      <c r="C1207" s="27">
        <v>45872</v>
      </c>
      <c r="D1207" s="28" t="s">
        <v>1188</v>
      </c>
      <c r="E1207" s="28" t="s">
        <v>1156</v>
      </c>
      <c r="F1207" s="28" t="s">
        <v>1197</v>
      </c>
      <c r="G1207" s="28" t="s">
        <v>2950</v>
      </c>
      <c r="H1207" s="28" t="s">
        <v>349</v>
      </c>
      <c r="I1207" s="28" t="s">
        <v>1152</v>
      </c>
      <c r="J1207" s="28" t="s">
        <v>2261</v>
      </c>
      <c r="K1207" s="28" t="s">
        <v>5490</v>
      </c>
      <c r="L1207" s="28" t="s">
        <v>3456</v>
      </c>
      <c r="M1207" s="28" t="s">
        <v>1177</v>
      </c>
      <c r="N1207" s="28" t="s">
        <v>1185</v>
      </c>
      <c r="O1207" s="29">
        <v>3</v>
      </c>
      <c r="P1207" s="29">
        <v>4500</v>
      </c>
      <c r="Q1207" s="29">
        <v>0</v>
      </c>
      <c r="R1207" s="29">
        <v>13500</v>
      </c>
      <c r="S1207" s="29">
        <v>10300</v>
      </c>
      <c r="T1207" s="29">
        <v>3200</v>
      </c>
      <c r="U1207" s="30" t="s">
        <v>1172</v>
      </c>
      <c r="V1207" s="22"/>
      <c r="W1207" s="22"/>
      <c r="X1207" s="22"/>
      <c r="Y1207" s="22"/>
      <c r="Z1207" s="22"/>
      <c r="AA1207" s="22"/>
      <c r="AB1207" s="22"/>
      <c r="AC1207" s="22"/>
      <c r="AD1207" s="22"/>
      <c r="AE1207" s="22"/>
      <c r="AF1207" s="22"/>
      <c r="AG1207" s="22"/>
      <c r="AH1207" s="22"/>
      <c r="AI1207" s="22"/>
      <c r="AJ1207" s="22"/>
      <c r="AK1207" s="22"/>
      <c r="AL1207" s="22"/>
      <c r="AM1207" s="22"/>
      <c r="AN1207" s="22"/>
      <c r="AO1207" s="22"/>
      <c r="AP1207" s="22"/>
      <c r="AQ1207" s="22"/>
      <c r="AR1207" s="22"/>
      <c r="AS1207" s="22"/>
    </row>
    <row r="1208" spans="1:45" x14ac:dyDescent="0.3">
      <c r="A1208" s="22"/>
      <c r="B1208" s="26" t="s">
        <v>5491</v>
      </c>
      <c r="C1208" s="27">
        <v>45872</v>
      </c>
      <c r="D1208" s="28" t="s">
        <v>1188</v>
      </c>
      <c r="E1208" s="28" t="s">
        <v>1156</v>
      </c>
      <c r="F1208" s="28" t="s">
        <v>1197</v>
      </c>
      <c r="G1208" s="28" t="s">
        <v>2954</v>
      </c>
      <c r="H1208" s="28" t="s">
        <v>870</v>
      </c>
      <c r="I1208" s="28" t="s">
        <v>1152</v>
      </c>
      <c r="J1208" s="28" t="s">
        <v>1514</v>
      </c>
      <c r="K1208" s="28" t="s">
        <v>5492</v>
      </c>
      <c r="L1208" s="28" t="s">
        <v>3460</v>
      </c>
      <c r="M1208" s="28" t="s">
        <v>1177</v>
      </c>
      <c r="N1208" s="28" t="s">
        <v>1185</v>
      </c>
      <c r="O1208" s="29">
        <v>2</v>
      </c>
      <c r="P1208" s="29">
        <v>5500</v>
      </c>
      <c r="Q1208" s="29">
        <v>5</v>
      </c>
      <c r="R1208" s="29">
        <v>10450</v>
      </c>
      <c r="S1208" s="29">
        <v>8000</v>
      </c>
      <c r="T1208" s="29">
        <v>2450</v>
      </c>
      <c r="U1208" s="30" t="s">
        <v>1174</v>
      </c>
      <c r="V1208" s="22"/>
      <c r="W1208" s="22"/>
      <c r="X1208" s="22"/>
      <c r="Y1208" s="22"/>
      <c r="Z1208" s="22"/>
      <c r="AA1208" s="22"/>
      <c r="AB1208" s="22"/>
      <c r="AC1208" s="22"/>
      <c r="AD1208" s="22"/>
      <c r="AE1208" s="22"/>
      <c r="AF1208" s="22"/>
      <c r="AG1208" s="22"/>
      <c r="AH1208" s="22"/>
      <c r="AI1208" s="22"/>
      <c r="AJ1208" s="22"/>
      <c r="AK1208" s="22"/>
      <c r="AL1208" s="22"/>
      <c r="AM1208" s="22"/>
      <c r="AN1208" s="22"/>
      <c r="AO1208" s="22"/>
      <c r="AP1208" s="22"/>
      <c r="AQ1208" s="22"/>
      <c r="AR1208" s="22"/>
      <c r="AS1208" s="22"/>
    </row>
    <row r="1209" spans="1:45" x14ac:dyDescent="0.3">
      <c r="A1209" s="22"/>
      <c r="B1209" s="26" t="s">
        <v>5493</v>
      </c>
      <c r="C1209" s="27">
        <v>45873</v>
      </c>
      <c r="D1209" s="28" t="s">
        <v>1189</v>
      </c>
      <c r="E1209" s="28" t="s">
        <v>1157</v>
      </c>
      <c r="F1209" s="28" t="s">
        <v>1195</v>
      </c>
      <c r="G1209" s="28" t="s">
        <v>5494</v>
      </c>
      <c r="H1209" s="28" t="s">
        <v>804</v>
      </c>
      <c r="I1209" s="28" t="s">
        <v>1153</v>
      </c>
      <c r="J1209" s="28" t="s">
        <v>2261</v>
      </c>
      <c r="K1209" s="28" t="s">
        <v>5495</v>
      </c>
      <c r="L1209" s="28" t="s">
        <v>3463</v>
      </c>
      <c r="M1209" s="28" t="s">
        <v>1177</v>
      </c>
      <c r="N1209" s="28" t="s">
        <v>1183</v>
      </c>
      <c r="O1209" s="29">
        <v>2</v>
      </c>
      <c r="P1209" s="29">
        <v>8500</v>
      </c>
      <c r="Q1209" s="29">
        <v>8</v>
      </c>
      <c r="R1209" s="29">
        <v>15640</v>
      </c>
      <c r="S1209" s="29">
        <v>12000</v>
      </c>
      <c r="T1209" s="29">
        <v>3640</v>
      </c>
      <c r="U1209" s="30" t="s">
        <v>1172</v>
      </c>
      <c r="V1209" s="22"/>
      <c r="W1209" s="22"/>
      <c r="X1209" s="22"/>
      <c r="Y1209" s="22"/>
      <c r="Z1209" s="22"/>
      <c r="AA1209" s="22"/>
      <c r="AB1209" s="22"/>
      <c r="AC1209" s="22"/>
      <c r="AD1209" s="22"/>
      <c r="AE1209" s="22"/>
      <c r="AF1209" s="22"/>
      <c r="AG1209" s="22"/>
      <c r="AH1209" s="22"/>
      <c r="AI1209" s="22"/>
      <c r="AJ1209" s="22"/>
      <c r="AK1209" s="22"/>
      <c r="AL1209" s="22"/>
      <c r="AM1209" s="22"/>
      <c r="AN1209" s="22"/>
      <c r="AO1209" s="22"/>
      <c r="AP1209" s="22"/>
      <c r="AQ1209" s="22"/>
      <c r="AR1209" s="22"/>
      <c r="AS1209" s="22"/>
    </row>
    <row r="1210" spans="1:45" x14ac:dyDescent="0.3">
      <c r="A1210" s="22"/>
      <c r="B1210" s="26" t="s">
        <v>5496</v>
      </c>
      <c r="C1210" s="27">
        <v>45873</v>
      </c>
      <c r="D1210" s="28" t="s">
        <v>1189</v>
      </c>
      <c r="E1210" s="28" t="s">
        <v>1157</v>
      </c>
      <c r="F1210" s="28" t="s">
        <v>1195</v>
      </c>
      <c r="G1210" s="28" t="s">
        <v>5497</v>
      </c>
      <c r="H1210" s="28" t="s">
        <v>802</v>
      </c>
      <c r="I1210" s="28" t="s">
        <v>1153</v>
      </c>
      <c r="J1210" s="28" t="s">
        <v>2261</v>
      </c>
      <c r="K1210" s="28" t="s">
        <v>5498</v>
      </c>
      <c r="L1210" s="28" t="s">
        <v>3466</v>
      </c>
      <c r="M1210" s="28" t="s">
        <v>1177</v>
      </c>
      <c r="N1210" s="28" t="s">
        <v>1183</v>
      </c>
      <c r="O1210" s="29">
        <v>3</v>
      </c>
      <c r="P1210" s="29">
        <v>3500</v>
      </c>
      <c r="Q1210" s="29">
        <v>5</v>
      </c>
      <c r="R1210" s="29">
        <v>9975</v>
      </c>
      <c r="S1210" s="29">
        <v>7600</v>
      </c>
      <c r="T1210" s="29">
        <v>2375</v>
      </c>
      <c r="U1210" s="30" t="s">
        <v>1173</v>
      </c>
      <c r="V1210" s="22"/>
      <c r="W1210" s="22"/>
      <c r="X1210" s="22"/>
      <c r="Y1210" s="22"/>
      <c r="Z1210" s="22"/>
      <c r="AA1210" s="22"/>
      <c r="AB1210" s="22"/>
      <c r="AC1210" s="22"/>
      <c r="AD1210" s="22"/>
      <c r="AE1210" s="22"/>
      <c r="AF1210" s="22"/>
      <c r="AG1210" s="22"/>
      <c r="AH1210" s="22"/>
      <c r="AI1210" s="22"/>
      <c r="AJ1210" s="22"/>
      <c r="AK1210" s="22"/>
      <c r="AL1210" s="22"/>
      <c r="AM1210" s="22"/>
      <c r="AN1210" s="22"/>
      <c r="AO1210" s="22"/>
      <c r="AP1210" s="22"/>
      <c r="AQ1210" s="22"/>
      <c r="AR1210" s="22"/>
      <c r="AS1210" s="22"/>
    </row>
    <row r="1211" spans="1:45" x14ac:dyDescent="0.3">
      <c r="A1211" s="22"/>
      <c r="B1211" s="26" t="s">
        <v>5499</v>
      </c>
      <c r="C1211" s="27">
        <v>45874</v>
      </c>
      <c r="D1211" s="28" t="s">
        <v>1190</v>
      </c>
      <c r="E1211" s="28" t="s">
        <v>1157</v>
      </c>
      <c r="F1211" s="28" t="s">
        <v>1197</v>
      </c>
      <c r="G1211" s="28" t="s">
        <v>3535</v>
      </c>
      <c r="H1211" s="28" t="s">
        <v>807</v>
      </c>
      <c r="I1211" s="28" t="s">
        <v>1153</v>
      </c>
      <c r="J1211" s="28" t="s">
        <v>2227</v>
      </c>
      <c r="K1211" s="28" t="s">
        <v>5500</v>
      </c>
      <c r="L1211" s="28" t="s">
        <v>3470</v>
      </c>
      <c r="M1211" s="28" t="s">
        <v>1177</v>
      </c>
      <c r="N1211" s="28" t="s">
        <v>1181</v>
      </c>
      <c r="O1211" s="29">
        <v>5</v>
      </c>
      <c r="P1211" s="29">
        <v>650</v>
      </c>
      <c r="Q1211" s="29">
        <v>0</v>
      </c>
      <c r="R1211" s="29">
        <v>3250</v>
      </c>
      <c r="S1211" s="29">
        <v>2500</v>
      </c>
      <c r="T1211" s="29">
        <v>750</v>
      </c>
      <c r="U1211" s="30" t="s">
        <v>1172</v>
      </c>
      <c r="V1211" s="22"/>
      <c r="W1211" s="22"/>
      <c r="X1211" s="22"/>
      <c r="Y1211" s="22"/>
      <c r="Z1211" s="22"/>
      <c r="AA1211" s="22"/>
      <c r="AB1211" s="22"/>
      <c r="AC1211" s="22"/>
      <c r="AD1211" s="22"/>
      <c r="AE1211" s="22"/>
      <c r="AF1211" s="22"/>
      <c r="AG1211" s="22"/>
      <c r="AH1211" s="22"/>
      <c r="AI1211" s="22"/>
      <c r="AJ1211" s="22"/>
      <c r="AK1211" s="22"/>
      <c r="AL1211" s="22"/>
      <c r="AM1211" s="22"/>
      <c r="AN1211" s="22"/>
      <c r="AO1211" s="22"/>
      <c r="AP1211" s="22"/>
      <c r="AQ1211" s="22"/>
      <c r="AR1211" s="22"/>
      <c r="AS1211" s="22"/>
    </row>
    <row r="1212" spans="1:45" x14ac:dyDescent="0.3">
      <c r="A1212" s="22"/>
      <c r="B1212" s="26" t="s">
        <v>5501</v>
      </c>
      <c r="C1212" s="27">
        <v>45874</v>
      </c>
      <c r="D1212" s="28" t="s">
        <v>1190</v>
      </c>
      <c r="E1212" s="28" t="s">
        <v>1157</v>
      </c>
      <c r="F1212" s="28" t="s">
        <v>1197</v>
      </c>
      <c r="G1212" s="28" t="s">
        <v>3540</v>
      </c>
      <c r="H1212" s="28" t="s">
        <v>258</v>
      </c>
      <c r="I1212" s="28" t="s">
        <v>1153</v>
      </c>
      <c r="J1212" s="28" t="s">
        <v>2261</v>
      </c>
      <c r="K1212" s="28" t="s">
        <v>5502</v>
      </c>
      <c r="L1212" s="28" t="s">
        <v>3474</v>
      </c>
      <c r="M1212" s="28" t="s">
        <v>1177</v>
      </c>
      <c r="N1212" s="28" t="s">
        <v>1181</v>
      </c>
      <c r="O1212" s="29">
        <v>4</v>
      </c>
      <c r="P1212" s="29">
        <v>1200</v>
      </c>
      <c r="Q1212" s="29">
        <v>0</v>
      </c>
      <c r="R1212" s="29">
        <v>4800</v>
      </c>
      <c r="S1212" s="29">
        <v>3600</v>
      </c>
      <c r="T1212" s="29">
        <v>1200</v>
      </c>
      <c r="U1212" s="30" t="s">
        <v>1174</v>
      </c>
      <c r="V1212" s="22"/>
      <c r="W1212" s="22"/>
      <c r="X1212" s="22"/>
      <c r="Y1212" s="22"/>
      <c r="Z1212" s="22"/>
      <c r="AA1212" s="22"/>
      <c r="AB1212" s="22"/>
      <c r="AC1212" s="22"/>
      <c r="AD1212" s="22"/>
      <c r="AE1212" s="22"/>
      <c r="AF1212" s="22"/>
      <c r="AG1212" s="22"/>
      <c r="AH1212" s="22"/>
      <c r="AI1212" s="22"/>
      <c r="AJ1212" s="22"/>
      <c r="AK1212" s="22"/>
      <c r="AL1212" s="22"/>
      <c r="AM1212" s="22"/>
      <c r="AN1212" s="22"/>
      <c r="AO1212" s="22"/>
      <c r="AP1212" s="22"/>
      <c r="AQ1212" s="22"/>
      <c r="AR1212" s="22"/>
      <c r="AS1212" s="22"/>
    </row>
    <row r="1213" spans="1:45" x14ac:dyDescent="0.3">
      <c r="A1213" s="22"/>
      <c r="B1213" s="26" t="s">
        <v>5503</v>
      </c>
      <c r="C1213" s="27">
        <v>45875</v>
      </c>
      <c r="D1213" s="28" t="s">
        <v>1191</v>
      </c>
      <c r="E1213" s="28" t="s">
        <v>1157</v>
      </c>
      <c r="F1213" s="28" t="s">
        <v>1198</v>
      </c>
      <c r="G1213" s="28" t="s">
        <v>5460</v>
      </c>
      <c r="H1213" s="28" t="s">
        <v>806</v>
      </c>
      <c r="I1213" s="28" t="s">
        <v>1155</v>
      </c>
      <c r="J1213" s="28" t="s">
        <v>2261</v>
      </c>
      <c r="K1213" s="28" t="s">
        <v>5504</v>
      </c>
      <c r="L1213" s="28" t="s">
        <v>3478</v>
      </c>
      <c r="M1213" s="28" t="s">
        <v>1177</v>
      </c>
      <c r="N1213" s="28" t="s">
        <v>1180</v>
      </c>
      <c r="O1213" s="29">
        <v>2</v>
      </c>
      <c r="P1213" s="29">
        <v>2800</v>
      </c>
      <c r="Q1213" s="29">
        <v>5</v>
      </c>
      <c r="R1213" s="29">
        <v>5320</v>
      </c>
      <c r="S1213" s="29">
        <v>4000</v>
      </c>
      <c r="T1213" s="29">
        <v>1320</v>
      </c>
      <c r="U1213" s="30" t="s">
        <v>1172</v>
      </c>
      <c r="V1213" s="22"/>
      <c r="W1213" s="22"/>
      <c r="X1213" s="22"/>
      <c r="Y1213" s="22"/>
      <c r="Z1213" s="22"/>
      <c r="AA1213" s="22"/>
      <c r="AB1213" s="22"/>
      <c r="AC1213" s="22"/>
      <c r="AD1213" s="22"/>
      <c r="AE1213" s="22"/>
      <c r="AF1213" s="22"/>
      <c r="AG1213" s="22"/>
      <c r="AH1213" s="22"/>
      <c r="AI1213" s="22"/>
      <c r="AJ1213" s="22"/>
      <c r="AK1213" s="22"/>
      <c r="AL1213" s="22"/>
      <c r="AM1213" s="22"/>
      <c r="AN1213" s="22"/>
      <c r="AO1213" s="22"/>
      <c r="AP1213" s="22"/>
      <c r="AQ1213" s="22"/>
      <c r="AR1213" s="22"/>
      <c r="AS1213" s="22"/>
    </row>
    <row r="1214" spans="1:45" x14ac:dyDescent="0.3">
      <c r="A1214" s="22"/>
      <c r="B1214" s="26" t="s">
        <v>5505</v>
      </c>
      <c r="C1214" s="27">
        <v>45875</v>
      </c>
      <c r="D1214" s="28" t="s">
        <v>1191</v>
      </c>
      <c r="E1214" s="28" t="s">
        <v>1157</v>
      </c>
      <c r="F1214" s="28" t="s">
        <v>1198</v>
      </c>
      <c r="G1214" s="28" t="s">
        <v>5476</v>
      </c>
      <c r="H1214" s="28" t="s">
        <v>323</v>
      </c>
      <c r="I1214" s="28" t="s">
        <v>1155</v>
      </c>
      <c r="J1214" s="28" t="s">
        <v>1514</v>
      </c>
      <c r="K1214" s="28" t="s">
        <v>5506</v>
      </c>
      <c r="L1214" s="28" t="s">
        <v>3482</v>
      </c>
      <c r="M1214" s="28" t="s">
        <v>1177</v>
      </c>
      <c r="N1214" s="28" t="s">
        <v>1180</v>
      </c>
      <c r="O1214" s="29">
        <v>1</v>
      </c>
      <c r="P1214" s="29">
        <v>4500</v>
      </c>
      <c r="Q1214" s="29">
        <v>0</v>
      </c>
      <c r="R1214" s="29">
        <v>4500</v>
      </c>
      <c r="S1214" s="29">
        <v>3400</v>
      </c>
      <c r="T1214" s="29">
        <v>1100</v>
      </c>
      <c r="U1214" s="30" t="s">
        <v>1174</v>
      </c>
      <c r="V1214" s="22"/>
      <c r="W1214" s="22"/>
      <c r="X1214" s="22"/>
      <c r="Y1214" s="22"/>
      <c r="Z1214" s="22"/>
      <c r="AA1214" s="22"/>
      <c r="AB1214" s="22"/>
      <c r="AC1214" s="22"/>
      <c r="AD1214" s="22"/>
      <c r="AE1214" s="22"/>
      <c r="AF1214" s="22"/>
      <c r="AG1214" s="22"/>
      <c r="AH1214" s="22"/>
      <c r="AI1214" s="22"/>
      <c r="AJ1214" s="22"/>
      <c r="AK1214" s="22"/>
      <c r="AL1214" s="22"/>
      <c r="AM1214" s="22"/>
      <c r="AN1214" s="22"/>
      <c r="AO1214" s="22"/>
      <c r="AP1214" s="22"/>
      <c r="AQ1214" s="22"/>
      <c r="AR1214" s="22"/>
      <c r="AS1214" s="22"/>
    </row>
    <row r="1215" spans="1:45" x14ac:dyDescent="0.3">
      <c r="A1215" s="22"/>
      <c r="B1215" s="26" t="s">
        <v>5507</v>
      </c>
      <c r="C1215" s="27">
        <v>45876</v>
      </c>
      <c r="D1215" s="28" t="s">
        <v>1192</v>
      </c>
      <c r="E1215" s="28" t="s">
        <v>1157</v>
      </c>
      <c r="F1215" s="28" t="s">
        <v>1195</v>
      </c>
      <c r="G1215" s="28" t="s">
        <v>5508</v>
      </c>
      <c r="H1215" s="28" t="s">
        <v>805</v>
      </c>
      <c r="I1215" s="28" t="s">
        <v>1153</v>
      </c>
      <c r="J1215" s="28" t="s">
        <v>2261</v>
      </c>
      <c r="K1215" s="28" t="s">
        <v>5509</v>
      </c>
      <c r="L1215" s="28" t="s">
        <v>3485</v>
      </c>
      <c r="M1215" s="28" t="s">
        <v>1177</v>
      </c>
      <c r="N1215" s="28" t="s">
        <v>1183</v>
      </c>
      <c r="O1215" s="29">
        <v>1</v>
      </c>
      <c r="P1215" s="29">
        <v>15000</v>
      </c>
      <c r="Q1215" s="29">
        <v>8</v>
      </c>
      <c r="R1215" s="29">
        <v>13800</v>
      </c>
      <c r="S1215" s="29">
        <v>10500</v>
      </c>
      <c r="T1215" s="29">
        <v>3300</v>
      </c>
      <c r="U1215" s="30" t="s">
        <v>1172</v>
      </c>
      <c r="V1215" s="22"/>
      <c r="W1215" s="22"/>
      <c r="X1215" s="22"/>
      <c r="Y1215" s="22"/>
      <c r="Z1215" s="22"/>
      <c r="AA1215" s="22"/>
      <c r="AB1215" s="22"/>
      <c r="AC1215" s="22"/>
      <c r="AD1215" s="22"/>
      <c r="AE1215" s="22"/>
      <c r="AF1215" s="22"/>
      <c r="AG1215" s="22"/>
      <c r="AH1215" s="22"/>
      <c r="AI1215" s="22"/>
      <c r="AJ1215" s="22"/>
      <c r="AK1215" s="22"/>
      <c r="AL1215" s="22"/>
      <c r="AM1215" s="22"/>
      <c r="AN1215" s="22"/>
      <c r="AO1215" s="22"/>
      <c r="AP1215" s="22"/>
      <c r="AQ1215" s="22"/>
      <c r="AR1215" s="22"/>
      <c r="AS1215" s="22"/>
    </row>
    <row r="1216" spans="1:45" x14ac:dyDescent="0.3">
      <c r="A1216" s="22"/>
      <c r="B1216" s="26" t="s">
        <v>5510</v>
      </c>
      <c r="C1216" s="27">
        <v>45876</v>
      </c>
      <c r="D1216" s="28" t="s">
        <v>1192</v>
      </c>
      <c r="E1216" s="28" t="s">
        <v>1157</v>
      </c>
      <c r="F1216" s="28" t="s">
        <v>1195</v>
      </c>
      <c r="G1216" s="28" t="s">
        <v>5511</v>
      </c>
      <c r="H1216" s="28" t="s">
        <v>426</v>
      </c>
      <c r="I1216" s="28" t="s">
        <v>1153</v>
      </c>
      <c r="J1216" s="28" t="s">
        <v>2419</v>
      </c>
      <c r="K1216" s="28" t="s">
        <v>5512</v>
      </c>
      <c r="L1216" s="28" t="s">
        <v>3488</v>
      </c>
      <c r="M1216" s="28" t="s">
        <v>1177</v>
      </c>
      <c r="N1216" s="28" t="s">
        <v>1183</v>
      </c>
      <c r="O1216" s="29">
        <v>3</v>
      </c>
      <c r="P1216" s="29">
        <v>4200</v>
      </c>
      <c r="Q1216" s="29">
        <v>5</v>
      </c>
      <c r="R1216" s="29">
        <v>11970</v>
      </c>
      <c r="S1216" s="29">
        <v>9100</v>
      </c>
      <c r="T1216" s="29">
        <v>2870</v>
      </c>
      <c r="U1216" s="30" t="s">
        <v>1173</v>
      </c>
      <c r="V1216" s="22"/>
      <c r="W1216" s="22"/>
      <c r="X1216" s="22"/>
      <c r="Y1216" s="22"/>
      <c r="Z1216" s="22"/>
      <c r="AA1216" s="22"/>
      <c r="AB1216" s="22"/>
      <c r="AC1216" s="22"/>
      <c r="AD1216" s="22"/>
      <c r="AE1216" s="22"/>
      <c r="AF1216" s="22"/>
      <c r="AG1216" s="22"/>
      <c r="AH1216" s="22"/>
      <c r="AI1216" s="22"/>
      <c r="AJ1216" s="22"/>
      <c r="AK1216" s="22"/>
      <c r="AL1216" s="22"/>
      <c r="AM1216" s="22"/>
      <c r="AN1216" s="22"/>
      <c r="AO1216" s="22"/>
      <c r="AP1216" s="22"/>
      <c r="AQ1216" s="22"/>
      <c r="AR1216" s="22"/>
      <c r="AS1216" s="22"/>
    </row>
    <row r="1217" spans="1:45" x14ac:dyDescent="0.3">
      <c r="A1217" s="22"/>
      <c r="B1217" s="26" t="s">
        <v>5513</v>
      </c>
      <c r="C1217" s="27">
        <v>45877</v>
      </c>
      <c r="D1217" s="28" t="s">
        <v>1193</v>
      </c>
      <c r="E1217" s="28" t="s">
        <v>1157</v>
      </c>
      <c r="F1217" s="28" t="s">
        <v>1195</v>
      </c>
      <c r="G1217" s="28" t="s">
        <v>5514</v>
      </c>
      <c r="H1217" s="28" t="s">
        <v>808</v>
      </c>
      <c r="I1217" s="28" t="s">
        <v>1154</v>
      </c>
      <c r="J1217" s="28" t="s">
        <v>2252</v>
      </c>
      <c r="K1217" s="28" t="s">
        <v>5515</v>
      </c>
      <c r="L1217" s="28" t="s">
        <v>3491</v>
      </c>
      <c r="M1217" s="28" t="s">
        <v>1177</v>
      </c>
      <c r="N1217" s="28" t="s">
        <v>1183</v>
      </c>
      <c r="O1217" s="29">
        <v>5</v>
      </c>
      <c r="P1217" s="29">
        <v>1200</v>
      </c>
      <c r="Q1217" s="29">
        <v>0</v>
      </c>
      <c r="R1217" s="29">
        <v>6000</v>
      </c>
      <c r="S1217" s="29">
        <v>4600</v>
      </c>
      <c r="T1217" s="29">
        <v>1400</v>
      </c>
      <c r="U1217" s="30" t="s">
        <v>1172</v>
      </c>
      <c r="V1217" s="22"/>
      <c r="W1217" s="22"/>
      <c r="X1217" s="22"/>
      <c r="Y1217" s="22"/>
      <c r="Z1217" s="22"/>
      <c r="AA1217" s="22"/>
      <c r="AB1217" s="22"/>
      <c r="AC1217" s="22"/>
      <c r="AD1217" s="22"/>
      <c r="AE1217" s="22"/>
      <c r="AF1217" s="22"/>
      <c r="AG1217" s="22"/>
      <c r="AH1217" s="22"/>
      <c r="AI1217" s="22"/>
      <c r="AJ1217" s="22"/>
      <c r="AK1217" s="22"/>
      <c r="AL1217" s="22"/>
      <c r="AM1217" s="22"/>
      <c r="AN1217" s="22"/>
      <c r="AO1217" s="22"/>
      <c r="AP1217" s="22"/>
      <c r="AQ1217" s="22"/>
      <c r="AR1217" s="22"/>
      <c r="AS1217" s="22"/>
    </row>
    <row r="1218" spans="1:45" x14ac:dyDescent="0.3">
      <c r="A1218" s="22"/>
      <c r="B1218" s="26" t="s">
        <v>5516</v>
      </c>
      <c r="C1218" s="27">
        <v>45877</v>
      </c>
      <c r="D1218" s="28" t="s">
        <v>1193</v>
      </c>
      <c r="E1218" s="28" t="s">
        <v>1157</v>
      </c>
      <c r="F1218" s="28" t="s">
        <v>1195</v>
      </c>
      <c r="G1218" s="28" t="s">
        <v>5517</v>
      </c>
      <c r="H1218" s="28" t="s">
        <v>746</v>
      </c>
      <c r="I1218" s="28" t="s">
        <v>1154</v>
      </c>
      <c r="J1218" s="28" t="s">
        <v>2252</v>
      </c>
      <c r="K1218" s="28" t="s">
        <v>5518</v>
      </c>
      <c r="L1218" s="28" t="s">
        <v>3494</v>
      </c>
      <c r="M1218" s="28" t="s">
        <v>1177</v>
      </c>
      <c r="N1218" s="28" t="s">
        <v>1183</v>
      </c>
      <c r="O1218" s="29">
        <v>4</v>
      </c>
      <c r="P1218" s="29">
        <v>800</v>
      </c>
      <c r="Q1218" s="29">
        <v>0</v>
      </c>
      <c r="R1218" s="29">
        <v>3200</v>
      </c>
      <c r="S1218" s="29">
        <v>2400</v>
      </c>
      <c r="T1218" s="29">
        <v>800</v>
      </c>
      <c r="U1218" s="30" t="s">
        <v>1174</v>
      </c>
      <c r="V1218" s="22"/>
      <c r="W1218" s="22"/>
      <c r="X1218" s="22"/>
      <c r="Y1218" s="22"/>
      <c r="Z1218" s="22"/>
      <c r="AA1218" s="22"/>
      <c r="AB1218" s="22"/>
      <c r="AC1218" s="22"/>
      <c r="AD1218" s="22"/>
      <c r="AE1218" s="22"/>
      <c r="AF1218" s="22"/>
      <c r="AG1218" s="22"/>
      <c r="AH1218" s="22"/>
      <c r="AI1218" s="22"/>
      <c r="AJ1218" s="22"/>
      <c r="AK1218" s="22"/>
      <c r="AL1218" s="22"/>
      <c r="AM1218" s="22"/>
      <c r="AN1218" s="22"/>
      <c r="AO1218" s="22"/>
      <c r="AP1218" s="22"/>
      <c r="AQ1218" s="22"/>
      <c r="AR1218" s="22"/>
      <c r="AS1218" s="22"/>
    </row>
    <row r="1219" spans="1:45" x14ac:dyDescent="0.3">
      <c r="A1219" s="22"/>
      <c r="B1219" s="26" t="s">
        <v>5519</v>
      </c>
      <c r="C1219" s="27">
        <v>45878</v>
      </c>
      <c r="D1219" s="28" t="s">
        <v>1186</v>
      </c>
      <c r="E1219" s="28" t="s">
        <v>1159</v>
      </c>
      <c r="F1219" s="28" t="s">
        <v>1198</v>
      </c>
      <c r="G1219" s="28" t="s">
        <v>3552</v>
      </c>
      <c r="H1219" s="28" t="s">
        <v>444</v>
      </c>
      <c r="I1219" s="28" t="s">
        <v>1152</v>
      </c>
      <c r="J1219" s="28" t="s">
        <v>2350</v>
      </c>
      <c r="K1219" s="28" t="s">
        <v>5520</v>
      </c>
      <c r="L1219" s="28" t="s">
        <v>3498</v>
      </c>
      <c r="M1219" s="28" t="s">
        <v>1177</v>
      </c>
      <c r="N1219" s="28" t="s">
        <v>1184</v>
      </c>
      <c r="O1219" s="29">
        <v>2</v>
      </c>
      <c r="P1219" s="29">
        <v>25000</v>
      </c>
      <c r="Q1219" s="29">
        <v>12</v>
      </c>
      <c r="R1219" s="29">
        <v>44000</v>
      </c>
      <c r="S1219" s="29">
        <v>34000</v>
      </c>
      <c r="T1219" s="29">
        <v>10000</v>
      </c>
      <c r="U1219" s="30" t="s">
        <v>1172</v>
      </c>
      <c r="V1219" s="22"/>
      <c r="W1219" s="22"/>
      <c r="X1219" s="22"/>
      <c r="Y1219" s="22"/>
      <c r="Z1219" s="22"/>
      <c r="AA1219" s="22"/>
      <c r="AB1219" s="22"/>
      <c r="AC1219" s="22"/>
      <c r="AD1219" s="22"/>
      <c r="AE1219" s="22"/>
      <c r="AF1219" s="22"/>
      <c r="AG1219" s="22"/>
      <c r="AH1219" s="22"/>
      <c r="AI1219" s="22"/>
      <c r="AJ1219" s="22"/>
      <c r="AK1219" s="22"/>
      <c r="AL1219" s="22"/>
      <c r="AM1219" s="22"/>
      <c r="AN1219" s="22"/>
      <c r="AO1219" s="22"/>
      <c r="AP1219" s="22"/>
      <c r="AQ1219" s="22"/>
      <c r="AR1219" s="22"/>
      <c r="AS1219" s="22"/>
    </row>
    <row r="1220" spans="1:45" x14ac:dyDescent="0.3">
      <c r="A1220" s="22"/>
      <c r="B1220" s="26" t="s">
        <v>5521</v>
      </c>
      <c r="C1220" s="27">
        <v>45878</v>
      </c>
      <c r="D1220" s="28" t="s">
        <v>1186</v>
      </c>
      <c r="E1220" s="28" t="s">
        <v>1159</v>
      </c>
      <c r="F1220" s="28" t="s">
        <v>1198</v>
      </c>
      <c r="G1220" s="28" t="s">
        <v>3556</v>
      </c>
      <c r="H1220" s="28" t="s">
        <v>1031</v>
      </c>
      <c r="I1220" s="28" t="s">
        <v>1152</v>
      </c>
      <c r="J1220" s="28" t="s">
        <v>3174</v>
      </c>
      <c r="K1220" s="28" t="s">
        <v>5522</v>
      </c>
      <c r="L1220" s="28" t="s">
        <v>3502</v>
      </c>
      <c r="M1220" s="28" t="s">
        <v>1177</v>
      </c>
      <c r="N1220" s="28" t="s">
        <v>1184</v>
      </c>
      <c r="O1220" s="29">
        <v>3</v>
      </c>
      <c r="P1220" s="29">
        <v>12000</v>
      </c>
      <c r="Q1220" s="29">
        <v>8</v>
      </c>
      <c r="R1220" s="29">
        <v>33120</v>
      </c>
      <c r="S1220" s="29">
        <v>25500</v>
      </c>
      <c r="T1220" s="29">
        <v>7620</v>
      </c>
      <c r="U1220" s="30" t="s">
        <v>1174</v>
      </c>
      <c r="V1220" s="22"/>
      <c r="W1220" s="22"/>
      <c r="X1220" s="22"/>
      <c r="Y1220" s="22"/>
      <c r="Z1220" s="22"/>
      <c r="AA1220" s="22"/>
      <c r="AB1220" s="22"/>
      <c r="AC1220" s="22"/>
      <c r="AD1220" s="22"/>
      <c r="AE1220" s="22"/>
      <c r="AF1220" s="22"/>
      <c r="AG1220" s="22"/>
      <c r="AH1220" s="22"/>
      <c r="AI1220" s="22"/>
      <c r="AJ1220" s="22"/>
      <c r="AK1220" s="22"/>
      <c r="AL1220" s="22"/>
      <c r="AM1220" s="22"/>
      <c r="AN1220" s="22"/>
      <c r="AO1220" s="22"/>
      <c r="AP1220" s="22"/>
      <c r="AQ1220" s="22"/>
      <c r="AR1220" s="22"/>
      <c r="AS1220" s="22"/>
    </row>
    <row r="1221" spans="1:45" x14ac:dyDescent="0.3">
      <c r="A1221" s="22"/>
      <c r="B1221" s="26" t="s">
        <v>5523</v>
      </c>
      <c r="C1221" s="27">
        <v>45879</v>
      </c>
      <c r="D1221" s="28" t="s">
        <v>1187</v>
      </c>
      <c r="E1221" s="28" t="s">
        <v>1158</v>
      </c>
      <c r="F1221" s="28" t="s">
        <v>1196</v>
      </c>
      <c r="G1221" s="28" t="s">
        <v>3560</v>
      </c>
      <c r="H1221" s="28" t="s">
        <v>1014</v>
      </c>
      <c r="I1221" s="28" t="s">
        <v>1151</v>
      </c>
      <c r="J1221" s="28" t="s">
        <v>3397</v>
      </c>
      <c r="K1221" s="28" t="s">
        <v>5524</v>
      </c>
      <c r="L1221" s="28" t="s">
        <v>3506</v>
      </c>
      <c r="M1221" s="28" t="s">
        <v>1177</v>
      </c>
      <c r="N1221" s="28" t="s">
        <v>1182</v>
      </c>
      <c r="O1221" s="29">
        <v>5</v>
      </c>
      <c r="P1221" s="29">
        <v>1500</v>
      </c>
      <c r="Q1221" s="29">
        <v>5</v>
      </c>
      <c r="R1221" s="29">
        <v>7125</v>
      </c>
      <c r="S1221" s="29">
        <v>5400</v>
      </c>
      <c r="T1221" s="29">
        <v>1725</v>
      </c>
      <c r="U1221" s="30" t="s">
        <v>1172</v>
      </c>
      <c r="V1221" s="22"/>
      <c r="W1221" s="22"/>
      <c r="X1221" s="22"/>
      <c r="Y1221" s="22"/>
      <c r="Z1221" s="22"/>
      <c r="AA1221" s="22"/>
      <c r="AB1221" s="22"/>
      <c r="AC1221" s="22"/>
      <c r="AD1221" s="22"/>
      <c r="AE1221" s="22"/>
      <c r="AF1221" s="22"/>
      <c r="AG1221" s="22"/>
      <c r="AH1221" s="22"/>
      <c r="AI1221" s="22"/>
      <c r="AJ1221" s="22"/>
      <c r="AK1221" s="22"/>
      <c r="AL1221" s="22"/>
      <c r="AM1221" s="22"/>
      <c r="AN1221" s="22"/>
      <c r="AO1221" s="22"/>
      <c r="AP1221" s="22"/>
      <c r="AQ1221" s="22"/>
      <c r="AR1221" s="22"/>
      <c r="AS1221" s="22"/>
    </row>
    <row r="1222" spans="1:45" x14ac:dyDescent="0.3">
      <c r="A1222" s="22"/>
      <c r="B1222" s="26" t="s">
        <v>5525</v>
      </c>
      <c r="C1222" s="27">
        <v>45879</v>
      </c>
      <c r="D1222" s="28" t="s">
        <v>1187</v>
      </c>
      <c r="E1222" s="28" t="s">
        <v>1158</v>
      </c>
      <c r="F1222" s="28" t="s">
        <v>1196</v>
      </c>
      <c r="G1222" s="28" t="s">
        <v>3564</v>
      </c>
      <c r="H1222" s="28" t="s">
        <v>331</v>
      </c>
      <c r="I1222" s="28" t="s">
        <v>1151</v>
      </c>
      <c r="J1222" s="28" t="s">
        <v>3397</v>
      </c>
      <c r="K1222" s="28" t="s">
        <v>5526</v>
      </c>
      <c r="L1222" s="28" t="s">
        <v>3510</v>
      </c>
      <c r="M1222" s="28" t="s">
        <v>1177</v>
      </c>
      <c r="N1222" s="28" t="s">
        <v>1182</v>
      </c>
      <c r="O1222" s="29">
        <v>8</v>
      </c>
      <c r="P1222" s="29">
        <v>800</v>
      </c>
      <c r="Q1222" s="29">
        <v>0</v>
      </c>
      <c r="R1222" s="29">
        <v>6400</v>
      </c>
      <c r="S1222" s="29">
        <v>4900</v>
      </c>
      <c r="T1222" s="29">
        <v>1500</v>
      </c>
      <c r="U1222" s="30" t="s">
        <v>1173</v>
      </c>
      <c r="V1222" s="22"/>
      <c r="W1222" s="22"/>
      <c r="X1222" s="22"/>
      <c r="Y1222" s="22"/>
      <c r="Z1222" s="22"/>
      <c r="AA1222" s="22"/>
      <c r="AB1222" s="22"/>
      <c r="AC1222" s="22"/>
      <c r="AD1222" s="22"/>
      <c r="AE1222" s="22"/>
      <c r="AF1222" s="22"/>
      <c r="AG1222" s="22"/>
      <c r="AH1222" s="22"/>
      <c r="AI1222" s="22"/>
      <c r="AJ1222" s="22"/>
      <c r="AK1222" s="22"/>
      <c r="AL1222" s="22"/>
      <c r="AM1222" s="22"/>
      <c r="AN1222" s="22"/>
      <c r="AO1222" s="22"/>
      <c r="AP1222" s="22"/>
      <c r="AQ1222" s="22"/>
      <c r="AR1222" s="22"/>
      <c r="AS1222" s="22"/>
    </row>
    <row r="1223" spans="1:45" x14ac:dyDescent="0.3">
      <c r="A1223" s="22"/>
      <c r="B1223" s="26" t="s">
        <v>5527</v>
      </c>
      <c r="C1223" s="27">
        <v>45880</v>
      </c>
      <c r="D1223" s="28" t="s">
        <v>1188</v>
      </c>
      <c r="E1223" s="28" t="s">
        <v>1156</v>
      </c>
      <c r="F1223" s="28" t="s">
        <v>1197</v>
      </c>
      <c r="G1223" s="28" t="s">
        <v>2958</v>
      </c>
      <c r="H1223" s="28" t="s">
        <v>343</v>
      </c>
      <c r="I1223" s="28" t="s">
        <v>1152</v>
      </c>
      <c r="J1223" s="28" t="s">
        <v>2350</v>
      </c>
      <c r="K1223" s="28" t="s">
        <v>5528</v>
      </c>
      <c r="L1223" s="28" t="s">
        <v>3514</v>
      </c>
      <c r="M1223" s="28" t="s">
        <v>1177</v>
      </c>
      <c r="N1223" s="28" t="s">
        <v>1185</v>
      </c>
      <c r="O1223" s="29">
        <v>2</v>
      </c>
      <c r="P1223" s="29">
        <v>32000</v>
      </c>
      <c r="Q1223" s="29">
        <v>10</v>
      </c>
      <c r="R1223" s="29">
        <v>57600</v>
      </c>
      <c r="S1223" s="29">
        <v>44000</v>
      </c>
      <c r="T1223" s="29">
        <v>13600</v>
      </c>
      <c r="U1223" s="30" t="s">
        <v>1172</v>
      </c>
      <c r="V1223" s="22"/>
      <c r="W1223" s="22"/>
      <c r="X1223" s="22"/>
      <c r="Y1223" s="22"/>
      <c r="Z1223" s="22"/>
      <c r="AA1223" s="22"/>
      <c r="AB1223" s="22"/>
      <c r="AC1223" s="22"/>
      <c r="AD1223" s="22"/>
      <c r="AE1223" s="22"/>
      <c r="AF1223" s="22"/>
      <c r="AG1223" s="22"/>
      <c r="AH1223" s="22"/>
      <c r="AI1223" s="22"/>
      <c r="AJ1223" s="22"/>
      <c r="AK1223" s="22"/>
      <c r="AL1223" s="22"/>
      <c r="AM1223" s="22"/>
      <c r="AN1223" s="22"/>
      <c r="AO1223" s="22"/>
      <c r="AP1223" s="22"/>
      <c r="AQ1223" s="22"/>
      <c r="AR1223" s="22"/>
      <c r="AS1223" s="22"/>
    </row>
    <row r="1224" spans="1:45" x14ac:dyDescent="0.3">
      <c r="A1224" s="22"/>
      <c r="B1224" s="26" t="s">
        <v>5529</v>
      </c>
      <c r="C1224" s="27">
        <v>45880</v>
      </c>
      <c r="D1224" s="28" t="s">
        <v>1188</v>
      </c>
      <c r="E1224" s="28" t="s">
        <v>1156</v>
      </c>
      <c r="F1224" s="28" t="s">
        <v>1197</v>
      </c>
      <c r="G1224" s="28" t="s">
        <v>2962</v>
      </c>
      <c r="H1224" s="28" t="s">
        <v>443</v>
      </c>
      <c r="I1224" s="28" t="s">
        <v>1152</v>
      </c>
      <c r="J1224" s="28" t="s">
        <v>2350</v>
      </c>
      <c r="K1224" s="28" t="s">
        <v>5530</v>
      </c>
      <c r="L1224" s="28" t="s">
        <v>3518</v>
      </c>
      <c r="M1224" s="28" t="s">
        <v>1177</v>
      </c>
      <c r="N1224" s="28" t="s">
        <v>1185</v>
      </c>
      <c r="O1224" s="29">
        <v>3</v>
      </c>
      <c r="P1224" s="29">
        <v>18000</v>
      </c>
      <c r="Q1224" s="29">
        <v>8</v>
      </c>
      <c r="R1224" s="29">
        <v>49680</v>
      </c>
      <c r="S1224" s="29">
        <v>38000</v>
      </c>
      <c r="T1224" s="29">
        <v>11680</v>
      </c>
      <c r="U1224" s="30" t="s">
        <v>1174</v>
      </c>
      <c r="V1224" s="22"/>
      <c r="W1224" s="22"/>
      <c r="X1224" s="22"/>
      <c r="Y1224" s="22"/>
      <c r="Z1224" s="22"/>
      <c r="AA1224" s="22"/>
      <c r="AB1224" s="22"/>
      <c r="AC1224" s="22"/>
      <c r="AD1224" s="22"/>
      <c r="AE1224" s="22"/>
      <c r="AF1224" s="22"/>
      <c r="AG1224" s="22"/>
      <c r="AH1224" s="22"/>
      <c r="AI1224" s="22"/>
      <c r="AJ1224" s="22"/>
      <c r="AK1224" s="22"/>
      <c r="AL1224" s="22"/>
      <c r="AM1224" s="22"/>
      <c r="AN1224" s="22"/>
      <c r="AO1224" s="22"/>
      <c r="AP1224" s="22"/>
      <c r="AQ1224" s="22"/>
      <c r="AR1224" s="22"/>
      <c r="AS1224" s="22"/>
    </row>
    <row r="1225" spans="1:45" x14ac:dyDescent="0.3">
      <c r="A1225" s="22"/>
      <c r="B1225" s="26" t="s">
        <v>5531</v>
      </c>
      <c r="C1225" s="27">
        <v>45881</v>
      </c>
      <c r="D1225" s="28" t="s">
        <v>1189</v>
      </c>
      <c r="E1225" s="28" t="s">
        <v>1157</v>
      </c>
      <c r="F1225" s="28" t="s">
        <v>1195</v>
      </c>
      <c r="G1225" s="28" t="s">
        <v>5532</v>
      </c>
      <c r="H1225" s="28" t="s">
        <v>984</v>
      </c>
      <c r="I1225" s="28" t="s">
        <v>1153</v>
      </c>
      <c r="J1225" s="28" t="s">
        <v>3174</v>
      </c>
      <c r="K1225" s="28" t="s">
        <v>5533</v>
      </c>
      <c r="L1225" s="28" t="s">
        <v>3521</v>
      </c>
      <c r="M1225" s="28" t="s">
        <v>1177</v>
      </c>
      <c r="N1225" s="28" t="s">
        <v>1183</v>
      </c>
      <c r="O1225" s="29">
        <v>2</v>
      </c>
      <c r="P1225" s="29">
        <v>22000</v>
      </c>
      <c r="Q1225" s="29">
        <v>12</v>
      </c>
      <c r="R1225" s="29">
        <v>38720</v>
      </c>
      <c r="S1225" s="29">
        <v>29500</v>
      </c>
      <c r="T1225" s="29">
        <v>9220</v>
      </c>
      <c r="U1225" s="30" t="s">
        <v>1172</v>
      </c>
      <c r="V1225" s="22"/>
      <c r="W1225" s="22"/>
      <c r="X1225" s="22"/>
      <c r="Y1225" s="22"/>
      <c r="Z1225" s="22"/>
      <c r="AA1225" s="22"/>
      <c r="AB1225" s="22"/>
      <c r="AC1225" s="22"/>
      <c r="AD1225" s="22"/>
      <c r="AE1225" s="22"/>
      <c r="AF1225" s="22"/>
      <c r="AG1225" s="22"/>
      <c r="AH1225" s="22"/>
      <c r="AI1225" s="22"/>
      <c r="AJ1225" s="22"/>
      <c r="AK1225" s="22"/>
      <c r="AL1225" s="22"/>
      <c r="AM1225" s="22"/>
      <c r="AN1225" s="22"/>
      <c r="AO1225" s="22"/>
      <c r="AP1225" s="22"/>
      <c r="AQ1225" s="22"/>
      <c r="AR1225" s="22"/>
      <c r="AS1225" s="22"/>
    </row>
    <row r="1226" spans="1:45" x14ac:dyDescent="0.3">
      <c r="A1226" s="22"/>
      <c r="B1226" s="26" t="s">
        <v>5534</v>
      </c>
      <c r="C1226" s="27">
        <v>45881</v>
      </c>
      <c r="D1226" s="28" t="s">
        <v>1189</v>
      </c>
      <c r="E1226" s="28" t="s">
        <v>1157</v>
      </c>
      <c r="F1226" s="28" t="s">
        <v>1195</v>
      </c>
      <c r="G1226" s="28" t="s">
        <v>5535</v>
      </c>
      <c r="H1226" s="28" t="s">
        <v>445</v>
      </c>
      <c r="I1226" s="28" t="s">
        <v>1153</v>
      </c>
      <c r="J1226" s="28" t="s">
        <v>3523</v>
      </c>
      <c r="K1226" s="28" t="s">
        <v>5536</v>
      </c>
      <c r="L1226" s="28" t="s">
        <v>3525</v>
      </c>
      <c r="M1226" s="28" t="s">
        <v>1177</v>
      </c>
      <c r="N1226" s="28" t="s">
        <v>1183</v>
      </c>
      <c r="O1226" s="29">
        <v>3</v>
      </c>
      <c r="P1226" s="29">
        <v>9500</v>
      </c>
      <c r="Q1226" s="29">
        <v>8</v>
      </c>
      <c r="R1226" s="29">
        <v>26220</v>
      </c>
      <c r="S1226" s="29">
        <v>20000</v>
      </c>
      <c r="T1226" s="29">
        <v>6220</v>
      </c>
      <c r="U1226" s="30" t="s">
        <v>1173</v>
      </c>
      <c r="V1226" s="22"/>
      <c r="W1226" s="22"/>
      <c r="X1226" s="22"/>
      <c r="Y1226" s="22"/>
      <c r="Z1226" s="22"/>
      <c r="AA1226" s="22"/>
      <c r="AB1226" s="22"/>
      <c r="AC1226" s="22"/>
      <c r="AD1226" s="22"/>
      <c r="AE1226" s="22"/>
      <c r="AF1226" s="22"/>
      <c r="AG1226" s="22"/>
      <c r="AH1226" s="22"/>
      <c r="AI1226" s="22"/>
      <c r="AJ1226" s="22"/>
      <c r="AK1226" s="22"/>
      <c r="AL1226" s="22"/>
      <c r="AM1226" s="22"/>
      <c r="AN1226" s="22"/>
      <c r="AO1226" s="22"/>
      <c r="AP1226" s="22"/>
      <c r="AQ1226" s="22"/>
      <c r="AR1226" s="22"/>
      <c r="AS1226" s="22"/>
    </row>
    <row r="1227" spans="1:45" x14ac:dyDescent="0.3">
      <c r="A1227" s="22"/>
      <c r="B1227" s="26" t="s">
        <v>5537</v>
      </c>
      <c r="C1227" s="27">
        <v>45882</v>
      </c>
      <c r="D1227" s="28" t="s">
        <v>1190</v>
      </c>
      <c r="E1227" s="28" t="s">
        <v>1157</v>
      </c>
      <c r="F1227" s="28" t="s">
        <v>1197</v>
      </c>
      <c r="G1227" s="28" t="s">
        <v>3582</v>
      </c>
      <c r="H1227" s="28" t="s">
        <v>446</v>
      </c>
      <c r="I1227" s="28" t="s">
        <v>1153</v>
      </c>
      <c r="J1227" s="28" t="s">
        <v>3174</v>
      </c>
      <c r="K1227" s="28" t="s">
        <v>5538</v>
      </c>
      <c r="L1227" s="28" t="s">
        <v>3529</v>
      </c>
      <c r="M1227" s="28" t="s">
        <v>1177</v>
      </c>
      <c r="N1227" s="28" t="s">
        <v>1181</v>
      </c>
      <c r="O1227" s="29">
        <v>6</v>
      </c>
      <c r="P1227" s="29">
        <v>1500</v>
      </c>
      <c r="Q1227" s="29">
        <v>5</v>
      </c>
      <c r="R1227" s="29">
        <v>8550</v>
      </c>
      <c r="S1227" s="29">
        <v>6500</v>
      </c>
      <c r="T1227" s="29">
        <v>2050</v>
      </c>
      <c r="U1227" s="30" t="s">
        <v>1172</v>
      </c>
      <c r="V1227" s="22"/>
      <c r="W1227" s="22"/>
      <c r="X1227" s="22"/>
      <c r="Y1227" s="22"/>
      <c r="Z1227" s="22"/>
      <c r="AA1227" s="22"/>
      <c r="AB1227" s="22"/>
      <c r="AC1227" s="22"/>
      <c r="AD1227" s="22"/>
      <c r="AE1227" s="22"/>
      <c r="AF1227" s="22"/>
      <c r="AG1227" s="22"/>
      <c r="AH1227" s="22"/>
      <c r="AI1227" s="22"/>
      <c r="AJ1227" s="22"/>
      <c r="AK1227" s="22"/>
      <c r="AL1227" s="22"/>
      <c r="AM1227" s="22"/>
      <c r="AN1227" s="22"/>
      <c r="AO1227" s="22"/>
      <c r="AP1227" s="22"/>
      <c r="AQ1227" s="22"/>
      <c r="AR1227" s="22"/>
      <c r="AS1227" s="22"/>
    </row>
    <row r="1228" spans="1:45" x14ac:dyDescent="0.3">
      <c r="A1228" s="22"/>
      <c r="B1228" s="26" t="s">
        <v>5539</v>
      </c>
      <c r="C1228" s="27">
        <v>45882</v>
      </c>
      <c r="D1228" s="28" t="s">
        <v>1190</v>
      </c>
      <c r="E1228" s="28" t="s">
        <v>1157</v>
      </c>
      <c r="F1228" s="28" t="s">
        <v>1197</v>
      </c>
      <c r="G1228" s="28" t="s">
        <v>3587</v>
      </c>
      <c r="H1228" s="28" t="s">
        <v>1026</v>
      </c>
      <c r="I1228" s="28" t="s">
        <v>1153</v>
      </c>
      <c r="J1228" s="28" t="s">
        <v>2227</v>
      </c>
      <c r="K1228" s="28" t="s">
        <v>5540</v>
      </c>
      <c r="L1228" s="28" t="s">
        <v>3533</v>
      </c>
      <c r="M1228" s="28" t="s">
        <v>1177</v>
      </c>
      <c r="N1228" s="28" t="s">
        <v>1181</v>
      </c>
      <c r="O1228" s="29">
        <v>5</v>
      </c>
      <c r="P1228" s="29">
        <v>800</v>
      </c>
      <c r="Q1228" s="29">
        <v>0</v>
      </c>
      <c r="R1228" s="29">
        <v>4000</v>
      </c>
      <c r="S1228" s="29">
        <v>3000</v>
      </c>
      <c r="T1228" s="29">
        <v>1000</v>
      </c>
      <c r="U1228" s="30" t="s">
        <v>1174</v>
      </c>
      <c r="V1228" s="22"/>
      <c r="W1228" s="22"/>
      <c r="X1228" s="22"/>
      <c r="Y1228" s="22"/>
      <c r="Z1228" s="22"/>
      <c r="AA1228" s="22"/>
      <c r="AB1228" s="22"/>
      <c r="AC1228" s="22"/>
      <c r="AD1228" s="22"/>
      <c r="AE1228" s="22"/>
      <c r="AF1228" s="22"/>
      <c r="AG1228" s="22"/>
      <c r="AH1228" s="22"/>
      <c r="AI1228" s="22"/>
      <c r="AJ1228" s="22"/>
      <c r="AK1228" s="22"/>
      <c r="AL1228" s="22"/>
      <c r="AM1228" s="22"/>
      <c r="AN1228" s="22"/>
      <c r="AO1228" s="22"/>
      <c r="AP1228" s="22"/>
      <c r="AQ1228" s="22"/>
      <c r="AR1228" s="22"/>
      <c r="AS1228" s="22"/>
    </row>
    <row r="1229" spans="1:45" x14ac:dyDescent="0.3">
      <c r="A1229" s="22"/>
      <c r="B1229" s="26" t="s">
        <v>5541</v>
      </c>
      <c r="C1229" s="27">
        <v>45883</v>
      </c>
      <c r="D1229" s="28" t="s">
        <v>1191</v>
      </c>
      <c r="E1229" s="28" t="s">
        <v>1157</v>
      </c>
      <c r="F1229" s="28" t="s">
        <v>1198</v>
      </c>
      <c r="G1229" s="28" t="s">
        <v>5479</v>
      </c>
      <c r="H1229" s="28" t="s">
        <v>895</v>
      </c>
      <c r="I1229" s="28" t="s">
        <v>1155</v>
      </c>
      <c r="J1229" s="28" t="s">
        <v>3536</v>
      </c>
      <c r="K1229" s="28" t="s">
        <v>5542</v>
      </c>
      <c r="L1229" s="28" t="s">
        <v>3538</v>
      </c>
      <c r="M1229" s="28" t="s">
        <v>1177</v>
      </c>
      <c r="N1229" s="28" t="s">
        <v>1180</v>
      </c>
      <c r="O1229" s="29">
        <v>10</v>
      </c>
      <c r="P1229" s="29">
        <v>1200</v>
      </c>
      <c r="Q1229" s="29">
        <v>5</v>
      </c>
      <c r="R1229" s="29">
        <v>11400</v>
      </c>
      <c r="S1229" s="29">
        <v>8700</v>
      </c>
      <c r="T1229" s="29">
        <v>2700</v>
      </c>
      <c r="U1229" s="30" t="s">
        <v>1172</v>
      </c>
      <c r="V1229" s="22"/>
      <c r="W1229" s="22"/>
      <c r="X1229" s="22"/>
      <c r="Y1229" s="22"/>
      <c r="Z1229" s="22"/>
      <c r="AA1229" s="22"/>
      <c r="AB1229" s="22"/>
      <c r="AC1229" s="22"/>
      <c r="AD1229" s="22"/>
      <c r="AE1229" s="22"/>
      <c r="AF1229" s="22"/>
      <c r="AG1229" s="22"/>
      <c r="AH1229" s="22"/>
      <c r="AI1229" s="22"/>
      <c r="AJ1229" s="22"/>
      <c r="AK1229" s="22"/>
      <c r="AL1229" s="22"/>
      <c r="AM1229" s="22"/>
      <c r="AN1229" s="22"/>
      <c r="AO1229" s="22"/>
      <c r="AP1229" s="22"/>
      <c r="AQ1229" s="22"/>
      <c r="AR1229" s="22"/>
      <c r="AS1229" s="22"/>
    </row>
    <row r="1230" spans="1:45" x14ac:dyDescent="0.3">
      <c r="A1230" s="22"/>
      <c r="B1230" s="26" t="s">
        <v>5543</v>
      </c>
      <c r="C1230" s="27">
        <v>45883</v>
      </c>
      <c r="D1230" s="28" t="s">
        <v>1191</v>
      </c>
      <c r="E1230" s="28" t="s">
        <v>1157</v>
      </c>
      <c r="F1230" s="28" t="s">
        <v>1198</v>
      </c>
      <c r="G1230" s="28" t="s">
        <v>5494</v>
      </c>
      <c r="H1230" s="28" t="s">
        <v>553</v>
      </c>
      <c r="I1230" s="28" t="s">
        <v>1155</v>
      </c>
      <c r="J1230" s="28" t="s">
        <v>1927</v>
      </c>
      <c r="K1230" s="28" t="s">
        <v>5544</v>
      </c>
      <c r="L1230" s="28" t="s">
        <v>3542</v>
      </c>
      <c r="M1230" s="28" t="s">
        <v>1177</v>
      </c>
      <c r="N1230" s="28" t="s">
        <v>1180</v>
      </c>
      <c r="O1230" s="29">
        <v>8</v>
      </c>
      <c r="P1230" s="29">
        <v>1800</v>
      </c>
      <c r="Q1230" s="29">
        <v>0</v>
      </c>
      <c r="R1230" s="29">
        <v>14400</v>
      </c>
      <c r="S1230" s="29">
        <v>11000</v>
      </c>
      <c r="T1230" s="29">
        <v>3400</v>
      </c>
      <c r="U1230" s="30" t="s">
        <v>1174</v>
      </c>
      <c r="V1230" s="22"/>
      <c r="W1230" s="22"/>
      <c r="X1230" s="22"/>
      <c r="Y1230" s="22"/>
      <c r="Z1230" s="22"/>
      <c r="AA1230" s="22"/>
      <c r="AB1230" s="22"/>
      <c r="AC1230" s="22"/>
      <c r="AD1230" s="22"/>
      <c r="AE1230" s="22"/>
      <c r="AF1230" s="22"/>
      <c r="AG1230" s="22"/>
      <c r="AH1230" s="22"/>
      <c r="AI1230" s="22"/>
      <c r="AJ1230" s="22"/>
      <c r="AK1230" s="22"/>
      <c r="AL1230" s="22"/>
      <c r="AM1230" s="22"/>
      <c r="AN1230" s="22"/>
      <c r="AO1230" s="22"/>
      <c r="AP1230" s="22"/>
      <c r="AQ1230" s="22"/>
      <c r="AR1230" s="22"/>
      <c r="AS1230" s="22"/>
    </row>
    <row r="1231" spans="1:45" x14ac:dyDescent="0.3">
      <c r="A1231" s="22"/>
      <c r="B1231" s="26" t="s">
        <v>5545</v>
      </c>
      <c r="C1231" s="27">
        <v>45884</v>
      </c>
      <c r="D1231" s="28" t="s">
        <v>1186</v>
      </c>
      <c r="E1231" s="28" t="s">
        <v>1159</v>
      </c>
      <c r="F1231" s="28" t="s">
        <v>1198</v>
      </c>
      <c r="G1231" s="28" t="s">
        <v>3609</v>
      </c>
      <c r="H1231" s="28" t="s">
        <v>440</v>
      </c>
      <c r="I1231" s="28" t="s">
        <v>1152</v>
      </c>
      <c r="J1231" s="28" t="s">
        <v>2350</v>
      </c>
      <c r="K1231" s="28" t="s">
        <v>5546</v>
      </c>
      <c r="L1231" s="28" t="s">
        <v>3546</v>
      </c>
      <c r="M1231" s="28" t="s">
        <v>1177</v>
      </c>
      <c r="N1231" s="28" t="s">
        <v>1184</v>
      </c>
      <c r="O1231" s="29">
        <v>4</v>
      </c>
      <c r="P1231" s="29">
        <v>15000</v>
      </c>
      <c r="Q1231" s="29">
        <v>15</v>
      </c>
      <c r="R1231" s="29">
        <v>51000</v>
      </c>
      <c r="S1231" s="29">
        <v>39000</v>
      </c>
      <c r="T1231" s="29">
        <v>12000</v>
      </c>
      <c r="U1231" s="30" t="s">
        <v>1172</v>
      </c>
      <c r="V1231" s="22"/>
      <c r="W1231" s="22"/>
      <c r="X1231" s="22"/>
      <c r="Y1231" s="22"/>
      <c r="Z1231" s="22"/>
      <c r="AA1231" s="22"/>
      <c r="AB1231" s="22"/>
      <c r="AC1231" s="22"/>
      <c r="AD1231" s="22"/>
      <c r="AE1231" s="22"/>
      <c r="AF1231" s="22"/>
      <c r="AG1231" s="22"/>
      <c r="AH1231" s="22"/>
      <c r="AI1231" s="22"/>
      <c r="AJ1231" s="22"/>
      <c r="AK1231" s="22"/>
      <c r="AL1231" s="22"/>
      <c r="AM1231" s="22"/>
      <c r="AN1231" s="22"/>
      <c r="AO1231" s="22"/>
      <c r="AP1231" s="22"/>
      <c r="AQ1231" s="22"/>
      <c r="AR1231" s="22"/>
      <c r="AS1231" s="22"/>
    </row>
    <row r="1232" spans="1:45" x14ac:dyDescent="0.3">
      <c r="A1232" s="22"/>
      <c r="B1232" s="26" t="s">
        <v>5547</v>
      </c>
      <c r="C1232" s="27">
        <v>45884</v>
      </c>
      <c r="D1232" s="28" t="s">
        <v>1186</v>
      </c>
      <c r="E1232" s="28" t="s">
        <v>1159</v>
      </c>
      <c r="F1232" s="28" t="s">
        <v>1198</v>
      </c>
      <c r="G1232" s="28" t="s">
        <v>3613</v>
      </c>
      <c r="H1232" s="28" t="s">
        <v>25</v>
      </c>
      <c r="I1232" s="28" t="s">
        <v>1152</v>
      </c>
      <c r="J1232" s="28" t="s">
        <v>2350</v>
      </c>
      <c r="K1232" s="28" t="s">
        <v>5548</v>
      </c>
      <c r="L1232" s="28" t="s">
        <v>3550</v>
      </c>
      <c r="M1232" s="28" t="s">
        <v>1177</v>
      </c>
      <c r="N1232" s="28" t="s">
        <v>1184</v>
      </c>
      <c r="O1232" s="29">
        <v>3</v>
      </c>
      <c r="P1232" s="29">
        <v>28000</v>
      </c>
      <c r="Q1232" s="29">
        <v>18</v>
      </c>
      <c r="R1232" s="29">
        <v>68880</v>
      </c>
      <c r="S1232" s="29">
        <v>53000</v>
      </c>
      <c r="T1232" s="29">
        <v>15880</v>
      </c>
      <c r="U1232" s="30" t="s">
        <v>1174</v>
      </c>
      <c r="V1232" s="22"/>
      <c r="W1232" s="22"/>
      <c r="X1232" s="22"/>
      <c r="Y1232" s="22"/>
      <c r="Z1232" s="22"/>
      <c r="AA1232" s="22"/>
      <c r="AB1232" s="22"/>
      <c r="AC1232" s="22"/>
      <c r="AD1232" s="22"/>
      <c r="AE1232" s="22"/>
      <c r="AF1232" s="22"/>
      <c r="AG1232" s="22"/>
      <c r="AH1232" s="22"/>
      <c r="AI1232" s="22"/>
      <c r="AJ1232" s="22"/>
      <c r="AK1232" s="22"/>
      <c r="AL1232" s="22"/>
      <c r="AM1232" s="22"/>
      <c r="AN1232" s="22"/>
      <c r="AO1232" s="22"/>
      <c r="AP1232" s="22"/>
      <c r="AQ1232" s="22"/>
      <c r="AR1232" s="22"/>
      <c r="AS1232" s="22"/>
    </row>
    <row r="1233" spans="1:45" x14ac:dyDescent="0.3">
      <c r="A1233" s="22"/>
      <c r="B1233" s="26" t="s">
        <v>5549</v>
      </c>
      <c r="C1233" s="27">
        <v>45885</v>
      </c>
      <c r="D1233" s="28" t="s">
        <v>1187</v>
      </c>
      <c r="E1233" s="28" t="s">
        <v>1158</v>
      </c>
      <c r="F1233" s="28" t="s">
        <v>1196</v>
      </c>
      <c r="G1233" s="28" t="s">
        <v>3617</v>
      </c>
      <c r="H1233" s="28" t="s">
        <v>755</v>
      </c>
      <c r="I1233" s="28" t="s">
        <v>1151</v>
      </c>
      <c r="J1233" s="28" t="s">
        <v>3889</v>
      </c>
      <c r="K1233" s="28" t="s">
        <v>5550</v>
      </c>
      <c r="L1233" s="28" t="s">
        <v>3554</v>
      </c>
      <c r="M1233" s="28" t="s">
        <v>1177</v>
      </c>
      <c r="N1233" s="28" t="s">
        <v>1182</v>
      </c>
      <c r="O1233" s="29">
        <v>5</v>
      </c>
      <c r="P1233" s="29">
        <v>2500</v>
      </c>
      <c r="Q1233" s="29">
        <v>12</v>
      </c>
      <c r="R1233" s="29">
        <v>11000</v>
      </c>
      <c r="S1233" s="29">
        <v>8400</v>
      </c>
      <c r="T1233" s="29">
        <v>2600</v>
      </c>
      <c r="U1233" s="30" t="s">
        <v>1172</v>
      </c>
      <c r="V1233" s="22"/>
      <c r="W1233" s="22"/>
      <c r="X1233" s="22"/>
      <c r="Y1233" s="22"/>
      <c r="Z1233" s="22"/>
      <c r="AA1233" s="22"/>
      <c r="AB1233" s="22"/>
      <c r="AC1233" s="22"/>
      <c r="AD1233" s="22"/>
      <c r="AE1233" s="22"/>
      <c r="AF1233" s="22"/>
      <c r="AG1233" s="22"/>
      <c r="AH1233" s="22"/>
      <c r="AI1233" s="22"/>
      <c r="AJ1233" s="22"/>
      <c r="AK1233" s="22"/>
      <c r="AL1233" s="22"/>
      <c r="AM1233" s="22"/>
      <c r="AN1233" s="22"/>
      <c r="AO1233" s="22"/>
      <c r="AP1233" s="22"/>
      <c r="AQ1233" s="22"/>
      <c r="AR1233" s="22"/>
      <c r="AS1233" s="22"/>
    </row>
    <row r="1234" spans="1:45" x14ac:dyDescent="0.3">
      <c r="A1234" s="22"/>
      <c r="B1234" s="26" t="s">
        <v>5551</v>
      </c>
      <c r="C1234" s="27">
        <v>45885</v>
      </c>
      <c r="D1234" s="28" t="s">
        <v>1187</v>
      </c>
      <c r="E1234" s="28" t="s">
        <v>1158</v>
      </c>
      <c r="F1234" s="28" t="s">
        <v>1196</v>
      </c>
      <c r="G1234" s="28" t="s">
        <v>5552</v>
      </c>
      <c r="H1234" s="28" t="s">
        <v>159</v>
      </c>
      <c r="I1234" s="28" t="s">
        <v>1151</v>
      </c>
      <c r="J1234" s="28" t="s">
        <v>3889</v>
      </c>
      <c r="K1234" s="28" t="s">
        <v>5553</v>
      </c>
      <c r="L1234" s="28" t="s">
        <v>3558</v>
      </c>
      <c r="M1234" s="28" t="s">
        <v>1177</v>
      </c>
      <c r="N1234" s="28" t="s">
        <v>1182</v>
      </c>
      <c r="O1234" s="29">
        <v>4</v>
      </c>
      <c r="P1234" s="29">
        <v>1800</v>
      </c>
      <c r="Q1234" s="29">
        <v>15</v>
      </c>
      <c r="R1234" s="29">
        <v>6120</v>
      </c>
      <c r="S1234" s="29">
        <v>4700</v>
      </c>
      <c r="T1234" s="29">
        <v>1420</v>
      </c>
      <c r="U1234" s="30" t="s">
        <v>1173</v>
      </c>
      <c r="V1234" s="22"/>
      <c r="W1234" s="22"/>
      <c r="X1234" s="22"/>
      <c r="Y1234" s="22"/>
      <c r="Z1234" s="22"/>
      <c r="AA1234" s="22"/>
      <c r="AB1234" s="22"/>
      <c r="AC1234" s="22"/>
      <c r="AD1234" s="22"/>
      <c r="AE1234" s="22"/>
      <c r="AF1234" s="22"/>
      <c r="AG1234" s="22"/>
      <c r="AH1234" s="22"/>
      <c r="AI1234" s="22"/>
      <c r="AJ1234" s="22"/>
      <c r="AK1234" s="22"/>
      <c r="AL1234" s="22"/>
      <c r="AM1234" s="22"/>
      <c r="AN1234" s="22"/>
      <c r="AO1234" s="22"/>
      <c r="AP1234" s="22"/>
      <c r="AQ1234" s="22"/>
      <c r="AR1234" s="22"/>
      <c r="AS1234" s="22"/>
    </row>
    <row r="1235" spans="1:45" x14ac:dyDescent="0.3">
      <c r="A1235" s="22"/>
      <c r="B1235" s="26" t="s">
        <v>5554</v>
      </c>
      <c r="C1235" s="27">
        <v>45886</v>
      </c>
      <c r="D1235" s="28" t="s">
        <v>1188</v>
      </c>
      <c r="E1235" s="28" t="s">
        <v>1156</v>
      </c>
      <c r="F1235" s="28" t="s">
        <v>1197</v>
      </c>
      <c r="G1235" s="28" t="s">
        <v>2990</v>
      </c>
      <c r="H1235" s="28" t="s">
        <v>1087</v>
      </c>
      <c r="I1235" s="28" t="s">
        <v>1152</v>
      </c>
      <c r="J1235" s="28" t="s">
        <v>3889</v>
      </c>
      <c r="K1235" s="28" t="s">
        <v>5555</v>
      </c>
      <c r="L1235" s="28" t="s">
        <v>3562</v>
      </c>
      <c r="M1235" s="28" t="s">
        <v>1177</v>
      </c>
      <c r="N1235" s="28" t="s">
        <v>1185</v>
      </c>
      <c r="O1235" s="29">
        <v>2</v>
      </c>
      <c r="P1235" s="29">
        <v>22000</v>
      </c>
      <c r="Q1235" s="29">
        <v>8</v>
      </c>
      <c r="R1235" s="29">
        <v>40480</v>
      </c>
      <c r="S1235" s="29">
        <v>31000</v>
      </c>
      <c r="T1235" s="29">
        <v>9480</v>
      </c>
      <c r="U1235" s="30" t="s">
        <v>1172</v>
      </c>
      <c r="V1235" s="22"/>
      <c r="W1235" s="22"/>
      <c r="X1235" s="22"/>
      <c r="Y1235" s="22"/>
      <c r="Z1235" s="22"/>
      <c r="AA1235" s="22"/>
      <c r="AB1235" s="22"/>
      <c r="AC1235" s="22"/>
      <c r="AD1235" s="22"/>
      <c r="AE1235" s="22"/>
      <c r="AF1235" s="22"/>
      <c r="AG1235" s="22"/>
      <c r="AH1235" s="22"/>
      <c r="AI1235" s="22"/>
      <c r="AJ1235" s="22"/>
      <c r="AK1235" s="22"/>
      <c r="AL1235" s="22"/>
      <c r="AM1235" s="22"/>
      <c r="AN1235" s="22"/>
      <c r="AO1235" s="22"/>
      <c r="AP1235" s="22"/>
      <c r="AQ1235" s="22"/>
      <c r="AR1235" s="22"/>
      <c r="AS1235" s="22"/>
    </row>
    <row r="1236" spans="1:45" x14ac:dyDescent="0.3">
      <c r="A1236" s="22"/>
      <c r="B1236" s="26" t="s">
        <v>5556</v>
      </c>
      <c r="C1236" s="27">
        <v>45886</v>
      </c>
      <c r="D1236" s="28" t="s">
        <v>1188</v>
      </c>
      <c r="E1236" s="28" t="s">
        <v>1156</v>
      </c>
      <c r="F1236" s="28" t="s">
        <v>1197</v>
      </c>
      <c r="G1236" s="28" t="s">
        <v>2994</v>
      </c>
      <c r="H1236" s="28" t="s">
        <v>904</v>
      </c>
      <c r="I1236" s="28" t="s">
        <v>1152</v>
      </c>
      <c r="J1236" s="28" t="s">
        <v>3889</v>
      </c>
      <c r="K1236" s="28" t="s">
        <v>5557</v>
      </c>
      <c r="L1236" s="28" t="s">
        <v>3566</v>
      </c>
      <c r="M1236" s="28" t="s">
        <v>1177</v>
      </c>
      <c r="N1236" s="28" t="s">
        <v>1185</v>
      </c>
      <c r="O1236" s="29">
        <v>1</v>
      </c>
      <c r="P1236" s="29">
        <v>45000</v>
      </c>
      <c r="Q1236" s="29">
        <v>10</v>
      </c>
      <c r="R1236" s="29">
        <v>40500</v>
      </c>
      <c r="S1236" s="29">
        <v>31000</v>
      </c>
      <c r="T1236" s="29">
        <v>9500</v>
      </c>
      <c r="U1236" s="30" t="s">
        <v>1174</v>
      </c>
      <c r="V1236" s="22"/>
      <c r="W1236" s="22"/>
      <c r="X1236" s="22"/>
      <c r="Y1236" s="22"/>
      <c r="Z1236" s="22"/>
      <c r="AA1236" s="22"/>
      <c r="AB1236" s="22"/>
      <c r="AC1236" s="22"/>
      <c r="AD1236" s="22"/>
      <c r="AE1236" s="22"/>
      <c r="AF1236" s="22"/>
      <c r="AG1236" s="22"/>
      <c r="AH1236" s="22"/>
      <c r="AI1236" s="22"/>
      <c r="AJ1236" s="22"/>
      <c r="AK1236" s="22"/>
      <c r="AL1236" s="22"/>
      <c r="AM1236" s="22"/>
      <c r="AN1236" s="22"/>
      <c r="AO1236" s="22"/>
      <c r="AP1236" s="22"/>
      <c r="AQ1236" s="22"/>
      <c r="AR1236" s="22"/>
      <c r="AS1236" s="22"/>
    </row>
    <row r="1237" spans="1:45" x14ac:dyDescent="0.3">
      <c r="A1237" s="22"/>
      <c r="B1237" s="26" t="s">
        <v>5558</v>
      </c>
      <c r="C1237" s="27">
        <v>45887</v>
      </c>
      <c r="D1237" s="28" t="s">
        <v>1189</v>
      </c>
      <c r="E1237" s="28" t="s">
        <v>1157</v>
      </c>
      <c r="F1237" s="28" t="s">
        <v>1195</v>
      </c>
      <c r="G1237" s="28" t="s">
        <v>5559</v>
      </c>
      <c r="H1237" s="28" t="s">
        <v>790</v>
      </c>
      <c r="I1237" s="28" t="s">
        <v>1153</v>
      </c>
      <c r="J1237" s="28" t="s">
        <v>2350</v>
      </c>
      <c r="K1237" s="28" t="s">
        <v>5560</v>
      </c>
      <c r="L1237" s="28" t="s">
        <v>3569</v>
      </c>
      <c r="M1237" s="28" t="s">
        <v>1177</v>
      </c>
      <c r="N1237" s="28" t="s">
        <v>1183</v>
      </c>
      <c r="O1237" s="29">
        <v>2</v>
      </c>
      <c r="P1237" s="29">
        <v>28000</v>
      </c>
      <c r="Q1237" s="29">
        <v>8</v>
      </c>
      <c r="R1237" s="29">
        <v>51520</v>
      </c>
      <c r="S1237" s="29">
        <v>39500</v>
      </c>
      <c r="T1237" s="29">
        <v>12020</v>
      </c>
      <c r="U1237" s="30" t="s">
        <v>1172</v>
      </c>
      <c r="V1237" s="22"/>
      <c r="W1237" s="22"/>
      <c r="X1237" s="22"/>
      <c r="Y1237" s="22"/>
      <c r="Z1237" s="22"/>
      <c r="AA1237" s="22"/>
      <c r="AB1237" s="22"/>
      <c r="AC1237" s="22"/>
      <c r="AD1237" s="22"/>
      <c r="AE1237" s="22"/>
      <c r="AF1237" s="22"/>
      <c r="AG1237" s="22"/>
      <c r="AH1237" s="22"/>
      <c r="AI1237" s="22"/>
      <c r="AJ1237" s="22"/>
      <c r="AK1237" s="22"/>
      <c r="AL1237" s="22"/>
      <c r="AM1237" s="22"/>
      <c r="AN1237" s="22"/>
      <c r="AO1237" s="22"/>
      <c r="AP1237" s="22"/>
      <c r="AQ1237" s="22"/>
      <c r="AR1237" s="22"/>
      <c r="AS1237" s="22"/>
    </row>
    <row r="1238" spans="1:45" x14ac:dyDescent="0.3">
      <c r="A1238" s="22"/>
      <c r="B1238" s="26" t="s">
        <v>5561</v>
      </c>
      <c r="C1238" s="27">
        <v>45887</v>
      </c>
      <c r="D1238" s="28" t="s">
        <v>1189</v>
      </c>
      <c r="E1238" s="28" t="s">
        <v>1157</v>
      </c>
      <c r="F1238" s="28" t="s">
        <v>1195</v>
      </c>
      <c r="G1238" s="28" t="s">
        <v>5562</v>
      </c>
      <c r="H1238" s="28" t="s">
        <v>260</v>
      </c>
      <c r="I1238" s="28" t="s">
        <v>1153</v>
      </c>
      <c r="J1238" s="28" t="s">
        <v>2350</v>
      </c>
      <c r="K1238" s="28" t="s">
        <v>5563</v>
      </c>
      <c r="L1238" s="28" t="s">
        <v>3572</v>
      </c>
      <c r="M1238" s="28" t="s">
        <v>1177</v>
      </c>
      <c r="N1238" s="28" t="s">
        <v>1183</v>
      </c>
      <c r="O1238" s="29">
        <v>3</v>
      </c>
      <c r="P1238" s="29">
        <v>15000</v>
      </c>
      <c r="Q1238" s="29">
        <v>5</v>
      </c>
      <c r="R1238" s="29">
        <v>42750</v>
      </c>
      <c r="S1238" s="29">
        <v>33000</v>
      </c>
      <c r="T1238" s="29">
        <v>9750</v>
      </c>
      <c r="U1238" s="30" t="s">
        <v>1173</v>
      </c>
      <c r="V1238" s="22"/>
      <c r="W1238" s="22"/>
      <c r="X1238" s="22"/>
      <c r="Y1238" s="22"/>
      <c r="Z1238" s="22"/>
      <c r="AA1238" s="22"/>
      <c r="AB1238" s="22"/>
      <c r="AC1238" s="22"/>
      <c r="AD1238" s="22"/>
      <c r="AE1238" s="22"/>
      <c r="AF1238" s="22"/>
      <c r="AG1238" s="22"/>
      <c r="AH1238" s="22"/>
      <c r="AI1238" s="22"/>
      <c r="AJ1238" s="22"/>
      <c r="AK1238" s="22"/>
      <c r="AL1238" s="22"/>
      <c r="AM1238" s="22"/>
      <c r="AN1238" s="22"/>
      <c r="AO1238" s="22"/>
      <c r="AP1238" s="22"/>
      <c r="AQ1238" s="22"/>
      <c r="AR1238" s="22"/>
      <c r="AS1238" s="22"/>
    </row>
    <row r="1239" spans="1:45" x14ac:dyDescent="0.3">
      <c r="A1239" s="22"/>
      <c r="B1239" s="26" t="s">
        <v>5564</v>
      </c>
      <c r="C1239" s="27">
        <v>45888</v>
      </c>
      <c r="D1239" s="28" t="s">
        <v>1190</v>
      </c>
      <c r="E1239" s="28" t="s">
        <v>1157</v>
      </c>
      <c r="F1239" s="28" t="s">
        <v>1197</v>
      </c>
      <c r="G1239" s="28" t="s">
        <v>3645</v>
      </c>
      <c r="H1239" s="28" t="s">
        <v>680</v>
      </c>
      <c r="I1239" s="28" t="s">
        <v>1153</v>
      </c>
      <c r="J1239" s="28" t="s">
        <v>2350</v>
      </c>
      <c r="K1239" s="28" t="s">
        <v>5565</v>
      </c>
      <c r="L1239" s="28" t="s">
        <v>3576</v>
      </c>
      <c r="M1239" s="28" t="s">
        <v>1177</v>
      </c>
      <c r="N1239" s="28" t="s">
        <v>1181</v>
      </c>
      <c r="O1239" s="29">
        <v>4</v>
      </c>
      <c r="P1239" s="29">
        <v>2500</v>
      </c>
      <c r="Q1239" s="29">
        <v>8</v>
      </c>
      <c r="R1239" s="29">
        <v>9200</v>
      </c>
      <c r="S1239" s="29">
        <v>7000</v>
      </c>
      <c r="T1239" s="29">
        <v>2200</v>
      </c>
      <c r="U1239" s="30" t="s">
        <v>1172</v>
      </c>
      <c r="V1239" s="22"/>
      <c r="W1239" s="22"/>
      <c r="X1239" s="22"/>
      <c r="Y1239" s="22"/>
      <c r="Z1239" s="22"/>
      <c r="AA1239" s="22"/>
      <c r="AB1239" s="22"/>
      <c r="AC1239" s="22"/>
      <c r="AD1239" s="22"/>
      <c r="AE1239" s="22"/>
      <c r="AF1239" s="22"/>
      <c r="AG1239" s="22"/>
      <c r="AH1239" s="22"/>
      <c r="AI1239" s="22"/>
      <c r="AJ1239" s="22"/>
      <c r="AK1239" s="22"/>
      <c r="AL1239" s="22"/>
      <c r="AM1239" s="22"/>
      <c r="AN1239" s="22"/>
      <c r="AO1239" s="22"/>
      <c r="AP1239" s="22"/>
      <c r="AQ1239" s="22"/>
      <c r="AR1239" s="22"/>
      <c r="AS1239" s="22"/>
    </row>
    <row r="1240" spans="1:45" x14ac:dyDescent="0.3">
      <c r="A1240" s="22"/>
      <c r="B1240" s="26" t="s">
        <v>5566</v>
      </c>
      <c r="C1240" s="27">
        <v>45888</v>
      </c>
      <c r="D1240" s="28" t="s">
        <v>1190</v>
      </c>
      <c r="E1240" s="28" t="s">
        <v>1157</v>
      </c>
      <c r="F1240" s="28" t="s">
        <v>1197</v>
      </c>
      <c r="G1240" s="28" t="s">
        <v>3649</v>
      </c>
      <c r="H1240" s="28" t="s">
        <v>677</v>
      </c>
      <c r="I1240" s="28" t="s">
        <v>1153</v>
      </c>
      <c r="J1240" s="28" t="s">
        <v>2350</v>
      </c>
      <c r="K1240" s="28" t="s">
        <v>5567</v>
      </c>
      <c r="L1240" s="28" t="s">
        <v>3580</v>
      </c>
      <c r="M1240" s="28" t="s">
        <v>1177</v>
      </c>
      <c r="N1240" s="28" t="s">
        <v>1181</v>
      </c>
      <c r="O1240" s="29">
        <v>3</v>
      </c>
      <c r="P1240" s="29">
        <v>1800</v>
      </c>
      <c r="Q1240" s="29">
        <v>5</v>
      </c>
      <c r="R1240" s="29">
        <v>5130</v>
      </c>
      <c r="S1240" s="29">
        <v>3900</v>
      </c>
      <c r="T1240" s="29">
        <v>1230</v>
      </c>
      <c r="U1240" s="30" t="s">
        <v>1174</v>
      </c>
      <c r="V1240" s="22"/>
      <c r="W1240" s="22"/>
      <c r="X1240" s="22"/>
      <c r="Y1240" s="22"/>
      <c r="Z1240" s="22"/>
      <c r="AA1240" s="22"/>
      <c r="AB1240" s="22"/>
      <c r="AC1240" s="22"/>
      <c r="AD1240" s="22"/>
      <c r="AE1240" s="22"/>
      <c r="AF1240" s="22"/>
      <c r="AG1240" s="22"/>
      <c r="AH1240" s="22"/>
      <c r="AI1240" s="22"/>
      <c r="AJ1240" s="22"/>
      <c r="AK1240" s="22"/>
      <c r="AL1240" s="22"/>
      <c r="AM1240" s="22"/>
      <c r="AN1240" s="22"/>
      <c r="AO1240" s="22"/>
      <c r="AP1240" s="22"/>
      <c r="AQ1240" s="22"/>
      <c r="AR1240" s="22"/>
      <c r="AS1240" s="22"/>
    </row>
    <row r="1241" spans="1:45" x14ac:dyDescent="0.3">
      <c r="A1241" s="22"/>
      <c r="B1241" s="26" t="s">
        <v>5568</v>
      </c>
      <c r="C1241" s="27">
        <v>45889</v>
      </c>
      <c r="D1241" s="28" t="s">
        <v>1191</v>
      </c>
      <c r="E1241" s="28" t="s">
        <v>1157</v>
      </c>
      <c r="F1241" s="28" t="s">
        <v>1198</v>
      </c>
      <c r="G1241" s="28" t="s">
        <v>5497</v>
      </c>
      <c r="H1241" s="28" t="s">
        <v>359</v>
      </c>
      <c r="I1241" s="28" t="s">
        <v>1155</v>
      </c>
      <c r="J1241" s="28" t="s">
        <v>3583</v>
      </c>
      <c r="K1241" s="28" t="s">
        <v>5569</v>
      </c>
      <c r="L1241" s="28" t="s">
        <v>3585</v>
      </c>
      <c r="M1241" s="28" t="s">
        <v>1177</v>
      </c>
      <c r="N1241" s="28" t="s">
        <v>1180</v>
      </c>
      <c r="O1241" s="29">
        <v>5</v>
      </c>
      <c r="P1241" s="29">
        <v>1500</v>
      </c>
      <c r="Q1241" s="29">
        <v>0</v>
      </c>
      <c r="R1241" s="29">
        <v>7500</v>
      </c>
      <c r="S1241" s="29">
        <v>5700</v>
      </c>
      <c r="T1241" s="29">
        <v>1800</v>
      </c>
      <c r="U1241" s="30" t="s">
        <v>1172</v>
      </c>
      <c r="V1241" s="22"/>
      <c r="W1241" s="22"/>
      <c r="X1241" s="22"/>
      <c r="Y1241" s="22"/>
      <c r="Z1241" s="22"/>
      <c r="AA1241" s="22"/>
      <c r="AB1241" s="22"/>
      <c r="AC1241" s="22"/>
      <c r="AD1241" s="22"/>
      <c r="AE1241" s="22"/>
      <c r="AF1241" s="22"/>
      <c r="AG1241" s="22"/>
      <c r="AH1241" s="22"/>
      <c r="AI1241" s="22"/>
      <c r="AJ1241" s="22"/>
      <c r="AK1241" s="22"/>
      <c r="AL1241" s="22"/>
      <c r="AM1241" s="22"/>
      <c r="AN1241" s="22"/>
      <c r="AO1241" s="22"/>
      <c r="AP1241" s="22"/>
      <c r="AQ1241" s="22"/>
      <c r="AR1241" s="22"/>
      <c r="AS1241" s="22"/>
    </row>
    <row r="1242" spans="1:45" x14ac:dyDescent="0.3">
      <c r="A1242" s="22"/>
      <c r="B1242" s="26" t="s">
        <v>5570</v>
      </c>
      <c r="C1242" s="27">
        <v>45889</v>
      </c>
      <c r="D1242" s="28" t="s">
        <v>1191</v>
      </c>
      <c r="E1242" s="28" t="s">
        <v>1157</v>
      </c>
      <c r="F1242" s="28" t="s">
        <v>1198</v>
      </c>
      <c r="G1242" s="28" t="s">
        <v>5508</v>
      </c>
      <c r="H1242" s="28" t="s">
        <v>360</v>
      </c>
      <c r="I1242" s="28" t="s">
        <v>1154</v>
      </c>
      <c r="J1242" s="28" t="s">
        <v>2252</v>
      </c>
      <c r="K1242" s="28" t="s">
        <v>5571</v>
      </c>
      <c r="L1242" s="28" t="s">
        <v>3589</v>
      </c>
      <c r="M1242" s="28" t="s">
        <v>1177</v>
      </c>
      <c r="N1242" s="28" t="s">
        <v>1180</v>
      </c>
      <c r="O1242" s="29">
        <v>3</v>
      </c>
      <c r="P1242" s="29">
        <v>2200</v>
      </c>
      <c r="Q1242" s="29">
        <v>5</v>
      </c>
      <c r="R1242" s="29">
        <v>6270</v>
      </c>
      <c r="S1242" s="29">
        <v>4800</v>
      </c>
      <c r="T1242" s="29">
        <v>1470</v>
      </c>
      <c r="U1242" s="30" t="s">
        <v>1174</v>
      </c>
      <c r="V1242" s="22"/>
      <c r="W1242" s="22"/>
      <c r="X1242" s="22"/>
      <c r="Y1242" s="22"/>
      <c r="Z1242" s="22"/>
      <c r="AA1242" s="22"/>
      <c r="AB1242" s="22"/>
      <c r="AC1242" s="22"/>
      <c r="AD1242" s="22"/>
      <c r="AE1242" s="22"/>
      <c r="AF1242" s="22"/>
      <c r="AG1242" s="22"/>
      <c r="AH1242" s="22"/>
      <c r="AI1242" s="22"/>
      <c r="AJ1242" s="22"/>
      <c r="AK1242" s="22"/>
      <c r="AL1242" s="22"/>
      <c r="AM1242" s="22"/>
      <c r="AN1242" s="22"/>
      <c r="AO1242" s="22"/>
      <c r="AP1242" s="22"/>
      <c r="AQ1242" s="22"/>
      <c r="AR1242" s="22"/>
      <c r="AS1242" s="22"/>
    </row>
    <row r="1243" spans="1:45" x14ac:dyDescent="0.3">
      <c r="A1243" s="22"/>
      <c r="B1243" s="26" t="s">
        <v>5572</v>
      </c>
      <c r="C1243" s="27">
        <v>45890</v>
      </c>
      <c r="D1243" s="28" t="s">
        <v>1192</v>
      </c>
      <c r="E1243" s="28" t="s">
        <v>1157</v>
      </c>
      <c r="F1243" s="28" t="s">
        <v>1195</v>
      </c>
      <c r="G1243" s="28" t="s">
        <v>5573</v>
      </c>
      <c r="H1243" s="28" t="s">
        <v>262</v>
      </c>
      <c r="I1243" s="28" t="s">
        <v>1153</v>
      </c>
      <c r="J1243" s="28" t="s">
        <v>2350</v>
      </c>
      <c r="K1243" s="28" t="s">
        <v>5574</v>
      </c>
      <c r="L1243" s="28" t="s">
        <v>3592</v>
      </c>
      <c r="M1243" s="28" t="s">
        <v>1177</v>
      </c>
      <c r="N1243" s="28" t="s">
        <v>1183</v>
      </c>
      <c r="O1243" s="29">
        <v>4</v>
      </c>
      <c r="P1243" s="29">
        <v>3500</v>
      </c>
      <c r="Q1243" s="29">
        <v>0</v>
      </c>
      <c r="R1243" s="29">
        <v>14000</v>
      </c>
      <c r="S1243" s="29">
        <v>10700</v>
      </c>
      <c r="T1243" s="29">
        <v>3300</v>
      </c>
      <c r="U1243" s="30" t="s">
        <v>1172</v>
      </c>
      <c r="V1243" s="22"/>
      <c r="W1243" s="22"/>
      <c r="X1243" s="22"/>
      <c r="Y1243" s="22"/>
      <c r="Z1243" s="22"/>
      <c r="AA1243" s="22"/>
      <c r="AB1243" s="22"/>
      <c r="AC1243" s="22"/>
      <c r="AD1243" s="22"/>
      <c r="AE1243" s="22"/>
      <c r="AF1243" s="22"/>
      <c r="AG1243" s="22"/>
      <c r="AH1243" s="22"/>
      <c r="AI1243" s="22"/>
      <c r="AJ1243" s="22"/>
      <c r="AK1243" s="22"/>
      <c r="AL1243" s="22"/>
      <c r="AM1243" s="22"/>
      <c r="AN1243" s="22"/>
      <c r="AO1243" s="22"/>
      <c r="AP1243" s="22"/>
      <c r="AQ1243" s="22"/>
      <c r="AR1243" s="22"/>
      <c r="AS1243" s="22"/>
    </row>
    <row r="1244" spans="1:45" x14ac:dyDescent="0.3">
      <c r="A1244" s="22"/>
      <c r="B1244" s="26" t="s">
        <v>5575</v>
      </c>
      <c r="C1244" s="27">
        <v>45890</v>
      </c>
      <c r="D1244" s="28" t="s">
        <v>1192</v>
      </c>
      <c r="E1244" s="28" t="s">
        <v>1157</v>
      </c>
      <c r="F1244" s="28" t="s">
        <v>1195</v>
      </c>
      <c r="G1244" s="28" t="s">
        <v>5576</v>
      </c>
      <c r="H1244" s="28" t="s">
        <v>779</v>
      </c>
      <c r="I1244" s="28" t="s">
        <v>1153</v>
      </c>
      <c r="J1244" s="28" t="s">
        <v>2350</v>
      </c>
      <c r="K1244" s="28" t="s">
        <v>5577</v>
      </c>
      <c r="L1244" s="28" t="s">
        <v>3595</v>
      </c>
      <c r="M1244" s="28" t="s">
        <v>1177</v>
      </c>
      <c r="N1244" s="28" t="s">
        <v>1183</v>
      </c>
      <c r="O1244" s="29">
        <v>6</v>
      </c>
      <c r="P1244" s="29">
        <v>2800</v>
      </c>
      <c r="Q1244" s="29">
        <v>8</v>
      </c>
      <c r="R1244" s="29">
        <v>15456</v>
      </c>
      <c r="S1244" s="29">
        <v>11800</v>
      </c>
      <c r="T1244" s="29">
        <v>3656</v>
      </c>
      <c r="U1244" s="30" t="s">
        <v>1173</v>
      </c>
      <c r="V1244" s="22"/>
      <c r="W1244" s="22"/>
      <c r="X1244" s="22"/>
      <c r="Y1244" s="22"/>
      <c r="Z1244" s="22"/>
      <c r="AA1244" s="22"/>
      <c r="AB1244" s="22"/>
      <c r="AC1244" s="22"/>
      <c r="AD1244" s="22"/>
      <c r="AE1244" s="22"/>
      <c r="AF1244" s="22"/>
      <c r="AG1244" s="22"/>
      <c r="AH1244" s="22"/>
      <c r="AI1244" s="22"/>
      <c r="AJ1244" s="22"/>
      <c r="AK1244" s="22"/>
      <c r="AL1244" s="22"/>
      <c r="AM1244" s="22"/>
      <c r="AN1244" s="22"/>
      <c r="AO1244" s="22"/>
      <c r="AP1244" s="22"/>
      <c r="AQ1244" s="22"/>
      <c r="AR1244" s="22"/>
      <c r="AS1244" s="22"/>
    </row>
    <row r="1245" spans="1:45" x14ac:dyDescent="0.3">
      <c r="A1245" s="22"/>
      <c r="B1245" s="26" t="s">
        <v>5578</v>
      </c>
      <c r="C1245" s="27">
        <v>45891</v>
      </c>
      <c r="D1245" s="28" t="s">
        <v>1193</v>
      </c>
      <c r="E1245" s="28" t="s">
        <v>1157</v>
      </c>
      <c r="F1245" s="28" t="s">
        <v>1195</v>
      </c>
      <c r="G1245" s="28" t="s">
        <v>5579</v>
      </c>
      <c r="H1245" s="28" t="s">
        <v>776</v>
      </c>
      <c r="I1245" s="28" t="s">
        <v>1154</v>
      </c>
      <c r="J1245" s="28" t="s">
        <v>2261</v>
      </c>
      <c r="K1245" s="28" t="s">
        <v>5580</v>
      </c>
      <c r="L1245" s="28" t="s">
        <v>3598</v>
      </c>
      <c r="M1245" s="28" t="s">
        <v>1177</v>
      </c>
      <c r="N1245" s="28" t="s">
        <v>1183</v>
      </c>
      <c r="O1245" s="29">
        <v>8</v>
      </c>
      <c r="P1245" s="29">
        <v>1200</v>
      </c>
      <c r="Q1245" s="29">
        <v>5</v>
      </c>
      <c r="R1245" s="29">
        <v>9120</v>
      </c>
      <c r="S1245" s="29">
        <v>6900</v>
      </c>
      <c r="T1245" s="29">
        <v>2220</v>
      </c>
      <c r="U1245" s="30" t="s">
        <v>1172</v>
      </c>
      <c r="V1245" s="22"/>
      <c r="W1245" s="22"/>
      <c r="X1245" s="22"/>
      <c r="Y1245" s="22"/>
      <c r="Z1245" s="22"/>
      <c r="AA1245" s="22"/>
      <c r="AB1245" s="22"/>
      <c r="AC1245" s="22"/>
      <c r="AD1245" s="22"/>
      <c r="AE1245" s="22"/>
      <c r="AF1245" s="22"/>
      <c r="AG1245" s="22"/>
      <c r="AH1245" s="22"/>
      <c r="AI1245" s="22"/>
      <c r="AJ1245" s="22"/>
      <c r="AK1245" s="22"/>
      <c r="AL1245" s="22"/>
      <c r="AM1245" s="22"/>
      <c r="AN1245" s="22"/>
      <c r="AO1245" s="22"/>
      <c r="AP1245" s="22"/>
      <c r="AQ1245" s="22"/>
      <c r="AR1245" s="22"/>
      <c r="AS1245" s="22"/>
    </row>
    <row r="1246" spans="1:45" x14ac:dyDescent="0.3">
      <c r="A1246" s="22"/>
      <c r="B1246" s="26" t="s">
        <v>5581</v>
      </c>
      <c r="C1246" s="27">
        <v>45891</v>
      </c>
      <c r="D1246" s="28" t="s">
        <v>1193</v>
      </c>
      <c r="E1246" s="28" t="s">
        <v>1157</v>
      </c>
      <c r="F1246" s="28" t="s">
        <v>1195</v>
      </c>
      <c r="G1246" s="28" t="s">
        <v>5582</v>
      </c>
      <c r="H1246" s="28" t="s">
        <v>318</v>
      </c>
      <c r="I1246" s="28" t="s">
        <v>1153</v>
      </c>
      <c r="J1246" s="28" t="s">
        <v>2419</v>
      </c>
      <c r="K1246" s="28" t="s">
        <v>5583</v>
      </c>
      <c r="L1246" s="28" t="s">
        <v>3601</v>
      </c>
      <c r="M1246" s="28" t="s">
        <v>1177</v>
      </c>
      <c r="N1246" s="28" t="s">
        <v>1183</v>
      </c>
      <c r="O1246" s="29">
        <v>5</v>
      </c>
      <c r="P1246" s="29">
        <v>2200</v>
      </c>
      <c r="Q1246" s="29">
        <v>0</v>
      </c>
      <c r="R1246" s="29">
        <v>11000</v>
      </c>
      <c r="S1246" s="29">
        <v>8400</v>
      </c>
      <c r="T1246" s="29">
        <v>2600</v>
      </c>
      <c r="U1246" s="30" t="s">
        <v>1174</v>
      </c>
      <c r="V1246" s="22"/>
      <c r="W1246" s="22"/>
      <c r="X1246" s="22"/>
      <c r="Y1246" s="22"/>
      <c r="Z1246" s="22"/>
      <c r="AA1246" s="22"/>
      <c r="AB1246" s="22"/>
      <c r="AC1246" s="22"/>
      <c r="AD1246" s="22"/>
      <c r="AE1246" s="22"/>
      <c r="AF1246" s="22"/>
      <c r="AG1246" s="22"/>
      <c r="AH1246" s="22"/>
      <c r="AI1246" s="22"/>
      <c r="AJ1246" s="22"/>
      <c r="AK1246" s="22"/>
      <c r="AL1246" s="22"/>
      <c r="AM1246" s="22"/>
      <c r="AN1246" s="22"/>
      <c r="AO1246" s="22"/>
      <c r="AP1246" s="22"/>
      <c r="AQ1246" s="22"/>
      <c r="AR1246" s="22"/>
      <c r="AS1246" s="22"/>
    </row>
    <row r="1247" spans="1:45" x14ac:dyDescent="0.3">
      <c r="A1247" s="22"/>
      <c r="B1247" s="26" t="s">
        <v>5584</v>
      </c>
      <c r="C1247" s="27">
        <v>45892</v>
      </c>
      <c r="D1247" s="28" t="s">
        <v>1186</v>
      </c>
      <c r="E1247" s="28" t="s">
        <v>1159</v>
      </c>
      <c r="F1247" s="28" t="s">
        <v>1198</v>
      </c>
      <c r="G1247" s="28" t="s">
        <v>1259</v>
      </c>
      <c r="H1247" s="28" t="s">
        <v>354</v>
      </c>
      <c r="I1247" s="28" t="s">
        <v>1152</v>
      </c>
      <c r="J1247" s="28" t="s">
        <v>2350</v>
      </c>
      <c r="K1247" s="28" t="s">
        <v>5585</v>
      </c>
      <c r="L1247" s="28" t="s">
        <v>3604</v>
      </c>
      <c r="M1247" s="28" t="s">
        <v>1177</v>
      </c>
      <c r="N1247" s="28" t="s">
        <v>1184</v>
      </c>
      <c r="O1247" s="29">
        <v>2</v>
      </c>
      <c r="P1247" s="29">
        <v>18000</v>
      </c>
      <c r="Q1247" s="29">
        <v>8</v>
      </c>
      <c r="R1247" s="29">
        <v>33120</v>
      </c>
      <c r="S1247" s="29">
        <v>25500</v>
      </c>
      <c r="T1247" s="29">
        <v>7620</v>
      </c>
      <c r="U1247" s="30" t="s">
        <v>1172</v>
      </c>
      <c r="V1247" s="22"/>
      <c r="W1247" s="22"/>
      <c r="X1247" s="22"/>
      <c r="Y1247" s="22"/>
      <c r="Z1247" s="22"/>
      <c r="AA1247" s="22"/>
      <c r="AB1247" s="22"/>
      <c r="AC1247" s="22"/>
      <c r="AD1247" s="22"/>
      <c r="AE1247" s="22"/>
      <c r="AF1247" s="22"/>
      <c r="AG1247" s="22"/>
      <c r="AH1247" s="22"/>
      <c r="AI1247" s="22"/>
      <c r="AJ1247" s="22"/>
      <c r="AK1247" s="22"/>
      <c r="AL1247" s="22"/>
      <c r="AM1247" s="22"/>
      <c r="AN1247" s="22"/>
      <c r="AO1247" s="22"/>
      <c r="AP1247" s="22"/>
      <c r="AQ1247" s="22"/>
      <c r="AR1247" s="22"/>
      <c r="AS1247" s="22"/>
    </row>
    <row r="1248" spans="1:45" x14ac:dyDescent="0.3">
      <c r="A1248" s="22"/>
      <c r="B1248" s="26" t="s">
        <v>5586</v>
      </c>
      <c r="C1248" s="27">
        <v>45892</v>
      </c>
      <c r="D1248" s="28" t="s">
        <v>1186</v>
      </c>
      <c r="E1248" s="28" t="s">
        <v>1159</v>
      </c>
      <c r="F1248" s="28" t="s">
        <v>1198</v>
      </c>
      <c r="G1248" s="28" t="s">
        <v>1264</v>
      </c>
      <c r="H1248" s="28" t="s">
        <v>363</v>
      </c>
      <c r="I1248" s="28" t="s">
        <v>1152</v>
      </c>
      <c r="J1248" s="28" t="s">
        <v>2350</v>
      </c>
      <c r="K1248" s="28" t="s">
        <v>5587</v>
      </c>
      <c r="L1248" s="28" t="s">
        <v>3607</v>
      </c>
      <c r="M1248" s="28" t="s">
        <v>1177</v>
      </c>
      <c r="N1248" s="28" t="s">
        <v>1184</v>
      </c>
      <c r="O1248" s="29">
        <v>4</v>
      </c>
      <c r="P1248" s="29">
        <v>2500</v>
      </c>
      <c r="Q1248" s="29">
        <v>5</v>
      </c>
      <c r="R1248" s="29">
        <v>9500</v>
      </c>
      <c r="S1248" s="29">
        <v>7200</v>
      </c>
      <c r="T1248" s="29">
        <v>2300</v>
      </c>
      <c r="U1248" s="30" t="s">
        <v>1174</v>
      </c>
      <c r="V1248" s="22"/>
      <c r="W1248" s="22"/>
      <c r="X1248" s="22"/>
      <c r="Y1248" s="22"/>
      <c r="Z1248" s="22"/>
      <c r="AA1248" s="22"/>
      <c r="AB1248" s="22"/>
      <c r="AC1248" s="22"/>
      <c r="AD1248" s="22"/>
      <c r="AE1248" s="22"/>
      <c r="AF1248" s="22"/>
      <c r="AG1248" s="22"/>
      <c r="AH1248" s="22"/>
      <c r="AI1248" s="22"/>
      <c r="AJ1248" s="22"/>
      <c r="AK1248" s="22"/>
      <c r="AL1248" s="22"/>
      <c r="AM1248" s="22"/>
      <c r="AN1248" s="22"/>
      <c r="AO1248" s="22"/>
      <c r="AP1248" s="22"/>
      <c r="AQ1248" s="22"/>
      <c r="AR1248" s="22"/>
      <c r="AS1248" s="22"/>
    </row>
    <row r="1249" spans="1:45" x14ac:dyDescent="0.3">
      <c r="A1249" s="22"/>
      <c r="B1249" s="26" t="s">
        <v>5568</v>
      </c>
      <c r="C1249" s="27">
        <v>45901</v>
      </c>
      <c r="D1249" s="28" t="s">
        <v>1186</v>
      </c>
      <c r="E1249" s="28" t="s">
        <v>1159</v>
      </c>
      <c r="F1249" s="28" t="s">
        <v>1198</v>
      </c>
      <c r="G1249" s="28" t="s">
        <v>1307</v>
      </c>
      <c r="H1249" s="28" t="s">
        <v>358</v>
      </c>
      <c r="I1249" s="28" t="s">
        <v>1152</v>
      </c>
      <c r="J1249" s="28" t="s">
        <v>2350</v>
      </c>
      <c r="K1249" s="28" t="s">
        <v>5588</v>
      </c>
      <c r="L1249" s="28" t="s">
        <v>3621</v>
      </c>
      <c r="M1249" s="28" t="s">
        <v>1177</v>
      </c>
      <c r="N1249" s="28" t="s">
        <v>1184</v>
      </c>
      <c r="O1249" s="29">
        <v>3</v>
      </c>
      <c r="P1249" s="29">
        <v>15000</v>
      </c>
      <c r="Q1249" s="29">
        <v>8</v>
      </c>
      <c r="R1249" s="29">
        <v>41400</v>
      </c>
      <c r="S1249" s="29">
        <v>32000</v>
      </c>
      <c r="T1249" s="29">
        <v>9400</v>
      </c>
      <c r="U1249" s="30" t="s">
        <v>1172</v>
      </c>
      <c r="V1249" s="22"/>
      <c r="W1249" s="22"/>
      <c r="X1249" s="22"/>
      <c r="Y1249" s="22"/>
      <c r="Z1249" s="22"/>
      <c r="AA1249" s="22"/>
      <c r="AB1249" s="22"/>
      <c r="AC1249" s="22"/>
      <c r="AD1249" s="22"/>
      <c r="AE1249" s="22"/>
      <c r="AF1249" s="22"/>
      <c r="AG1249" s="22"/>
      <c r="AH1249" s="22"/>
      <c r="AI1249" s="22"/>
      <c r="AJ1249" s="22"/>
      <c r="AK1249" s="22"/>
      <c r="AL1249" s="22"/>
      <c r="AM1249" s="22"/>
      <c r="AN1249" s="22"/>
      <c r="AO1249" s="22"/>
      <c r="AP1249" s="22"/>
      <c r="AQ1249" s="22"/>
      <c r="AR1249" s="22"/>
      <c r="AS1249" s="22"/>
    </row>
    <row r="1250" spans="1:45" x14ac:dyDescent="0.3">
      <c r="A1250" s="22"/>
      <c r="B1250" s="26" t="s">
        <v>5570</v>
      </c>
      <c r="C1250" s="27">
        <v>45901</v>
      </c>
      <c r="D1250" s="28" t="s">
        <v>1186</v>
      </c>
      <c r="E1250" s="28" t="s">
        <v>1159</v>
      </c>
      <c r="F1250" s="28" t="s">
        <v>1198</v>
      </c>
      <c r="G1250" s="28" t="s">
        <v>1311</v>
      </c>
      <c r="H1250" s="28" t="s">
        <v>572</v>
      </c>
      <c r="I1250" s="28" t="s">
        <v>1152</v>
      </c>
      <c r="J1250" s="28" t="s">
        <v>1557</v>
      </c>
      <c r="K1250" s="28" t="s">
        <v>5589</v>
      </c>
      <c r="L1250" s="28" t="s">
        <v>3623</v>
      </c>
      <c r="M1250" s="28" t="s">
        <v>1177</v>
      </c>
      <c r="N1250" s="28" t="s">
        <v>1184</v>
      </c>
      <c r="O1250" s="29">
        <v>2</v>
      </c>
      <c r="P1250" s="29">
        <v>3500</v>
      </c>
      <c r="Q1250" s="29">
        <v>5</v>
      </c>
      <c r="R1250" s="29">
        <v>6650</v>
      </c>
      <c r="S1250" s="29">
        <v>5100</v>
      </c>
      <c r="T1250" s="29">
        <v>1550</v>
      </c>
      <c r="U1250" s="30" t="s">
        <v>1174</v>
      </c>
      <c r="V1250" s="22"/>
      <c r="W1250" s="22"/>
      <c r="X1250" s="22"/>
      <c r="Y1250" s="22"/>
      <c r="Z1250" s="22"/>
      <c r="AA1250" s="22"/>
      <c r="AB1250" s="22"/>
      <c r="AC1250" s="22"/>
      <c r="AD1250" s="22"/>
      <c r="AE1250" s="22"/>
      <c r="AF1250" s="22"/>
      <c r="AG1250" s="22"/>
      <c r="AH1250" s="22"/>
      <c r="AI1250" s="22"/>
      <c r="AJ1250" s="22"/>
      <c r="AK1250" s="22"/>
      <c r="AL1250" s="22"/>
      <c r="AM1250" s="22"/>
      <c r="AN1250" s="22"/>
      <c r="AO1250" s="22"/>
      <c r="AP1250" s="22"/>
      <c r="AQ1250" s="22"/>
      <c r="AR1250" s="22"/>
      <c r="AS1250" s="22"/>
    </row>
    <row r="1251" spans="1:45" x14ac:dyDescent="0.3">
      <c r="A1251" s="22"/>
      <c r="B1251" s="26" t="s">
        <v>5572</v>
      </c>
      <c r="C1251" s="27">
        <v>45902</v>
      </c>
      <c r="D1251" s="28" t="s">
        <v>1187</v>
      </c>
      <c r="E1251" s="28" t="s">
        <v>1158</v>
      </c>
      <c r="F1251" s="28" t="s">
        <v>1196</v>
      </c>
      <c r="G1251" s="28" t="s">
        <v>3665</v>
      </c>
      <c r="H1251" s="28" t="s">
        <v>456</v>
      </c>
      <c r="I1251" s="28" t="s">
        <v>1154</v>
      </c>
      <c r="J1251" s="28" t="s">
        <v>2252</v>
      </c>
      <c r="K1251" s="28" t="s">
        <v>5590</v>
      </c>
      <c r="L1251" s="28" t="s">
        <v>3625</v>
      </c>
      <c r="M1251" s="28" t="s">
        <v>1177</v>
      </c>
      <c r="N1251" s="28" t="s">
        <v>1182</v>
      </c>
      <c r="O1251" s="29">
        <v>5</v>
      </c>
      <c r="P1251" s="29">
        <v>1200</v>
      </c>
      <c r="Q1251" s="29">
        <v>0</v>
      </c>
      <c r="R1251" s="29">
        <v>6000</v>
      </c>
      <c r="S1251" s="29">
        <v>4600</v>
      </c>
      <c r="T1251" s="29">
        <v>1400</v>
      </c>
      <c r="U1251" s="30" t="s">
        <v>1173</v>
      </c>
      <c r="V1251" s="22"/>
      <c r="W1251" s="22"/>
      <c r="X1251" s="22"/>
      <c r="Y1251" s="22"/>
      <c r="Z1251" s="22"/>
      <c r="AA1251" s="22"/>
      <c r="AB1251" s="22"/>
      <c r="AC1251" s="22"/>
      <c r="AD1251" s="22"/>
      <c r="AE1251" s="22"/>
      <c r="AF1251" s="22"/>
      <c r="AG1251" s="22"/>
      <c r="AH1251" s="22"/>
      <c r="AI1251" s="22"/>
      <c r="AJ1251" s="22"/>
      <c r="AK1251" s="22"/>
      <c r="AL1251" s="22"/>
      <c r="AM1251" s="22"/>
      <c r="AN1251" s="22"/>
      <c r="AO1251" s="22"/>
      <c r="AP1251" s="22"/>
      <c r="AQ1251" s="22"/>
      <c r="AR1251" s="22"/>
      <c r="AS1251" s="22"/>
    </row>
    <row r="1252" spans="1:45" x14ac:dyDescent="0.3">
      <c r="A1252" s="22"/>
      <c r="B1252" s="26" t="s">
        <v>5575</v>
      </c>
      <c r="C1252" s="27">
        <v>45902</v>
      </c>
      <c r="D1252" s="28" t="s">
        <v>1187</v>
      </c>
      <c r="E1252" s="28" t="s">
        <v>1158</v>
      </c>
      <c r="F1252" s="28" t="s">
        <v>1196</v>
      </c>
      <c r="G1252" s="28" t="s">
        <v>3669</v>
      </c>
      <c r="H1252" s="28" t="s">
        <v>556</v>
      </c>
      <c r="I1252" s="28" t="s">
        <v>1153</v>
      </c>
      <c r="J1252" s="28" t="s">
        <v>2227</v>
      </c>
      <c r="K1252" s="28" t="s">
        <v>5591</v>
      </c>
      <c r="L1252" s="28" t="s">
        <v>3627</v>
      </c>
      <c r="M1252" s="28" t="s">
        <v>1177</v>
      </c>
      <c r="N1252" s="28" t="s">
        <v>1182</v>
      </c>
      <c r="O1252" s="29">
        <v>4</v>
      </c>
      <c r="P1252" s="29">
        <v>800</v>
      </c>
      <c r="Q1252" s="29">
        <v>0</v>
      </c>
      <c r="R1252" s="29">
        <v>3200</v>
      </c>
      <c r="S1252" s="29">
        <v>2400</v>
      </c>
      <c r="T1252" s="29">
        <v>800</v>
      </c>
      <c r="U1252" s="30" t="s">
        <v>1172</v>
      </c>
      <c r="V1252" s="22"/>
      <c r="W1252" s="22"/>
      <c r="X1252" s="22"/>
      <c r="Y1252" s="22"/>
      <c r="Z1252" s="22"/>
      <c r="AA1252" s="22"/>
      <c r="AB1252" s="22"/>
      <c r="AC1252" s="22"/>
      <c r="AD1252" s="22"/>
      <c r="AE1252" s="22"/>
      <c r="AF1252" s="22"/>
      <c r="AG1252" s="22"/>
      <c r="AH1252" s="22"/>
      <c r="AI1252" s="22"/>
      <c r="AJ1252" s="22"/>
      <c r="AK1252" s="22"/>
      <c r="AL1252" s="22"/>
      <c r="AM1252" s="22"/>
      <c r="AN1252" s="22"/>
      <c r="AO1252" s="22"/>
      <c r="AP1252" s="22"/>
      <c r="AQ1252" s="22"/>
      <c r="AR1252" s="22"/>
      <c r="AS1252" s="22"/>
    </row>
    <row r="1253" spans="1:45" x14ac:dyDescent="0.3">
      <c r="A1253" s="22"/>
      <c r="B1253" s="26" t="s">
        <v>5578</v>
      </c>
      <c r="C1253" s="27">
        <v>45903</v>
      </c>
      <c r="D1253" s="28" t="s">
        <v>1188</v>
      </c>
      <c r="E1253" s="28" t="s">
        <v>1156</v>
      </c>
      <c r="F1253" s="28" t="s">
        <v>1197</v>
      </c>
      <c r="G1253" s="28" t="s">
        <v>3014</v>
      </c>
      <c r="H1253" s="28" t="s">
        <v>362</v>
      </c>
      <c r="I1253" s="28" t="s">
        <v>1154</v>
      </c>
      <c r="J1253" s="28" t="s">
        <v>2252</v>
      </c>
      <c r="K1253" s="28" t="s">
        <v>5592</v>
      </c>
      <c r="L1253" s="28" t="s">
        <v>3630</v>
      </c>
      <c r="M1253" s="28" t="s">
        <v>1177</v>
      </c>
      <c r="N1253" s="28" t="s">
        <v>1185</v>
      </c>
      <c r="O1253" s="29">
        <v>2</v>
      </c>
      <c r="P1253" s="29">
        <v>5500</v>
      </c>
      <c r="Q1253" s="29">
        <v>5</v>
      </c>
      <c r="R1253" s="29">
        <v>10450</v>
      </c>
      <c r="S1253" s="29">
        <v>8000</v>
      </c>
      <c r="T1253" s="29">
        <v>2450</v>
      </c>
      <c r="U1253" s="30" t="s">
        <v>1172</v>
      </c>
      <c r="V1253" s="22"/>
      <c r="W1253" s="22"/>
      <c r="X1253" s="22"/>
      <c r="Y1253" s="22"/>
      <c r="Z1253" s="22"/>
      <c r="AA1253" s="22"/>
      <c r="AB1253" s="22"/>
      <c r="AC1253" s="22"/>
      <c r="AD1253" s="22"/>
      <c r="AE1253" s="22"/>
      <c r="AF1253" s="22"/>
      <c r="AG1253" s="22"/>
      <c r="AH1253" s="22"/>
      <c r="AI1253" s="22"/>
      <c r="AJ1253" s="22"/>
      <c r="AK1253" s="22"/>
      <c r="AL1253" s="22"/>
      <c r="AM1253" s="22"/>
      <c r="AN1253" s="22"/>
      <c r="AO1253" s="22"/>
      <c r="AP1253" s="22"/>
      <c r="AQ1253" s="22"/>
      <c r="AR1253" s="22"/>
      <c r="AS1253" s="22"/>
    </row>
    <row r="1254" spans="1:45" x14ac:dyDescent="0.3">
      <c r="A1254" s="22"/>
      <c r="B1254" s="26" t="s">
        <v>5581</v>
      </c>
      <c r="C1254" s="27">
        <v>45903</v>
      </c>
      <c r="D1254" s="28" t="s">
        <v>1188</v>
      </c>
      <c r="E1254" s="28" t="s">
        <v>1156</v>
      </c>
      <c r="F1254" s="28" t="s">
        <v>1197</v>
      </c>
      <c r="G1254" s="28" t="s">
        <v>3018</v>
      </c>
      <c r="H1254" s="28" t="s">
        <v>316</v>
      </c>
      <c r="I1254" s="28" t="s">
        <v>1152</v>
      </c>
      <c r="J1254" s="28" t="s">
        <v>2419</v>
      </c>
      <c r="K1254" s="28" t="s">
        <v>5593</v>
      </c>
      <c r="L1254" s="28" t="s">
        <v>3633</v>
      </c>
      <c r="M1254" s="28" t="s">
        <v>1177</v>
      </c>
      <c r="N1254" s="28" t="s">
        <v>1185</v>
      </c>
      <c r="O1254" s="29">
        <v>4</v>
      </c>
      <c r="P1254" s="29">
        <v>1800</v>
      </c>
      <c r="Q1254" s="29">
        <v>0</v>
      </c>
      <c r="R1254" s="29">
        <v>7200</v>
      </c>
      <c r="S1254" s="29">
        <v>5500</v>
      </c>
      <c r="T1254" s="29">
        <v>1700</v>
      </c>
      <c r="U1254" s="30" t="s">
        <v>1174</v>
      </c>
      <c r="V1254" s="22"/>
      <c r="W1254" s="22"/>
      <c r="X1254" s="22"/>
      <c r="Y1254" s="22"/>
      <c r="Z1254" s="22"/>
      <c r="AA1254" s="22"/>
      <c r="AB1254" s="22"/>
      <c r="AC1254" s="22"/>
      <c r="AD1254" s="22"/>
      <c r="AE1254" s="22"/>
      <c r="AF1254" s="22"/>
      <c r="AG1254" s="22"/>
      <c r="AH1254" s="22"/>
      <c r="AI1254" s="22"/>
      <c r="AJ1254" s="22"/>
      <c r="AK1254" s="22"/>
      <c r="AL1254" s="22"/>
      <c r="AM1254" s="22"/>
      <c r="AN1254" s="22"/>
      <c r="AO1254" s="22"/>
      <c r="AP1254" s="22"/>
      <c r="AQ1254" s="22"/>
      <c r="AR1254" s="22"/>
      <c r="AS1254" s="22"/>
    </row>
    <row r="1255" spans="1:45" x14ac:dyDescent="0.3">
      <c r="A1255" s="22"/>
      <c r="B1255" s="26" t="s">
        <v>5584</v>
      </c>
      <c r="C1255" s="27">
        <v>45904</v>
      </c>
      <c r="D1255" s="28" t="s">
        <v>1189</v>
      </c>
      <c r="E1255" s="28" t="s">
        <v>1157</v>
      </c>
      <c r="F1255" s="28" t="s">
        <v>1195</v>
      </c>
      <c r="G1255" s="28" t="s">
        <v>5594</v>
      </c>
      <c r="H1255" s="28" t="s">
        <v>261</v>
      </c>
      <c r="I1255" s="28" t="s">
        <v>1153</v>
      </c>
      <c r="J1255" s="28" t="s">
        <v>2350</v>
      </c>
      <c r="K1255" s="28" t="s">
        <v>5595</v>
      </c>
      <c r="L1255" s="28" t="s">
        <v>3635</v>
      </c>
      <c r="M1255" s="28" t="s">
        <v>1177</v>
      </c>
      <c r="N1255" s="28" t="s">
        <v>1183</v>
      </c>
      <c r="O1255" s="29">
        <v>2</v>
      </c>
      <c r="P1255" s="29">
        <v>15000</v>
      </c>
      <c r="Q1255" s="29">
        <v>8</v>
      </c>
      <c r="R1255" s="29">
        <v>27600</v>
      </c>
      <c r="S1255" s="29">
        <v>21000</v>
      </c>
      <c r="T1255" s="29">
        <v>6600</v>
      </c>
      <c r="U1255" s="30" t="s">
        <v>1172</v>
      </c>
      <c r="V1255" s="22"/>
      <c r="W1255" s="22"/>
      <c r="X1255" s="22"/>
      <c r="Y1255" s="22"/>
      <c r="Z1255" s="22"/>
      <c r="AA1255" s="22"/>
      <c r="AB1255" s="22"/>
      <c r="AC1255" s="22"/>
      <c r="AD1255" s="22"/>
      <c r="AE1255" s="22"/>
      <c r="AF1255" s="22"/>
      <c r="AG1255" s="22"/>
      <c r="AH1255" s="22"/>
      <c r="AI1255" s="22"/>
      <c r="AJ1255" s="22"/>
      <c r="AK1255" s="22"/>
      <c r="AL1255" s="22"/>
      <c r="AM1255" s="22"/>
      <c r="AN1255" s="22"/>
      <c r="AO1255" s="22"/>
      <c r="AP1255" s="22"/>
      <c r="AQ1255" s="22"/>
      <c r="AR1255" s="22"/>
      <c r="AS1255" s="22"/>
    </row>
    <row r="1256" spans="1:45" x14ac:dyDescent="0.3">
      <c r="A1256" s="22"/>
      <c r="B1256" s="26" t="s">
        <v>5586</v>
      </c>
      <c r="C1256" s="27">
        <v>45904</v>
      </c>
      <c r="D1256" s="28" t="s">
        <v>1189</v>
      </c>
      <c r="E1256" s="28" t="s">
        <v>1157</v>
      </c>
      <c r="F1256" s="28" t="s">
        <v>1195</v>
      </c>
      <c r="G1256" s="28" t="s">
        <v>5596</v>
      </c>
      <c r="H1256" s="28" t="s">
        <v>778</v>
      </c>
      <c r="I1256" s="28" t="s">
        <v>1153</v>
      </c>
      <c r="J1256" s="28" t="s">
        <v>2350</v>
      </c>
      <c r="K1256" s="28" t="s">
        <v>5597</v>
      </c>
      <c r="L1256" s="28" t="s">
        <v>3637</v>
      </c>
      <c r="M1256" s="28" t="s">
        <v>1177</v>
      </c>
      <c r="N1256" s="28" t="s">
        <v>1183</v>
      </c>
      <c r="O1256" s="29">
        <v>5</v>
      </c>
      <c r="P1256" s="29">
        <v>8500</v>
      </c>
      <c r="Q1256" s="29">
        <v>10</v>
      </c>
      <c r="R1256" s="29">
        <v>38250</v>
      </c>
      <c r="S1256" s="29">
        <v>29000</v>
      </c>
      <c r="T1256" s="29">
        <v>9250</v>
      </c>
      <c r="U1256" s="30" t="s">
        <v>1173</v>
      </c>
      <c r="V1256" s="22"/>
      <c r="W1256" s="22"/>
      <c r="X1256" s="22"/>
      <c r="Y1256" s="22"/>
      <c r="Z1256" s="22"/>
      <c r="AA1256" s="22"/>
      <c r="AB1256" s="22"/>
      <c r="AC1256" s="22"/>
      <c r="AD1256" s="22"/>
      <c r="AE1256" s="22"/>
      <c r="AF1256" s="22"/>
      <c r="AG1256" s="22"/>
      <c r="AH1256" s="22"/>
      <c r="AI1256" s="22"/>
      <c r="AJ1256" s="22"/>
      <c r="AK1256" s="22"/>
      <c r="AL1256" s="22"/>
      <c r="AM1256" s="22"/>
      <c r="AN1256" s="22"/>
      <c r="AO1256" s="22"/>
      <c r="AP1256" s="22"/>
      <c r="AQ1256" s="22"/>
      <c r="AR1256" s="22"/>
      <c r="AS1256" s="22"/>
    </row>
    <row r="1257" spans="1:45" x14ac:dyDescent="0.3">
      <c r="A1257" s="22"/>
      <c r="B1257" s="26" t="s">
        <v>5598</v>
      </c>
      <c r="C1257" s="27">
        <v>45905</v>
      </c>
      <c r="D1257" s="28" t="s">
        <v>1190</v>
      </c>
      <c r="E1257" s="28" t="s">
        <v>1157</v>
      </c>
      <c r="F1257" s="28" t="s">
        <v>1197</v>
      </c>
      <c r="G1257" s="28" t="s">
        <v>3687</v>
      </c>
      <c r="H1257" s="28" t="s">
        <v>676</v>
      </c>
      <c r="I1257" s="28" t="s">
        <v>1153</v>
      </c>
      <c r="J1257" s="28" t="s">
        <v>2350</v>
      </c>
      <c r="K1257" s="28" t="s">
        <v>5599</v>
      </c>
      <c r="L1257" s="28" t="s">
        <v>3640</v>
      </c>
      <c r="M1257" s="28" t="s">
        <v>1177</v>
      </c>
      <c r="N1257" s="28" t="s">
        <v>1181</v>
      </c>
      <c r="O1257" s="29">
        <v>3</v>
      </c>
      <c r="P1257" s="29">
        <v>2500</v>
      </c>
      <c r="Q1257" s="29">
        <v>5</v>
      </c>
      <c r="R1257" s="29">
        <v>7125</v>
      </c>
      <c r="S1257" s="29">
        <v>5400</v>
      </c>
      <c r="T1257" s="29">
        <v>1725</v>
      </c>
      <c r="U1257" s="30" t="s">
        <v>1172</v>
      </c>
      <c r="V1257" s="22"/>
      <c r="W1257" s="22"/>
      <c r="X1257" s="22"/>
      <c r="Y1257" s="22"/>
      <c r="Z1257" s="22"/>
      <c r="AA1257" s="22"/>
      <c r="AB1257" s="22"/>
      <c r="AC1257" s="22"/>
      <c r="AD1257" s="22"/>
      <c r="AE1257" s="22"/>
      <c r="AF1257" s="22"/>
      <c r="AG1257" s="22"/>
      <c r="AH1257" s="22"/>
      <c r="AI1257" s="22"/>
      <c r="AJ1257" s="22"/>
      <c r="AK1257" s="22"/>
      <c r="AL1257" s="22"/>
      <c r="AM1257" s="22"/>
      <c r="AN1257" s="22"/>
      <c r="AO1257" s="22"/>
      <c r="AP1257" s="22"/>
      <c r="AQ1257" s="22"/>
      <c r="AR1257" s="22"/>
      <c r="AS1257" s="22"/>
    </row>
    <row r="1258" spans="1:45" x14ac:dyDescent="0.3">
      <c r="A1258" s="22"/>
      <c r="B1258" s="26" t="s">
        <v>5600</v>
      </c>
      <c r="C1258" s="27">
        <v>45905</v>
      </c>
      <c r="D1258" s="28" t="s">
        <v>1190</v>
      </c>
      <c r="E1258" s="28" t="s">
        <v>1157</v>
      </c>
      <c r="F1258" s="28" t="s">
        <v>1197</v>
      </c>
      <c r="G1258" s="28" t="s">
        <v>3691</v>
      </c>
      <c r="H1258" s="28" t="s">
        <v>482</v>
      </c>
      <c r="I1258" s="28" t="s">
        <v>1153</v>
      </c>
      <c r="J1258" s="28" t="s">
        <v>3642</v>
      </c>
      <c r="K1258" s="28" t="s">
        <v>5601</v>
      </c>
      <c r="L1258" s="28" t="s">
        <v>3644</v>
      </c>
      <c r="M1258" s="28" t="s">
        <v>1177</v>
      </c>
      <c r="N1258" s="28" t="s">
        <v>1181</v>
      </c>
      <c r="O1258" s="29">
        <v>4</v>
      </c>
      <c r="P1258" s="29">
        <v>1800</v>
      </c>
      <c r="Q1258" s="29">
        <v>0</v>
      </c>
      <c r="R1258" s="29">
        <v>7200</v>
      </c>
      <c r="S1258" s="29">
        <v>5500</v>
      </c>
      <c r="T1258" s="29">
        <v>1700</v>
      </c>
      <c r="U1258" s="30" t="s">
        <v>1174</v>
      </c>
      <c r="V1258" s="22"/>
      <c r="W1258" s="22"/>
      <c r="X1258" s="22"/>
      <c r="Y1258" s="22"/>
      <c r="Z1258" s="22"/>
      <c r="AA1258" s="22"/>
      <c r="AB1258" s="22"/>
      <c r="AC1258" s="22"/>
      <c r="AD1258" s="22"/>
      <c r="AE1258" s="22"/>
      <c r="AF1258" s="22"/>
      <c r="AG1258" s="22"/>
      <c r="AH1258" s="22"/>
      <c r="AI1258" s="22"/>
      <c r="AJ1258" s="22"/>
      <c r="AK1258" s="22"/>
      <c r="AL1258" s="22"/>
      <c r="AM1258" s="22"/>
      <c r="AN1258" s="22"/>
      <c r="AO1258" s="22"/>
      <c r="AP1258" s="22"/>
      <c r="AQ1258" s="22"/>
      <c r="AR1258" s="22"/>
      <c r="AS1258" s="22"/>
    </row>
    <row r="1259" spans="1:45" x14ac:dyDescent="0.3">
      <c r="A1259" s="22"/>
      <c r="B1259" s="26" t="s">
        <v>5602</v>
      </c>
      <c r="C1259" s="27">
        <v>45906</v>
      </c>
      <c r="D1259" s="28" t="s">
        <v>1191</v>
      </c>
      <c r="E1259" s="28" t="s">
        <v>1157</v>
      </c>
      <c r="F1259" s="28" t="s">
        <v>1198</v>
      </c>
      <c r="G1259" s="28" t="s">
        <v>5511</v>
      </c>
      <c r="H1259" s="28" t="s">
        <v>361</v>
      </c>
      <c r="I1259" s="28" t="s">
        <v>1154</v>
      </c>
      <c r="J1259" s="28" t="s">
        <v>2252</v>
      </c>
      <c r="K1259" s="28" t="s">
        <v>5603</v>
      </c>
      <c r="L1259" s="28" t="s">
        <v>3647</v>
      </c>
      <c r="M1259" s="28" t="s">
        <v>1177</v>
      </c>
      <c r="N1259" s="28" t="s">
        <v>1180</v>
      </c>
      <c r="O1259" s="29">
        <v>3</v>
      </c>
      <c r="P1259" s="29">
        <v>1500</v>
      </c>
      <c r="Q1259" s="29">
        <v>0</v>
      </c>
      <c r="R1259" s="29">
        <v>4500</v>
      </c>
      <c r="S1259" s="29">
        <v>3400</v>
      </c>
      <c r="T1259" s="29">
        <v>1100</v>
      </c>
      <c r="U1259" s="30" t="s">
        <v>1172</v>
      </c>
      <c r="V1259" s="22"/>
      <c r="W1259" s="22"/>
      <c r="X1259" s="22"/>
      <c r="Y1259" s="22"/>
      <c r="Z1259" s="22"/>
      <c r="AA1259" s="22"/>
      <c r="AB1259" s="22"/>
      <c r="AC1259" s="22"/>
      <c r="AD1259" s="22"/>
      <c r="AE1259" s="22"/>
      <c r="AF1259" s="22"/>
      <c r="AG1259" s="22"/>
      <c r="AH1259" s="22"/>
      <c r="AI1259" s="22"/>
      <c r="AJ1259" s="22"/>
      <c r="AK1259" s="22"/>
      <c r="AL1259" s="22"/>
      <c r="AM1259" s="22"/>
      <c r="AN1259" s="22"/>
      <c r="AO1259" s="22"/>
      <c r="AP1259" s="22"/>
      <c r="AQ1259" s="22"/>
      <c r="AR1259" s="22"/>
      <c r="AS1259" s="22"/>
    </row>
    <row r="1260" spans="1:45" x14ac:dyDescent="0.3">
      <c r="A1260" s="22"/>
      <c r="B1260" s="26" t="s">
        <v>5604</v>
      </c>
      <c r="C1260" s="27">
        <v>45906</v>
      </c>
      <c r="D1260" s="28" t="s">
        <v>1191</v>
      </c>
      <c r="E1260" s="28" t="s">
        <v>1157</v>
      </c>
      <c r="F1260" s="28" t="s">
        <v>1198</v>
      </c>
      <c r="G1260" s="28" t="s">
        <v>5514</v>
      </c>
      <c r="H1260" s="28" t="s">
        <v>273</v>
      </c>
      <c r="I1260" s="28" t="s">
        <v>1154</v>
      </c>
      <c r="J1260" s="28" t="s">
        <v>2252</v>
      </c>
      <c r="K1260" s="28" t="s">
        <v>5605</v>
      </c>
      <c r="L1260" s="28" t="s">
        <v>3651</v>
      </c>
      <c r="M1260" s="28" t="s">
        <v>1177</v>
      </c>
      <c r="N1260" s="28" t="s">
        <v>1180</v>
      </c>
      <c r="O1260" s="29">
        <v>2</v>
      </c>
      <c r="P1260" s="29">
        <v>2200</v>
      </c>
      <c r="Q1260" s="29">
        <v>5</v>
      </c>
      <c r="R1260" s="29">
        <v>4180</v>
      </c>
      <c r="S1260" s="29">
        <v>3200</v>
      </c>
      <c r="T1260" s="29">
        <v>980</v>
      </c>
      <c r="U1260" s="30" t="s">
        <v>1174</v>
      </c>
      <c r="V1260" s="22"/>
      <c r="W1260" s="22"/>
      <c r="X1260" s="22"/>
      <c r="Y1260" s="22"/>
      <c r="Z1260" s="22"/>
      <c r="AA1260" s="22"/>
      <c r="AB1260" s="22"/>
      <c r="AC1260" s="22"/>
      <c r="AD1260" s="22"/>
      <c r="AE1260" s="22"/>
      <c r="AF1260" s="22"/>
      <c r="AG1260" s="22"/>
      <c r="AH1260" s="22"/>
      <c r="AI1260" s="22"/>
      <c r="AJ1260" s="22"/>
      <c r="AK1260" s="22"/>
      <c r="AL1260" s="22"/>
      <c r="AM1260" s="22"/>
      <c r="AN1260" s="22"/>
      <c r="AO1260" s="22"/>
      <c r="AP1260" s="22"/>
      <c r="AQ1260" s="22"/>
      <c r="AR1260" s="22"/>
      <c r="AS1260" s="22"/>
    </row>
    <row r="1261" spans="1:45" x14ac:dyDescent="0.3">
      <c r="A1261" s="22"/>
      <c r="B1261" s="26" t="s">
        <v>5606</v>
      </c>
      <c r="C1261" s="27">
        <v>45907</v>
      </c>
      <c r="D1261" s="28" t="s">
        <v>1192</v>
      </c>
      <c r="E1261" s="28" t="s">
        <v>1157</v>
      </c>
      <c r="F1261" s="28" t="s">
        <v>1195</v>
      </c>
      <c r="G1261" s="28" t="s">
        <v>5607</v>
      </c>
      <c r="H1261" s="28" t="s">
        <v>1003</v>
      </c>
      <c r="I1261" s="28" t="s">
        <v>1153</v>
      </c>
      <c r="J1261" s="28" t="s">
        <v>2261</v>
      </c>
      <c r="K1261" s="28" t="s">
        <v>5608</v>
      </c>
      <c r="L1261" s="28" t="s">
        <v>3654</v>
      </c>
      <c r="M1261" s="28" t="s">
        <v>1177</v>
      </c>
      <c r="N1261" s="28" t="s">
        <v>1183</v>
      </c>
      <c r="O1261" s="29">
        <v>3</v>
      </c>
      <c r="P1261" s="29">
        <v>3500</v>
      </c>
      <c r="Q1261" s="29">
        <v>5</v>
      </c>
      <c r="R1261" s="29">
        <v>9975</v>
      </c>
      <c r="S1261" s="29">
        <v>7600</v>
      </c>
      <c r="T1261" s="29">
        <v>2375</v>
      </c>
      <c r="U1261" s="30" t="s">
        <v>1172</v>
      </c>
      <c r="V1261" s="22"/>
      <c r="W1261" s="22"/>
      <c r="X1261" s="22"/>
      <c r="Y1261" s="22"/>
      <c r="Z1261" s="22"/>
      <c r="AA1261" s="22"/>
      <c r="AB1261" s="22"/>
      <c r="AC1261" s="22"/>
      <c r="AD1261" s="22"/>
      <c r="AE1261" s="22"/>
      <c r="AF1261" s="22"/>
      <c r="AG1261" s="22"/>
      <c r="AH1261" s="22"/>
      <c r="AI1261" s="22"/>
      <c r="AJ1261" s="22"/>
      <c r="AK1261" s="22"/>
      <c r="AL1261" s="22"/>
      <c r="AM1261" s="22"/>
      <c r="AN1261" s="22"/>
      <c r="AO1261" s="22"/>
      <c r="AP1261" s="22"/>
      <c r="AQ1261" s="22"/>
      <c r="AR1261" s="22"/>
      <c r="AS1261" s="22"/>
    </row>
    <row r="1262" spans="1:45" x14ac:dyDescent="0.3">
      <c r="A1262" s="22"/>
      <c r="B1262" s="26" t="s">
        <v>5609</v>
      </c>
      <c r="C1262" s="27">
        <v>45907</v>
      </c>
      <c r="D1262" s="28" t="s">
        <v>1192</v>
      </c>
      <c r="E1262" s="28" t="s">
        <v>1157</v>
      </c>
      <c r="F1262" s="28" t="s">
        <v>1195</v>
      </c>
      <c r="G1262" s="28" t="s">
        <v>5610</v>
      </c>
      <c r="H1262" s="28" t="s">
        <v>908</v>
      </c>
      <c r="I1262" s="28" t="s">
        <v>1153</v>
      </c>
      <c r="J1262" s="28" t="s">
        <v>1199</v>
      </c>
      <c r="K1262" s="28" t="s">
        <v>5611</v>
      </c>
      <c r="L1262" s="28" t="s">
        <v>3657</v>
      </c>
      <c r="M1262" s="28" t="s">
        <v>1177</v>
      </c>
      <c r="N1262" s="28" t="s">
        <v>1183</v>
      </c>
      <c r="O1262" s="29">
        <v>2</v>
      </c>
      <c r="P1262" s="29">
        <v>8500</v>
      </c>
      <c r="Q1262" s="29">
        <v>0</v>
      </c>
      <c r="R1262" s="29">
        <v>17000</v>
      </c>
      <c r="S1262" s="29">
        <v>13000</v>
      </c>
      <c r="T1262" s="29">
        <v>4000</v>
      </c>
      <c r="U1262" s="30" t="s">
        <v>1173</v>
      </c>
      <c r="V1262" s="22"/>
      <c r="W1262" s="22"/>
      <c r="X1262" s="22"/>
      <c r="Y1262" s="22"/>
      <c r="Z1262" s="22"/>
      <c r="AA1262" s="22"/>
      <c r="AB1262" s="22"/>
      <c r="AC1262" s="22"/>
      <c r="AD1262" s="22"/>
      <c r="AE1262" s="22"/>
      <c r="AF1262" s="22"/>
      <c r="AG1262" s="22"/>
      <c r="AH1262" s="22"/>
      <c r="AI1262" s="22"/>
      <c r="AJ1262" s="22"/>
      <c r="AK1262" s="22"/>
      <c r="AL1262" s="22"/>
      <c r="AM1262" s="22"/>
      <c r="AN1262" s="22"/>
      <c r="AO1262" s="22"/>
      <c r="AP1262" s="22"/>
      <c r="AQ1262" s="22"/>
      <c r="AR1262" s="22"/>
      <c r="AS1262" s="22"/>
    </row>
    <row r="1263" spans="1:45" x14ac:dyDescent="0.3">
      <c r="A1263" s="22"/>
      <c r="B1263" s="26" t="s">
        <v>5612</v>
      </c>
      <c r="C1263" s="27">
        <v>45908</v>
      </c>
      <c r="D1263" s="28" t="s">
        <v>1193</v>
      </c>
      <c r="E1263" s="28" t="s">
        <v>1157</v>
      </c>
      <c r="F1263" s="28" t="s">
        <v>1195</v>
      </c>
      <c r="G1263" s="28" t="s">
        <v>5613</v>
      </c>
      <c r="H1263" s="28" t="s">
        <v>1005</v>
      </c>
      <c r="I1263" s="28" t="s">
        <v>1153</v>
      </c>
      <c r="J1263" s="28" t="s">
        <v>2261</v>
      </c>
      <c r="K1263" s="28" t="s">
        <v>5614</v>
      </c>
      <c r="L1263" s="28" t="s">
        <v>3660</v>
      </c>
      <c r="M1263" s="28" t="s">
        <v>1177</v>
      </c>
      <c r="N1263" s="28" t="s">
        <v>1183</v>
      </c>
      <c r="O1263" s="29">
        <v>1</v>
      </c>
      <c r="P1263" s="29">
        <v>12000</v>
      </c>
      <c r="Q1263" s="29">
        <v>5</v>
      </c>
      <c r="R1263" s="29">
        <v>11400</v>
      </c>
      <c r="S1263" s="29">
        <v>8700</v>
      </c>
      <c r="T1263" s="29">
        <v>2700</v>
      </c>
      <c r="U1263" s="30" t="s">
        <v>1172</v>
      </c>
      <c r="V1263" s="22"/>
      <c r="W1263" s="22"/>
      <c r="X1263" s="22"/>
      <c r="Y1263" s="22"/>
      <c r="Z1263" s="22"/>
      <c r="AA1263" s="22"/>
      <c r="AB1263" s="22"/>
      <c r="AC1263" s="22"/>
      <c r="AD1263" s="22"/>
      <c r="AE1263" s="22"/>
      <c r="AF1263" s="22"/>
      <c r="AG1263" s="22"/>
      <c r="AH1263" s="22"/>
      <c r="AI1263" s="22"/>
      <c r="AJ1263" s="22"/>
      <c r="AK1263" s="22"/>
      <c r="AL1263" s="22"/>
      <c r="AM1263" s="22"/>
      <c r="AN1263" s="22"/>
      <c r="AO1263" s="22"/>
      <c r="AP1263" s="22"/>
      <c r="AQ1263" s="22"/>
      <c r="AR1263" s="22"/>
      <c r="AS1263" s="22"/>
    </row>
    <row r="1264" spans="1:45" x14ac:dyDescent="0.3">
      <c r="A1264" s="22"/>
      <c r="B1264" s="26" t="s">
        <v>5615</v>
      </c>
      <c r="C1264" s="27">
        <v>45908</v>
      </c>
      <c r="D1264" s="28" t="s">
        <v>1193</v>
      </c>
      <c r="E1264" s="28" t="s">
        <v>1157</v>
      </c>
      <c r="F1264" s="28" t="s">
        <v>1195</v>
      </c>
      <c r="G1264" s="28" t="s">
        <v>5616</v>
      </c>
      <c r="H1264" s="28" t="s">
        <v>88</v>
      </c>
      <c r="I1264" s="28" t="s">
        <v>1153</v>
      </c>
      <c r="J1264" s="28" t="s">
        <v>1316</v>
      </c>
      <c r="K1264" s="28" t="s">
        <v>5617</v>
      </c>
      <c r="L1264" s="28" t="s">
        <v>3663</v>
      </c>
      <c r="M1264" s="28" t="s">
        <v>1177</v>
      </c>
      <c r="N1264" s="28" t="s">
        <v>1183</v>
      </c>
      <c r="O1264" s="29">
        <v>2</v>
      </c>
      <c r="P1264" s="29">
        <v>5500</v>
      </c>
      <c r="Q1264" s="29">
        <v>0</v>
      </c>
      <c r="R1264" s="29">
        <v>11000</v>
      </c>
      <c r="S1264" s="29">
        <v>8400</v>
      </c>
      <c r="T1264" s="29">
        <v>2600</v>
      </c>
      <c r="U1264" s="30" t="s">
        <v>1174</v>
      </c>
      <c r="V1264" s="22"/>
      <c r="W1264" s="22"/>
      <c r="X1264" s="22"/>
      <c r="Y1264" s="22"/>
      <c r="Z1264" s="22"/>
      <c r="AA1264" s="22"/>
      <c r="AB1264" s="22"/>
      <c r="AC1264" s="22"/>
      <c r="AD1264" s="22"/>
      <c r="AE1264" s="22"/>
      <c r="AF1264" s="22"/>
      <c r="AG1264" s="22"/>
      <c r="AH1264" s="22"/>
      <c r="AI1264" s="22"/>
      <c r="AJ1264" s="22"/>
      <c r="AK1264" s="22"/>
      <c r="AL1264" s="22"/>
      <c r="AM1264" s="22"/>
      <c r="AN1264" s="22"/>
      <c r="AO1264" s="22"/>
      <c r="AP1264" s="22"/>
      <c r="AQ1264" s="22"/>
      <c r="AR1264" s="22"/>
      <c r="AS1264" s="22"/>
    </row>
    <row r="1265" spans="1:45" x14ac:dyDescent="0.3">
      <c r="A1265" s="22"/>
      <c r="B1265" s="26" t="s">
        <v>5618</v>
      </c>
      <c r="C1265" s="27">
        <v>45909</v>
      </c>
      <c r="D1265" s="28" t="s">
        <v>1186</v>
      </c>
      <c r="E1265" s="28" t="s">
        <v>1159</v>
      </c>
      <c r="F1265" s="28" t="s">
        <v>1198</v>
      </c>
      <c r="G1265" s="28" t="s">
        <v>1352</v>
      </c>
      <c r="H1265" s="28" t="s">
        <v>1002</v>
      </c>
      <c r="I1265" s="28" t="s">
        <v>1152</v>
      </c>
      <c r="J1265" s="28" t="s">
        <v>2261</v>
      </c>
      <c r="K1265" s="28" t="s">
        <v>5619</v>
      </c>
      <c r="L1265" s="28" t="s">
        <v>3266</v>
      </c>
      <c r="M1265" s="28" t="s">
        <v>1177</v>
      </c>
      <c r="N1265" s="28" t="s">
        <v>1184</v>
      </c>
      <c r="O1265" s="29">
        <v>2</v>
      </c>
      <c r="P1265" s="29">
        <v>15000</v>
      </c>
      <c r="Q1265" s="29">
        <v>5</v>
      </c>
      <c r="R1265" s="29">
        <v>28500</v>
      </c>
      <c r="S1265" s="29">
        <v>22000</v>
      </c>
      <c r="T1265" s="29">
        <v>6500</v>
      </c>
      <c r="U1265" s="30" t="s">
        <v>1172</v>
      </c>
      <c r="V1265" s="22"/>
      <c r="W1265" s="22"/>
      <c r="X1265" s="22"/>
      <c r="Y1265" s="22"/>
      <c r="Z1265" s="22"/>
      <c r="AA1265" s="22"/>
      <c r="AB1265" s="22"/>
      <c r="AC1265" s="22"/>
      <c r="AD1265" s="22"/>
      <c r="AE1265" s="22"/>
      <c r="AF1265" s="22"/>
      <c r="AG1265" s="22"/>
      <c r="AH1265" s="22"/>
      <c r="AI1265" s="22"/>
      <c r="AJ1265" s="22"/>
      <c r="AK1265" s="22"/>
      <c r="AL1265" s="22"/>
      <c r="AM1265" s="22"/>
      <c r="AN1265" s="22"/>
      <c r="AO1265" s="22"/>
      <c r="AP1265" s="22"/>
      <c r="AQ1265" s="22"/>
      <c r="AR1265" s="22"/>
      <c r="AS1265" s="22"/>
    </row>
    <row r="1266" spans="1:45" x14ac:dyDescent="0.3">
      <c r="A1266" s="22"/>
      <c r="B1266" s="26" t="s">
        <v>5620</v>
      </c>
      <c r="C1266" s="27">
        <v>45909</v>
      </c>
      <c r="D1266" s="28" t="s">
        <v>1186</v>
      </c>
      <c r="E1266" s="28" t="s">
        <v>1159</v>
      </c>
      <c r="F1266" s="28" t="s">
        <v>1198</v>
      </c>
      <c r="G1266" s="28" t="s">
        <v>1357</v>
      </c>
      <c r="H1266" s="28" t="s">
        <v>496</v>
      </c>
      <c r="I1266" s="28" t="s">
        <v>1152</v>
      </c>
      <c r="J1266" s="28" t="s">
        <v>1948</v>
      </c>
      <c r="K1266" s="28" t="s">
        <v>5621</v>
      </c>
      <c r="L1266" s="28" t="s">
        <v>3269</v>
      </c>
      <c r="M1266" s="28" t="s">
        <v>1177</v>
      </c>
      <c r="N1266" s="28" t="s">
        <v>1184</v>
      </c>
      <c r="O1266" s="29">
        <v>1</v>
      </c>
      <c r="P1266" s="29">
        <v>12000</v>
      </c>
      <c r="Q1266" s="29">
        <v>0</v>
      </c>
      <c r="R1266" s="29">
        <v>12000</v>
      </c>
      <c r="S1266" s="29">
        <v>9200</v>
      </c>
      <c r="T1266" s="29">
        <v>2800</v>
      </c>
      <c r="U1266" s="30" t="s">
        <v>1174</v>
      </c>
      <c r="V1266" s="22"/>
      <c r="W1266" s="22"/>
      <c r="X1266" s="22"/>
      <c r="Y1266" s="22"/>
      <c r="Z1266" s="22"/>
      <c r="AA1266" s="22"/>
      <c r="AB1266" s="22"/>
      <c r="AC1266" s="22"/>
      <c r="AD1266" s="22"/>
      <c r="AE1266" s="22"/>
      <c r="AF1266" s="22"/>
      <c r="AG1266" s="22"/>
      <c r="AH1266" s="22"/>
      <c r="AI1266" s="22"/>
      <c r="AJ1266" s="22"/>
      <c r="AK1266" s="22"/>
      <c r="AL1266" s="22"/>
      <c r="AM1266" s="22"/>
      <c r="AN1266" s="22"/>
      <c r="AO1266" s="22"/>
      <c r="AP1266" s="22"/>
      <c r="AQ1266" s="22"/>
      <c r="AR1266" s="22"/>
      <c r="AS1266" s="22"/>
    </row>
    <row r="1267" spans="1:45" x14ac:dyDescent="0.3">
      <c r="A1267" s="22"/>
      <c r="B1267" s="26" t="s">
        <v>5622</v>
      </c>
      <c r="C1267" s="27">
        <v>45910</v>
      </c>
      <c r="D1267" s="28" t="s">
        <v>1187</v>
      </c>
      <c r="E1267" s="28" t="s">
        <v>1158</v>
      </c>
      <c r="F1267" s="28" t="s">
        <v>1196</v>
      </c>
      <c r="G1267" s="28" t="s">
        <v>1269</v>
      </c>
      <c r="H1267" s="28" t="s">
        <v>1004</v>
      </c>
      <c r="I1267" s="28" t="s">
        <v>1151</v>
      </c>
      <c r="J1267" s="28" t="s">
        <v>1519</v>
      </c>
      <c r="K1267" s="28" t="s">
        <v>5623</v>
      </c>
      <c r="L1267" s="28" t="s">
        <v>5624</v>
      </c>
      <c r="M1267" s="28" t="s">
        <v>1177</v>
      </c>
      <c r="N1267" s="28" t="s">
        <v>1182</v>
      </c>
      <c r="O1267" s="29">
        <v>1</v>
      </c>
      <c r="P1267" s="29">
        <v>5500</v>
      </c>
      <c r="Q1267" s="29">
        <v>5</v>
      </c>
      <c r="R1267" s="29">
        <v>5225</v>
      </c>
      <c r="S1267" s="29">
        <v>4000</v>
      </c>
      <c r="T1267" s="29">
        <v>1225</v>
      </c>
      <c r="U1267" s="30" t="s">
        <v>1172</v>
      </c>
      <c r="V1267" s="22"/>
      <c r="W1267" s="22"/>
      <c r="X1267" s="22"/>
      <c r="Y1267" s="22"/>
      <c r="Z1267" s="22"/>
      <c r="AA1267" s="22"/>
      <c r="AB1267" s="22"/>
      <c r="AC1267" s="22"/>
      <c r="AD1267" s="22"/>
      <c r="AE1267" s="22"/>
      <c r="AF1267" s="22"/>
      <c r="AG1267" s="22"/>
      <c r="AH1267" s="22"/>
      <c r="AI1267" s="22"/>
      <c r="AJ1267" s="22"/>
      <c r="AK1267" s="22"/>
      <c r="AL1267" s="22"/>
      <c r="AM1267" s="22"/>
      <c r="AN1267" s="22"/>
      <c r="AO1267" s="22"/>
      <c r="AP1267" s="22"/>
      <c r="AQ1267" s="22"/>
      <c r="AR1267" s="22"/>
      <c r="AS1267" s="22"/>
    </row>
    <row r="1268" spans="1:45" x14ac:dyDescent="0.3">
      <c r="A1268" s="22"/>
      <c r="B1268" s="26" t="s">
        <v>5625</v>
      </c>
      <c r="C1268" s="27">
        <v>45910</v>
      </c>
      <c r="D1268" s="28" t="s">
        <v>1187</v>
      </c>
      <c r="E1268" s="28" t="s">
        <v>1158</v>
      </c>
      <c r="F1268" s="28" t="s">
        <v>1196</v>
      </c>
      <c r="G1268" s="28" t="s">
        <v>1274</v>
      </c>
      <c r="H1268" s="28" t="s">
        <v>339</v>
      </c>
      <c r="I1268" s="28" t="s">
        <v>1151</v>
      </c>
      <c r="J1268" s="28" t="s">
        <v>1250</v>
      </c>
      <c r="K1268" s="28" t="s">
        <v>5626</v>
      </c>
      <c r="L1268" s="28" t="s">
        <v>5627</v>
      </c>
      <c r="M1268" s="28" t="s">
        <v>1177</v>
      </c>
      <c r="N1268" s="28" t="s">
        <v>1182</v>
      </c>
      <c r="O1268" s="29">
        <v>2</v>
      </c>
      <c r="P1268" s="29">
        <v>2800</v>
      </c>
      <c r="Q1268" s="29">
        <v>0</v>
      </c>
      <c r="R1268" s="29">
        <v>5600</v>
      </c>
      <c r="S1268" s="29">
        <v>4200</v>
      </c>
      <c r="T1268" s="29">
        <v>1400</v>
      </c>
      <c r="U1268" s="30" t="s">
        <v>1173</v>
      </c>
      <c r="V1268" s="22"/>
      <c r="W1268" s="22"/>
      <c r="X1268" s="22"/>
      <c r="Y1268" s="22"/>
      <c r="Z1268" s="22"/>
      <c r="AA1268" s="22"/>
      <c r="AB1268" s="22"/>
      <c r="AC1268" s="22"/>
      <c r="AD1268" s="22"/>
      <c r="AE1268" s="22"/>
      <c r="AF1268" s="22"/>
      <c r="AG1268" s="22"/>
      <c r="AH1268" s="22"/>
      <c r="AI1268" s="22"/>
      <c r="AJ1268" s="22"/>
      <c r="AK1268" s="22"/>
      <c r="AL1268" s="22"/>
      <c r="AM1268" s="22"/>
      <c r="AN1268" s="22"/>
      <c r="AO1268" s="22"/>
      <c r="AP1268" s="22"/>
      <c r="AQ1268" s="22"/>
      <c r="AR1268" s="22"/>
      <c r="AS1268" s="22"/>
    </row>
    <row r="1269" spans="1:45" x14ac:dyDescent="0.3">
      <c r="A1269" s="22"/>
      <c r="B1269" s="26" t="s">
        <v>5628</v>
      </c>
      <c r="C1269" s="27">
        <v>45911</v>
      </c>
      <c r="D1269" s="28" t="s">
        <v>1188</v>
      </c>
      <c r="E1269" s="28" t="s">
        <v>1156</v>
      </c>
      <c r="F1269" s="28" t="s">
        <v>1197</v>
      </c>
      <c r="G1269" s="28" t="s">
        <v>3022</v>
      </c>
      <c r="H1269" s="28" t="s">
        <v>679</v>
      </c>
      <c r="I1269" s="28" t="s">
        <v>1152</v>
      </c>
      <c r="J1269" s="28" t="s">
        <v>2350</v>
      </c>
      <c r="K1269" s="28" t="s">
        <v>5629</v>
      </c>
      <c r="L1269" s="28" t="s">
        <v>5630</v>
      </c>
      <c r="M1269" s="28" t="s">
        <v>1177</v>
      </c>
      <c r="N1269" s="28" t="s">
        <v>1185</v>
      </c>
      <c r="O1269" s="29">
        <v>2</v>
      </c>
      <c r="P1269" s="29">
        <v>18000</v>
      </c>
      <c r="Q1269" s="29">
        <v>10</v>
      </c>
      <c r="R1269" s="29">
        <v>32400</v>
      </c>
      <c r="S1269" s="29">
        <v>25000</v>
      </c>
      <c r="T1269" s="29">
        <v>7400</v>
      </c>
      <c r="U1269" s="30" t="s">
        <v>1172</v>
      </c>
      <c r="V1269" s="22"/>
      <c r="W1269" s="22"/>
      <c r="X1269" s="22"/>
      <c r="Y1269" s="22"/>
      <c r="Z1269" s="22"/>
      <c r="AA1269" s="22"/>
      <c r="AB1269" s="22"/>
      <c r="AC1269" s="22"/>
      <c r="AD1269" s="22"/>
      <c r="AE1269" s="22"/>
      <c r="AF1269" s="22"/>
      <c r="AG1269" s="22"/>
      <c r="AH1269" s="22"/>
      <c r="AI1269" s="22"/>
      <c r="AJ1269" s="22"/>
      <c r="AK1269" s="22"/>
      <c r="AL1269" s="22"/>
      <c r="AM1269" s="22"/>
      <c r="AN1269" s="22"/>
      <c r="AO1269" s="22"/>
      <c r="AP1269" s="22"/>
      <c r="AQ1269" s="22"/>
      <c r="AR1269" s="22"/>
      <c r="AS1269" s="22"/>
    </row>
    <row r="1270" spans="1:45" x14ac:dyDescent="0.3">
      <c r="A1270" s="22"/>
      <c r="B1270" s="26" t="s">
        <v>5631</v>
      </c>
      <c r="C1270" s="27">
        <v>45911</v>
      </c>
      <c r="D1270" s="28" t="s">
        <v>1188</v>
      </c>
      <c r="E1270" s="28" t="s">
        <v>1156</v>
      </c>
      <c r="F1270" s="28" t="s">
        <v>1197</v>
      </c>
      <c r="G1270" s="28" t="s">
        <v>3026</v>
      </c>
      <c r="H1270" s="28" t="s">
        <v>310</v>
      </c>
      <c r="I1270" s="28" t="s">
        <v>1152</v>
      </c>
      <c r="J1270" s="28" t="s">
        <v>2218</v>
      </c>
      <c r="K1270" s="28" t="s">
        <v>5632</v>
      </c>
      <c r="L1270" s="28" t="s">
        <v>5633</v>
      </c>
      <c r="M1270" s="28" t="s">
        <v>1177</v>
      </c>
      <c r="N1270" s="28" t="s">
        <v>1185</v>
      </c>
      <c r="O1270" s="29">
        <v>3</v>
      </c>
      <c r="P1270" s="29">
        <v>15000</v>
      </c>
      <c r="Q1270" s="29">
        <v>8</v>
      </c>
      <c r="R1270" s="29">
        <v>41400</v>
      </c>
      <c r="S1270" s="29">
        <v>32000</v>
      </c>
      <c r="T1270" s="29">
        <v>9400</v>
      </c>
      <c r="U1270" s="30" t="s">
        <v>1174</v>
      </c>
      <c r="V1270" s="22"/>
      <c r="W1270" s="22"/>
      <c r="X1270" s="22"/>
      <c r="Y1270" s="22"/>
      <c r="Z1270" s="22"/>
      <c r="AA1270" s="22"/>
      <c r="AB1270" s="22"/>
      <c r="AC1270" s="22"/>
      <c r="AD1270" s="22"/>
      <c r="AE1270" s="22"/>
      <c r="AF1270" s="22"/>
      <c r="AG1270" s="22"/>
      <c r="AH1270" s="22"/>
      <c r="AI1270" s="22"/>
      <c r="AJ1270" s="22"/>
      <c r="AK1270" s="22"/>
      <c r="AL1270" s="22"/>
      <c r="AM1270" s="22"/>
      <c r="AN1270" s="22"/>
      <c r="AO1270" s="22"/>
      <c r="AP1270" s="22"/>
      <c r="AQ1270" s="22"/>
      <c r="AR1270" s="22"/>
      <c r="AS1270" s="22"/>
    </row>
    <row r="1271" spans="1:45" x14ac:dyDescent="0.3">
      <c r="A1271" s="22"/>
      <c r="B1271" s="26" t="s">
        <v>5634</v>
      </c>
      <c r="C1271" s="27">
        <v>45912</v>
      </c>
      <c r="D1271" s="28" t="s">
        <v>1189</v>
      </c>
      <c r="E1271" s="28" t="s">
        <v>1157</v>
      </c>
      <c r="F1271" s="28" t="s">
        <v>1195</v>
      </c>
      <c r="G1271" s="28" t="s">
        <v>5635</v>
      </c>
      <c r="H1271" s="28" t="s">
        <v>784</v>
      </c>
      <c r="I1271" s="28" t="s">
        <v>1153</v>
      </c>
      <c r="J1271" s="28" t="s">
        <v>2350</v>
      </c>
      <c r="K1271" s="28" t="s">
        <v>5636</v>
      </c>
      <c r="L1271" s="28" t="s">
        <v>5637</v>
      </c>
      <c r="M1271" s="28" t="s">
        <v>1177</v>
      </c>
      <c r="N1271" s="28" t="s">
        <v>1183</v>
      </c>
      <c r="O1271" s="29">
        <v>2</v>
      </c>
      <c r="P1271" s="29">
        <v>25000</v>
      </c>
      <c r="Q1271" s="29">
        <v>12</v>
      </c>
      <c r="R1271" s="29">
        <v>44000</v>
      </c>
      <c r="S1271" s="29">
        <v>34000</v>
      </c>
      <c r="T1271" s="29">
        <v>10000</v>
      </c>
      <c r="U1271" s="30" t="s">
        <v>1172</v>
      </c>
      <c r="V1271" s="22"/>
      <c r="W1271" s="22"/>
      <c r="X1271" s="22"/>
      <c r="Y1271" s="22"/>
      <c r="Z1271" s="22"/>
      <c r="AA1271" s="22"/>
      <c r="AB1271" s="22"/>
      <c r="AC1271" s="22"/>
      <c r="AD1271" s="22"/>
      <c r="AE1271" s="22"/>
      <c r="AF1271" s="22"/>
      <c r="AG1271" s="22"/>
      <c r="AH1271" s="22"/>
      <c r="AI1271" s="22"/>
      <c r="AJ1271" s="22"/>
      <c r="AK1271" s="22"/>
      <c r="AL1271" s="22"/>
      <c r="AM1271" s="22"/>
      <c r="AN1271" s="22"/>
      <c r="AO1271" s="22"/>
      <c r="AP1271" s="22"/>
      <c r="AQ1271" s="22"/>
      <c r="AR1271" s="22"/>
      <c r="AS1271" s="22"/>
    </row>
    <row r="1272" spans="1:45" x14ac:dyDescent="0.3">
      <c r="A1272" s="22"/>
      <c r="B1272" s="26" t="s">
        <v>5638</v>
      </c>
      <c r="C1272" s="27">
        <v>45912</v>
      </c>
      <c r="D1272" s="28" t="s">
        <v>1189</v>
      </c>
      <c r="E1272" s="28" t="s">
        <v>1157</v>
      </c>
      <c r="F1272" s="28" t="s">
        <v>1195</v>
      </c>
      <c r="G1272" s="28" t="s">
        <v>5639</v>
      </c>
      <c r="H1272" s="28" t="s">
        <v>319</v>
      </c>
      <c r="I1272" s="28" t="s">
        <v>1153</v>
      </c>
      <c r="J1272" s="28" t="s">
        <v>2218</v>
      </c>
      <c r="K1272" s="28" t="s">
        <v>5640</v>
      </c>
      <c r="L1272" s="28" t="s">
        <v>5641</v>
      </c>
      <c r="M1272" s="28" t="s">
        <v>1177</v>
      </c>
      <c r="N1272" s="28" t="s">
        <v>1183</v>
      </c>
      <c r="O1272" s="29">
        <v>4</v>
      </c>
      <c r="P1272" s="29">
        <v>12000</v>
      </c>
      <c r="Q1272" s="29">
        <v>8</v>
      </c>
      <c r="R1272" s="29">
        <v>44160</v>
      </c>
      <c r="S1272" s="29">
        <v>34000</v>
      </c>
      <c r="T1272" s="29">
        <v>10160</v>
      </c>
      <c r="U1272" s="30" t="s">
        <v>1173</v>
      </c>
      <c r="V1272" s="22"/>
      <c r="W1272" s="22"/>
      <c r="X1272" s="22"/>
      <c r="Y1272" s="22"/>
      <c r="Z1272" s="22"/>
      <c r="AA1272" s="22"/>
      <c r="AB1272" s="22"/>
      <c r="AC1272" s="22"/>
      <c r="AD1272" s="22"/>
      <c r="AE1272" s="22"/>
      <c r="AF1272" s="22"/>
      <c r="AG1272" s="22"/>
      <c r="AH1272" s="22"/>
      <c r="AI1272" s="22"/>
      <c r="AJ1272" s="22"/>
      <c r="AK1272" s="22"/>
      <c r="AL1272" s="22"/>
      <c r="AM1272" s="22"/>
      <c r="AN1272" s="22"/>
      <c r="AO1272" s="22"/>
      <c r="AP1272" s="22"/>
      <c r="AQ1272" s="22"/>
      <c r="AR1272" s="22"/>
      <c r="AS1272" s="22"/>
    </row>
    <row r="1273" spans="1:45" x14ac:dyDescent="0.3">
      <c r="A1273" s="22"/>
      <c r="B1273" s="26" t="s">
        <v>5642</v>
      </c>
      <c r="C1273" s="27">
        <v>45913</v>
      </c>
      <c r="D1273" s="28" t="s">
        <v>1190</v>
      </c>
      <c r="E1273" s="28" t="s">
        <v>1157</v>
      </c>
      <c r="F1273" s="28" t="s">
        <v>1197</v>
      </c>
      <c r="G1273" s="28" t="s">
        <v>3740</v>
      </c>
      <c r="H1273" s="28" t="s">
        <v>678</v>
      </c>
      <c r="I1273" s="28" t="s">
        <v>1153</v>
      </c>
      <c r="J1273" s="28" t="s">
        <v>2350</v>
      </c>
      <c r="K1273" s="28" t="s">
        <v>5643</v>
      </c>
      <c r="L1273" s="28" t="s">
        <v>5644</v>
      </c>
      <c r="M1273" s="28" t="s">
        <v>1177</v>
      </c>
      <c r="N1273" s="28" t="s">
        <v>1181</v>
      </c>
      <c r="O1273" s="29">
        <v>3</v>
      </c>
      <c r="P1273" s="29">
        <v>2800</v>
      </c>
      <c r="Q1273" s="29">
        <v>0</v>
      </c>
      <c r="R1273" s="29">
        <v>8400</v>
      </c>
      <c r="S1273" s="29">
        <v>6400</v>
      </c>
      <c r="T1273" s="29">
        <v>2000</v>
      </c>
      <c r="U1273" s="30" t="s">
        <v>1172</v>
      </c>
      <c r="V1273" s="22"/>
      <c r="W1273" s="22"/>
      <c r="X1273" s="22"/>
      <c r="Y1273" s="22"/>
      <c r="Z1273" s="22"/>
      <c r="AA1273" s="22"/>
      <c r="AB1273" s="22"/>
      <c r="AC1273" s="22"/>
      <c r="AD1273" s="22"/>
      <c r="AE1273" s="22"/>
      <c r="AF1273" s="22"/>
      <c r="AG1273" s="22"/>
      <c r="AH1273" s="22"/>
      <c r="AI1273" s="22"/>
      <c r="AJ1273" s="22"/>
      <c r="AK1273" s="22"/>
      <c r="AL1273" s="22"/>
      <c r="AM1273" s="22"/>
      <c r="AN1273" s="22"/>
      <c r="AO1273" s="22"/>
      <c r="AP1273" s="22"/>
      <c r="AQ1273" s="22"/>
      <c r="AR1273" s="22"/>
      <c r="AS1273" s="22"/>
    </row>
    <row r="1274" spans="1:45" x14ac:dyDescent="0.3">
      <c r="A1274" s="22"/>
      <c r="B1274" s="26" t="s">
        <v>5645</v>
      </c>
      <c r="C1274" s="27">
        <v>45913</v>
      </c>
      <c r="D1274" s="28" t="s">
        <v>1190</v>
      </c>
      <c r="E1274" s="28" t="s">
        <v>1157</v>
      </c>
      <c r="F1274" s="28" t="s">
        <v>1197</v>
      </c>
      <c r="G1274" s="28" t="s">
        <v>3744</v>
      </c>
      <c r="H1274" s="28" t="s">
        <v>58</v>
      </c>
      <c r="I1274" s="28" t="s">
        <v>1153</v>
      </c>
      <c r="J1274" s="28" t="s">
        <v>1419</v>
      </c>
      <c r="K1274" s="28" t="s">
        <v>5646</v>
      </c>
      <c r="L1274" s="28" t="s">
        <v>5647</v>
      </c>
      <c r="M1274" s="28" t="s">
        <v>1177</v>
      </c>
      <c r="N1274" s="28" t="s">
        <v>1181</v>
      </c>
      <c r="O1274" s="29">
        <v>5</v>
      </c>
      <c r="P1274" s="29">
        <v>450</v>
      </c>
      <c r="Q1274" s="29">
        <v>0</v>
      </c>
      <c r="R1274" s="29">
        <v>2250</v>
      </c>
      <c r="S1274" s="29">
        <v>1700</v>
      </c>
      <c r="T1274" s="29">
        <v>550</v>
      </c>
      <c r="U1274" s="30" t="s">
        <v>1174</v>
      </c>
      <c r="V1274" s="22"/>
      <c r="W1274" s="22"/>
      <c r="X1274" s="22"/>
      <c r="Y1274" s="22"/>
      <c r="Z1274" s="22"/>
      <c r="AA1274" s="22"/>
      <c r="AB1274" s="22"/>
      <c r="AC1274" s="22"/>
      <c r="AD1274" s="22"/>
      <c r="AE1274" s="22"/>
      <c r="AF1274" s="22"/>
      <c r="AG1274" s="22"/>
      <c r="AH1274" s="22"/>
      <c r="AI1274" s="22"/>
      <c r="AJ1274" s="22"/>
      <c r="AK1274" s="22"/>
      <c r="AL1274" s="22"/>
      <c r="AM1274" s="22"/>
      <c r="AN1274" s="22"/>
      <c r="AO1274" s="22"/>
      <c r="AP1274" s="22"/>
      <c r="AQ1274" s="22"/>
      <c r="AR1274" s="22"/>
      <c r="AS1274" s="22"/>
    </row>
    <row r="1275" spans="1:45" x14ac:dyDescent="0.3">
      <c r="A1275" s="22"/>
      <c r="B1275" s="26" t="s">
        <v>5648</v>
      </c>
      <c r="C1275" s="27">
        <v>45914</v>
      </c>
      <c r="D1275" s="28" t="s">
        <v>1191</v>
      </c>
      <c r="E1275" s="28" t="s">
        <v>1157</v>
      </c>
      <c r="F1275" s="28" t="s">
        <v>1198</v>
      </c>
      <c r="G1275" s="28" t="s">
        <v>5517</v>
      </c>
      <c r="H1275" s="28" t="s">
        <v>356</v>
      </c>
      <c r="I1275" s="28" t="s">
        <v>1155</v>
      </c>
      <c r="J1275" s="28" t="s">
        <v>3583</v>
      </c>
      <c r="K1275" s="28" t="s">
        <v>5649</v>
      </c>
      <c r="L1275" s="28" t="s">
        <v>5650</v>
      </c>
      <c r="M1275" s="28" t="s">
        <v>1177</v>
      </c>
      <c r="N1275" s="28" t="s">
        <v>1180</v>
      </c>
      <c r="O1275" s="29">
        <v>3</v>
      </c>
      <c r="P1275" s="29">
        <v>1800</v>
      </c>
      <c r="Q1275" s="29">
        <v>5</v>
      </c>
      <c r="R1275" s="29">
        <v>5130</v>
      </c>
      <c r="S1275" s="29">
        <v>3900</v>
      </c>
      <c r="T1275" s="29">
        <v>1230</v>
      </c>
      <c r="U1275" s="30" t="s">
        <v>1172</v>
      </c>
      <c r="V1275" s="22"/>
      <c r="W1275" s="22"/>
      <c r="X1275" s="22"/>
      <c r="Y1275" s="22"/>
      <c r="Z1275" s="22"/>
      <c r="AA1275" s="22"/>
      <c r="AB1275" s="22"/>
      <c r="AC1275" s="22"/>
      <c r="AD1275" s="22"/>
      <c r="AE1275" s="22"/>
      <c r="AF1275" s="22"/>
      <c r="AG1275" s="22"/>
      <c r="AH1275" s="22"/>
      <c r="AI1275" s="22"/>
      <c r="AJ1275" s="22"/>
      <c r="AK1275" s="22"/>
      <c r="AL1275" s="22"/>
      <c r="AM1275" s="22"/>
      <c r="AN1275" s="22"/>
      <c r="AO1275" s="22"/>
      <c r="AP1275" s="22"/>
      <c r="AQ1275" s="22"/>
      <c r="AR1275" s="22"/>
      <c r="AS1275" s="22"/>
    </row>
    <row r="1276" spans="1:45" x14ac:dyDescent="0.3">
      <c r="A1276" s="22"/>
      <c r="B1276" s="26" t="s">
        <v>5651</v>
      </c>
      <c r="C1276" s="27">
        <v>45914</v>
      </c>
      <c r="D1276" s="28" t="s">
        <v>1191</v>
      </c>
      <c r="E1276" s="28" t="s">
        <v>1157</v>
      </c>
      <c r="F1276" s="28" t="s">
        <v>1198</v>
      </c>
      <c r="G1276" s="28" t="s">
        <v>5532</v>
      </c>
      <c r="H1276" s="28" t="s">
        <v>200</v>
      </c>
      <c r="I1276" s="28" t="s">
        <v>1155</v>
      </c>
      <c r="J1276" s="28" t="s">
        <v>1823</v>
      </c>
      <c r="K1276" s="28" t="s">
        <v>5652</v>
      </c>
      <c r="L1276" s="28" t="s">
        <v>5653</v>
      </c>
      <c r="M1276" s="28" t="s">
        <v>1177</v>
      </c>
      <c r="N1276" s="28" t="s">
        <v>1180</v>
      </c>
      <c r="O1276" s="29">
        <v>4</v>
      </c>
      <c r="P1276" s="29">
        <v>1200</v>
      </c>
      <c r="Q1276" s="29">
        <v>0</v>
      </c>
      <c r="R1276" s="29">
        <v>4800</v>
      </c>
      <c r="S1276" s="29">
        <v>3600</v>
      </c>
      <c r="T1276" s="29">
        <v>1200</v>
      </c>
      <c r="U1276" s="30" t="s">
        <v>1174</v>
      </c>
      <c r="V1276" s="22"/>
      <c r="W1276" s="22"/>
      <c r="X1276" s="22"/>
      <c r="Y1276" s="22"/>
      <c r="Z1276" s="22"/>
      <c r="AA1276" s="22"/>
      <c r="AB1276" s="22"/>
      <c r="AC1276" s="22"/>
      <c r="AD1276" s="22"/>
      <c r="AE1276" s="22"/>
      <c r="AF1276" s="22"/>
      <c r="AG1276" s="22"/>
      <c r="AH1276" s="22"/>
      <c r="AI1276" s="22"/>
      <c r="AJ1276" s="22"/>
      <c r="AK1276" s="22"/>
      <c r="AL1276" s="22"/>
      <c r="AM1276" s="22"/>
      <c r="AN1276" s="22"/>
      <c r="AO1276" s="22"/>
      <c r="AP1276" s="22"/>
      <c r="AQ1276" s="22"/>
      <c r="AR1276" s="22"/>
      <c r="AS1276" s="22"/>
    </row>
    <row r="1277" spans="1:45" x14ac:dyDescent="0.3">
      <c r="A1277" s="22"/>
      <c r="B1277" s="26" t="s">
        <v>5654</v>
      </c>
      <c r="C1277" s="27">
        <v>45915</v>
      </c>
      <c r="D1277" s="28" t="s">
        <v>1192</v>
      </c>
      <c r="E1277" s="28" t="s">
        <v>1157</v>
      </c>
      <c r="F1277" s="28" t="s">
        <v>1195</v>
      </c>
      <c r="G1277" s="28" t="s">
        <v>5655</v>
      </c>
      <c r="H1277" s="28" t="s">
        <v>789</v>
      </c>
      <c r="I1277" s="28" t="s">
        <v>1153</v>
      </c>
      <c r="J1277" s="28" t="s">
        <v>2350</v>
      </c>
      <c r="K1277" s="28" t="s">
        <v>5656</v>
      </c>
      <c r="L1277" s="28" t="s">
        <v>5657</v>
      </c>
      <c r="M1277" s="28" t="s">
        <v>1177</v>
      </c>
      <c r="N1277" s="28" t="s">
        <v>1183</v>
      </c>
      <c r="O1277" s="29">
        <v>3</v>
      </c>
      <c r="P1277" s="29">
        <v>18000</v>
      </c>
      <c r="Q1277" s="29">
        <v>10</v>
      </c>
      <c r="R1277" s="29">
        <v>48600</v>
      </c>
      <c r="S1277" s="29">
        <v>37000</v>
      </c>
      <c r="T1277" s="29">
        <v>11600</v>
      </c>
      <c r="U1277" s="30" t="s">
        <v>1172</v>
      </c>
      <c r="V1277" s="22"/>
      <c r="W1277" s="22"/>
      <c r="X1277" s="22"/>
      <c r="Y1277" s="22"/>
      <c r="Z1277" s="22"/>
      <c r="AA1277" s="22"/>
      <c r="AB1277" s="22"/>
      <c r="AC1277" s="22"/>
      <c r="AD1277" s="22"/>
      <c r="AE1277" s="22"/>
      <c r="AF1277" s="22"/>
      <c r="AG1277" s="22"/>
      <c r="AH1277" s="22"/>
      <c r="AI1277" s="22"/>
      <c r="AJ1277" s="22"/>
      <c r="AK1277" s="22"/>
      <c r="AL1277" s="22"/>
      <c r="AM1277" s="22"/>
      <c r="AN1277" s="22"/>
      <c r="AO1277" s="22"/>
      <c r="AP1277" s="22"/>
      <c r="AQ1277" s="22"/>
      <c r="AR1277" s="22"/>
      <c r="AS1277" s="22"/>
    </row>
    <row r="1278" spans="1:45" x14ac:dyDescent="0.3">
      <c r="A1278" s="22"/>
      <c r="B1278" s="26" t="s">
        <v>5658</v>
      </c>
      <c r="C1278" s="27">
        <v>45915</v>
      </c>
      <c r="D1278" s="28" t="s">
        <v>1192</v>
      </c>
      <c r="E1278" s="28" t="s">
        <v>1157</v>
      </c>
      <c r="F1278" s="28" t="s">
        <v>1195</v>
      </c>
      <c r="G1278" s="28" t="s">
        <v>5659</v>
      </c>
      <c r="H1278" s="28" t="s">
        <v>702</v>
      </c>
      <c r="I1278" s="28" t="s">
        <v>1153</v>
      </c>
      <c r="J1278" s="28" t="s">
        <v>3698</v>
      </c>
      <c r="K1278" s="28" t="s">
        <v>5660</v>
      </c>
      <c r="L1278" s="28" t="s">
        <v>5661</v>
      </c>
      <c r="M1278" s="28" t="s">
        <v>1177</v>
      </c>
      <c r="N1278" s="28" t="s">
        <v>1183</v>
      </c>
      <c r="O1278" s="29">
        <v>1</v>
      </c>
      <c r="P1278" s="29">
        <v>50000</v>
      </c>
      <c r="Q1278" s="29">
        <v>5</v>
      </c>
      <c r="R1278" s="29">
        <v>47500</v>
      </c>
      <c r="S1278" s="29">
        <v>37000</v>
      </c>
      <c r="T1278" s="29">
        <v>10500</v>
      </c>
      <c r="U1278" s="30" t="s">
        <v>1173</v>
      </c>
      <c r="V1278" s="22"/>
      <c r="W1278" s="22"/>
      <c r="X1278" s="22"/>
      <c r="Y1278" s="22"/>
      <c r="Z1278" s="22"/>
      <c r="AA1278" s="22"/>
      <c r="AB1278" s="22"/>
      <c r="AC1278" s="22"/>
      <c r="AD1278" s="22"/>
      <c r="AE1278" s="22"/>
      <c r="AF1278" s="22"/>
      <c r="AG1278" s="22"/>
      <c r="AH1278" s="22"/>
      <c r="AI1278" s="22"/>
      <c r="AJ1278" s="22"/>
      <c r="AK1278" s="22"/>
      <c r="AL1278" s="22"/>
      <c r="AM1278" s="22"/>
      <c r="AN1278" s="22"/>
      <c r="AO1278" s="22"/>
      <c r="AP1278" s="22"/>
      <c r="AQ1278" s="22"/>
      <c r="AR1278" s="22"/>
      <c r="AS1278" s="22"/>
    </row>
    <row r="1279" spans="1:45" x14ac:dyDescent="0.3">
      <c r="A1279" s="22"/>
      <c r="B1279" s="26" t="s">
        <v>5662</v>
      </c>
      <c r="C1279" s="27">
        <v>45916</v>
      </c>
      <c r="D1279" s="28" t="s">
        <v>1193</v>
      </c>
      <c r="E1279" s="28" t="s">
        <v>1157</v>
      </c>
      <c r="F1279" s="28" t="s">
        <v>1195</v>
      </c>
      <c r="G1279" s="28" t="s">
        <v>5663</v>
      </c>
      <c r="H1279" s="28" t="s">
        <v>776</v>
      </c>
      <c r="I1279" s="28" t="s">
        <v>1154</v>
      </c>
      <c r="J1279" s="28" t="s">
        <v>2261</v>
      </c>
      <c r="K1279" s="28" t="s">
        <v>5664</v>
      </c>
      <c r="L1279" s="28" t="s">
        <v>5665</v>
      </c>
      <c r="M1279" s="28" t="s">
        <v>1177</v>
      </c>
      <c r="N1279" s="28" t="s">
        <v>1183</v>
      </c>
      <c r="O1279" s="29">
        <v>6</v>
      </c>
      <c r="P1279" s="29">
        <v>1500</v>
      </c>
      <c r="Q1279" s="29">
        <v>0</v>
      </c>
      <c r="R1279" s="29">
        <v>9000</v>
      </c>
      <c r="S1279" s="29">
        <v>6800</v>
      </c>
      <c r="T1279" s="29">
        <v>2200</v>
      </c>
      <c r="U1279" s="30" t="s">
        <v>1172</v>
      </c>
      <c r="V1279" s="22"/>
      <c r="W1279" s="22"/>
      <c r="X1279" s="22"/>
      <c r="Y1279" s="22"/>
      <c r="Z1279" s="22"/>
      <c r="AA1279" s="22"/>
      <c r="AB1279" s="22"/>
      <c r="AC1279" s="22"/>
      <c r="AD1279" s="22"/>
      <c r="AE1279" s="22"/>
      <c r="AF1279" s="22"/>
      <c r="AG1279" s="22"/>
      <c r="AH1279" s="22"/>
      <c r="AI1279" s="22"/>
      <c r="AJ1279" s="22"/>
      <c r="AK1279" s="22"/>
      <c r="AL1279" s="22"/>
      <c r="AM1279" s="22"/>
      <c r="AN1279" s="22"/>
      <c r="AO1279" s="22"/>
      <c r="AP1279" s="22"/>
      <c r="AQ1279" s="22"/>
      <c r="AR1279" s="22"/>
      <c r="AS1279" s="22"/>
    </row>
    <row r="1280" spans="1:45" x14ac:dyDescent="0.3">
      <c r="A1280" s="22"/>
      <c r="B1280" s="26" t="s">
        <v>5666</v>
      </c>
      <c r="C1280" s="27">
        <v>45916</v>
      </c>
      <c r="D1280" s="28" t="s">
        <v>1193</v>
      </c>
      <c r="E1280" s="28" t="s">
        <v>1157</v>
      </c>
      <c r="F1280" s="28" t="s">
        <v>1195</v>
      </c>
      <c r="G1280" s="28" t="s">
        <v>5667</v>
      </c>
      <c r="H1280" s="28" t="s">
        <v>318</v>
      </c>
      <c r="I1280" s="28" t="s">
        <v>1153</v>
      </c>
      <c r="J1280" s="28" t="s">
        <v>2419</v>
      </c>
      <c r="K1280" s="28" t="s">
        <v>5668</v>
      </c>
      <c r="L1280" s="28" t="s">
        <v>5669</v>
      </c>
      <c r="M1280" s="28" t="s">
        <v>1177</v>
      </c>
      <c r="N1280" s="28" t="s">
        <v>1183</v>
      </c>
      <c r="O1280" s="29">
        <v>4</v>
      </c>
      <c r="P1280" s="29">
        <v>2800</v>
      </c>
      <c r="Q1280" s="29">
        <v>5</v>
      </c>
      <c r="R1280" s="29">
        <v>10640</v>
      </c>
      <c r="S1280" s="29">
        <v>8100</v>
      </c>
      <c r="T1280" s="29">
        <v>2540</v>
      </c>
      <c r="U1280" s="30" t="s">
        <v>1174</v>
      </c>
      <c r="V1280" s="22"/>
      <c r="W1280" s="22"/>
      <c r="X1280" s="22"/>
      <c r="Y1280" s="22"/>
      <c r="Z1280" s="22"/>
      <c r="AA1280" s="22"/>
      <c r="AB1280" s="22"/>
      <c r="AC1280" s="22"/>
      <c r="AD1280" s="22"/>
      <c r="AE1280" s="22"/>
      <c r="AF1280" s="22"/>
      <c r="AG1280" s="22"/>
      <c r="AH1280" s="22"/>
      <c r="AI1280" s="22"/>
      <c r="AJ1280" s="22"/>
      <c r="AK1280" s="22"/>
      <c r="AL1280" s="22"/>
      <c r="AM1280" s="22"/>
      <c r="AN1280" s="22"/>
      <c r="AO1280" s="22"/>
      <c r="AP1280" s="22"/>
      <c r="AQ1280" s="22"/>
      <c r="AR1280" s="22"/>
      <c r="AS1280" s="22"/>
    </row>
    <row r="1281" spans="1:45" x14ac:dyDescent="0.3">
      <c r="A1281" s="22"/>
      <c r="B1281" s="26" t="s">
        <v>5670</v>
      </c>
      <c r="C1281" s="27">
        <v>45917</v>
      </c>
      <c r="D1281" s="28" t="s">
        <v>1186</v>
      </c>
      <c r="E1281" s="28" t="s">
        <v>1159</v>
      </c>
      <c r="F1281" s="28" t="s">
        <v>1198</v>
      </c>
      <c r="G1281" s="28" t="s">
        <v>1395</v>
      </c>
      <c r="H1281" s="28" t="s">
        <v>355</v>
      </c>
      <c r="I1281" s="28" t="s">
        <v>1152</v>
      </c>
      <c r="J1281" s="28" t="s">
        <v>2350</v>
      </c>
      <c r="K1281" s="28" t="s">
        <v>5671</v>
      </c>
      <c r="L1281" s="28" t="s">
        <v>5672</v>
      </c>
      <c r="M1281" s="28" t="s">
        <v>1177</v>
      </c>
      <c r="N1281" s="28" t="s">
        <v>1184</v>
      </c>
      <c r="O1281" s="29">
        <v>3</v>
      </c>
      <c r="P1281" s="29">
        <v>8000</v>
      </c>
      <c r="Q1281" s="29">
        <v>15</v>
      </c>
      <c r="R1281" s="29">
        <v>20400</v>
      </c>
      <c r="S1281" s="29">
        <v>15600</v>
      </c>
      <c r="T1281" s="29">
        <v>4800</v>
      </c>
      <c r="U1281" s="30" t="s">
        <v>1172</v>
      </c>
      <c r="V1281" s="22"/>
      <c r="W1281" s="22"/>
      <c r="X1281" s="22"/>
      <c r="Y1281" s="22"/>
      <c r="Z1281" s="22"/>
      <c r="AA1281" s="22"/>
      <c r="AB1281" s="22"/>
      <c r="AC1281" s="22"/>
      <c r="AD1281" s="22"/>
      <c r="AE1281" s="22"/>
      <c r="AF1281" s="22"/>
      <c r="AG1281" s="22"/>
      <c r="AH1281" s="22"/>
      <c r="AI1281" s="22"/>
      <c r="AJ1281" s="22"/>
      <c r="AK1281" s="22"/>
      <c r="AL1281" s="22"/>
      <c r="AM1281" s="22"/>
      <c r="AN1281" s="22"/>
      <c r="AO1281" s="22"/>
      <c r="AP1281" s="22"/>
      <c r="AQ1281" s="22"/>
      <c r="AR1281" s="22"/>
      <c r="AS1281" s="22"/>
    </row>
    <row r="1282" spans="1:45" x14ac:dyDescent="0.3">
      <c r="A1282" s="22"/>
      <c r="B1282" s="26" t="s">
        <v>5673</v>
      </c>
      <c r="C1282" s="27">
        <v>45917</v>
      </c>
      <c r="D1282" s="28" t="s">
        <v>1186</v>
      </c>
      <c r="E1282" s="28" t="s">
        <v>1159</v>
      </c>
      <c r="F1282" s="28" t="s">
        <v>1198</v>
      </c>
      <c r="G1282" s="28" t="s">
        <v>1400</v>
      </c>
      <c r="H1282" s="28" t="s">
        <v>282</v>
      </c>
      <c r="I1282" s="28" t="s">
        <v>1152</v>
      </c>
      <c r="J1282" s="28" t="s">
        <v>2218</v>
      </c>
      <c r="K1282" s="28" t="s">
        <v>5674</v>
      </c>
      <c r="L1282" s="28" t="s">
        <v>5675</v>
      </c>
      <c r="M1282" s="28" t="s">
        <v>1177</v>
      </c>
      <c r="N1282" s="28" t="s">
        <v>1184</v>
      </c>
      <c r="O1282" s="29">
        <v>2</v>
      </c>
      <c r="P1282" s="29">
        <v>15000</v>
      </c>
      <c r="Q1282" s="29">
        <v>12</v>
      </c>
      <c r="R1282" s="29">
        <v>26400</v>
      </c>
      <c r="S1282" s="29">
        <v>20000</v>
      </c>
      <c r="T1282" s="29">
        <v>6400</v>
      </c>
      <c r="U1282" s="30" t="s">
        <v>1174</v>
      </c>
      <c r="V1282" s="22"/>
      <c r="W1282" s="22"/>
      <c r="X1282" s="22"/>
      <c r="Y1282" s="22"/>
      <c r="Z1282" s="22"/>
      <c r="AA1282" s="22"/>
      <c r="AB1282" s="22"/>
      <c r="AC1282" s="22"/>
      <c r="AD1282" s="22"/>
      <c r="AE1282" s="22"/>
      <c r="AF1282" s="22"/>
      <c r="AG1282" s="22"/>
      <c r="AH1282" s="22"/>
      <c r="AI1282" s="22"/>
      <c r="AJ1282" s="22"/>
      <c r="AK1282" s="22"/>
      <c r="AL1282" s="22"/>
      <c r="AM1282" s="22"/>
      <c r="AN1282" s="22"/>
      <c r="AO1282" s="22"/>
      <c r="AP1282" s="22"/>
      <c r="AQ1282" s="22"/>
      <c r="AR1282" s="22"/>
      <c r="AS1282" s="22"/>
    </row>
    <row r="1283" spans="1:45" x14ac:dyDescent="0.3">
      <c r="A1283" s="22"/>
      <c r="B1283" s="26" t="s">
        <v>5676</v>
      </c>
      <c r="C1283" s="27">
        <v>45918</v>
      </c>
      <c r="D1283" s="28" t="s">
        <v>1187</v>
      </c>
      <c r="E1283" s="28" t="s">
        <v>1158</v>
      </c>
      <c r="F1283" s="28" t="s">
        <v>1196</v>
      </c>
      <c r="G1283" s="28" t="s">
        <v>1315</v>
      </c>
      <c r="H1283" s="28" t="s">
        <v>630</v>
      </c>
      <c r="I1283" s="28" t="s">
        <v>1151</v>
      </c>
      <c r="J1283" s="28" t="s">
        <v>1387</v>
      </c>
      <c r="K1283" s="28" t="s">
        <v>5677</v>
      </c>
      <c r="L1283" s="28" t="s">
        <v>5678</v>
      </c>
      <c r="M1283" s="28" t="s">
        <v>1177</v>
      </c>
      <c r="N1283" s="28" t="s">
        <v>1182</v>
      </c>
      <c r="O1283" s="29">
        <v>4</v>
      </c>
      <c r="P1283" s="29">
        <v>3500</v>
      </c>
      <c r="Q1283" s="29">
        <v>8</v>
      </c>
      <c r="R1283" s="29">
        <v>12880</v>
      </c>
      <c r="S1283" s="29">
        <v>9800</v>
      </c>
      <c r="T1283" s="29">
        <v>3080</v>
      </c>
      <c r="U1283" s="30" t="s">
        <v>1172</v>
      </c>
      <c r="V1283" s="22"/>
      <c r="W1283" s="22"/>
      <c r="X1283" s="22"/>
      <c r="Y1283" s="22"/>
      <c r="Z1283" s="22"/>
      <c r="AA1283" s="22"/>
      <c r="AB1283" s="22"/>
      <c r="AC1283" s="22"/>
      <c r="AD1283" s="22"/>
      <c r="AE1283" s="22"/>
      <c r="AF1283" s="22"/>
      <c r="AG1283" s="22"/>
      <c r="AH1283" s="22"/>
      <c r="AI1283" s="22"/>
      <c r="AJ1283" s="22"/>
      <c r="AK1283" s="22"/>
      <c r="AL1283" s="22"/>
      <c r="AM1283" s="22"/>
      <c r="AN1283" s="22"/>
      <c r="AO1283" s="22"/>
      <c r="AP1283" s="22"/>
      <c r="AQ1283" s="22"/>
      <c r="AR1283" s="22"/>
      <c r="AS1283" s="22"/>
    </row>
    <row r="1284" spans="1:45" x14ac:dyDescent="0.3">
      <c r="A1284" s="22"/>
      <c r="B1284" s="26" t="s">
        <v>5679</v>
      </c>
      <c r="C1284" s="27">
        <v>45918</v>
      </c>
      <c r="D1284" s="28" t="s">
        <v>1187</v>
      </c>
      <c r="E1284" s="28" t="s">
        <v>1158</v>
      </c>
      <c r="F1284" s="28" t="s">
        <v>1196</v>
      </c>
      <c r="G1284" s="28" t="s">
        <v>1320</v>
      </c>
      <c r="H1284" s="28" t="s">
        <v>121</v>
      </c>
      <c r="I1284" s="28" t="s">
        <v>1151</v>
      </c>
      <c r="J1284" s="28" t="s">
        <v>1519</v>
      </c>
      <c r="K1284" s="28" t="s">
        <v>5680</v>
      </c>
      <c r="L1284" s="28" t="s">
        <v>5681</v>
      </c>
      <c r="M1284" s="28" t="s">
        <v>1177</v>
      </c>
      <c r="N1284" s="28" t="s">
        <v>1182</v>
      </c>
      <c r="O1284" s="29">
        <v>3</v>
      </c>
      <c r="P1284" s="29">
        <v>5500</v>
      </c>
      <c r="Q1284" s="29">
        <v>5</v>
      </c>
      <c r="R1284" s="29">
        <v>15675</v>
      </c>
      <c r="S1284" s="29">
        <v>12000</v>
      </c>
      <c r="T1284" s="29">
        <v>3675</v>
      </c>
      <c r="U1284" s="30" t="s">
        <v>1173</v>
      </c>
      <c r="V1284" s="22"/>
      <c r="W1284" s="22"/>
      <c r="X1284" s="22"/>
      <c r="Y1284" s="22"/>
      <c r="Z1284" s="22"/>
      <c r="AA1284" s="22"/>
      <c r="AB1284" s="22"/>
      <c r="AC1284" s="22"/>
      <c r="AD1284" s="22"/>
      <c r="AE1284" s="22"/>
      <c r="AF1284" s="22"/>
      <c r="AG1284" s="22"/>
      <c r="AH1284" s="22"/>
      <c r="AI1284" s="22"/>
      <c r="AJ1284" s="22"/>
      <c r="AK1284" s="22"/>
      <c r="AL1284" s="22"/>
      <c r="AM1284" s="22"/>
      <c r="AN1284" s="22"/>
      <c r="AO1284" s="22"/>
      <c r="AP1284" s="22"/>
      <c r="AQ1284" s="22"/>
      <c r="AR1284" s="22"/>
      <c r="AS1284" s="22"/>
    </row>
    <row r="1285" spans="1:45" x14ac:dyDescent="0.3">
      <c r="A1285" s="22"/>
      <c r="B1285" s="26" t="s">
        <v>5682</v>
      </c>
      <c r="C1285" s="27">
        <v>45919</v>
      </c>
      <c r="D1285" s="28" t="s">
        <v>1188</v>
      </c>
      <c r="E1285" s="28" t="s">
        <v>1156</v>
      </c>
      <c r="F1285" s="28" t="s">
        <v>1197</v>
      </c>
      <c r="G1285" s="28" t="s">
        <v>3055</v>
      </c>
      <c r="H1285" s="28" t="s">
        <v>263</v>
      </c>
      <c r="I1285" s="28" t="s">
        <v>1152</v>
      </c>
      <c r="J1285" s="28" t="s">
        <v>2350</v>
      </c>
      <c r="K1285" s="28" t="s">
        <v>5683</v>
      </c>
      <c r="L1285" s="28" t="s">
        <v>5684</v>
      </c>
      <c r="M1285" s="28" t="s">
        <v>1177</v>
      </c>
      <c r="N1285" s="28" t="s">
        <v>1185</v>
      </c>
      <c r="O1285" s="29">
        <v>2</v>
      </c>
      <c r="P1285" s="29">
        <v>22000</v>
      </c>
      <c r="Q1285" s="29">
        <v>8</v>
      </c>
      <c r="R1285" s="29">
        <v>40480</v>
      </c>
      <c r="S1285" s="29">
        <v>31000</v>
      </c>
      <c r="T1285" s="29">
        <v>9480</v>
      </c>
      <c r="U1285" s="30" t="s">
        <v>1172</v>
      </c>
      <c r="V1285" s="22"/>
      <c r="W1285" s="22"/>
      <c r="X1285" s="22"/>
      <c r="Y1285" s="22"/>
      <c r="Z1285" s="22"/>
      <c r="AA1285" s="22"/>
      <c r="AB1285" s="22"/>
      <c r="AC1285" s="22"/>
      <c r="AD1285" s="22"/>
      <c r="AE1285" s="22"/>
      <c r="AF1285" s="22"/>
      <c r="AG1285" s="22"/>
      <c r="AH1285" s="22"/>
      <c r="AI1285" s="22"/>
      <c r="AJ1285" s="22"/>
      <c r="AK1285" s="22"/>
      <c r="AL1285" s="22"/>
      <c r="AM1285" s="22"/>
      <c r="AN1285" s="22"/>
      <c r="AO1285" s="22"/>
      <c r="AP1285" s="22"/>
      <c r="AQ1285" s="22"/>
      <c r="AR1285" s="22"/>
      <c r="AS1285" s="22"/>
    </row>
    <row r="1286" spans="1:45" x14ac:dyDescent="0.3">
      <c r="A1286" s="22"/>
      <c r="B1286" s="26" t="s">
        <v>5685</v>
      </c>
      <c r="C1286" s="27">
        <v>45919</v>
      </c>
      <c r="D1286" s="28" t="s">
        <v>1188</v>
      </c>
      <c r="E1286" s="28" t="s">
        <v>1156</v>
      </c>
      <c r="F1286" s="28" t="s">
        <v>1197</v>
      </c>
      <c r="G1286" s="28" t="s">
        <v>3059</v>
      </c>
      <c r="H1286" s="28" t="s">
        <v>633</v>
      </c>
      <c r="I1286" s="28" t="s">
        <v>1152</v>
      </c>
      <c r="J1286" s="28" t="s">
        <v>2218</v>
      </c>
      <c r="K1286" s="28" t="s">
        <v>5686</v>
      </c>
      <c r="L1286" s="28" t="s">
        <v>5687</v>
      </c>
      <c r="M1286" s="28" t="s">
        <v>1177</v>
      </c>
      <c r="N1286" s="28" t="s">
        <v>1185</v>
      </c>
      <c r="O1286" s="29">
        <v>3</v>
      </c>
      <c r="P1286" s="29">
        <v>12000</v>
      </c>
      <c r="Q1286" s="29">
        <v>5</v>
      </c>
      <c r="R1286" s="29">
        <v>34200</v>
      </c>
      <c r="S1286" s="29">
        <v>26000</v>
      </c>
      <c r="T1286" s="29">
        <v>8200</v>
      </c>
      <c r="U1286" s="30" t="s">
        <v>1174</v>
      </c>
      <c r="V1286" s="22"/>
      <c r="W1286" s="22"/>
      <c r="X1286" s="22"/>
      <c r="Y1286" s="22"/>
      <c r="Z1286" s="22"/>
      <c r="AA1286" s="22"/>
      <c r="AB1286" s="22"/>
      <c r="AC1286" s="22"/>
      <c r="AD1286" s="22"/>
      <c r="AE1286" s="22"/>
      <c r="AF1286" s="22"/>
      <c r="AG1286" s="22"/>
      <c r="AH1286" s="22"/>
      <c r="AI1286" s="22"/>
      <c r="AJ1286" s="22"/>
      <c r="AK1286" s="22"/>
      <c r="AL1286" s="22"/>
      <c r="AM1286" s="22"/>
      <c r="AN1286" s="22"/>
      <c r="AO1286" s="22"/>
      <c r="AP1286" s="22"/>
      <c r="AQ1286" s="22"/>
      <c r="AR1286" s="22"/>
      <c r="AS1286" s="22"/>
    </row>
    <row r="1287" spans="1:45" x14ac:dyDescent="0.3">
      <c r="A1287" s="22"/>
      <c r="B1287" s="26" t="s">
        <v>5688</v>
      </c>
      <c r="C1287" s="27">
        <v>45920</v>
      </c>
      <c r="D1287" s="28" t="s">
        <v>1189</v>
      </c>
      <c r="E1287" s="28" t="s">
        <v>1157</v>
      </c>
      <c r="F1287" s="28" t="s">
        <v>1195</v>
      </c>
      <c r="G1287" s="28" t="s">
        <v>5689</v>
      </c>
      <c r="H1287" s="28" t="s">
        <v>540</v>
      </c>
      <c r="I1287" s="28" t="s">
        <v>1153</v>
      </c>
      <c r="J1287" s="28" t="s">
        <v>2350</v>
      </c>
      <c r="K1287" s="28" t="s">
        <v>5690</v>
      </c>
      <c r="L1287" s="28" t="s">
        <v>5691</v>
      </c>
      <c r="M1287" s="28" t="s">
        <v>1177</v>
      </c>
      <c r="N1287" s="28" t="s">
        <v>1183</v>
      </c>
      <c r="O1287" s="29">
        <v>2</v>
      </c>
      <c r="P1287" s="29">
        <v>15000</v>
      </c>
      <c r="Q1287" s="29">
        <v>8</v>
      </c>
      <c r="R1287" s="29">
        <v>27600</v>
      </c>
      <c r="S1287" s="29">
        <v>21000</v>
      </c>
      <c r="T1287" s="29">
        <v>6600</v>
      </c>
      <c r="U1287" s="30" t="s">
        <v>1172</v>
      </c>
      <c r="V1287" s="22"/>
      <c r="W1287" s="22"/>
      <c r="X1287" s="22"/>
      <c r="Y1287" s="22"/>
      <c r="Z1287" s="22"/>
      <c r="AA1287" s="22"/>
      <c r="AB1287" s="22"/>
      <c r="AC1287" s="22"/>
      <c r="AD1287" s="22"/>
      <c r="AE1287" s="22"/>
      <c r="AF1287" s="22"/>
      <c r="AG1287" s="22"/>
      <c r="AH1287" s="22"/>
      <c r="AI1287" s="22"/>
      <c r="AJ1287" s="22"/>
      <c r="AK1287" s="22"/>
      <c r="AL1287" s="22"/>
      <c r="AM1287" s="22"/>
      <c r="AN1287" s="22"/>
      <c r="AO1287" s="22"/>
      <c r="AP1287" s="22"/>
      <c r="AQ1287" s="22"/>
      <c r="AR1287" s="22"/>
      <c r="AS1287" s="22"/>
    </row>
    <row r="1288" spans="1:45" x14ac:dyDescent="0.3">
      <c r="A1288" s="22"/>
      <c r="B1288" s="26" t="s">
        <v>5692</v>
      </c>
      <c r="C1288" s="27">
        <v>45920</v>
      </c>
      <c r="D1288" s="28" t="s">
        <v>1189</v>
      </c>
      <c r="E1288" s="28" t="s">
        <v>1157</v>
      </c>
      <c r="F1288" s="28" t="s">
        <v>1195</v>
      </c>
      <c r="G1288" s="28" t="s">
        <v>5693</v>
      </c>
      <c r="H1288" s="28" t="s">
        <v>783</v>
      </c>
      <c r="I1288" s="28" t="s">
        <v>1153</v>
      </c>
      <c r="J1288" s="28" t="s">
        <v>2218</v>
      </c>
      <c r="K1288" s="28" t="s">
        <v>5694</v>
      </c>
      <c r="L1288" s="28" t="s">
        <v>5695</v>
      </c>
      <c r="M1288" s="28" t="s">
        <v>1177</v>
      </c>
      <c r="N1288" s="28" t="s">
        <v>1183</v>
      </c>
      <c r="O1288" s="29">
        <v>3</v>
      </c>
      <c r="P1288" s="29">
        <v>8500</v>
      </c>
      <c r="Q1288" s="29">
        <v>5</v>
      </c>
      <c r="R1288" s="29">
        <v>24225</v>
      </c>
      <c r="S1288" s="29">
        <v>18500</v>
      </c>
      <c r="T1288" s="29">
        <v>5725</v>
      </c>
      <c r="U1288" s="30" t="s">
        <v>1173</v>
      </c>
      <c r="V1288" s="22"/>
      <c r="W1288" s="22"/>
      <c r="X1288" s="22"/>
      <c r="Y1288" s="22"/>
      <c r="Z1288" s="22"/>
      <c r="AA1288" s="22"/>
      <c r="AB1288" s="22"/>
      <c r="AC1288" s="22"/>
      <c r="AD1288" s="22"/>
      <c r="AE1288" s="22"/>
      <c r="AF1288" s="22"/>
      <c r="AG1288" s="22"/>
      <c r="AH1288" s="22"/>
      <c r="AI1288" s="22"/>
      <c r="AJ1288" s="22"/>
      <c r="AK1288" s="22"/>
      <c r="AL1288" s="22"/>
      <c r="AM1288" s="22"/>
      <c r="AN1288" s="22"/>
      <c r="AO1288" s="22"/>
      <c r="AP1288" s="22"/>
      <c r="AQ1288" s="22"/>
      <c r="AR1288" s="22"/>
      <c r="AS1288" s="22"/>
    </row>
    <row r="1289" spans="1:45" x14ac:dyDescent="0.3">
      <c r="A1289" s="22"/>
      <c r="B1289" s="26" t="s">
        <v>5696</v>
      </c>
      <c r="C1289" s="27">
        <v>45921</v>
      </c>
      <c r="D1289" s="28" t="s">
        <v>1190</v>
      </c>
      <c r="E1289" s="28" t="s">
        <v>1157</v>
      </c>
      <c r="F1289" s="28" t="s">
        <v>1197</v>
      </c>
      <c r="G1289" s="28" t="s">
        <v>3790</v>
      </c>
      <c r="H1289" s="28" t="s">
        <v>634</v>
      </c>
      <c r="I1289" s="28" t="s">
        <v>1153</v>
      </c>
      <c r="J1289" s="28" t="s">
        <v>2227</v>
      </c>
      <c r="K1289" s="28" t="s">
        <v>5697</v>
      </c>
      <c r="L1289" s="28" t="s">
        <v>5698</v>
      </c>
      <c r="M1289" s="28" t="s">
        <v>1177</v>
      </c>
      <c r="N1289" s="28" t="s">
        <v>1181</v>
      </c>
      <c r="O1289" s="29">
        <v>4</v>
      </c>
      <c r="P1289" s="29">
        <v>650</v>
      </c>
      <c r="Q1289" s="29">
        <v>0</v>
      </c>
      <c r="R1289" s="29">
        <v>2600</v>
      </c>
      <c r="S1289" s="29">
        <v>2000</v>
      </c>
      <c r="T1289" s="29">
        <v>600</v>
      </c>
      <c r="U1289" s="30" t="s">
        <v>1172</v>
      </c>
      <c r="V1289" s="22"/>
      <c r="W1289" s="22"/>
      <c r="X1289" s="22"/>
      <c r="Y1289" s="22"/>
      <c r="Z1289" s="22"/>
      <c r="AA1289" s="22"/>
      <c r="AB1289" s="22"/>
      <c r="AC1289" s="22"/>
      <c r="AD1289" s="22"/>
      <c r="AE1289" s="22"/>
      <c r="AF1289" s="22"/>
      <c r="AG1289" s="22"/>
      <c r="AH1289" s="22"/>
      <c r="AI1289" s="22"/>
      <c r="AJ1289" s="22"/>
      <c r="AK1289" s="22"/>
      <c r="AL1289" s="22"/>
      <c r="AM1289" s="22"/>
      <c r="AN1289" s="22"/>
      <c r="AO1289" s="22"/>
      <c r="AP1289" s="22"/>
      <c r="AQ1289" s="22"/>
      <c r="AR1289" s="22"/>
      <c r="AS1289" s="22"/>
    </row>
    <row r="1290" spans="1:45" x14ac:dyDescent="0.3">
      <c r="A1290" s="22"/>
      <c r="B1290" s="26" t="s">
        <v>5699</v>
      </c>
      <c r="C1290" s="27">
        <v>45921</v>
      </c>
      <c r="D1290" s="28" t="s">
        <v>1190</v>
      </c>
      <c r="E1290" s="28" t="s">
        <v>1157</v>
      </c>
      <c r="F1290" s="28" t="s">
        <v>1197</v>
      </c>
      <c r="G1290" s="28" t="s">
        <v>3794</v>
      </c>
      <c r="H1290" s="28" t="s">
        <v>312</v>
      </c>
      <c r="I1290" s="28" t="s">
        <v>1153</v>
      </c>
      <c r="J1290" s="28" t="s">
        <v>1419</v>
      </c>
      <c r="K1290" s="28" t="s">
        <v>5700</v>
      </c>
      <c r="L1290" s="28" t="s">
        <v>5701</v>
      </c>
      <c r="M1290" s="28" t="s">
        <v>1177</v>
      </c>
      <c r="N1290" s="28" t="s">
        <v>1181</v>
      </c>
      <c r="O1290" s="29">
        <v>5</v>
      </c>
      <c r="P1290" s="29">
        <v>450</v>
      </c>
      <c r="Q1290" s="29">
        <v>0</v>
      </c>
      <c r="R1290" s="29">
        <v>2250</v>
      </c>
      <c r="S1290" s="29">
        <v>1700</v>
      </c>
      <c r="T1290" s="29">
        <v>550</v>
      </c>
      <c r="U1290" s="30" t="s">
        <v>1174</v>
      </c>
      <c r="V1290" s="22"/>
      <c r="W1290" s="22"/>
      <c r="X1290" s="22"/>
      <c r="Y1290" s="22"/>
      <c r="Z1290" s="22"/>
      <c r="AA1290" s="22"/>
      <c r="AB1290" s="22"/>
      <c r="AC1290" s="22"/>
      <c r="AD1290" s="22"/>
      <c r="AE1290" s="22"/>
      <c r="AF1290" s="22"/>
      <c r="AG1290" s="22"/>
      <c r="AH1290" s="22"/>
      <c r="AI1290" s="22"/>
      <c r="AJ1290" s="22"/>
      <c r="AK1290" s="22"/>
      <c r="AL1290" s="22"/>
      <c r="AM1290" s="22"/>
      <c r="AN1290" s="22"/>
      <c r="AO1290" s="22"/>
      <c r="AP1290" s="22"/>
      <c r="AQ1290" s="22"/>
      <c r="AR1290" s="22"/>
      <c r="AS1290" s="22"/>
    </row>
    <row r="1291" spans="1:45" x14ac:dyDescent="0.3">
      <c r="A1291" s="22"/>
      <c r="B1291" s="26" t="s">
        <v>5702</v>
      </c>
      <c r="C1291" s="27">
        <v>45922</v>
      </c>
      <c r="D1291" s="28" t="s">
        <v>1191</v>
      </c>
      <c r="E1291" s="28" t="s">
        <v>1157</v>
      </c>
      <c r="F1291" s="28" t="s">
        <v>1198</v>
      </c>
      <c r="G1291" s="28" t="s">
        <v>5535</v>
      </c>
      <c r="H1291" s="28" t="s">
        <v>365</v>
      </c>
      <c r="I1291" s="28" t="s">
        <v>1155</v>
      </c>
      <c r="J1291" s="28" t="s">
        <v>3583</v>
      </c>
      <c r="K1291" s="28" t="s">
        <v>5703</v>
      </c>
      <c r="L1291" s="28" t="s">
        <v>5704</v>
      </c>
      <c r="M1291" s="28" t="s">
        <v>1177</v>
      </c>
      <c r="N1291" s="28" t="s">
        <v>1180</v>
      </c>
      <c r="O1291" s="29">
        <v>4</v>
      </c>
      <c r="P1291" s="29">
        <v>1800</v>
      </c>
      <c r="Q1291" s="29">
        <v>5</v>
      </c>
      <c r="R1291" s="29">
        <v>6840</v>
      </c>
      <c r="S1291" s="29">
        <v>5200</v>
      </c>
      <c r="T1291" s="29">
        <v>1640</v>
      </c>
      <c r="U1291" s="30" t="s">
        <v>1172</v>
      </c>
      <c r="V1291" s="22"/>
      <c r="W1291" s="22"/>
      <c r="X1291" s="22"/>
      <c r="Y1291" s="22"/>
      <c r="Z1291" s="22"/>
      <c r="AA1291" s="22"/>
      <c r="AB1291" s="22"/>
      <c r="AC1291" s="22"/>
      <c r="AD1291" s="22"/>
      <c r="AE1291" s="22"/>
      <c r="AF1291" s="22"/>
      <c r="AG1291" s="22"/>
      <c r="AH1291" s="22"/>
      <c r="AI1291" s="22"/>
      <c r="AJ1291" s="22"/>
      <c r="AK1291" s="22"/>
      <c r="AL1291" s="22"/>
      <c r="AM1291" s="22"/>
      <c r="AN1291" s="22"/>
      <c r="AO1291" s="22"/>
      <c r="AP1291" s="22"/>
      <c r="AQ1291" s="22"/>
      <c r="AR1291" s="22"/>
      <c r="AS1291" s="22"/>
    </row>
    <row r="1292" spans="1:45" x14ac:dyDescent="0.3">
      <c r="A1292" s="22"/>
      <c r="B1292" s="26" t="s">
        <v>5705</v>
      </c>
      <c r="C1292" s="27">
        <v>45922</v>
      </c>
      <c r="D1292" s="28" t="s">
        <v>1191</v>
      </c>
      <c r="E1292" s="28" t="s">
        <v>1157</v>
      </c>
      <c r="F1292" s="28" t="s">
        <v>1198</v>
      </c>
      <c r="G1292" s="28" t="s">
        <v>5559</v>
      </c>
      <c r="H1292" s="28" t="s">
        <v>209</v>
      </c>
      <c r="I1292" s="28" t="s">
        <v>1155</v>
      </c>
      <c r="J1292" s="28" t="s">
        <v>1823</v>
      </c>
      <c r="K1292" s="28" t="s">
        <v>5706</v>
      </c>
      <c r="L1292" s="28" t="s">
        <v>5707</v>
      </c>
      <c r="M1292" s="28" t="s">
        <v>1177</v>
      </c>
      <c r="N1292" s="28" t="s">
        <v>1180</v>
      </c>
      <c r="O1292" s="29">
        <v>6</v>
      </c>
      <c r="P1292" s="29">
        <v>800</v>
      </c>
      <c r="Q1292" s="29">
        <v>0</v>
      </c>
      <c r="R1292" s="29">
        <v>4800</v>
      </c>
      <c r="S1292" s="29">
        <v>3600</v>
      </c>
      <c r="T1292" s="29">
        <v>1200</v>
      </c>
      <c r="U1292" s="30" t="s">
        <v>1174</v>
      </c>
      <c r="V1292" s="22"/>
      <c r="W1292" s="22"/>
      <c r="X1292" s="22"/>
      <c r="Y1292" s="22"/>
      <c r="Z1292" s="22"/>
      <c r="AA1292" s="22"/>
      <c r="AB1292" s="22"/>
      <c r="AC1292" s="22"/>
      <c r="AD1292" s="22"/>
      <c r="AE1292" s="22"/>
      <c r="AF1292" s="22"/>
      <c r="AG1292" s="22"/>
      <c r="AH1292" s="22"/>
      <c r="AI1292" s="22"/>
      <c r="AJ1292" s="22"/>
      <c r="AK1292" s="22"/>
      <c r="AL1292" s="22"/>
      <c r="AM1292" s="22"/>
      <c r="AN1292" s="22"/>
      <c r="AO1292" s="22"/>
      <c r="AP1292" s="22"/>
      <c r="AQ1292" s="22"/>
      <c r="AR1292" s="22"/>
      <c r="AS1292" s="22"/>
    </row>
    <row r="1293" spans="1:45" x14ac:dyDescent="0.3">
      <c r="A1293" s="22"/>
      <c r="B1293" s="26" t="s">
        <v>5708</v>
      </c>
      <c r="C1293" s="27">
        <v>45923</v>
      </c>
      <c r="D1293" s="28" t="s">
        <v>1192</v>
      </c>
      <c r="E1293" s="28" t="s">
        <v>1157</v>
      </c>
      <c r="F1293" s="28" t="s">
        <v>1195</v>
      </c>
      <c r="G1293" s="28" t="s">
        <v>5709</v>
      </c>
      <c r="H1293" s="28" t="s">
        <v>787</v>
      </c>
      <c r="I1293" s="28" t="s">
        <v>1153</v>
      </c>
      <c r="J1293" s="28" t="s">
        <v>3698</v>
      </c>
      <c r="K1293" s="28" t="s">
        <v>5710</v>
      </c>
      <c r="L1293" s="28" t="s">
        <v>5711</v>
      </c>
      <c r="M1293" s="28" t="s">
        <v>1178</v>
      </c>
      <c r="N1293" s="28" t="s">
        <v>1183</v>
      </c>
      <c r="O1293" s="29">
        <v>2</v>
      </c>
      <c r="P1293" s="29">
        <v>75000</v>
      </c>
      <c r="Q1293" s="29">
        <v>10</v>
      </c>
      <c r="R1293" s="29">
        <v>135000</v>
      </c>
      <c r="S1293" s="29">
        <v>105000</v>
      </c>
      <c r="T1293" s="29">
        <v>30000</v>
      </c>
      <c r="U1293" s="30" t="s">
        <v>1172</v>
      </c>
      <c r="V1293" s="22"/>
      <c r="W1293" s="22"/>
      <c r="X1293" s="22"/>
      <c r="Y1293" s="22"/>
      <c r="Z1293" s="22"/>
      <c r="AA1293" s="22"/>
      <c r="AB1293" s="22"/>
      <c r="AC1293" s="22"/>
      <c r="AD1293" s="22"/>
      <c r="AE1293" s="22"/>
      <c r="AF1293" s="22"/>
      <c r="AG1293" s="22"/>
      <c r="AH1293" s="22"/>
      <c r="AI1293" s="22"/>
      <c r="AJ1293" s="22"/>
      <c r="AK1293" s="22"/>
      <c r="AL1293" s="22"/>
      <c r="AM1293" s="22"/>
      <c r="AN1293" s="22"/>
      <c r="AO1293" s="22"/>
      <c r="AP1293" s="22"/>
      <c r="AQ1293" s="22"/>
      <c r="AR1293" s="22"/>
      <c r="AS1293" s="22"/>
    </row>
    <row r="1294" spans="1:45" x14ac:dyDescent="0.3">
      <c r="A1294" s="22"/>
      <c r="B1294" s="26" t="s">
        <v>5712</v>
      </c>
      <c r="C1294" s="27">
        <v>45923</v>
      </c>
      <c r="D1294" s="28" t="s">
        <v>1192</v>
      </c>
      <c r="E1294" s="28" t="s">
        <v>1157</v>
      </c>
      <c r="F1294" s="28" t="s">
        <v>1195</v>
      </c>
      <c r="G1294" s="28" t="s">
        <v>5713</v>
      </c>
      <c r="H1294" s="28" t="s">
        <v>167</v>
      </c>
      <c r="I1294" s="28" t="s">
        <v>1153</v>
      </c>
      <c r="J1294" s="28" t="s">
        <v>3341</v>
      </c>
      <c r="K1294" s="28" t="s">
        <v>5714</v>
      </c>
      <c r="L1294" s="28" t="s">
        <v>5715</v>
      </c>
      <c r="M1294" s="28" t="s">
        <v>1178</v>
      </c>
      <c r="N1294" s="28" t="s">
        <v>1183</v>
      </c>
      <c r="O1294" s="29">
        <v>5</v>
      </c>
      <c r="P1294" s="29">
        <v>35000</v>
      </c>
      <c r="Q1294" s="29">
        <v>12</v>
      </c>
      <c r="R1294" s="29">
        <v>154000</v>
      </c>
      <c r="S1294" s="29">
        <v>120000</v>
      </c>
      <c r="T1294" s="29">
        <v>34000</v>
      </c>
      <c r="U1294" s="30" t="s">
        <v>1174</v>
      </c>
      <c r="V1294" s="22"/>
      <c r="W1294" s="22"/>
      <c r="X1294" s="22"/>
      <c r="Y1294" s="22"/>
      <c r="Z1294" s="22"/>
      <c r="AA1294" s="22"/>
      <c r="AB1294" s="22"/>
      <c r="AC1294" s="22"/>
      <c r="AD1294" s="22"/>
      <c r="AE1294" s="22"/>
      <c r="AF1294" s="22"/>
      <c r="AG1294" s="22"/>
      <c r="AH1294" s="22"/>
      <c r="AI1294" s="22"/>
      <c r="AJ1294" s="22"/>
      <c r="AK1294" s="22"/>
      <c r="AL1294" s="22"/>
      <c r="AM1294" s="22"/>
      <c r="AN1294" s="22"/>
      <c r="AO1294" s="22"/>
      <c r="AP1294" s="22"/>
      <c r="AQ1294" s="22"/>
      <c r="AR1294" s="22"/>
      <c r="AS1294" s="22"/>
    </row>
    <row r="1295" spans="1:45" x14ac:dyDescent="0.3">
      <c r="A1295" s="22"/>
      <c r="B1295" s="26" t="s">
        <v>5716</v>
      </c>
      <c r="C1295" s="27">
        <v>45924</v>
      </c>
      <c r="D1295" s="28" t="s">
        <v>1193</v>
      </c>
      <c r="E1295" s="28" t="s">
        <v>1157</v>
      </c>
      <c r="F1295" s="28" t="s">
        <v>1195</v>
      </c>
      <c r="G1295" s="28" t="s">
        <v>5717</v>
      </c>
      <c r="H1295" s="28" t="s">
        <v>775</v>
      </c>
      <c r="I1295" s="28" t="s">
        <v>1154</v>
      </c>
      <c r="J1295" s="28" t="s">
        <v>2261</v>
      </c>
      <c r="K1295" s="28" t="s">
        <v>5718</v>
      </c>
      <c r="L1295" s="28" t="s">
        <v>3767</v>
      </c>
      <c r="M1295" s="28" t="s">
        <v>1178</v>
      </c>
      <c r="N1295" s="28" t="s">
        <v>1183</v>
      </c>
      <c r="O1295" s="29">
        <v>25</v>
      </c>
      <c r="P1295" s="29">
        <v>2500</v>
      </c>
      <c r="Q1295" s="29">
        <v>15</v>
      </c>
      <c r="R1295" s="29">
        <v>53125</v>
      </c>
      <c r="S1295" s="29">
        <v>40000</v>
      </c>
      <c r="T1295" s="29">
        <v>13125</v>
      </c>
      <c r="U1295" s="30" t="s">
        <v>1172</v>
      </c>
      <c r="V1295" s="22"/>
      <c r="W1295" s="22"/>
      <c r="X1295" s="22"/>
      <c r="Y1295" s="22"/>
      <c r="Z1295" s="22"/>
      <c r="AA1295" s="22"/>
      <c r="AB1295" s="22"/>
      <c r="AC1295" s="22"/>
      <c r="AD1295" s="22"/>
      <c r="AE1295" s="22"/>
      <c r="AF1295" s="22"/>
      <c r="AG1295" s="22"/>
      <c r="AH1295" s="22"/>
      <c r="AI1295" s="22"/>
      <c r="AJ1295" s="22"/>
      <c r="AK1295" s="22"/>
      <c r="AL1295" s="22"/>
      <c r="AM1295" s="22"/>
      <c r="AN1295" s="22"/>
      <c r="AO1295" s="22"/>
      <c r="AP1295" s="22"/>
      <c r="AQ1295" s="22"/>
      <c r="AR1295" s="22"/>
      <c r="AS1295" s="22"/>
    </row>
    <row r="1296" spans="1:45" x14ac:dyDescent="0.3">
      <c r="A1296" s="22"/>
      <c r="B1296" s="26" t="s">
        <v>5719</v>
      </c>
      <c r="C1296" s="27">
        <v>45924</v>
      </c>
      <c r="D1296" s="28" t="s">
        <v>1193</v>
      </c>
      <c r="E1296" s="28" t="s">
        <v>1157</v>
      </c>
      <c r="F1296" s="28" t="s">
        <v>1195</v>
      </c>
      <c r="G1296" s="28" t="s">
        <v>5720</v>
      </c>
      <c r="H1296" s="28" t="s">
        <v>280</v>
      </c>
      <c r="I1296" s="28" t="s">
        <v>1154</v>
      </c>
      <c r="J1296" s="28" t="s">
        <v>2261</v>
      </c>
      <c r="K1296" s="28" t="s">
        <v>5721</v>
      </c>
      <c r="L1296" s="28" t="s">
        <v>3770</v>
      </c>
      <c r="M1296" s="28" t="s">
        <v>1178</v>
      </c>
      <c r="N1296" s="28" t="s">
        <v>1183</v>
      </c>
      <c r="O1296" s="29">
        <v>50</v>
      </c>
      <c r="P1296" s="29">
        <v>1800</v>
      </c>
      <c r="Q1296" s="29">
        <v>12</v>
      </c>
      <c r="R1296" s="29">
        <v>79200</v>
      </c>
      <c r="S1296" s="29">
        <v>60000</v>
      </c>
      <c r="T1296" s="29">
        <v>19200</v>
      </c>
      <c r="U1296" s="30" t="s">
        <v>1174</v>
      </c>
      <c r="V1296" s="22"/>
      <c r="W1296" s="22"/>
      <c r="X1296" s="22"/>
      <c r="Y1296" s="22"/>
      <c r="Z1296" s="22"/>
      <c r="AA1296" s="22"/>
      <c r="AB1296" s="22"/>
      <c r="AC1296" s="22"/>
      <c r="AD1296" s="22"/>
      <c r="AE1296" s="22"/>
      <c r="AF1296" s="22"/>
      <c r="AG1296" s="22"/>
      <c r="AH1296" s="22"/>
      <c r="AI1296" s="22"/>
      <c r="AJ1296" s="22"/>
      <c r="AK1296" s="22"/>
      <c r="AL1296" s="22"/>
      <c r="AM1296" s="22"/>
      <c r="AN1296" s="22"/>
      <c r="AO1296" s="22"/>
      <c r="AP1296" s="22"/>
      <c r="AQ1296" s="22"/>
      <c r="AR1296" s="22"/>
      <c r="AS1296" s="22"/>
    </row>
    <row r="1297" spans="1:45" x14ac:dyDescent="0.3">
      <c r="A1297" s="22"/>
      <c r="B1297" s="26" t="s">
        <v>5722</v>
      </c>
      <c r="C1297" s="27">
        <v>45925</v>
      </c>
      <c r="D1297" s="28" t="s">
        <v>1186</v>
      </c>
      <c r="E1297" s="28" t="s">
        <v>1159</v>
      </c>
      <c r="F1297" s="28" t="s">
        <v>1198</v>
      </c>
      <c r="G1297" s="28" t="s">
        <v>1440</v>
      </c>
      <c r="H1297" s="28" t="s">
        <v>181</v>
      </c>
      <c r="I1297" s="28" t="s">
        <v>1152</v>
      </c>
      <c r="J1297" s="28" t="s">
        <v>2261</v>
      </c>
      <c r="K1297" s="28" t="s">
        <v>5723</v>
      </c>
      <c r="L1297" s="28" t="s">
        <v>3773</v>
      </c>
      <c r="M1297" s="28" t="s">
        <v>1178</v>
      </c>
      <c r="N1297" s="28" t="s">
        <v>1184</v>
      </c>
      <c r="O1297" s="29">
        <v>15</v>
      </c>
      <c r="P1297" s="29">
        <v>5500</v>
      </c>
      <c r="Q1297" s="29">
        <v>10</v>
      </c>
      <c r="R1297" s="29">
        <v>74250</v>
      </c>
      <c r="S1297" s="29">
        <v>56000</v>
      </c>
      <c r="T1297" s="29">
        <v>18250</v>
      </c>
      <c r="U1297" s="30" t="s">
        <v>1172</v>
      </c>
      <c r="V1297" s="22"/>
      <c r="W1297" s="22"/>
      <c r="X1297" s="22"/>
      <c r="Y1297" s="22"/>
      <c r="Z1297" s="22"/>
      <c r="AA1297" s="22"/>
      <c r="AB1297" s="22"/>
      <c r="AC1297" s="22"/>
      <c r="AD1297" s="22"/>
      <c r="AE1297" s="22"/>
      <c r="AF1297" s="22"/>
      <c r="AG1297" s="22"/>
      <c r="AH1297" s="22"/>
      <c r="AI1297" s="22"/>
      <c r="AJ1297" s="22"/>
      <c r="AK1297" s="22"/>
      <c r="AL1297" s="22"/>
      <c r="AM1297" s="22"/>
      <c r="AN1297" s="22"/>
      <c r="AO1297" s="22"/>
      <c r="AP1297" s="22"/>
      <c r="AQ1297" s="22"/>
      <c r="AR1297" s="22"/>
      <c r="AS1297" s="22"/>
    </row>
    <row r="1298" spans="1:45" x14ac:dyDescent="0.3">
      <c r="A1298" s="22"/>
      <c r="B1298" s="26" t="s">
        <v>5724</v>
      </c>
      <c r="C1298" s="27">
        <v>45925</v>
      </c>
      <c r="D1298" s="28" t="s">
        <v>1186</v>
      </c>
      <c r="E1298" s="28" t="s">
        <v>1159</v>
      </c>
      <c r="F1298" s="28" t="s">
        <v>1198</v>
      </c>
      <c r="G1298" s="28" t="s">
        <v>1444</v>
      </c>
      <c r="H1298" s="28" t="s">
        <v>668</v>
      </c>
      <c r="I1298" s="28" t="s">
        <v>1152</v>
      </c>
      <c r="J1298" s="28" t="s">
        <v>3341</v>
      </c>
      <c r="K1298" s="28" t="s">
        <v>5725</v>
      </c>
      <c r="L1298" s="28" t="s">
        <v>3776</v>
      </c>
      <c r="M1298" s="28" t="s">
        <v>1178</v>
      </c>
      <c r="N1298" s="28" t="s">
        <v>1184</v>
      </c>
      <c r="O1298" s="29">
        <v>20</v>
      </c>
      <c r="P1298" s="29">
        <v>3500</v>
      </c>
      <c r="Q1298" s="29">
        <v>8</v>
      </c>
      <c r="R1298" s="29">
        <v>64400</v>
      </c>
      <c r="S1298" s="29">
        <v>49000</v>
      </c>
      <c r="T1298" s="29">
        <v>15400</v>
      </c>
      <c r="U1298" s="30" t="s">
        <v>1174</v>
      </c>
      <c r="V1298" s="22"/>
      <c r="W1298" s="22"/>
      <c r="X1298" s="22"/>
      <c r="Y1298" s="22"/>
      <c r="Z1298" s="22"/>
      <c r="AA1298" s="22"/>
      <c r="AB1298" s="22"/>
      <c r="AC1298" s="22"/>
      <c r="AD1298" s="22"/>
      <c r="AE1298" s="22"/>
      <c r="AF1298" s="22"/>
      <c r="AG1298" s="22"/>
      <c r="AH1298" s="22"/>
      <c r="AI1298" s="22"/>
      <c r="AJ1298" s="22"/>
      <c r="AK1298" s="22"/>
      <c r="AL1298" s="22"/>
      <c r="AM1298" s="22"/>
      <c r="AN1298" s="22"/>
      <c r="AO1298" s="22"/>
      <c r="AP1298" s="22"/>
      <c r="AQ1298" s="22"/>
      <c r="AR1298" s="22"/>
      <c r="AS1298" s="22"/>
    </row>
    <row r="1299" spans="1:45" x14ac:dyDescent="0.3">
      <c r="A1299" s="22"/>
      <c r="B1299" s="26" t="s">
        <v>5726</v>
      </c>
      <c r="C1299" s="27">
        <v>45926</v>
      </c>
      <c r="D1299" s="28" t="s">
        <v>1187</v>
      </c>
      <c r="E1299" s="28" t="s">
        <v>1158</v>
      </c>
      <c r="F1299" s="28" t="s">
        <v>1196</v>
      </c>
      <c r="G1299" s="28" t="s">
        <v>1361</v>
      </c>
      <c r="H1299" s="28" t="s">
        <v>624</v>
      </c>
      <c r="I1299" s="28" t="s">
        <v>1151</v>
      </c>
      <c r="J1299" s="28" t="s">
        <v>2261</v>
      </c>
      <c r="K1299" s="28" t="s">
        <v>5727</v>
      </c>
      <c r="L1299" s="28" t="s">
        <v>3779</v>
      </c>
      <c r="M1299" s="28" t="s">
        <v>1178</v>
      </c>
      <c r="N1299" s="28" t="s">
        <v>1182</v>
      </c>
      <c r="O1299" s="29">
        <v>30</v>
      </c>
      <c r="P1299" s="29">
        <v>2200</v>
      </c>
      <c r="Q1299" s="29">
        <v>12</v>
      </c>
      <c r="R1299" s="29">
        <v>58080</v>
      </c>
      <c r="S1299" s="29">
        <v>44000</v>
      </c>
      <c r="T1299" s="29">
        <v>14080</v>
      </c>
      <c r="U1299" s="30" t="s">
        <v>1172</v>
      </c>
      <c r="V1299" s="22"/>
      <c r="W1299" s="22"/>
      <c r="X1299" s="22"/>
      <c r="Y1299" s="22"/>
      <c r="Z1299" s="22"/>
      <c r="AA1299" s="22"/>
      <c r="AB1299" s="22"/>
      <c r="AC1299" s="22"/>
      <c r="AD1299" s="22"/>
      <c r="AE1299" s="22"/>
      <c r="AF1299" s="22"/>
      <c r="AG1299" s="22"/>
      <c r="AH1299" s="22"/>
      <c r="AI1299" s="22"/>
      <c r="AJ1299" s="22"/>
      <c r="AK1299" s="22"/>
      <c r="AL1299" s="22"/>
      <c r="AM1299" s="22"/>
      <c r="AN1299" s="22"/>
      <c r="AO1299" s="22"/>
      <c r="AP1299" s="22"/>
      <c r="AQ1299" s="22"/>
      <c r="AR1299" s="22"/>
      <c r="AS1299" s="22"/>
    </row>
    <row r="1300" spans="1:45" x14ac:dyDescent="0.3">
      <c r="A1300" s="22"/>
      <c r="B1300" s="26" t="s">
        <v>5728</v>
      </c>
      <c r="C1300" s="27">
        <v>45926</v>
      </c>
      <c r="D1300" s="28" t="s">
        <v>1187</v>
      </c>
      <c r="E1300" s="28" t="s">
        <v>1158</v>
      </c>
      <c r="F1300" s="28" t="s">
        <v>1196</v>
      </c>
      <c r="G1300" s="28" t="s">
        <v>1365</v>
      </c>
      <c r="H1300" s="28" t="s">
        <v>302</v>
      </c>
      <c r="I1300" s="28" t="s">
        <v>1151</v>
      </c>
      <c r="J1300" s="28" t="s">
        <v>3341</v>
      </c>
      <c r="K1300" s="28" t="s">
        <v>5729</v>
      </c>
      <c r="L1300" s="28" t="s">
        <v>3782</v>
      </c>
      <c r="M1300" s="28" t="s">
        <v>1178</v>
      </c>
      <c r="N1300" s="28" t="s">
        <v>1182</v>
      </c>
      <c r="O1300" s="29">
        <v>40</v>
      </c>
      <c r="P1300" s="29">
        <v>1800</v>
      </c>
      <c r="Q1300" s="29">
        <v>10</v>
      </c>
      <c r="R1300" s="29">
        <v>64800</v>
      </c>
      <c r="S1300" s="29">
        <v>49000</v>
      </c>
      <c r="T1300" s="29">
        <v>15800</v>
      </c>
      <c r="U1300" s="30" t="s">
        <v>1173</v>
      </c>
      <c r="V1300" s="22"/>
      <c r="W1300" s="22"/>
      <c r="X1300" s="22"/>
      <c r="Y1300" s="22"/>
      <c r="Z1300" s="22"/>
      <c r="AA1300" s="22"/>
      <c r="AB1300" s="22"/>
      <c r="AC1300" s="22"/>
      <c r="AD1300" s="22"/>
      <c r="AE1300" s="22"/>
      <c r="AF1300" s="22"/>
      <c r="AG1300" s="22"/>
      <c r="AH1300" s="22"/>
      <c r="AI1300" s="22"/>
      <c r="AJ1300" s="22"/>
      <c r="AK1300" s="22"/>
      <c r="AL1300" s="22"/>
      <c r="AM1300" s="22"/>
      <c r="AN1300" s="22"/>
      <c r="AO1300" s="22"/>
      <c r="AP1300" s="22"/>
      <c r="AQ1300" s="22"/>
      <c r="AR1300" s="22"/>
      <c r="AS1300" s="22"/>
    </row>
    <row r="1301" spans="1:45" x14ac:dyDescent="0.3">
      <c r="A1301" s="22"/>
      <c r="B1301" s="26" t="s">
        <v>5730</v>
      </c>
      <c r="C1301" s="27">
        <v>45927</v>
      </c>
      <c r="D1301" s="28" t="s">
        <v>1188</v>
      </c>
      <c r="E1301" s="28" t="s">
        <v>1156</v>
      </c>
      <c r="F1301" s="28" t="s">
        <v>1197</v>
      </c>
      <c r="G1301" s="28" t="s">
        <v>3079</v>
      </c>
      <c r="H1301" s="28" t="s">
        <v>179</v>
      </c>
      <c r="I1301" s="28" t="s">
        <v>1152</v>
      </c>
      <c r="J1301" s="28" t="s">
        <v>2261</v>
      </c>
      <c r="K1301" s="28" t="s">
        <v>5731</v>
      </c>
      <c r="L1301" s="28" t="s">
        <v>3785</v>
      </c>
      <c r="M1301" s="28" t="s">
        <v>1178</v>
      </c>
      <c r="N1301" s="28" t="s">
        <v>1185</v>
      </c>
      <c r="O1301" s="29">
        <v>12</v>
      </c>
      <c r="P1301" s="29">
        <v>8500</v>
      </c>
      <c r="Q1301" s="29">
        <v>8</v>
      </c>
      <c r="R1301" s="29">
        <v>93840</v>
      </c>
      <c r="S1301" s="29">
        <v>72000</v>
      </c>
      <c r="T1301" s="29">
        <v>21840</v>
      </c>
      <c r="U1301" s="30" t="s">
        <v>1172</v>
      </c>
      <c r="V1301" s="22"/>
      <c r="W1301" s="22"/>
      <c r="X1301" s="22"/>
      <c r="Y1301" s="22"/>
      <c r="Z1301" s="22"/>
      <c r="AA1301" s="22"/>
      <c r="AB1301" s="22"/>
      <c r="AC1301" s="22"/>
      <c r="AD1301" s="22"/>
      <c r="AE1301" s="22"/>
      <c r="AF1301" s="22"/>
      <c r="AG1301" s="22"/>
      <c r="AH1301" s="22"/>
      <c r="AI1301" s="22"/>
      <c r="AJ1301" s="22"/>
      <c r="AK1301" s="22"/>
      <c r="AL1301" s="22"/>
      <c r="AM1301" s="22"/>
      <c r="AN1301" s="22"/>
      <c r="AO1301" s="22"/>
      <c r="AP1301" s="22"/>
      <c r="AQ1301" s="22"/>
      <c r="AR1301" s="22"/>
      <c r="AS1301" s="22"/>
    </row>
    <row r="1302" spans="1:45" x14ac:dyDescent="0.3">
      <c r="A1302" s="22"/>
      <c r="B1302" s="26" t="s">
        <v>5732</v>
      </c>
      <c r="C1302" s="27">
        <v>45927</v>
      </c>
      <c r="D1302" s="28" t="s">
        <v>1188</v>
      </c>
      <c r="E1302" s="28" t="s">
        <v>1156</v>
      </c>
      <c r="F1302" s="28" t="s">
        <v>1197</v>
      </c>
      <c r="G1302" s="28" t="s">
        <v>3083</v>
      </c>
      <c r="H1302" s="28" t="s">
        <v>101</v>
      </c>
      <c r="I1302" s="28" t="s">
        <v>1152</v>
      </c>
      <c r="J1302" s="28" t="s">
        <v>3341</v>
      </c>
      <c r="K1302" s="28" t="s">
        <v>5733</v>
      </c>
      <c r="L1302" s="28" t="s">
        <v>3788</v>
      </c>
      <c r="M1302" s="28" t="s">
        <v>1178</v>
      </c>
      <c r="N1302" s="28" t="s">
        <v>1185</v>
      </c>
      <c r="O1302" s="29">
        <v>8</v>
      </c>
      <c r="P1302" s="29">
        <v>15000</v>
      </c>
      <c r="Q1302" s="29">
        <v>10</v>
      </c>
      <c r="R1302" s="29">
        <v>108000</v>
      </c>
      <c r="S1302" s="29">
        <v>83000</v>
      </c>
      <c r="T1302" s="29">
        <v>25000</v>
      </c>
      <c r="U1302" s="30" t="s">
        <v>1174</v>
      </c>
      <c r="V1302" s="22"/>
      <c r="W1302" s="22"/>
      <c r="X1302" s="22"/>
      <c r="Y1302" s="22"/>
      <c r="Z1302" s="22"/>
      <c r="AA1302" s="22"/>
      <c r="AB1302" s="22"/>
      <c r="AC1302" s="22"/>
      <c r="AD1302" s="22"/>
      <c r="AE1302" s="22"/>
      <c r="AF1302" s="22"/>
      <c r="AG1302" s="22"/>
      <c r="AH1302" s="22"/>
      <c r="AI1302" s="22"/>
      <c r="AJ1302" s="22"/>
      <c r="AK1302" s="22"/>
      <c r="AL1302" s="22"/>
      <c r="AM1302" s="22"/>
      <c r="AN1302" s="22"/>
      <c r="AO1302" s="22"/>
      <c r="AP1302" s="22"/>
      <c r="AQ1302" s="22"/>
      <c r="AR1302" s="22"/>
      <c r="AS1302" s="22"/>
    </row>
    <row r="1303" spans="1:45" x14ac:dyDescent="0.3">
      <c r="A1303" s="22"/>
      <c r="B1303" s="26" t="s">
        <v>5734</v>
      </c>
      <c r="C1303" s="27">
        <v>45928</v>
      </c>
      <c r="D1303" s="28" t="s">
        <v>1189</v>
      </c>
      <c r="E1303" s="28" t="s">
        <v>1157</v>
      </c>
      <c r="F1303" s="28" t="s">
        <v>1195</v>
      </c>
      <c r="G1303" s="28" t="s">
        <v>5735</v>
      </c>
      <c r="H1303" s="28" t="s">
        <v>782</v>
      </c>
      <c r="I1303" s="28" t="s">
        <v>1153</v>
      </c>
      <c r="J1303" s="28" t="s">
        <v>2261</v>
      </c>
      <c r="K1303" s="28" t="s">
        <v>5736</v>
      </c>
      <c r="L1303" s="28" t="s">
        <v>3792</v>
      </c>
      <c r="M1303" s="28" t="s">
        <v>1178</v>
      </c>
      <c r="N1303" s="28" t="s">
        <v>1183</v>
      </c>
      <c r="O1303" s="29">
        <v>10</v>
      </c>
      <c r="P1303" s="29">
        <v>12000</v>
      </c>
      <c r="Q1303" s="29">
        <v>12</v>
      </c>
      <c r="R1303" s="29">
        <v>105600</v>
      </c>
      <c r="S1303" s="29">
        <v>82000</v>
      </c>
      <c r="T1303" s="29">
        <v>23600</v>
      </c>
      <c r="U1303" s="30" t="s">
        <v>1172</v>
      </c>
      <c r="V1303" s="22"/>
      <c r="W1303" s="22"/>
      <c r="X1303" s="22"/>
      <c r="Y1303" s="22"/>
      <c r="Z1303" s="22"/>
      <c r="AA1303" s="22"/>
      <c r="AB1303" s="22"/>
      <c r="AC1303" s="22"/>
      <c r="AD1303" s="22"/>
      <c r="AE1303" s="22"/>
      <c r="AF1303" s="22"/>
      <c r="AG1303" s="22"/>
      <c r="AH1303" s="22"/>
      <c r="AI1303" s="22"/>
      <c r="AJ1303" s="22"/>
      <c r="AK1303" s="22"/>
      <c r="AL1303" s="22"/>
      <c r="AM1303" s="22"/>
      <c r="AN1303" s="22"/>
      <c r="AO1303" s="22"/>
      <c r="AP1303" s="22"/>
      <c r="AQ1303" s="22"/>
      <c r="AR1303" s="22"/>
      <c r="AS1303" s="22"/>
    </row>
    <row r="1304" spans="1:45" x14ac:dyDescent="0.3">
      <c r="A1304" s="22"/>
      <c r="B1304" s="26" t="s">
        <v>5737</v>
      </c>
      <c r="C1304" s="27">
        <v>45928</v>
      </c>
      <c r="D1304" s="28" t="s">
        <v>1189</v>
      </c>
      <c r="E1304" s="28" t="s">
        <v>1157</v>
      </c>
      <c r="F1304" s="28" t="s">
        <v>1195</v>
      </c>
      <c r="G1304" s="28" t="s">
        <v>5738</v>
      </c>
      <c r="H1304" s="28" t="s">
        <v>672</v>
      </c>
      <c r="I1304" s="28" t="s">
        <v>1153</v>
      </c>
      <c r="J1304" s="28" t="s">
        <v>2261</v>
      </c>
      <c r="K1304" s="28" t="s">
        <v>5739</v>
      </c>
      <c r="L1304" s="28" t="s">
        <v>3796</v>
      </c>
      <c r="M1304" s="28" t="s">
        <v>1178</v>
      </c>
      <c r="N1304" s="28" t="s">
        <v>1183</v>
      </c>
      <c r="O1304" s="29">
        <v>15</v>
      </c>
      <c r="P1304" s="29">
        <v>5500</v>
      </c>
      <c r="Q1304" s="29">
        <v>8</v>
      </c>
      <c r="R1304" s="29">
        <v>75900</v>
      </c>
      <c r="S1304" s="29">
        <v>58000</v>
      </c>
      <c r="T1304" s="29">
        <v>17900</v>
      </c>
      <c r="U1304" s="30" t="s">
        <v>1173</v>
      </c>
      <c r="V1304" s="22"/>
      <c r="W1304" s="22"/>
      <c r="X1304" s="22"/>
      <c r="Y1304" s="22"/>
      <c r="Z1304" s="22"/>
      <c r="AA1304" s="22"/>
      <c r="AB1304" s="22"/>
      <c r="AC1304" s="22"/>
      <c r="AD1304" s="22"/>
      <c r="AE1304" s="22"/>
      <c r="AF1304" s="22"/>
      <c r="AG1304" s="22"/>
      <c r="AH1304" s="22"/>
      <c r="AI1304" s="22"/>
      <c r="AJ1304" s="22"/>
      <c r="AK1304" s="22"/>
      <c r="AL1304" s="22"/>
      <c r="AM1304" s="22"/>
      <c r="AN1304" s="22"/>
      <c r="AO1304" s="22"/>
      <c r="AP1304" s="22"/>
      <c r="AQ1304" s="22"/>
      <c r="AR1304" s="22"/>
      <c r="AS1304" s="22"/>
    </row>
    <row r="1305" spans="1:45" x14ac:dyDescent="0.3">
      <c r="A1305" s="22"/>
      <c r="B1305" s="26" t="s">
        <v>5740</v>
      </c>
      <c r="C1305" s="27">
        <v>45929</v>
      </c>
      <c r="D1305" s="28" t="s">
        <v>1190</v>
      </c>
      <c r="E1305" s="28" t="s">
        <v>1157</v>
      </c>
      <c r="F1305" s="28" t="s">
        <v>1197</v>
      </c>
      <c r="G1305" s="28" t="s">
        <v>3841</v>
      </c>
      <c r="H1305" s="28" t="s">
        <v>625</v>
      </c>
      <c r="I1305" s="28" t="s">
        <v>1153</v>
      </c>
      <c r="J1305" s="28" t="s">
        <v>2261</v>
      </c>
      <c r="K1305" s="28" t="s">
        <v>5741</v>
      </c>
      <c r="L1305" s="28" t="s">
        <v>5742</v>
      </c>
      <c r="M1305" s="28" t="s">
        <v>1178</v>
      </c>
      <c r="N1305" s="28" t="s">
        <v>1181</v>
      </c>
      <c r="O1305" s="29">
        <v>25</v>
      </c>
      <c r="P1305" s="29">
        <v>1200</v>
      </c>
      <c r="Q1305" s="29">
        <v>10</v>
      </c>
      <c r="R1305" s="29">
        <v>27000</v>
      </c>
      <c r="S1305" s="29">
        <v>20000</v>
      </c>
      <c r="T1305" s="29">
        <v>7000</v>
      </c>
      <c r="U1305" s="30" t="s">
        <v>1172</v>
      </c>
      <c r="V1305" s="22"/>
      <c r="W1305" s="22"/>
      <c r="X1305" s="22"/>
      <c r="Y1305" s="22"/>
      <c r="Z1305" s="22"/>
      <c r="AA1305" s="22"/>
      <c r="AB1305" s="22"/>
      <c r="AC1305" s="22"/>
      <c r="AD1305" s="22"/>
      <c r="AE1305" s="22"/>
      <c r="AF1305" s="22"/>
      <c r="AG1305" s="22"/>
      <c r="AH1305" s="22"/>
      <c r="AI1305" s="22"/>
      <c r="AJ1305" s="22"/>
      <c r="AK1305" s="22"/>
      <c r="AL1305" s="22"/>
      <c r="AM1305" s="22"/>
      <c r="AN1305" s="22"/>
      <c r="AO1305" s="22"/>
      <c r="AP1305" s="22"/>
      <c r="AQ1305" s="22"/>
      <c r="AR1305" s="22"/>
      <c r="AS1305" s="22"/>
    </row>
    <row r="1306" spans="1:45" x14ac:dyDescent="0.3">
      <c r="A1306" s="22"/>
      <c r="B1306" s="26" t="s">
        <v>5743</v>
      </c>
      <c r="C1306" s="27">
        <v>45929</v>
      </c>
      <c r="D1306" s="28" t="s">
        <v>1190</v>
      </c>
      <c r="E1306" s="28" t="s">
        <v>1157</v>
      </c>
      <c r="F1306" s="28" t="s">
        <v>1197</v>
      </c>
      <c r="G1306" s="28" t="s">
        <v>3845</v>
      </c>
      <c r="H1306" s="28" t="s">
        <v>311</v>
      </c>
      <c r="I1306" s="28" t="s">
        <v>1153</v>
      </c>
      <c r="J1306" s="28" t="s">
        <v>3341</v>
      </c>
      <c r="K1306" s="28" t="s">
        <v>5744</v>
      </c>
      <c r="L1306" s="28" t="s">
        <v>5745</v>
      </c>
      <c r="M1306" s="28" t="s">
        <v>1178</v>
      </c>
      <c r="N1306" s="28" t="s">
        <v>1181</v>
      </c>
      <c r="O1306" s="29">
        <v>30</v>
      </c>
      <c r="P1306" s="29">
        <v>800</v>
      </c>
      <c r="Q1306" s="29">
        <v>8</v>
      </c>
      <c r="R1306" s="29">
        <v>22080</v>
      </c>
      <c r="S1306" s="29">
        <v>17000</v>
      </c>
      <c r="T1306" s="29">
        <v>5080</v>
      </c>
      <c r="U1306" s="30" t="s">
        <v>1174</v>
      </c>
      <c r="V1306" s="22"/>
      <c r="W1306" s="22"/>
      <c r="X1306" s="22"/>
      <c r="Y1306" s="22"/>
      <c r="Z1306" s="22"/>
      <c r="AA1306" s="22"/>
      <c r="AB1306" s="22"/>
      <c r="AC1306" s="22"/>
      <c r="AD1306" s="22"/>
      <c r="AE1306" s="22"/>
      <c r="AF1306" s="22"/>
      <c r="AG1306" s="22"/>
      <c r="AH1306" s="22"/>
      <c r="AI1306" s="22"/>
      <c r="AJ1306" s="22"/>
      <c r="AK1306" s="22"/>
      <c r="AL1306" s="22"/>
      <c r="AM1306" s="22"/>
      <c r="AN1306" s="22"/>
      <c r="AO1306" s="22"/>
      <c r="AP1306" s="22"/>
      <c r="AQ1306" s="22"/>
      <c r="AR1306" s="22"/>
      <c r="AS1306" s="22"/>
    </row>
    <row r="1307" spans="1:45" x14ac:dyDescent="0.3">
      <c r="A1307" s="22"/>
      <c r="B1307" s="26" t="s">
        <v>5746</v>
      </c>
      <c r="C1307" s="27">
        <v>45930</v>
      </c>
      <c r="D1307" s="28" t="s">
        <v>1191</v>
      </c>
      <c r="E1307" s="28" t="s">
        <v>1157</v>
      </c>
      <c r="F1307" s="28" t="s">
        <v>1198</v>
      </c>
      <c r="G1307" s="28" t="s">
        <v>5562</v>
      </c>
      <c r="H1307" s="28" t="s">
        <v>178</v>
      </c>
      <c r="I1307" s="28" t="s">
        <v>1155</v>
      </c>
      <c r="J1307" s="28" t="s">
        <v>3583</v>
      </c>
      <c r="K1307" s="28" t="s">
        <v>5747</v>
      </c>
      <c r="L1307" s="28" t="s">
        <v>5748</v>
      </c>
      <c r="M1307" s="28" t="s">
        <v>1178</v>
      </c>
      <c r="N1307" s="28" t="s">
        <v>1180</v>
      </c>
      <c r="O1307" s="29">
        <v>20</v>
      </c>
      <c r="P1307" s="29">
        <v>1500</v>
      </c>
      <c r="Q1307" s="29">
        <v>10</v>
      </c>
      <c r="R1307" s="29">
        <v>27000</v>
      </c>
      <c r="S1307" s="29">
        <v>20000</v>
      </c>
      <c r="T1307" s="29">
        <v>7000</v>
      </c>
      <c r="U1307" s="30" t="s">
        <v>1172</v>
      </c>
      <c r="V1307" s="22"/>
      <c r="W1307" s="22"/>
      <c r="X1307" s="22"/>
      <c r="Y1307" s="22"/>
      <c r="Z1307" s="22"/>
      <c r="AA1307" s="22"/>
      <c r="AB1307" s="22"/>
      <c r="AC1307" s="22"/>
      <c r="AD1307" s="22"/>
      <c r="AE1307" s="22"/>
      <c r="AF1307" s="22"/>
      <c r="AG1307" s="22"/>
      <c r="AH1307" s="22"/>
      <c r="AI1307" s="22"/>
      <c r="AJ1307" s="22"/>
      <c r="AK1307" s="22"/>
      <c r="AL1307" s="22"/>
      <c r="AM1307" s="22"/>
      <c r="AN1307" s="22"/>
      <c r="AO1307" s="22"/>
      <c r="AP1307" s="22"/>
      <c r="AQ1307" s="22"/>
      <c r="AR1307" s="22"/>
      <c r="AS1307" s="22"/>
    </row>
    <row r="1308" spans="1:45" x14ac:dyDescent="0.3">
      <c r="A1308" s="22"/>
      <c r="B1308" s="26" t="s">
        <v>5749</v>
      </c>
      <c r="C1308" s="27">
        <v>45930</v>
      </c>
      <c r="D1308" s="28" t="s">
        <v>1191</v>
      </c>
      <c r="E1308" s="28" t="s">
        <v>1157</v>
      </c>
      <c r="F1308" s="28" t="s">
        <v>1198</v>
      </c>
      <c r="G1308" s="28" t="s">
        <v>5573</v>
      </c>
      <c r="H1308" s="28" t="s">
        <v>1007</v>
      </c>
      <c r="I1308" s="28" t="s">
        <v>1155</v>
      </c>
      <c r="J1308" s="28" t="s">
        <v>3583</v>
      </c>
      <c r="K1308" s="28" t="s">
        <v>5750</v>
      </c>
      <c r="L1308" s="28" t="s">
        <v>5751</v>
      </c>
      <c r="M1308" s="28" t="s">
        <v>1178</v>
      </c>
      <c r="N1308" s="28" t="s">
        <v>1180</v>
      </c>
      <c r="O1308" s="29">
        <v>15</v>
      </c>
      <c r="P1308" s="29">
        <v>2200</v>
      </c>
      <c r="Q1308" s="29">
        <v>8</v>
      </c>
      <c r="R1308" s="29">
        <v>30360</v>
      </c>
      <c r="S1308" s="29">
        <v>23000</v>
      </c>
      <c r="T1308" s="29">
        <v>7360</v>
      </c>
      <c r="U1308" s="30" t="s">
        <v>1174</v>
      </c>
      <c r="V1308" s="22"/>
      <c r="W1308" s="22"/>
      <c r="X1308" s="22"/>
      <c r="Y1308" s="22"/>
      <c r="Z1308" s="22"/>
      <c r="AA1308" s="22"/>
      <c r="AB1308" s="22"/>
      <c r="AC1308" s="22"/>
      <c r="AD1308" s="22"/>
      <c r="AE1308" s="22"/>
      <c r="AF1308" s="22"/>
      <c r="AG1308" s="22"/>
      <c r="AH1308" s="22"/>
      <c r="AI1308" s="22"/>
      <c r="AJ1308" s="22"/>
      <c r="AK1308" s="22"/>
      <c r="AL1308" s="22"/>
      <c r="AM1308" s="22"/>
      <c r="AN1308" s="22"/>
      <c r="AO1308" s="22"/>
      <c r="AP1308" s="22"/>
      <c r="AQ1308" s="22"/>
      <c r="AR1308" s="22"/>
      <c r="AS1308" s="22"/>
    </row>
    <row r="1309" spans="1:45" x14ac:dyDescent="0.3">
      <c r="A1309" s="22"/>
      <c r="B1309" s="26" t="s">
        <v>5752</v>
      </c>
      <c r="C1309" s="27">
        <v>45931</v>
      </c>
      <c r="D1309" s="28" t="s">
        <v>1186</v>
      </c>
      <c r="E1309" s="28" t="s">
        <v>1159</v>
      </c>
      <c r="F1309" s="28" t="s">
        <v>1198</v>
      </c>
      <c r="G1309" s="28" t="s">
        <v>1484</v>
      </c>
      <c r="H1309" s="28" t="s">
        <v>626</v>
      </c>
      <c r="I1309" s="28" t="s">
        <v>1152</v>
      </c>
      <c r="J1309" s="28" t="s">
        <v>3583</v>
      </c>
      <c r="K1309" s="28" t="s">
        <v>5753</v>
      </c>
      <c r="L1309" s="28" t="s">
        <v>3811</v>
      </c>
      <c r="M1309" s="28" t="s">
        <v>1177</v>
      </c>
      <c r="N1309" s="28" t="s">
        <v>1184</v>
      </c>
      <c r="O1309" s="29">
        <v>4</v>
      </c>
      <c r="P1309" s="29">
        <v>2500</v>
      </c>
      <c r="Q1309" s="29">
        <v>5</v>
      </c>
      <c r="R1309" s="29">
        <v>9500</v>
      </c>
      <c r="S1309" s="29">
        <v>7200</v>
      </c>
      <c r="T1309" s="29">
        <v>2300</v>
      </c>
      <c r="U1309" s="30" t="s">
        <v>1172</v>
      </c>
      <c r="V1309" s="22"/>
      <c r="W1309" s="22"/>
      <c r="X1309" s="22"/>
      <c r="Y1309" s="22"/>
      <c r="Z1309" s="22"/>
      <c r="AA1309" s="22"/>
      <c r="AB1309" s="22"/>
      <c r="AC1309" s="22"/>
      <c r="AD1309" s="22"/>
      <c r="AE1309" s="22"/>
      <c r="AF1309" s="22"/>
      <c r="AG1309" s="22"/>
      <c r="AH1309" s="22"/>
      <c r="AI1309" s="22"/>
      <c r="AJ1309" s="22"/>
      <c r="AK1309" s="22"/>
      <c r="AL1309" s="22"/>
      <c r="AM1309" s="22"/>
      <c r="AN1309" s="22"/>
      <c r="AO1309" s="22"/>
      <c r="AP1309" s="22"/>
      <c r="AQ1309" s="22"/>
      <c r="AR1309" s="22"/>
      <c r="AS1309" s="22"/>
    </row>
    <row r="1310" spans="1:45" x14ac:dyDescent="0.3">
      <c r="A1310" s="22"/>
      <c r="B1310" s="26" t="s">
        <v>5754</v>
      </c>
      <c r="C1310" s="27">
        <v>45931</v>
      </c>
      <c r="D1310" s="28" t="s">
        <v>1186</v>
      </c>
      <c r="E1310" s="28" t="s">
        <v>1159</v>
      </c>
      <c r="F1310" s="28" t="s">
        <v>1198</v>
      </c>
      <c r="G1310" s="28" t="s">
        <v>1488</v>
      </c>
      <c r="H1310" s="28" t="s">
        <v>750</v>
      </c>
      <c r="I1310" s="28" t="s">
        <v>1152</v>
      </c>
      <c r="J1310" s="28" t="s">
        <v>1339</v>
      </c>
      <c r="K1310" s="28" t="s">
        <v>5755</v>
      </c>
      <c r="L1310" s="28" t="s">
        <v>3814</v>
      </c>
      <c r="M1310" s="28" t="s">
        <v>1177</v>
      </c>
      <c r="N1310" s="28" t="s">
        <v>1184</v>
      </c>
      <c r="O1310" s="29">
        <v>2</v>
      </c>
      <c r="P1310" s="29">
        <v>5500</v>
      </c>
      <c r="Q1310" s="29">
        <v>0</v>
      </c>
      <c r="R1310" s="29">
        <v>11000</v>
      </c>
      <c r="S1310" s="29">
        <v>8400</v>
      </c>
      <c r="T1310" s="29">
        <v>2600</v>
      </c>
      <c r="U1310" s="30" t="s">
        <v>1174</v>
      </c>
      <c r="V1310" s="22"/>
      <c r="W1310" s="22"/>
      <c r="X1310" s="22"/>
      <c r="Y1310" s="22"/>
      <c r="Z1310" s="22"/>
      <c r="AA1310" s="22"/>
      <c r="AB1310" s="22"/>
      <c r="AC1310" s="22"/>
      <c r="AD1310" s="22"/>
      <c r="AE1310" s="22"/>
      <c r="AF1310" s="22"/>
      <c r="AG1310" s="22"/>
      <c r="AH1310" s="22"/>
      <c r="AI1310" s="22"/>
      <c r="AJ1310" s="22"/>
      <c r="AK1310" s="22"/>
      <c r="AL1310" s="22"/>
      <c r="AM1310" s="22"/>
      <c r="AN1310" s="22"/>
      <c r="AO1310" s="22"/>
      <c r="AP1310" s="22"/>
      <c r="AQ1310" s="22"/>
      <c r="AR1310" s="22"/>
      <c r="AS1310" s="22"/>
    </row>
    <row r="1311" spans="1:45" x14ac:dyDescent="0.3">
      <c r="A1311" s="22"/>
      <c r="B1311" s="26" t="s">
        <v>5756</v>
      </c>
      <c r="C1311" s="27">
        <v>45932</v>
      </c>
      <c r="D1311" s="28" t="s">
        <v>1187</v>
      </c>
      <c r="E1311" s="28" t="s">
        <v>1158</v>
      </c>
      <c r="F1311" s="28" t="s">
        <v>1196</v>
      </c>
      <c r="G1311" s="28" t="s">
        <v>1405</v>
      </c>
      <c r="H1311" s="28" t="s">
        <v>627</v>
      </c>
      <c r="I1311" s="28" t="s">
        <v>1153</v>
      </c>
      <c r="J1311" s="28" t="s">
        <v>3174</v>
      </c>
      <c r="K1311" s="28" t="s">
        <v>5757</v>
      </c>
      <c r="L1311" s="28" t="s">
        <v>3817</v>
      </c>
      <c r="M1311" s="28" t="s">
        <v>1177</v>
      </c>
      <c r="N1311" s="28" t="s">
        <v>1182</v>
      </c>
      <c r="O1311" s="29">
        <v>5</v>
      </c>
      <c r="P1311" s="29">
        <v>1200</v>
      </c>
      <c r="Q1311" s="29">
        <v>0</v>
      </c>
      <c r="R1311" s="29">
        <v>6000</v>
      </c>
      <c r="S1311" s="29">
        <v>4600</v>
      </c>
      <c r="T1311" s="29">
        <v>1400</v>
      </c>
      <c r="U1311" s="30" t="s">
        <v>1173</v>
      </c>
      <c r="V1311" s="22"/>
      <c r="W1311" s="22"/>
      <c r="X1311" s="22"/>
      <c r="Y1311" s="22"/>
      <c r="Z1311" s="22"/>
      <c r="AA1311" s="22"/>
      <c r="AB1311" s="22"/>
      <c r="AC1311" s="22"/>
      <c r="AD1311" s="22"/>
      <c r="AE1311" s="22"/>
      <c r="AF1311" s="22"/>
      <c r="AG1311" s="22"/>
      <c r="AH1311" s="22"/>
      <c r="AI1311" s="22"/>
      <c r="AJ1311" s="22"/>
      <c r="AK1311" s="22"/>
      <c r="AL1311" s="22"/>
      <c r="AM1311" s="22"/>
      <c r="AN1311" s="22"/>
      <c r="AO1311" s="22"/>
      <c r="AP1311" s="22"/>
      <c r="AQ1311" s="22"/>
      <c r="AR1311" s="22"/>
      <c r="AS1311" s="22"/>
    </row>
    <row r="1312" spans="1:45" x14ac:dyDescent="0.3">
      <c r="A1312" s="22"/>
      <c r="B1312" s="26" t="s">
        <v>5758</v>
      </c>
      <c r="C1312" s="27">
        <v>45932</v>
      </c>
      <c r="D1312" s="28" t="s">
        <v>1187</v>
      </c>
      <c r="E1312" s="28" t="s">
        <v>1158</v>
      </c>
      <c r="F1312" s="28" t="s">
        <v>1196</v>
      </c>
      <c r="G1312" s="28" t="s">
        <v>1409</v>
      </c>
      <c r="H1312" s="28" t="s">
        <v>839</v>
      </c>
      <c r="I1312" s="28" t="s">
        <v>1153</v>
      </c>
      <c r="J1312" s="28" t="s">
        <v>3819</v>
      </c>
      <c r="K1312" s="28" t="s">
        <v>5759</v>
      </c>
      <c r="L1312" s="28" t="s">
        <v>3821</v>
      </c>
      <c r="M1312" s="28" t="s">
        <v>1177</v>
      </c>
      <c r="N1312" s="28" t="s">
        <v>1182</v>
      </c>
      <c r="O1312" s="29">
        <v>4</v>
      </c>
      <c r="P1312" s="29">
        <v>450</v>
      </c>
      <c r="Q1312" s="29">
        <v>0</v>
      </c>
      <c r="R1312" s="29">
        <v>1800</v>
      </c>
      <c r="S1312" s="29">
        <v>1300</v>
      </c>
      <c r="T1312" s="29">
        <v>500</v>
      </c>
      <c r="U1312" s="30" t="s">
        <v>1172</v>
      </c>
      <c r="V1312" s="22"/>
      <c r="W1312" s="22"/>
      <c r="X1312" s="22"/>
      <c r="Y1312" s="22"/>
      <c r="Z1312" s="22"/>
      <c r="AA1312" s="22"/>
      <c r="AB1312" s="22"/>
      <c r="AC1312" s="22"/>
      <c r="AD1312" s="22"/>
      <c r="AE1312" s="22"/>
      <c r="AF1312" s="22"/>
      <c r="AG1312" s="22"/>
      <c r="AH1312" s="22"/>
      <c r="AI1312" s="22"/>
      <c r="AJ1312" s="22"/>
      <c r="AK1312" s="22"/>
      <c r="AL1312" s="22"/>
      <c r="AM1312" s="22"/>
      <c r="AN1312" s="22"/>
      <c r="AO1312" s="22"/>
      <c r="AP1312" s="22"/>
      <c r="AQ1312" s="22"/>
      <c r="AR1312" s="22"/>
      <c r="AS1312" s="22"/>
    </row>
    <row r="1313" spans="1:45" x14ac:dyDescent="0.3">
      <c r="A1313" s="22"/>
      <c r="B1313" s="26" t="s">
        <v>5760</v>
      </c>
      <c r="C1313" s="27">
        <v>45933</v>
      </c>
      <c r="D1313" s="28" t="s">
        <v>1188</v>
      </c>
      <c r="E1313" s="28" t="s">
        <v>1156</v>
      </c>
      <c r="F1313" s="28" t="s">
        <v>1197</v>
      </c>
      <c r="G1313" s="28" t="s">
        <v>3087</v>
      </c>
      <c r="H1313" s="28" t="s">
        <v>266</v>
      </c>
      <c r="I1313" s="28" t="s">
        <v>1152</v>
      </c>
      <c r="J1313" s="28" t="s">
        <v>2350</v>
      </c>
      <c r="K1313" s="28" t="s">
        <v>5761</v>
      </c>
      <c r="L1313" s="28" t="s">
        <v>3824</v>
      </c>
      <c r="M1313" s="28" t="s">
        <v>1177</v>
      </c>
      <c r="N1313" s="28" t="s">
        <v>1185</v>
      </c>
      <c r="O1313" s="29">
        <v>2</v>
      </c>
      <c r="P1313" s="29">
        <v>28000</v>
      </c>
      <c r="Q1313" s="29">
        <v>8</v>
      </c>
      <c r="R1313" s="29">
        <v>51520</v>
      </c>
      <c r="S1313" s="29">
        <v>40000</v>
      </c>
      <c r="T1313" s="29">
        <v>11520</v>
      </c>
      <c r="U1313" s="30" t="s">
        <v>1172</v>
      </c>
      <c r="V1313" s="22"/>
      <c r="W1313" s="22"/>
      <c r="X1313" s="22"/>
      <c r="Y1313" s="22"/>
      <c r="Z1313" s="22"/>
      <c r="AA1313" s="22"/>
      <c r="AB1313" s="22"/>
      <c r="AC1313" s="22"/>
      <c r="AD1313" s="22"/>
      <c r="AE1313" s="22"/>
      <c r="AF1313" s="22"/>
      <c r="AG1313" s="22"/>
      <c r="AH1313" s="22"/>
      <c r="AI1313" s="22"/>
      <c r="AJ1313" s="22"/>
      <c r="AK1313" s="22"/>
      <c r="AL1313" s="22"/>
      <c r="AM1313" s="22"/>
      <c r="AN1313" s="22"/>
      <c r="AO1313" s="22"/>
      <c r="AP1313" s="22"/>
      <c r="AQ1313" s="22"/>
      <c r="AR1313" s="22"/>
      <c r="AS1313" s="22"/>
    </row>
    <row r="1314" spans="1:45" x14ac:dyDescent="0.3">
      <c r="A1314" s="22"/>
      <c r="B1314" s="26" t="s">
        <v>5762</v>
      </c>
      <c r="C1314" s="27">
        <v>45933</v>
      </c>
      <c r="D1314" s="28" t="s">
        <v>1188</v>
      </c>
      <c r="E1314" s="28" t="s">
        <v>1156</v>
      </c>
      <c r="F1314" s="28" t="s">
        <v>1197</v>
      </c>
      <c r="G1314" s="28" t="s">
        <v>3091</v>
      </c>
      <c r="H1314" s="28" t="s">
        <v>304</v>
      </c>
      <c r="I1314" s="28" t="s">
        <v>1152</v>
      </c>
      <c r="J1314" s="28" t="s">
        <v>2218</v>
      </c>
      <c r="K1314" s="28" t="s">
        <v>5763</v>
      </c>
      <c r="L1314" s="28" t="s">
        <v>3827</v>
      </c>
      <c r="M1314" s="28" t="s">
        <v>1177</v>
      </c>
      <c r="N1314" s="28" t="s">
        <v>1185</v>
      </c>
      <c r="O1314" s="29">
        <v>3</v>
      </c>
      <c r="P1314" s="29">
        <v>12000</v>
      </c>
      <c r="Q1314" s="29">
        <v>5</v>
      </c>
      <c r="R1314" s="29">
        <v>34200</v>
      </c>
      <c r="S1314" s="29">
        <v>26000</v>
      </c>
      <c r="T1314" s="29">
        <v>8200</v>
      </c>
      <c r="U1314" s="30" t="s">
        <v>1174</v>
      </c>
      <c r="V1314" s="22"/>
      <c r="W1314" s="22"/>
      <c r="X1314" s="22"/>
      <c r="Y1314" s="22"/>
      <c r="Z1314" s="22"/>
      <c r="AA1314" s="22"/>
      <c r="AB1314" s="22"/>
      <c r="AC1314" s="22"/>
      <c r="AD1314" s="22"/>
      <c r="AE1314" s="22"/>
      <c r="AF1314" s="22"/>
      <c r="AG1314" s="22"/>
      <c r="AH1314" s="22"/>
      <c r="AI1314" s="22"/>
      <c r="AJ1314" s="22"/>
      <c r="AK1314" s="22"/>
      <c r="AL1314" s="22"/>
      <c r="AM1314" s="22"/>
      <c r="AN1314" s="22"/>
      <c r="AO1314" s="22"/>
      <c r="AP1314" s="22"/>
      <c r="AQ1314" s="22"/>
      <c r="AR1314" s="22"/>
      <c r="AS1314" s="22"/>
    </row>
    <row r="1315" spans="1:45" x14ac:dyDescent="0.3">
      <c r="A1315" s="22"/>
      <c r="B1315" s="26" t="s">
        <v>5764</v>
      </c>
      <c r="C1315" s="27">
        <v>45934</v>
      </c>
      <c r="D1315" s="28" t="s">
        <v>1189</v>
      </c>
      <c r="E1315" s="28" t="s">
        <v>1157</v>
      </c>
      <c r="F1315" s="28" t="s">
        <v>1195</v>
      </c>
      <c r="G1315" s="28" t="s">
        <v>5765</v>
      </c>
      <c r="H1315" s="28" t="s">
        <v>865</v>
      </c>
      <c r="I1315" s="28" t="s">
        <v>1153</v>
      </c>
      <c r="J1315" s="28" t="s">
        <v>2350</v>
      </c>
      <c r="K1315" s="28" t="s">
        <v>5766</v>
      </c>
      <c r="L1315" s="28" t="s">
        <v>3830</v>
      </c>
      <c r="M1315" s="28" t="s">
        <v>1177</v>
      </c>
      <c r="N1315" s="28" t="s">
        <v>1183</v>
      </c>
      <c r="O1315" s="29">
        <v>2</v>
      </c>
      <c r="P1315" s="29">
        <v>22000</v>
      </c>
      <c r="Q1315" s="29">
        <v>10</v>
      </c>
      <c r="R1315" s="29">
        <v>39600</v>
      </c>
      <c r="S1315" s="29">
        <v>30000</v>
      </c>
      <c r="T1315" s="29">
        <v>9600</v>
      </c>
      <c r="U1315" s="30" t="s">
        <v>1172</v>
      </c>
      <c r="V1315" s="22"/>
      <c r="W1315" s="22"/>
      <c r="X1315" s="22"/>
      <c r="Y1315" s="22"/>
      <c r="Z1315" s="22"/>
      <c r="AA1315" s="22"/>
      <c r="AB1315" s="22"/>
      <c r="AC1315" s="22"/>
      <c r="AD1315" s="22"/>
      <c r="AE1315" s="22"/>
      <c r="AF1315" s="22"/>
      <c r="AG1315" s="22"/>
      <c r="AH1315" s="22"/>
      <c r="AI1315" s="22"/>
      <c r="AJ1315" s="22"/>
      <c r="AK1315" s="22"/>
      <c r="AL1315" s="22"/>
      <c r="AM1315" s="22"/>
      <c r="AN1315" s="22"/>
      <c r="AO1315" s="22"/>
      <c r="AP1315" s="22"/>
      <c r="AQ1315" s="22"/>
      <c r="AR1315" s="22"/>
      <c r="AS1315" s="22"/>
    </row>
    <row r="1316" spans="1:45" x14ac:dyDescent="0.3">
      <c r="A1316" s="22"/>
      <c r="B1316" s="26" t="s">
        <v>5767</v>
      </c>
      <c r="C1316" s="27">
        <v>45934</v>
      </c>
      <c r="D1316" s="28" t="s">
        <v>1189</v>
      </c>
      <c r="E1316" s="28" t="s">
        <v>1157</v>
      </c>
      <c r="F1316" s="28" t="s">
        <v>1195</v>
      </c>
      <c r="G1316" s="28" t="s">
        <v>5768</v>
      </c>
      <c r="H1316" s="28" t="s">
        <v>785</v>
      </c>
      <c r="I1316" s="28" t="s">
        <v>1153</v>
      </c>
      <c r="J1316" s="28" t="s">
        <v>2419</v>
      </c>
      <c r="K1316" s="28" t="s">
        <v>5769</v>
      </c>
      <c r="L1316" s="28" t="s">
        <v>3833</v>
      </c>
      <c r="M1316" s="28" t="s">
        <v>1177</v>
      </c>
      <c r="N1316" s="28" t="s">
        <v>1183</v>
      </c>
      <c r="O1316" s="29">
        <v>4</v>
      </c>
      <c r="P1316" s="29">
        <v>5500</v>
      </c>
      <c r="Q1316" s="29">
        <v>5</v>
      </c>
      <c r="R1316" s="29">
        <v>20900</v>
      </c>
      <c r="S1316" s="29">
        <v>16000</v>
      </c>
      <c r="T1316" s="29">
        <v>4900</v>
      </c>
      <c r="U1316" s="30" t="s">
        <v>1173</v>
      </c>
      <c r="V1316" s="22"/>
      <c r="W1316" s="22"/>
      <c r="X1316" s="22"/>
      <c r="Y1316" s="22"/>
      <c r="Z1316" s="22"/>
      <c r="AA1316" s="22"/>
      <c r="AB1316" s="22"/>
      <c r="AC1316" s="22"/>
      <c r="AD1316" s="22"/>
      <c r="AE1316" s="22"/>
      <c r="AF1316" s="22"/>
      <c r="AG1316" s="22"/>
      <c r="AH1316" s="22"/>
      <c r="AI1316" s="22"/>
      <c r="AJ1316" s="22"/>
      <c r="AK1316" s="22"/>
      <c r="AL1316" s="22"/>
      <c r="AM1316" s="22"/>
      <c r="AN1316" s="22"/>
      <c r="AO1316" s="22"/>
      <c r="AP1316" s="22"/>
      <c r="AQ1316" s="22"/>
      <c r="AR1316" s="22"/>
      <c r="AS1316" s="22"/>
    </row>
    <row r="1317" spans="1:45" x14ac:dyDescent="0.3">
      <c r="A1317" s="22"/>
      <c r="B1317" s="26" t="s">
        <v>5770</v>
      </c>
      <c r="C1317" s="27">
        <v>45935</v>
      </c>
      <c r="D1317" s="28" t="s">
        <v>1190</v>
      </c>
      <c r="E1317" s="28" t="s">
        <v>1157</v>
      </c>
      <c r="F1317" s="28" t="s">
        <v>1197</v>
      </c>
      <c r="G1317" s="28" t="s">
        <v>3880</v>
      </c>
      <c r="H1317" s="28" t="s">
        <v>629</v>
      </c>
      <c r="I1317" s="28" t="s">
        <v>1154</v>
      </c>
      <c r="J1317" s="28" t="s">
        <v>2350</v>
      </c>
      <c r="K1317" s="28" t="s">
        <v>5771</v>
      </c>
      <c r="L1317" s="28" t="s">
        <v>3836</v>
      </c>
      <c r="M1317" s="28" t="s">
        <v>1177</v>
      </c>
      <c r="N1317" s="28" t="s">
        <v>1181</v>
      </c>
      <c r="O1317" s="29">
        <v>3</v>
      </c>
      <c r="P1317" s="29">
        <v>2500</v>
      </c>
      <c r="Q1317" s="29">
        <v>0</v>
      </c>
      <c r="R1317" s="29">
        <v>7500</v>
      </c>
      <c r="S1317" s="29">
        <v>5700</v>
      </c>
      <c r="T1317" s="29">
        <v>1800</v>
      </c>
      <c r="U1317" s="30" t="s">
        <v>1172</v>
      </c>
      <c r="V1317" s="22"/>
      <c r="W1317" s="22"/>
      <c r="X1317" s="22"/>
      <c r="Y1317" s="22"/>
      <c r="Z1317" s="22"/>
      <c r="AA1317" s="22"/>
      <c r="AB1317" s="22"/>
      <c r="AC1317" s="22"/>
      <c r="AD1317" s="22"/>
      <c r="AE1317" s="22"/>
      <c r="AF1317" s="22"/>
      <c r="AG1317" s="22"/>
      <c r="AH1317" s="22"/>
      <c r="AI1317" s="22"/>
      <c r="AJ1317" s="22"/>
      <c r="AK1317" s="22"/>
      <c r="AL1317" s="22"/>
      <c r="AM1317" s="22"/>
      <c r="AN1317" s="22"/>
      <c r="AO1317" s="22"/>
      <c r="AP1317" s="22"/>
      <c r="AQ1317" s="22"/>
      <c r="AR1317" s="22"/>
      <c r="AS1317" s="22"/>
    </row>
    <row r="1318" spans="1:45" x14ac:dyDescent="0.3">
      <c r="A1318" s="22"/>
      <c r="B1318" s="26" t="s">
        <v>5772</v>
      </c>
      <c r="C1318" s="27">
        <v>45935</v>
      </c>
      <c r="D1318" s="28" t="s">
        <v>1190</v>
      </c>
      <c r="E1318" s="28" t="s">
        <v>1157</v>
      </c>
      <c r="F1318" s="28" t="s">
        <v>1197</v>
      </c>
      <c r="G1318" s="28" t="s">
        <v>3884</v>
      </c>
      <c r="H1318" s="28" t="s">
        <v>378</v>
      </c>
      <c r="I1318" s="28" t="s">
        <v>1153</v>
      </c>
      <c r="J1318" s="28" t="s">
        <v>2350</v>
      </c>
      <c r="K1318" s="28" t="s">
        <v>5773</v>
      </c>
      <c r="L1318" s="28" t="s">
        <v>3839</v>
      </c>
      <c r="M1318" s="28" t="s">
        <v>1177</v>
      </c>
      <c r="N1318" s="28" t="s">
        <v>1181</v>
      </c>
      <c r="O1318" s="29">
        <v>2</v>
      </c>
      <c r="P1318" s="29">
        <v>3500</v>
      </c>
      <c r="Q1318" s="29">
        <v>5</v>
      </c>
      <c r="R1318" s="29">
        <v>6650</v>
      </c>
      <c r="S1318" s="29">
        <v>5000</v>
      </c>
      <c r="T1318" s="29">
        <v>1650</v>
      </c>
      <c r="U1318" s="30" t="s">
        <v>1174</v>
      </c>
      <c r="V1318" s="22"/>
      <c r="W1318" s="22"/>
      <c r="X1318" s="22"/>
      <c r="Y1318" s="22"/>
      <c r="Z1318" s="22"/>
      <c r="AA1318" s="22"/>
      <c r="AB1318" s="22"/>
      <c r="AC1318" s="22"/>
      <c r="AD1318" s="22"/>
      <c r="AE1318" s="22"/>
      <c r="AF1318" s="22"/>
      <c r="AG1318" s="22"/>
      <c r="AH1318" s="22"/>
      <c r="AI1318" s="22"/>
      <c r="AJ1318" s="22"/>
      <c r="AK1318" s="22"/>
      <c r="AL1318" s="22"/>
      <c r="AM1318" s="22"/>
      <c r="AN1318" s="22"/>
      <c r="AO1318" s="22"/>
      <c r="AP1318" s="22"/>
      <c r="AQ1318" s="22"/>
      <c r="AR1318" s="22"/>
      <c r="AS1318" s="22"/>
    </row>
    <row r="1319" spans="1:45" x14ac:dyDescent="0.3">
      <c r="A1319" s="22"/>
      <c r="B1319" s="26" t="s">
        <v>5774</v>
      </c>
      <c r="C1319" s="27">
        <v>45936</v>
      </c>
      <c r="D1319" s="28" t="s">
        <v>1191</v>
      </c>
      <c r="E1319" s="28" t="s">
        <v>1157</v>
      </c>
      <c r="F1319" s="28" t="s">
        <v>1198</v>
      </c>
      <c r="G1319" s="28" t="s">
        <v>5576</v>
      </c>
      <c r="H1319" s="28" t="s">
        <v>628</v>
      </c>
      <c r="I1319" s="28" t="s">
        <v>1155</v>
      </c>
      <c r="J1319" s="28" t="s">
        <v>3583</v>
      </c>
      <c r="K1319" s="28" t="s">
        <v>5775</v>
      </c>
      <c r="L1319" s="28" t="s">
        <v>3843</v>
      </c>
      <c r="M1319" s="28" t="s">
        <v>1177</v>
      </c>
      <c r="N1319" s="28" t="s">
        <v>1180</v>
      </c>
      <c r="O1319" s="29">
        <v>3</v>
      </c>
      <c r="P1319" s="29">
        <v>1800</v>
      </c>
      <c r="Q1319" s="29">
        <v>0</v>
      </c>
      <c r="R1319" s="29">
        <v>5400</v>
      </c>
      <c r="S1319" s="29">
        <v>4100</v>
      </c>
      <c r="T1319" s="29">
        <v>1300</v>
      </c>
      <c r="U1319" s="30" t="s">
        <v>1172</v>
      </c>
      <c r="V1319" s="22"/>
      <c r="W1319" s="22"/>
      <c r="X1319" s="22"/>
      <c r="Y1319" s="22"/>
      <c r="Z1319" s="22"/>
      <c r="AA1319" s="22"/>
      <c r="AB1319" s="22"/>
      <c r="AC1319" s="22"/>
      <c r="AD1319" s="22"/>
      <c r="AE1319" s="22"/>
      <c r="AF1319" s="22"/>
      <c r="AG1319" s="22"/>
      <c r="AH1319" s="22"/>
      <c r="AI1319" s="22"/>
      <c r="AJ1319" s="22"/>
      <c r="AK1319" s="22"/>
      <c r="AL1319" s="22"/>
      <c r="AM1319" s="22"/>
      <c r="AN1319" s="22"/>
      <c r="AO1319" s="22"/>
      <c r="AP1319" s="22"/>
      <c r="AQ1319" s="22"/>
      <c r="AR1319" s="22"/>
      <c r="AS1319" s="22"/>
    </row>
    <row r="1320" spans="1:45" x14ac:dyDescent="0.3">
      <c r="A1320" s="22"/>
      <c r="B1320" s="26" t="s">
        <v>5776</v>
      </c>
      <c r="C1320" s="27">
        <v>45936</v>
      </c>
      <c r="D1320" s="28" t="s">
        <v>1191</v>
      </c>
      <c r="E1320" s="28" t="s">
        <v>1157</v>
      </c>
      <c r="F1320" s="28" t="s">
        <v>1198</v>
      </c>
      <c r="G1320" s="28" t="s">
        <v>5579</v>
      </c>
      <c r="H1320" s="28" t="s">
        <v>364</v>
      </c>
      <c r="I1320" s="28" t="s">
        <v>1155</v>
      </c>
      <c r="J1320" s="28" t="s">
        <v>3846</v>
      </c>
      <c r="K1320" s="28" t="s">
        <v>5777</v>
      </c>
      <c r="L1320" s="28" t="s">
        <v>3848</v>
      </c>
      <c r="M1320" s="28" t="s">
        <v>1177</v>
      </c>
      <c r="N1320" s="28" t="s">
        <v>1180</v>
      </c>
      <c r="O1320" s="29">
        <v>5</v>
      </c>
      <c r="P1320" s="29">
        <v>1200</v>
      </c>
      <c r="Q1320" s="29">
        <v>5</v>
      </c>
      <c r="R1320" s="29">
        <v>5700</v>
      </c>
      <c r="S1320" s="29">
        <v>4300</v>
      </c>
      <c r="T1320" s="29">
        <v>1400</v>
      </c>
      <c r="U1320" s="30" t="s">
        <v>1174</v>
      </c>
      <c r="V1320" s="22"/>
      <c r="W1320" s="22"/>
      <c r="X1320" s="22"/>
      <c r="Y1320" s="22"/>
      <c r="Z1320" s="22"/>
      <c r="AA1320" s="22"/>
      <c r="AB1320" s="22"/>
      <c r="AC1320" s="22"/>
      <c r="AD1320" s="22"/>
      <c r="AE1320" s="22"/>
      <c r="AF1320" s="22"/>
      <c r="AG1320" s="22"/>
      <c r="AH1320" s="22"/>
      <c r="AI1320" s="22"/>
      <c r="AJ1320" s="22"/>
      <c r="AK1320" s="22"/>
      <c r="AL1320" s="22"/>
      <c r="AM1320" s="22"/>
      <c r="AN1320" s="22"/>
      <c r="AO1320" s="22"/>
      <c r="AP1320" s="22"/>
      <c r="AQ1320" s="22"/>
      <c r="AR1320" s="22"/>
      <c r="AS1320" s="22"/>
    </row>
    <row r="1321" spans="1:45" x14ac:dyDescent="0.3">
      <c r="A1321" s="22"/>
      <c r="B1321" s="26" t="s">
        <v>5778</v>
      </c>
      <c r="C1321" s="27">
        <v>45937</v>
      </c>
      <c r="D1321" s="28" t="s">
        <v>1192</v>
      </c>
      <c r="E1321" s="28" t="s">
        <v>1157</v>
      </c>
      <c r="F1321" s="28" t="s">
        <v>1195</v>
      </c>
      <c r="G1321" s="28" t="s">
        <v>5779</v>
      </c>
      <c r="H1321" s="28" t="s">
        <v>535</v>
      </c>
      <c r="I1321" s="28" t="s">
        <v>1153</v>
      </c>
      <c r="J1321" s="28" t="s">
        <v>2350</v>
      </c>
      <c r="K1321" s="28" t="s">
        <v>5780</v>
      </c>
      <c r="L1321" s="28" t="s">
        <v>5781</v>
      </c>
      <c r="M1321" s="28" t="s">
        <v>1177</v>
      </c>
      <c r="N1321" s="28" t="s">
        <v>1183</v>
      </c>
      <c r="O1321" s="29">
        <v>2</v>
      </c>
      <c r="P1321" s="29">
        <v>28000</v>
      </c>
      <c r="Q1321" s="29">
        <v>8</v>
      </c>
      <c r="R1321" s="29">
        <v>51520</v>
      </c>
      <c r="S1321" s="29">
        <v>39500</v>
      </c>
      <c r="T1321" s="29">
        <v>12020</v>
      </c>
      <c r="U1321" s="30" t="s">
        <v>1172</v>
      </c>
      <c r="V1321" s="22"/>
      <c r="W1321" s="22"/>
      <c r="X1321" s="22"/>
      <c r="Y1321" s="22"/>
      <c r="Z1321" s="22"/>
      <c r="AA1321" s="22"/>
      <c r="AB1321" s="22"/>
      <c r="AC1321" s="22"/>
      <c r="AD1321" s="22"/>
      <c r="AE1321" s="22"/>
      <c r="AF1321" s="22"/>
      <c r="AG1321" s="22"/>
      <c r="AH1321" s="22"/>
      <c r="AI1321" s="22"/>
      <c r="AJ1321" s="22"/>
      <c r="AK1321" s="22"/>
      <c r="AL1321" s="22"/>
      <c r="AM1321" s="22"/>
      <c r="AN1321" s="22"/>
      <c r="AO1321" s="22"/>
      <c r="AP1321" s="22"/>
      <c r="AQ1321" s="22"/>
      <c r="AR1321" s="22"/>
      <c r="AS1321" s="22"/>
    </row>
    <row r="1322" spans="1:45" x14ac:dyDescent="0.3">
      <c r="A1322" s="22"/>
      <c r="B1322" s="26" t="s">
        <v>5782</v>
      </c>
      <c r="C1322" s="27">
        <v>45937</v>
      </c>
      <c r="D1322" s="28" t="s">
        <v>1192</v>
      </c>
      <c r="E1322" s="28" t="s">
        <v>1157</v>
      </c>
      <c r="F1322" s="28" t="s">
        <v>1195</v>
      </c>
      <c r="G1322" s="28" t="s">
        <v>5783</v>
      </c>
      <c r="H1322" s="28" t="s">
        <v>777</v>
      </c>
      <c r="I1322" s="28" t="s">
        <v>1153</v>
      </c>
      <c r="J1322" s="28" t="s">
        <v>2350</v>
      </c>
      <c r="K1322" s="28" t="s">
        <v>5784</v>
      </c>
      <c r="L1322" s="28" t="s">
        <v>5785</v>
      </c>
      <c r="M1322" s="28" t="s">
        <v>1177</v>
      </c>
      <c r="N1322" s="28" t="s">
        <v>1183</v>
      </c>
      <c r="O1322" s="29">
        <v>3</v>
      </c>
      <c r="P1322" s="29">
        <v>15000</v>
      </c>
      <c r="Q1322" s="29">
        <v>5</v>
      </c>
      <c r="R1322" s="29">
        <v>42750</v>
      </c>
      <c r="S1322" s="29">
        <v>33000</v>
      </c>
      <c r="T1322" s="29">
        <v>9750</v>
      </c>
      <c r="U1322" s="30" t="s">
        <v>1173</v>
      </c>
      <c r="V1322" s="22"/>
      <c r="W1322" s="22"/>
      <c r="X1322" s="22"/>
      <c r="Y1322" s="22"/>
      <c r="Z1322" s="22"/>
      <c r="AA1322" s="22"/>
      <c r="AB1322" s="22"/>
      <c r="AC1322" s="22"/>
      <c r="AD1322" s="22"/>
      <c r="AE1322" s="22"/>
      <c r="AF1322" s="22"/>
      <c r="AG1322" s="22"/>
      <c r="AH1322" s="22"/>
      <c r="AI1322" s="22"/>
      <c r="AJ1322" s="22"/>
      <c r="AK1322" s="22"/>
      <c r="AL1322" s="22"/>
      <c r="AM1322" s="22"/>
      <c r="AN1322" s="22"/>
      <c r="AO1322" s="22"/>
      <c r="AP1322" s="22"/>
      <c r="AQ1322" s="22"/>
      <c r="AR1322" s="22"/>
      <c r="AS1322" s="22"/>
    </row>
    <row r="1323" spans="1:45" x14ac:dyDescent="0.3">
      <c r="A1323" s="22"/>
      <c r="B1323" s="26" t="s">
        <v>5786</v>
      </c>
      <c r="C1323" s="27">
        <v>45938</v>
      </c>
      <c r="D1323" s="28" t="s">
        <v>1193</v>
      </c>
      <c r="E1323" s="28" t="s">
        <v>1157</v>
      </c>
      <c r="F1323" s="28" t="s">
        <v>1195</v>
      </c>
      <c r="G1323" s="28" t="s">
        <v>5787</v>
      </c>
      <c r="H1323" s="28" t="s">
        <v>536</v>
      </c>
      <c r="I1323" s="28" t="s">
        <v>1153</v>
      </c>
      <c r="J1323" s="28" t="s">
        <v>2350</v>
      </c>
      <c r="K1323" s="28" t="s">
        <v>5788</v>
      </c>
      <c r="L1323" s="28" t="s">
        <v>5789</v>
      </c>
      <c r="M1323" s="28" t="s">
        <v>1177</v>
      </c>
      <c r="N1323" s="28" t="s">
        <v>1183</v>
      </c>
      <c r="O1323" s="29">
        <v>2</v>
      </c>
      <c r="P1323" s="29">
        <v>22000</v>
      </c>
      <c r="Q1323" s="29">
        <v>10</v>
      </c>
      <c r="R1323" s="29">
        <v>39600</v>
      </c>
      <c r="S1323" s="29">
        <v>30000</v>
      </c>
      <c r="T1323" s="29">
        <v>9600</v>
      </c>
      <c r="U1323" s="30" t="s">
        <v>1172</v>
      </c>
      <c r="V1323" s="22"/>
      <c r="W1323" s="22"/>
      <c r="X1323" s="22"/>
      <c r="Y1323" s="22"/>
      <c r="Z1323" s="22"/>
      <c r="AA1323" s="22"/>
      <c r="AB1323" s="22"/>
      <c r="AC1323" s="22"/>
      <c r="AD1323" s="22"/>
      <c r="AE1323" s="22"/>
      <c r="AF1323" s="22"/>
      <c r="AG1323" s="22"/>
      <c r="AH1323" s="22"/>
      <c r="AI1323" s="22"/>
      <c r="AJ1323" s="22"/>
      <c r="AK1323" s="22"/>
      <c r="AL1323" s="22"/>
      <c r="AM1323" s="22"/>
      <c r="AN1323" s="22"/>
      <c r="AO1323" s="22"/>
      <c r="AP1323" s="22"/>
      <c r="AQ1323" s="22"/>
      <c r="AR1323" s="22"/>
      <c r="AS1323" s="22"/>
    </row>
    <row r="1324" spans="1:45" x14ac:dyDescent="0.3">
      <c r="A1324" s="22"/>
      <c r="B1324" s="26" t="s">
        <v>5790</v>
      </c>
      <c r="C1324" s="27">
        <v>45938</v>
      </c>
      <c r="D1324" s="28" t="s">
        <v>1193</v>
      </c>
      <c r="E1324" s="28" t="s">
        <v>1157</v>
      </c>
      <c r="F1324" s="28" t="s">
        <v>1195</v>
      </c>
      <c r="G1324" s="28" t="s">
        <v>5791</v>
      </c>
      <c r="H1324" s="28" t="s">
        <v>703</v>
      </c>
      <c r="I1324" s="28" t="s">
        <v>1154</v>
      </c>
      <c r="J1324" s="28" t="s">
        <v>2350</v>
      </c>
      <c r="K1324" s="28" t="s">
        <v>5792</v>
      </c>
      <c r="L1324" s="28" t="s">
        <v>5793</v>
      </c>
      <c r="M1324" s="28" t="s">
        <v>1177</v>
      </c>
      <c r="N1324" s="28" t="s">
        <v>1183</v>
      </c>
      <c r="O1324" s="29">
        <v>4</v>
      </c>
      <c r="P1324" s="29">
        <v>3500</v>
      </c>
      <c r="Q1324" s="29">
        <v>0</v>
      </c>
      <c r="R1324" s="29">
        <v>14000</v>
      </c>
      <c r="S1324" s="29">
        <v>10700</v>
      </c>
      <c r="T1324" s="29">
        <v>3300</v>
      </c>
      <c r="U1324" s="30" t="s">
        <v>1174</v>
      </c>
      <c r="V1324" s="22"/>
      <c r="W1324" s="22"/>
      <c r="X1324" s="22"/>
      <c r="Y1324" s="22"/>
      <c r="Z1324" s="22"/>
      <c r="AA1324" s="22"/>
      <c r="AB1324" s="22"/>
      <c r="AC1324" s="22"/>
      <c r="AD1324" s="22"/>
      <c r="AE1324" s="22"/>
      <c r="AF1324" s="22"/>
      <c r="AG1324" s="22"/>
      <c r="AH1324" s="22"/>
      <c r="AI1324" s="22"/>
      <c r="AJ1324" s="22"/>
      <c r="AK1324" s="22"/>
      <c r="AL1324" s="22"/>
      <c r="AM1324" s="22"/>
      <c r="AN1324" s="22"/>
      <c r="AO1324" s="22"/>
      <c r="AP1324" s="22"/>
      <c r="AQ1324" s="22"/>
      <c r="AR1324" s="22"/>
      <c r="AS1324" s="22"/>
    </row>
    <row r="1325" spans="1:45" x14ac:dyDescent="0.3">
      <c r="A1325" s="22"/>
      <c r="B1325" s="26" t="s">
        <v>5794</v>
      </c>
      <c r="C1325" s="27">
        <v>45939</v>
      </c>
      <c r="D1325" s="28" t="s">
        <v>1186</v>
      </c>
      <c r="E1325" s="28" t="s">
        <v>1159</v>
      </c>
      <c r="F1325" s="28" t="s">
        <v>1198</v>
      </c>
      <c r="G1325" s="28" t="s">
        <v>1527</v>
      </c>
      <c r="H1325" s="28" t="s">
        <v>267</v>
      </c>
      <c r="I1325" s="28" t="s">
        <v>1152</v>
      </c>
      <c r="J1325" s="28" t="s">
        <v>2350</v>
      </c>
      <c r="K1325" s="28" t="s">
        <v>5795</v>
      </c>
      <c r="L1325" s="28" t="s">
        <v>5796</v>
      </c>
      <c r="M1325" s="28" t="s">
        <v>1177</v>
      </c>
      <c r="N1325" s="28" t="s">
        <v>1184</v>
      </c>
      <c r="O1325" s="29">
        <v>2</v>
      </c>
      <c r="P1325" s="29">
        <v>18000</v>
      </c>
      <c r="Q1325" s="29">
        <v>8</v>
      </c>
      <c r="R1325" s="29">
        <v>33120</v>
      </c>
      <c r="S1325" s="29">
        <v>25500</v>
      </c>
      <c r="T1325" s="29">
        <v>7620</v>
      </c>
      <c r="U1325" s="30" t="s">
        <v>1172</v>
      </c>
      <c r="V1325" s="22"/>
      <c r="W1325" s="22"/>
      <c r="X1325" s="22"/>
      <c r="Y1325" s="22"/>
      <c r="Z1325" s="22"/>
      <c r="AA1325" s="22"/>
      <c r="AB1325" s="22"/>
      <c r="AC1325" s="22"/>
      <c r="AD1325" s="22"/>
      <c r="AE1325" s="22"/>
      <c r="AF1325" s="22"/>
      <c r="AG1325" s="22"/>
      <c r="AH1325" s="22"/>
      <c r="AI1325" s="22"/>
      <c r="AJ1325" s="22"/>
      <c r="AK1325" s="22"/>
      <c r="AL1325" s="22"/>
      <c r="AM1325" s="22"/>
      <c r="AN1325" s="22"/>
      <c r="AO1325" s="22"/>
      <c r="AP1325" s="22"/>
      <c r="AQ1325" s="22"/>
      <c r="AR1325" s="22"/>
      <c r="AS1325" s="22"/>
    </row>
    <row r="1326" spans="1:45" x14ac:dyDescent="0.3">
      <c r="A1326" s="22"/>
      <c r="B1326" s="26" t="s">
        <v>5797</v>
      </c>
      <c r="C1326" s="27">
        <v>45939</v>
      </c>
      <c r="D1326" s="28" t="s">
        <v>1186</v>
      </c>
      <c r="E1326" s="28" t="s">
        <v>1159</v>
      </c>
      <c r="F1326" s="28" t="s">
        <v>1198</v>
      </c>
      <c r="G1326" s="28" t="s">
        <v>1531</v>
      </c>
      <c r="H1326" s="28" t="s">
        <v>276</v>
      </c>
      <c r="I1326" s="28" t="s">
        <v>1154</v>
      </c>
      <c r="J1326" s="28" t="s">
        <v>2350</v>
      </c>
      <c r="K1326" s="28" t="s">
        <v>5798</v>
      </c>
      <c r="L1326" s="28" t="s">
        <v>5799</v>
      </c>
      <c r="M1326" s="28" t="s">
        <v>1177</v>
      </c>
      <c r="N1326" s="28" t="s">
        <v>1184</v>
      </c>
      <c r="O1326" s="29">
        <v>5</v>
      </c>
      <c r="P1326" s="29">
        <v>1500</v>
      </c>
      <c r="Q1326" s="29">
        <v>0</v>
      </c>
      <c r="R1326" s="29">
        <v>7500</v>
      </c>
      <c r="S1326" s="29">
        <v>5600</v>
      </c>
      <c r="T1326" s="29">
        <v>1900</v>
      </c>
      <c r="U1326" s="30" t="s">
        <v>1174</v>
      </c>
      <c r="V1326" s="22"/>
      <c r="W1326" s="22"/>
      <c r="X1326" s="22"/>
      <c r="Y1326" s="22"/>
      <c r="Z1326" s="22"/>
      <c r="AA1326" s="22"/>
      <c r="AB1326" s="22"/>
      <c r="AC1326" s="22"/>
      <c r="AD1326" s="22"/>
      <c r="AE1326" s="22"/>
      <c r="AF1326" s="22"/>
      <c r="AG1326" s="22"/>
      <c r="AH1326" s="22"/>
      <c r="AI1326" s="22"/>
      <c r="AJ1326" s="22"/>
      <c r="AK1326" s="22"/>
      <c r="AL1326" s="22"/>
      <c r="AM1326" s="22"/>
      <c r="AN1326" s="22"/>
      <c r="AO1326" s="22"/>
      <c r="AP1326" s="22"/>
      <c r="AQ1326" s="22"/>
      <c r="AR1326" s="22"/>
      <c r="AS1326" s="22"/>
    </row>
    <row r="1327" spans="1:45" x14ac:dyDescent="0.3">
      <c r="A1327" s="22"/>
      <c r="B1327" s="26" t="s">
        <v>5800</v>
      </c>
      <c r="C1327" s="27">
        <v>45940</v>
      </c>
      <c r="D1327" s="28" t="s">
        <v>1187</v>
      </c>
      <c r="E1327" s="28" t="s">
        <v>1158</v>
      </c>
      <c r="F1327" s="28" t="s">
        <v>1196</v>
      </c>
      <c r="G1327" s="28" t="s">
        <v>1448</v>
      </c>
      <c r="H1327" s="28" t="s">
        <v>264</v>
      </c>
      <c r="I1327" s="28" t="s">
        <v>1151</v>
      </c>
      <c r="J1327" s="28" t="s">
        <v>2350</v>
      </c>
      <c r="K1327" s="28" t="s">
        <v>5801</v>
      </c>
      <c r="L1327" s="28" t="s">
        <v>5802</v>
      </c>
      <c r="M1327" s="28" t="s">
        <v>1177</v>
      </c>
      <c r="N1327" s="28" t="s">
        <v>1182</v>
      </c>
      <c r="O1327" s="29">
        <v>4</v>
      </c>
      <c r="P1327" s="29">
        <v>3200</v>
      </c>
      <c r="Q1327" s="29">
        <v>5</v>
      </c>
      <c r="R1327" s="29">
        <v>12160</v>
      </c>
      <c r="S1327" s="29">
        <v>9300</v>
      </c>
      <c r="T1327" s="29">
        <v>2860</v>
      </c>
      <c r="U1327" s="30" t="s">
        <v>1172</v>
      </c>
      <c r="V1327" s="22"/>
      <c r="W1327" s="22"/>
      <c r="X1327" s="22"/>
      <c r="Y1327" s="22"/>
      <c r="Z1327" s="22"/>
      <c r="AA1327" s="22"/>
      <c r="AB1327" s="22"/>
      <c r="AC1327" s="22"/>
      <c r="AD1327" s="22"/>
      <c r="AE1327" s="22"/>
      <c r="AF1327" s="22"/>
      <c r="AG1327" s="22"/>
      <c r="AH1327" s="22"/>
      <c r="AI1327" s="22"/>
      <c r="AJ1327" s="22"/>
      <c r="AK1327" s="22"/>
      <c r="AL1327" s="22"/>
      <c r="AM1327" s="22"/>
      <c r="AN1327" s="22"/>
      <c r="AO1327" s="22"/>
      <c r="AP1327" s="22"/>
      <c r="AQ1327" s="22"/>
      <c r="AR1327" s="22"/>
      <c r="AS1327" s="22"/>
    </row>
    <row r="1328" spans="1:45" x14ac:dyDescent="0.3">
      <c r="A1328" s="22"/>
      <c r="B1328" s="26" t="s">
        <v>5803</v>
      </c>
      <c r="C1328" s="27">
        <v>45940</v>
      </c>
      <c r="D1328" s="28" t="s">
        <v>1187</v>
      </c>
      <c r="E1328" s="28" t="s">
        <v>1158</v>
      </c>
      <c r="F1328" s="28" t="s">
        <v>1196</v>
      </c>
      <c r="G1328" s="28" t="s">
        <v>1453</v>
      </c>
      <c r="H1328" s="28" t="s">
        <v>810</v>
      </c>
      <c r="I1328" s="28" t="s">
        <v>1154</v>
      </c>
      <c r="J1328" s="28" t="s">
        <v>2350</v>
      </c>
      <c r="K1328" s="28" t="s">
        <v>5804</v>
      </c>
      <c r="L1328" s="28" t="s">
        <v>5805</v>
      </c>
      <c r="M1328" s="28" t="s">
        <v>1177</v>
      </c>
      <c r="N1328" s="28" t="s">
        <v>1182</v>
      </c>
      <c r="O1328" s="29">
        <v>1</v>
      </c>
      <c r="P1328" s="29">
        <v>5000</v>
      </c>
      <c r="Q1328" s="29">
        <v>0</v>
      </c>
      <c r="R1328" s="29">
        <v>5000</v>
      </c>
      <c r="S1328" s="29">
        <v>3800</v>
      </c>
      <c r="T1328" s="29">
        <v>1200</v>
      </c>
      <c r="U1328" s="30" t="s">
        <v>1173</v>
      </c>
      <c r="V1328" s="22"/>
      <c r="W1328" s="22"/>
      <c r="X1328" s="22"/>
      <c r="Y1328" s="22"/>
      <c r="Z1328" s="22"/>
      <c r="AA1328" s="22"/>
      <c r="AB1328" s="22"/>
      <c r="AC1328" s="22"/>
      <c r="AD1328" s="22"/>
      <c r="AE1328" s="22"/>
      <c r="AF1328" s="22"/>
      <c r="AG1328" s="22"/>
      <c r="AH1328" s="22"/>
      <c r="AI1328" s="22"/>
      <c r="AJ1328" s="22"/>
      <c r="AK1328" s="22"/>
      <c r="AL1328" s="22"/>
      <c r="AM1328" s="22"/>
      <c r="AN1328" s="22"/>
      <c r="AO1328" s="22"/>
      <c r="AP1328" s="22"/>
      <c r="AQ1328" s="22"/>
      <c r="AR1328" s="22"/>
      <c r="AS1328" s="22"/>
    </row>
    <row r="1329" spans="1:45" x14ac:dyDescent="0.3">
      <c r="A1329" s="22"/>
      <c r="B1329" s="26" t="s">
        <v>5806</v>
      </c>
      <c r="C1329" s="27">
        <v>45941</v>
      </c>
      <c r="D1329" s="28" t="s">
        <v>1188</v>
      </c>
      <c r="E1329" s="28" t="s">
        <v>1156</v>
      </c>
      <c r="F1329" s="28" t="s">
        <v>1197</v>
      </c>
      <c r="G1329" s="28" t="s">
        <v>3119</v>
      </c>
      <c r="H1329" s="28" t="s">
        <v>621</v>
      </c>
      <c r="I1329" s="28" t="s">
        <v>1152</v>
      </c>
      <c r="J1329" s="28" t="s">
        <v>2350</v>
      </c>
      <c r="K1329" s="28" t="s">
        <v>5807</v>
      </c>
      <c r="L1329" s="28" t="s">
        <v>5808</v>
      </c>
      <c r="M1329" s="28" t="s">
        <v>1177</v>
      </c>
      <c r="N1329" s="28" t="s">
        <v>1185</v>
      </c>
      <c r="O1329" s="29">
        <v>2</v>
      </c>
      <c r="P1329" s="29">
        <v>15000</v>
      </c>
      <c r="Q1329" s="29">
        <v>5</v>
      </c>
      <c r="R1329" s="29">
        <v>28500</v>
      </c>
      <c r="S1329" s="29">
        <v>22000</v>
      </c>
      <c r="T1329" s="29">
        <v>6500</v>
      </c>
      <c r="U1329" s="30" t="s">
        <v>1172</v>
      </c>
      <c r="V1329" s="22"/>
      <c r="W1329" s="22"/>
      <c r="X1329" s="22"/>
      <c r="Y1329" s="22"/>
      <c r="Z1329" s="22"/>
      <c r="AA1329" s="22"/>
      <c r="AB1329" s="22"/>
      <c r="AC1329" s="22"/>
      <c r="AD1329" s="22"/>
      <c r="AE1329" s="22"/>
      <c r="AF1329" s="22"/>
      <c r="AG1329" s="22"/>
      <c r="AH1329" s="22"/>
      <c r="AI1329" s="22"/>
      <c r="AJ1329" s="22"/>
      <c r="AK1329" s="22"/>
      <c r="AL1329" s="22"/>
      <c r="AM1329" s="22"/>
      <c r="AN1329" s="22"/>
      <c r="AO1329" s="22"/>
      <c r="AP1329" s="22"/>
      <c r="AQ1329" s="22"/>
      <c r="AR1329" s="22"/>
      <c r="AS1329" s="22"/>
    </row>
    <row r="1330" spans="1:45" x14ac:dyDescent="0.3">
      <c r="A1330" s="22"/>
      <c r="B1330" s="26" t="s">
        <v>5809</v>
      </c>
      <c r="C1330" s="27">
        <v>45941</v>
      </c>
      <c r="D1330" s="28" t="s">
        <v>1188</v>
      </c>
      <c r="E1330" s="28" t="s">
        <v>1156</v>
      </c>
      <c r="F1330" s="28" t="s">
        <v>1197</v>
      </c>
      <c r="G1330" s="28" t="s">
        <v>3123</v>
      </c>
      <c r="H1330" s="28" t="s">
        <v>210</v>
      </c>
      <c r="I1330" s="28" t="s">
        <v>1152</v>
      </c>
      <c r="J1330" s="28" t="s">
        <v>2218</v>
      </c>
      <c r="K1330" s="28" t="s">
        <v>5810</v>
      </c>
      <c r="L1330" s="28" t="s">
        <v>5811</v>
      </c>
      <c r="M1330" s="28" t="s">
        <v>1177</v>
      </c>
      <c r="N1330" s="28" t="s">
        <v>1185</v>
      </c>
      <c r="O1330" s="29">
        <v>3</v>
      </c>
      <c r="P1330" s="29">
        <v>8500</v>
      </c>
      <c r="Q1330" s="29">
        <v>8</v>
      </c>
      <c r="R1330" s="29">
        <v>23460</v>
      </c>
      <c r="S1330" s="29">
        <v>18000</v>
      </c>
      <c r="T1330" s="29">
        <v>5460</v>
      </c>
      <c r="U1330" s="30" t="s">
        <v>1174</v>
      </c>
      <c r="V1330" s="22"/>
      <c r="W1330" s="22"/>
      <c r="X1330" s="22"/>
      <c r="Y1330" s="22"/>
      <c r="Z1330" s="22"/>
      <c r="AA1330" s="22"/>
      <c r="AB1330" s="22"/>
      <c r="AC1330" s="22"/>
      <c r="AD1330" s="22"/>
      <c r="AE1330" s="22"/>
      <c r="AF1330" s="22"/>
      <c r="AG1330" s="22"/>
      <c r="AH1330" s="22"/>
      <c r="AI1330" s="22"/>
      <c r="AJ1330" s="22"/>
      <c r="AK1330" s="22"/>
      <c r="AL1330" s="22"/>
      <c r="AM1330" s="22"/>
      <c r="AN1330" s="22"/>
      <c r="AO1330" s="22"/>
      <c r="AP1330" s="22"/>
      <c r="AQ1330" s="22"/>
      <c r="AR1330" s="22"/>
      <c r="AS1330" s="22"/>
    </row>
    <row r="1331" spans="1:45" x14ac:dyDescent="0.3">
      <c r="A1331" s="22"/>
      <c r="B1331" s="26" t="s">
        <v>5812</v>
      </c>
      <c r="C1331" s="27">
        <v>45942</v>
      </c>
      <c r="D1331" s="28" t="s">
        <v>1189</v>
      </c>
      <c r="E1331" s="28" t="s">
        <v>1157</v>
      </c>
      <c r="F1331" s="28" t="s">
        <v>1195</v>
      </c>
      <c r="G1331" s="28" t="s">
        <v>5813</v>
      </c>
      <c r="H1331" s="28" t="s">
        <v>211</v>
      </c>
      <c r="I1331" s="28" t="s">
        <v>1153</v>
      </c>
      <c r="J1331" s="28" t="s">
        <v>2350</v>
      </c>
      <c r="K1331" s="28" t="s">
        <v>5814</v>
      </c>
      <c r="L1331" s="28" t="s">
        <v>5815</v>
      </c>
      <c r="M1331" s="28" t="s">
        <v>1177</v>
      </c>
      <c r="N1331" s="28" t="s">
        <v>1183</v>
      </c>
      <c r="O1331" s="29">
        <v>2</v>
      </c>
      <c r="P1331" s="29">
        <v>28000</v>
      </c>
      <c r="Q1331" s="29">
        <v>10</v>
      </c>
      <c r="R1331" s="29">
        <v>50400</v>
      </c>
      <c r="S1331" s="29">
        <v>39000</v>
      </c>
      <c r="T1331" s="29">
        <v>11400</v>
      </c>
      <c r="U1331" s="30" t="s">
        <v>1172</v>
      </c>
      <c r="V1331" s="22"/>
      <c r="W1331" s="22"/>
      <c r="X1331" s="22"/>
      <c r="Y1331" s="22"/>
      <c r="Z1331" s="22"/>
      <c r="AA1331" s="22"/>
      <c r="AB1331" s="22"/>
      <c r="AC1331" s="22"/>
      <c r="AD1331" s="22"/>
      <c r="AE1331" s="22"/>
      <c r="AF1331" s="22"/>
      <c r="AG1331" s="22"/>
      <c r="AH1331" s="22"/>
      <c r="AI1331" s="22"/>
      <c r="AJ1331" s="22"/>
      <c r="AK1331" s="22"/>
      <c r="AL1331" s="22"/>
      <c r="AM1331" s="22"/>
      <c r="AN1331" s="22"/>
      <c r="AO1331" s="22"/>
      <c r="AP1331" s="22"/>
      <c r="AQ1331" s="22"/>
      <c r="AR1331" s="22"/>
      <c r="AS1331" s="22"/>
    </row>
    <row r="1332" spans="1:45" x14ac:dyDescent="0.3">
      <c r="A1332" s="22"/>
      <c r="B1332" s="26" t="s">
        <v>5816</v>
      </c>
      <c r="C1332" s="27">
        <v>45942</v>
      </c>
      <c r="D1332" s="28" t="s">
        <v>1189</v>
      </c>
      <c r="E1332" s="28" t="s">
        <v>1157</v>
      </c>
      <c r="F1332" s="28" t="s">
        <v>1195</v>
      </c>
      <c r="G1332" s="28" t="s">
        <v>5817</v>
      </c>
      <c r="H1332" s="28" t="s">
        <v>867</v>
      </c>
      <c r="I1332" s="28" t="s">
        <v>1154</v>
      </c>
      <c r="J1332" s="28" t="s">
        <v>2350</v>
      </c>
      <c r="K1332" s="28" t="s">
        <v>5818</v>
      </c>
      <c r="L1332" s="28" t="s">
        <v>5819</v>
      </c>
      <c r="M1332" s="28" t="s">
        <v>1177</v>
      </c>
      <c r="N1332" s="28" t="s">
        <v>1183</v>
      </c>
      <c r="O1332" s="29">
        <v>4</v>
      </c>
      <c r="P1332" s="29">
        <v>1200</v>
      </c>
      <c r="Q1332" s="29">
        <v>0</v>
      </c>
      <c r="R1332" s="29">
        <v>4800</v>
      </c>
      <c r="S1332" s="29">
        <v>3600</v>
      </c>
      <c r="T1332" s="29">
        <v>1200</v>
      </c>
      <c r="U1332" s="30" t="s">
        <v>1173</v>
      </c>
      <c r="V1332" s="22"/>
      <c r="W1332" s="22"/>
      <c r="X1332" s="22"/>
      <c r="Y1332" s="22"/>
      <c r="Z1332" s="22"/>
      <c r="AA1332" s="22"/>
      <c r="AB1332" s="22"/>
      <c r="AC1332" s="22"/>
      <c r="AD1332" s="22"/>
      <c r="AE1332" s="22"/>
      <c r="AF1332" s="22"/>
      <c r="AG1332" s="22"/>
      <c r="AH1332" s="22"/>
      <c r="AI1332" s="22"/>
      <c r="AJ1332" s="22"/>
      <c r="AK1332" s="22"/>
      <c r="AL1332" s="22"/>
      <c r="AM1332" s="22"/>
      <c r="AN1332" s="22"/>
      <c r="AO1332" s="22"/>
      <c r="AP1332" s="22"/>
      <c r="AQ1332" s="22"/>
      <c r="AR1332" s="22"/>
      <c r="AS1332" s="22"/>
    </row>
    <row r="1333" spans="1:45" x14ac:dyDescent="0.3">
      <c r="A1333" s="22"/>
      <c r="B1333" s="26" t="s">
        <v>5820</v>
      </c>
      <c r="C1333" s="27">
        <v>45943</v>
      </c>
      <c r="D1333" s="28" t="s">
        <v>1190</v>
      </c>
      <c r="E1333" s="28" t="s">
        <v>1157</v>
      </c>
      <c r="F1333" s="28" t="s">
        <v>1197</v>
      </c>
      <c r="G1333" s="28" t="s">
        <v>3936</v>
      </c>
      <c r="H1333" s="28" t="s">
        <v>47</v>
      </c>
      <c r="I1333" s="28" t="s">
        <v>1152</v>
      </c>
      <c r="J1333" s="28" t="s">
        <v>2350</v>
      </c>
      <c r="K1333" s="28" t="s">
        <v>5821</v>
      </c>
      <c r="L1333" s="28" t="s">
        <v>5822</v>
      </c>
      <c r="M1333" s="28" t="s">
        <v>1177</v>
      </c>
      <c r="N1333" s="28" t="s">
        <v>1181</v>
      </c>
      <c r="O1333" s="29">
        <v>2</v>
      </c>
      <c r="P1333" s="29">
        <v>5500</v>
      </c>
      <c r="Q1333" s="29">
        <v>5</v>
      </c>
      <c r="R1333" s="29">
        <v>10450</v>
      </c>
      <c r="S1333" s="29">
        <v>8000</v>
      </c>
      <c r="T1333" s="29">
        <v>2450</v>
      </c>
      <c r="U1333" s="30" t="s">
        <v>1172</v>
      </c>
      <c r="V1333" s="22"/>
      <c r="W1333" s="22"/>
      <c r="X1333" s="22"/>
      <c r="Y1333" s="22"/>
      <c r="Z1333" s="22"/>
      <c r="AA1333" s="22"/>
      <c r="AB1333" s="22"/>
      <c r="AC1333" s="22"/>
      <c r="AD1333" s="22"/>
      <c r="AE1333" s="22"/>
      <c r="AF1333" s="22"/>
      <c r="AG1333" s="22"/>
      <c r="AH1333" s="22"/>
      <c r="AI1333" s="22"/>
      <c r="AJ1333" s="22"/>
      <c r="AK1333" s="22"/>
      <c r="AL1333" s="22"/>
      <c r="AM1333" s="22"/>
      <c r="AN1333" s="22"/>
      <c r="AO1333" s="22"/>
      <c r="AP1333" s="22"/>
      <c r="AQ1333" s="22"/>
      <c r="AR1333" s="22"/>
      <c r="AS1333" s="22"/>
    </row>
    <row r="1334" spans="1:45" x14ac:dyDescent="0.3">
      <c r="A1334" s="22"/>
      <c r="B1334" s="26" t="s">
        <v>5823</v>
      </c>
      <c r="C1334" s="27">
        <v>45943</v>
      </c>
      <c r="D1334" s="28" t="s">
        <v>1190</v>
      </c>
      <c r="E1334" s="28" t="s">
        <v>1157</v>
      </c>
      <c r="F1334" s="28" t="s">
        <v>1197</v>
      </c>
      <c r="G1334" s="28" t="s">
        <v>3940</v>
      </c>
      <c r="H1334" s="28" t="s">
        <v>1059</v>
      </c>
      <c r="I1334" s="28" t="s">
        <v>1154</v>
      </c>
      <c r="J1334" s="28" t="s">
        <v>2252</v>
      </c>
      <c r="K1334" s="28" t="s">
        <v>5824</v>
      </c>
      <c r="L1334" s="28" t="s">
        <v>5825</v>
      </c>
      <c r="M1334" s="28" t="s">
        <v>1177</v>
      </c>
      <c r="N1334" s="28" t="s">
        <v>1181</v>
      </c>
      <c r="O1334" s="29">
        <v>3</v>
      </c>
      <c r="P1334" s="29">
        <v>800</v>
      </c>
      <c r="Q1334" s="29">
        <v>0</v>
      </c>
      <c r="R1334" s="29">
        <v>2400</v>
      </c>
      <c r="S1334" s="29">
        <v>1800</v>
      </c>
      <c r="T1334" s="29">
        <v>600</v>
      </c>
      <c r="U1334" s="30" t="s">
        <v>1174</v>
      </c>
      <c r="V1334" s="22"/>
      <c r="W1334" s="22"/>
      <c r="X1334" s="22"/>
      <c r="Y1334" s="22"/>
      <c r="Z1334" s="22"/>
      <c r="AA1334" s="22"/>
      <c r="AB1334" s="22"/>
      <c r="AC1334" s="22"/>
      <c r="AD1334" s="22"/>
      <c r="AE1334" s="22"/>
      <c r="AF1334" s="22"/>
      <c r="AG1334" s="22"/>
      <c r="AH1334" s="22"/>
      <c r="AI1334" s="22"/>
      <c r="AJ1334" s="22"/>
      <c r="AK1334" s="22"/>
      <c r="AL1334" s="22"/>
      <c r="AM1334" s="22"/>
      <c r="AN1334" s="22"/>
      <c r="AO1334" s="22"/>
      <c r="AP1334" s="22"/>
      <c r="AQ1334" s="22"/>
      <c r="AR1334" s="22"/>
      <c r="AS1334" s="22"/>
    </row>
    <row r="1335" spans="1:45" x14ac:dyDescent="0.3">
      <c r="A1335" s="22"/>
      <c r="B1335" s="26" t="s">
        <v>5826</v>
      </c>
      <c r="C1335" s="27">
        <v>45944</v>
      </c>
      <c r="D1335" s="28" t="s">
        <v>1191</v>
      </c>
      <c r="E1335" s="28" t="s">
        <v>1157</v>
      </c>
      <c r="F1335" s="28" t="s">
        <v>1198</v>
      </c>
      <c r="G1335" s="28" t="s">
        <v>5582</v>
      </c>
      <c r="H1335" s="28" t="s">
        <v>268</v>
      </c>
      <c r="I1335" s="28" t="s">
        <v>1155</v>
      </c>
      <c r="J1335" s="28" t="s">
        <v>3583</v>
      </c>
      <c r="K1335" s="28" t="s">
        <v>5827</v>
      </c>
      <c r="L1335" s="28" t="s">
        <v>5828</v>
      </c>
      <c r="M1335" s="28" t="s">
        <v>1177</v>
      </c>
      <c r="N1335" s="28" t="s">
        <v>1180</v>
      </c>
      <c r="O1335" s="29">
        <v>4</v>
      </c>
      <c r="P1335" s="29">
        <v>1500</v>
      </c>
      <c r="Q1335" s="29">
        <v>5</v>
      </c>
      <c r="R1335" s="29">
        <v>5700</v>
      </c>
      <c r="S1335" s="29">
        <v>4300</v>
      </c>
      <c r="T1335" s="29">
        <v>1400</v>
      </c>
      <c r="U1335" s="30" t="s">
        <v>1172</v>
      </c>
      <c r="V1335" s="22"/>
      <c r="W1335" s="22"/>
      <c r="X1335" s="22"/>
      <c r="Y1335" s="22"/>
      <c r="Z1335" s="22"/>
      <c r="AA1335" s="22"/>
      <c r="AB1335" s="22"/>
      <c r="AC1335" s="22"/>
      <c r="AD1335" s="22"/>
      <c r="AE1335" s="22"/>
      <c r="AF1335" s="22"/>
      <c r="AG1335" s="22"/>
      <c r="AH1335" s="22"/>
      <c r="AI1335" s="22"/>
      <c r="AJ1335" s="22"/>
      <c r="AK1335" s="22"/>
      <c r="AL1335" s="22"/>
      <c r="AM1335" s="22"/>
      <c r="AN1335" s="22"/>
      <c r="AO1335" s="22"/>
      <c r="AP1335" s="22"/>
      <c r="AQ1335" s="22"/>
      <c r="AR1335" s="22"/>
      <c r="AS1335" s="22"/>
    </row>
    <row r="1336" spans="1:45" x14ac:dyDescent="0.3">
      <c r="A1336" s="22"/>
      <c r="B1336" s="26" t="s">
        <v>5829</v>
      </c>
      <c r="C1336" s="27">
        <v>45944</v>
      </c>
      <c r="D1336" s="28" t="s">
        <v>1191</v>
      </c>
      <c r="E1336" s="28" t="s">
        <v>1157</v>
      </c>
      <c r="F1336" s="28" t="s">
        <v>1198</v>
      </c>
      <c r="G1336" s="28" t="s">
        <v>5594</v>
      </c>
      <c r="H1336" s="28" t="s">
        <v>890</v>
      </c>
      <c r="I1336" s="28" t="s">
        <v>1155</v>
      </c>
      <c r="J1336" s="28" t="s">
        <v>3583</v>
      </c>
      <c r="K1336" s="28" t="s">
        <v>5830</v>
      </c>
      <c r="L1336" s="28" t="s">
        <v>5831</v>
      </c>
      <c r="M1336" s="28" t="s">
        <v>1177</v>
      </c>
      <c r="N1336" s="28" t="s">
        <v>1180</v>
      </c>
      <c r="O1336" s="29">
        <v>6</v>
      </c>
      <c r="P1336" s="29">
        <v>1200</v>
      </c>
      <c r="Q1336" s="29">
        <v>0</v>
      </c>
      <c r="R1336" s="29">
        <v>7200</v>
      </c>
      <c r="S1336" s="29">
        <v>5400</v>
      </c>
      <c r="T1336" s="29">
        <v>1800</v>
      </c>
      <c r="U1336" s="30" t="s">
        <v>1174</v>
      </c>
      <c r="V1336" s="22"/>
      <c r="W1336" s="22"/>
      <c r="X1336" s="22"/>
      <c r="Y1336" s="22"/>
      <c r="Z1336" s="22"/>
      <c r="AA1336" s="22"/>
      <c r="AB1336" s="22"/>
      <c r="AC1336" s="22"/>
      <c r="AD1336" s="22"/>
      <c r="AE1336" s="22"/>
      <c r="AF1336" s="22"/>
      <c r="AG1336" s="22"/>
      <c r="AH1336" s="22"/>
      <c r="AI1336" s="22"/>
      <c r="AJ1336" s="22"/>
      <c r="AK1336" s="22"/>
      <c r="AL1336" s="22"/>
      <c r="AM1336" s="22"/>
      <c r="AN1336" s="22"/>
      <c r="AO1336" s="22"/>
      <c r="AP1336" s="22"/>
      <c r="AQ1336" s="22"/>
      <c r="AR1336" s="22"/>
      <c r="AS1336" s="22"/>
    </row>
    <row r="1337" spans="1:45" x14ac:dyDescent="0.3">
      <c r="A1337" s="22"/>
      <c r="B1337" s="26" t="s">
        <v>5832</v>
      </c>
      <c r="C1337" s="27">
        <v>45945</v>
      </c>
      <c r="D1337" s="28" t="s">
        <v>1192</v>
      </c>
      <c r="E1337" s="28" t="s">
        <v>1157</v>
      </c>
      <c r="F1337" s="28" t="s">
        <v>1195</v>
      </c>
      <c r="G1337" s="28" t="s">
        <v>5833</v>
      </c>
      <c r="H1337" s="28" t="s">
        <v>756</v>
      </c>
      <c r="I1337" s="28" t="s">
        <v>1153</v>
      </c>
      <c r="J1337" s="28" t="s">
        <v>3889</v>
      </c>
      <c r="K1337" s="28" t="s">
        <v>5834</v>
      </c>
      <c r="L1337" s="28" t="s">
        <v>5835</v>
      </c>
      <c r="M1337" s="28" t="s">
        <v>1177</v>
      </c>
      <c r="N1337" s="28" t="s">
        <v>1183</v>
      </c>
      <c r="O1337" s="29">
        <v>3</v>
      </c>
      <c r="P1337" s="29">
        <v>15000</v>
      </c>
      <c r="Q1337" s="29">
        <v>15</v>
      </c>
      <c r="R1337" s="29">
        <v>38250</v>
      </c>
      <c r="S1337" s="29">
        <v>29000</v>
      </c>
      <c r="T1337" s="29">
        <v>9250</v>
      </c>
      <c r="U1337" s="30" t="s">
        <v>1172</v>
      </c>
      <c r="V1337" s="22"/>
      <c r="W1337" s="22"/>
      <c r="X1337" s="22"/>
      <c r="Y1337" s="22"/>
      <c r="Z1337" s="22"/>
      <c r="AA1337" s="22"/>
      <c r="AB1337" s="22"/>
      <c r="AC1337" s="22"/>
      <c r="AD1337" s="22"/>
      <c r="AE1337" s="22"/>
      <c r="AF1337" s="22"/>
      <c r="AG1337" s="22"/>
      <c r="AH1337" s="22"/>
      <c r="AI1337" s="22"/>
      <c r="AJ1337" s="22"/>
      <c r="AK1337" s="22"/>
      <c r="AL1337" s="22"/>
      <c r="AM1337" s="22"/>
      <c r="AN1337" s="22"/>
      <c r="AO1337" s="22"/>
      <c r="AP1337" s="22"/>
      <c r="AQ1337" s="22"/>
      <c r="AR1337" s="22"/>
      <c r="AS1337" s="22"/>
    </row>
    <row r="1338" spans="1:45" x14ac:dyDescent="0.3">
      <c r="A1338" s="22"/>
      <c r="B1338" s="26" t="s">
        <v>5836</v>
      </c>
      <c r="C1338" s="27">
        <v>45945</v>
      </c>
      <c r="D1338" s="28" t="s">
        <v>1192</v>
      </c>
      <c r="E1338" s="28" t="s">
        <v>1157</v>
      </c>
      <c r="F1338" s="28" t="s">
        <v>1195</v>
      </c>
      <c r="G1338" s="28" t="s">
        <v>5837</v>
      </c>
      <c r="H1338" s="28" t="s">
        <v>786</v>
      </c>
      <c r="I1338" s="28" t="s">
        <v>1153</v>
      </c>
      <c r="J1338" s="28" t="s">
        <v>3889</v>
      </c>
      <c r="K1338" s="28" t="s">
        <v>5838</v>
      </c>
      <c r="L1338" s="28" t="s">
        <v>5839</v>
      </c>
      <c r="M1338" s="28" t="s">
        <v>1177</v>
      </c>
      <c r="N1338" s="28" t="s">
        <v>1183</v>
      </c>
      <c r="O1338" s="29">
        <v>4</v>
      </c>
      <c r="P1338" s="29">
        <v>8500</v>
      </c>
      <c r="Q1338" s="29">
        <v>12</v>
      </c>
      <c r="R1338" s="29">
        <v>29920</v>
      </c>
      <c r="S1338" s="29">
        <v>23000</v>
      </c>
      <c r="T1338" s="29">
        <v>6920</v>
      </c>
      <c r="U1338" s="30" t="s">
        <v>1173</v>
      </c>
      <c r="V1338" s="22"/>
      <c r="W1338" s="22"/>
      <c r="X1338" s="22"/>
      <c r="Y1338" s="22"/>
      <c r="Z1338" s="22"/>
      <c r="AA1338" s="22"/>
      <c r="AB1338" s="22"/>
      <c r="AC1338" s="22"/>
      <c r="AD1338" s="22"/>
      <c r="AE1338" s="22"/>
      <c r="AF1338" s="22"/>
      <c r="AG1338" s="22"/>
      <c r="AH1338" s="22"/>
      <c r="AI1338" s="22"/>
      <c r="AJ1338" s="22"/>
      <c r="AK1338" s="22"/>
      <c r="AL1338" s="22"/>
      <c r="AM1338" s="22"/>
      <c r="AN1338" s="22"/>
      <c r="AO1338" s="22"/>
      <c r="AP1338" s="22"/>
      <c r="AQ1338" s="22"/>
      <c r="AR1338" s="22"/>
      <c r="AS1338" s="22"/>
    </row>
    <row r="1339" spans="1:45" x14ac:dyDescent="0.3">
      <c r="A1339" s="22"/>
      <c r="B1339" s="26" t="s">
        <v>5840</v>
      </c>
      <c r="C1339" s="27">
        <v>45946</v>
      </c>
      <c r="D1339" s="28" t="s">
        <v>1193</v>
      </c>
      <c r="E1339" s="28" t="s">
        <v>1157</v>
      </c>
      <c r="F1339" s="28" t="s">
        <v>1195</v>
      </c>
      <c r="G1339" s="28" t="s">
        <v>5841</v>
      </c>
      <c r="H1339" s="28" t="s">
        <v>236</v>
      </c>
      <c r="I1339" s="28" t="s">
        <v>1153</v>
      </c>
      <c r="J1339" s="28" t="s">
        <v>2350</v>
      </c>
      <c r="K1339" s="28" t="s">
        <v>5842</v>
      </c>
      <c r="L1339" s="28" t="s">
        <v>3913</v>
      </c>
      <c r="M1339" s="28" t="s">
        <v>1177</v>
      </c>
      <c r="N1339" s="28" t="s">
        <v>1183</v>
      </c>
      <c r="O1339" s="29">
        <v>2</v>
      </c>
      <c r="P1339" s="29">
        <v>22000</v>
      </c>
      <c r="Q1339" s="29">
        <v>8</v>
      </c>
      <c r="R1339" s="29">
        <v>40480</v>
      </c>
      <c r="S1339" s="29">
        <v>31000</v>
      </c>
      <c r="T1339" s="29">
        <v>9480</v>
      </c>
      <c r="U1339" s="30" t="s">
        <v>1172</v>
      </c>
      <c r="V1339" s="22"/>
      <c r="W1339" s="22"/>
      <c r="X1339" s="22"/>
      <c r="Y1339" s="22"/>
      <c r="Z1339" s="22"/>
      <c r="AA1339" s="22"/>
      <c r="AB1339" s="22"/>
      <c r="AC1339" s="22"/>
      <c r="AD1339" s="22"/>
      <c r="AE1339" s="22"/>
      <c r="AF1339" s="22"/>
      <c r="AG1339" s="22"/>
      <c r="AH1339" s="22"/>
      <c r="AI1339" s="22"/>
      <c r="AJ1339" s="22"/>
      <c r="AK1339" s="22"/>
      <c r="AL1339" s="22"/>
      <c r="AM1339" s="22"/>
      <c r="AN1339" s="22"/>
      <c r="AO1339" s="22"/>
      <c r="AP1339" s="22"/>
      <c r="AQ1339" s="22"/>
      <c r="AR1339" s="22"/>
      <c r="AS1339" s="22"/>
    </row>
    <row r="1340" spans="1:45" x14ac:dyDescent="0.3">
      <c r="A1340" s="22"/>
      <c r="B1340" s="26" t="s">
        <v>5843</v>
      </c>
      <c r="C1340" s="27">
        <v>45946</v>
      </c>
      <c r="D1340" s="28" t="s">
        <v>1193</v>
      </c>
      <c r="E1340" s="28" t="s">
        <v>1157</v>
      </c>
      <c r="F1340" s="28" t="s">
        <v>1195</v>
      </c>
      <c r="G1340" s="28" t="s">
        <v>5844</v>
      </c>
      <c r="H1340" s="28" t="s">
        <v>427</v>
      </c>
      <c r="I1340" s="28" t="s">
        <v>1152</v>
      </c>
      <c r="J1340" s="28" t="s">
        <v>2419</v>
      </c>
      <c r="K1340" s="28" t="s">
        <v>5845</v>
      </c>
      <c r="L1340" s="28" t="s">
        <v>3916</v>
      </c>
      <c r="M1340" s="28" t="s">
        <v>1177</v>
      </c>
      <c r="N1340" s="28" t="s">
        <v>1183</v>
      </c>
      <c r="O1340" s="29">
        <v>5</v>
      </c>
      <c r="P1340" s="29">
        <v>2800</v>
      </c>
      <c r="Q1340" s="29">
        <v>5</v>
      </c>
      <c r="R1340" s="29">
        <v>13300</v>
      </c>
      <c r="S1340" s="29">
        <v>10000</v>
      </c>
      <c r="T1340" s="29">
        <v>3300</v>
      </c>
      <c r="U1340" s="30" t="s">
        <v>1174</v>
      </c>
      <c r="V1340" s="22"/>
      <c r="W1340" s="22"/>
      <c r="X1340" s="22"/>
      <c r="Y1340" s="22"/>
      <c r="Z1340" s="22"/>
      <c r="AA1340" s="22"/>
      <c r="AB1340" s="22"/>
      <c r="AC1340" s="22"/>
      <c r="AD1340" s="22"/>
      <c r="AE1340" s="22"/>
      <c r="AF1340" s="22"/>
      <c r="AG1340" s="22"/>
      <c r="AH1340" s="22"/>
      <c r="AI1340" s="22"/>
      <c r="AJ1340" s="22"/>
      <c r="AK1340" s="22"/>
      <c r="AL1340" s="22"/>
      <c r="AM1340" s="22"/>
      <c r="AN1340" s="22"/>
      <c r="AO1340" s="22"/>
      <c r="AP1340" s="22"/>
      <c r="AQ1340" s="22"/>
      <c r="AR1340" s="22"/>
      <c r="AS1340" s="22"/>
    </row>
    <row r="1341" spans="1:45" x14ac:dyDescent="0.3">
      <c r="A1341" s="22"/>
      <c r="B1341" s="26" t="s">
        <v>5846</v>
      </c>
      <c r="C1341" s="27">
        <v>45947</v>
      </c>
      <c r="D1341" s="28" t="s">
        <v>1186</v>
      </c>
      <c r="E1341" s="28" t="s">
        <v>1159</v>
      </c>
      <c r="F1341" s="28" t="s">
        <v>1198</v>
      </c>
      <c r="G1341" s="28" t="s">
        <v>1570</v>
      </c>
      <c r="H1341" s="28" t="s">
        <v>224</v>
      </c>
      <c r="I1341" s="28" t="s">
        <v>1152</v>
      </c>
      <c r="J1341" s="28" t="s">
        <v>2350</v>
      </c>
      <c r="K1341" s="28" t="s">
        <v>5847</v>
      </c>
      <c r="L1341" s="28" t="s">
        <v>3919</v>
      </c>
      <c r="M1341" s="28" t="s">
        <v>1177</v>
      </c>
      <c r="N1341" s="28" t="s">
        <v>1184</v>
      </c>
      <c r="O1341" s="29">
        <v>2</v>
      </c>
      <c r="P1341" s="29">
        <v>25000</v>
      </c>
      <c r="Q1341" s="29">
        <v>8</v>
      </c>
      <c r="R1341" s="29">
        <v>46000</v>
      </c>
      <c r="S1341" s="29">
        <v>35000</v>
      </c>
      <c r="T1341" s="29">
        <v>11000</v>
      </c>
      <c r="U1341" s="30" t="s">
        <v>1172</v>
      </c>
      <c r="V1341" s="22"/>
      <c r="W1341" s="22"/>
      <c r="X1341" s="22"/>
      <c r="Y1341" s="22"/>
      <c r="Z1341" s="22"/>
      <c r="AA1341" s="22"/>
      <c r="AB1341" s="22"/>
      <c r="AC1341" s="22"/>
      <c r="AD1341" s="22"/>
      <c r="AE1341" s="22"/>
      <c r="AF1341" s="22"/>
      <c r="AG1341" s="22"/>
      <c r="AH1341" s="22"/>
      <c r="AI1341" s="22"/>
      <c r="AJ1341" s="22"/>
      <c r="AK1341" s="22"/>
      <c r="AL1341" s="22"/>
      <c r="AM1341" s="22"/>
      <c r="AN1341" s="22"/>
      <c r="AO1341" s="22"/>
      <c r="AP1341" s="22"/>
      <c r="AQ1341" s="22"/>
      <c r="AR1341" s="22"/>
      <c r="AS1341" s="22"/>
    </row>
    <row r="1342" spans="1:45" x14ac:dyDescent="0.3">
      <c r="A1342" s="22"/>
      <c r="B1342" s="26" t="s">
        <v>5848</v>
      </c>
      <c r="C1342" s="27">
        <v>45947</v>
      </c>
      <c r="D1342" s="28" t="s">
        <v>1186</v>
      </c>
      <c r="E1342" s="28" t="s">
        <v>1159</v>
      </c>
      <c r="F1342" s="28" t="s">
        <v>1198</v>
      </c>
      <c r="G1342" s="28" t="s">
        <v>1574</v>
      </c>
      <c r="H1342" s="28" t="s">
        <v>306</v>
      </c>
      <c r="I1342" s="28" t="s">
        <v>1152</v>
      </c>
      <c r="J1342" s="28" t="s">
        <v>3908</v>
      </c>
      <c r="K1342" s="28" t="s">
        <v>5849</v>
      </c>
      <c r="L1342" s="28" t="s">
        <v>3922</v>
      </c>
      <c r="M1342" s="28" t="s">
        <v>1177</v>
      </c>
      <c r="N1342" s="28" t="s">
        <v>1184</v>
      </c>
      <c r="O1342" s="29">
        <v>3</v>
      </c>
      <c r="P1342" s="29">
        <v>12000</v>
      </c>
      <c r="Q1342" s="29">
        <v>10</v>
      </c>
      <c r="R1342" s="29">
        <v>32400</v>
      </c>
      <c r="S1342" s="29">
        <v>25000</v>
      </c>
      <c r="T1342" s="29">
        <v>7400</v>
      </c>
      <c r="U1342" s="30" t="s">
        <v>1174</v>
      </c>
      <c r="V1342" s="22"/>
      <c r="W1342" s="22"/>
      <c r="X1342" s="22"/>
      <c r="Y1342" s="22"/>
      <c r="Z1342" s="22"/>
      <c r="AA1342" s="22"/>
      <c r="AB1342" s="22"/>
      <c r="AC1342" s="22"/>
      <c r="AD1342" s="22"/>
      <c r="AE1342" s="22"/>
      <c r="AF1342" s="22"/>
      <c r="AG1342" s="22"/>
      <c r="AH1342" s="22"/>
      <c r="AI1342" s="22"/>
      <c r="AJ1342" s="22"/>
      <c r="AK1342" s="22"/>
      <c r="AL1342" s="22"/>
      <c r="AM1342" s="22"/>
      <c r="AN1342" s="22"/>
      <c r="AO1342" s="22"/>
      <c r="AP1342" s="22"/>
      <c r="AQ1342" s="22"/>
      <c r="AR1342" s="22"/>
      <c r="AS1342" s="22"/>
    </row>
    <row r="1343" spans="1:45" x14ac:dyDescent="0.3">
      <c r="A1343" s="22"/>
      <c r="B1343" s="26" t="s">
        <v>5850</v>
      </c>
      <c r="C1343" s="27">
        <v>45948</v>
      </c>
      <c r="D1343" s="28" t="s">
        <v>1187</v>
      </c>
      <c r="E1343" s="28" t="s">
        <v>1158</v>
      </c>
      <c r="F1343" s="28" t="s">
        <v>1196</v>
      </c>
      <c r="G1343" s="28" t="s">
        <v>1492</v>
      </c>
      <c r="H1343" s="28" t="s">
        <v>226</v>
      </c>
      <c r="I1343" s="28" t="s">
        <v>1151</v>
      </c>
      <c r="J1343" s="28" t="s">
        <v>2350</v>
      </c>
      <c r="K1343" s="28" t="s">
        <v>5851</v>
      </c>
      <c r="L1343" s="28" t="s">
        <v>3925</v>
      </c>
      <c r="M1343" s="28" t="s">
        <v>1177</v>
      </c>
      <c r="N1343" s="28" t="s">
        <v>1182</v>
      </c>
      <c r="O1343" s="29">
        <v>4</v>
      </c>
      <c r="P1343" s="29">
        <v>4500</v>
      </c>
      <c r="Q1343" s="29">
        <v>8</v>
      </c>
      <c r="R1343" s="29">
        <v>16560</v>
      </c>
      <c r="S1343" s="29">
        <v>12600</v>
      </c>
      <c r="T1343" s="29">
        <v>3960</v>
      </c>
      <c r="U1343" s="30" t="s">
        <v>1172</v>
      </c>
      <c r="V1343" s="22"/>
      <c r="W1343" s="22"/>
      <c r="X1343" s="22"/>
      <c r="Y1343" s="22"/>
      <c r="Z1343" s="22"/>
      <c r="AA1343" s="22"/>
      <c r="AB1343" s="22"/>
      <c r="AC1343" s="22"/>
      <c r="AD1343" s="22"/>
      <c r="AE1343" s="22"/>
      <c r="AF1343" s="22"/>
      <c r="AG1343" s="22"/>
      <c r="AH1343" s="22"/>
      <c r="AI1343" s="22"/>
      <c r="AJ1343" s="22"/>
      <c r="AK1343" s="22"/>
      <c r="AL1343" s="22"/>
      <c r="AM1343" s="22"/>
      <c r="AN1343" s="22"/>
      <c r="AO1343" s="22"/>
      <c r="AP1343" s="22"/>
      <c r="AQ1343" s="22"/>
      <c r="AR1343" s="22"/>
      <c r="AS1343" s="22"/>
    </row>
    <row r="1344" spans="1:45" x14ac:dyDescent="0.3">
      <c r="A1344" s="22"/>
      <c r="B1344" s="26" t="s">
        <v>5852</v>
      </c>
      <c r="C1344" s="27">
        <v>45948</v>
      </c>
      <c r="D1344" s="28" t="s">
        <v>1187</v>
      </c>
      <c r="E1344" s="28" t="s">
        <v>1158</v>
      </c>
      <c r="F1344" s="28" t="s">
        <v>1196</v>
      </c>
      <c r="G1344" s="28" t="s">
        <v>1496</v>
      </c>
      <c r="H1344" s="28" t="s">
        <v>291</v>
      </c>
      <c r="I1344" s="28" t="s">
        <v>1151</v>
      </c>
      <c r="J1344" s="28" t="s">
        <v>1387</v>
      </c>
      <c r="K1344" s="28" t="s">
        <v>5853</v>
      </c>
      <c r="L1344" s="28" t="s">
        <v>3928</v>
      </c>
      <c r="M1344" s="28" t="s">
        <v>1177</v>
      </c>
      <c r="N1344" s="28" t="s">
        <v>1182</v>
      </c>
      <c r="O1344" s="29">
        <v>5</v>
      </c>
      <c r="P1344" s="29">
        <v>3500</v>
      </c>
      <c r="Q1344" s="29">
        <v>5</v>
      </c>
      <c r="R1344" s="29">
        <v>16625</v>
      </c>
      <c r="S1344" s="29">
        <v>12700</v>
      </c>
      <c r="T1344" s="29">
        <v>3925</v>
      </c>
      <c r="U1344" s="30" t="s">
        <v>1173</v>
      </c>
      <c r="V1344" s="22"/>
      <c r="W1344" s="22"/>
      <c r="X1344" s="22"/>
      <c r="Y1344" s="22"/>
      <c r="Z1344" s="22"/>
      <c r="AA1344" s="22"/>
      <c r="AB1344" s="22"/>
      <c r="AC1344" s="22"/>
      <c r="AD1344" s="22"/>
      <c r="AE1344" s="22"/>
      <c r="AF1344" s="22"/>
      <c r="AG1344" s="22"/>
      <c r="AH1344" s="22"/>
      <c r="AI1344" s="22"/>
      <c r="AJ1344" s="22"/>
      <c r="AK1344" s="22"/>
      <c r="AL1344" s="22"/>
      <c r="AM1344" s="22"/>
      <c r="AN1344" s="22"/>
      <c r="AO1344" s="22"/>
      <c r="AP1344" s="22"/>
      <c r="AQ1344" s="22"/>
      <c r="AR1344" s="22"/>
      <c r="AS1344" s="22"/>
    </row>
    <row r="1345" spans="1:45" x14ac:dyDescent="0.3">
      <c r="A1345" s="22"/>
      <c r="B1345" s="26" t="s">
        <v>5854</v>
      </c>
      <c r="C1345" s="27">
        <v>45949</v>
      </c>
      <c r="D1345" s="28" t="s">
        <v>1188</v>
      </c>
      <c r="E1345" s="28" t="s">
        <v>1156</v>
      </c>
      <c r="F1345" s="28" t="s">
        <v>1197</v>
      </c>
      <c r="G1345" s="28" t="s">
        <v>1279</v>
      </c>
      <c r="H1345" s="28" t="s">
        <v>232</v>
      </c>
      <c r="I1345" s="28" t="s">
        <v>1152</v>
      </c>
      <c r="J1345" s="28" t="s">
        <v>2350</v>
      </c>
      <c r="K1345" s="28" t="s">
        <v>5855</v>
      </c>
      <c r="L1345" s="28" t="s">
        <v>3931</v>
      </c>
      <c r="M1345" s="28" t="s">
        <v>1177</v>
      </c>
      <c r="N1345" s="28" t="s">
        <v>1185</v>
      </c>
      <c r="O1345" s="29">
        <v>2</v>
      </c>
      <c r="P1345" s="29">
        <v>18000</v>
      </c>
      <c r="Q1345" s="29">
        <v>8</v>
      </c>
      <c r="R1345" s="29">
        <v>33120</v>
      </c>
      <c r="S1345" s="29">
        <v>25500</v>
      </c>
      <c r="T1345" s="29">
        <v>7620</v>
      </c>
      <c r="U1345" s="30" t="s">
        <v>1172</v>
      </c>
      <c r="V1345" s="22"/>
      <c r="W1345" s="22"/>
      <c r="X1345" s="22"/>
      <c r="Y1345" s="22"/>
      <c r="Z1345" s="22"/>
      <c r="AA1345" s="22"/>
      <c r="AB1345" s="22"/>
      <c r="AC1345" s="22"/>
      <c r="AD1345" s="22"/>
      <c r="AE1345" s="22"/>
      <c r="AF1345" s="22"/>
      <c r="AG1345" s="22"/>
      <c r="AH1345" s="22"/>
      <c r="AI1345" s="22"/>
      <c r="AJ1345" s="22"/>
      <c r="AK1345" s="22"/>
      <c r="AL1345" s="22"/>
      <c r="AM1345" s="22"/>
      <c r="AN1345" s="22"/>
      <c r="AO1345" s="22"/>
      <c r="AP1345" s="22"/>
      <c r="AQ1345" s="22"/>
      <c r="AR1345" s="22"/>
      <c r="AS1345" s="22"/>
    </row>
    <row r="1346" spans="1:45" x14ac:dyDescent="0.3">
      <c r="A1346" s="22"/>
      <c r="B1346" s="26" t="s">
        <v>5856</v>
      </c>
      <c r="C1346" s="27">
        <v>45949</v>
      </c>
      <c r="D1346" s="28" t="s">
        <v>1188</v>
      </c>
      <c r="E1346" s="28" t="s">
        <v>1156</v>
      </c>
      <c r="F1346" s="28" t="s">
        <v>1197</v>
      </c>
      <c r="G1346" s="28" t="s">
        <v>1284</v>
      </c>
      <c r="H1346" s="28" t="s">
        <v>425</v>
      </c>
      <c r="I1346" s="28" t="s">
        <v>1152</v>
      </c>
      <c r="J1346" s="28" t="s">
        <v>1557</v>
      </c>
      <c r="K1346" s="28" t="s">
        <v>5857</v>
      </c>
      <c r="L1346" s="28" t="s">
        <v>3934</v>
      </c>
      <c r="M1346" s="28" t="s">
        <v>1177</v>
      </c>
      <c r="N1346" s="28" t="s">
        <v>1185</v>
      </c>
      <c r="O1346" s="29">
        <v>3</v>
      </c>
      <c r="P1346" s="29">
        <v>12000</v>
      </c>
      <c r="Q1346" s="29">
        <v>5</v>
      </c>
      <c r="R1346" s="29">
        <v>34200</v>
      </c>
      <c r="S1346" s="29">
        <v>26000</v>
      </c>
      <c r="T1346" s="29">
        <v>8200</v>
      </c>
      <c r="U1346" s="30" t="s">
        <v>1174</v>
      </c>
      <c r="V1346" s="22"/>
      <c r="W1346" s="22"/>
      <c r="X1346" s="22"/>
      <c r="Y1346" s="22"/>
      <c r="Z1346" s="22"/>
      <c r="AA1346" s="22"/>
      <c r="AB1346" s="22"/>
      <c r="AC1346" s="22"/>
      <c r="AD1346" s="22"/>
      <c r="AE1346" s="22"/>
      <c r="AF1346" s="22"/>
      <c r="AG1346" s="22"/>
      <c r="AH1346" s="22"/>
      <c r="AI1346" s="22"/>
      <c r="AJ1346" s="22"/>
      <c r="AK1346" s="22"/>
      <c r="AL1346" s="22"/>
      <c r="AM1346" s="22"/>
      <c r="AN1346" s="22"/>
      <c r="AO1346" s="22"/>
      <c r="AP1346" s="22"/>
      <c r="AQ1346" s="22"/>
      <c r="AR1346" s="22"/>
      <c r="AS1346" s="22"/>
    </row>
    <row r="1347" spans="1:45" x14ac:dyDescent="0.3">
      <c r="A1347" s="22"/>
      <c r="B1347" s="26" t="s">
        <v>5858</v>
      </c>
      <c r="C1347" s="27">
        <v>45950</v>
      </c>
      <c r="D1347" s="28" t="s">
        <v>1189</v>
      </c>
      <c r="E1347" s="28" t="s">
        <v>1157</v>
      </c>
      <c r="F1347" s="28" t="s">
        <v>1195</v>
      </c>
      <c r="G1347" s="28" t="s">
        <v>5859</v>
      </c>
      <c r="H1347" s="28" t="s">
        <v>237</v>
      </c>
      <c r="I1347" s="28" t="s">
        <v>1154</v>
      </c>
      <c r="J1347" s="28" t="s">
        <v>2252</v>
      </c>
      <c r="K1347" s="28" t="s">
        <v>5860</v>
      </c>
      <c r="L1347" s="28" t="s">
        <v>3938</v>
      </c>
      <c r="M1347" s="28" t="s">
        <v>1177</v>
      </c>
      <c r="N1347" s="28" t="s">
        <v>1183</v>
      </c>
      <c r="O1347" s="29">
        <v>4</v>
      </c>
      <c r="P1347" s="29">
        <v>1800</v>
      </c>
      <c r="Q1347" s="29">
        <v>0</v>
      </c>
      <c r="R1347" s="29">
        <v>7200</v>
      </c>
      <c r="S1347" s="29">
        <v>5400</v>
      </c>
      <c r="T1347" s="29">
        <v>1800</v>
      </c>
      <c r="U1347" s="30" t="s">
        <v>1172</v>
      </c>
      <c r="V1347" s="22"/>
      <c r="W1347" s="22"/>
      <c r="X1347" s="22"/>
      <c r="Y1347" s="22"/>
      <c r="Z1347" s="22"/>
      <c r="AA1347" s="22"/>
      <c r="AB1347" s="22"/>
      <c r="AC1347" s="22"/>
      <c r="AD1347" s="22"/>
      <c r="AE1347" s="22"/>
      <c r="AF1347" s="22"/>
      <c r="AG1347" s="22"/>
      <c r="AH1347" s="22"/>
      <c r="AI1347" s="22"/>
      <c r="AJ1347" s="22"/>
      <c r="AK1347" s="22"/>
      <c r="AL1347" s="22"/>
      <c r="AM1347" s="22"/>
      <c r="AN1347" s="22"/>
      <c r="AO1347" s="22"/>
      <c r="AP1347" s="22"/>
      <c r="AQ1347" s="22"/>
      <c r="AR1347" s="22"/>
      <c r="AS1347" s="22"/>
    </row>
    <row r="1348" spans="1:45" x14ac:dyDescent="0.3">
      <c r="A1348" s="22"/>
      <c r="B1348" s="26" t="s">
        <v>5861</v>
      </c>
      <c r="C1348" s="27">
        <v>45950</v>
      </c>
      <c r="D1348" s="28" t="s">
        <v>1189</v>
      </c>
      <c r="E1348" s="28" t="s">
        <v>1157</v>
      </c>
      <c r="F1348" s="28" t="s">
        <v>1195</v>
      </c>
      <c r="G1348" s="28" t="s">
        <v>5862</v>
      </c>
      <c r="H1348" s="28" t="s">
        <v>246</v>
      </c>
      <c r="I1348" s="28" t="s">
        <v>1154</v>
      </c>
      <c r="J1348" s="28" t="s">
        <v>2419</v>
      </c>
      <c r="K1348" s="28" t="s">
        <v>5863</v>
      </c>
      <c r="L1348" s="28" t="s">
        <v>3942</v>
      </c>
      <c r="M1348" s="28" t="s">
        <v>1177</v>
      </c>
      <c r="N1348" s="28" t="s">
        <v>1183</v>
      </c>
      <c r="O1348" s="29">
        <v>10</v>
      </c>
      <c r="P1348" s="29">
        <v>350</v>
      </c>
      <c r="Q1348" s="29">
        <v>0</v>
      </c>
      <c r="R1348" s="29">
        <v>3500</v>
      </c>
      <c r="S1348" s="29">
        <v>2600</v>
      </c>
      <c r="T1348" s="29">
        <v>900</v>
      </c>
      <c r="U1348" s="30" t="s">
        <v>1173</v>
      </c>
      <c r="V1348" s="22"/>
      <c r="W1348" s="22"/>
      <c r="X1348" s="22"/>
      <c r="Y1348" s="22"/>
      <c r="Z1348" s="22"/>
      <c r="AA1348" s="22"/>
      <c r="AB1348" s="22"/>
      <c r="AC1348" s="22"/>
      <c r="AD1348" s="22"/>
      <c r="AE1348" s="22"/>
      <c r="AF1348" s="22"/>
      <c r="AG1348" s="22"/>
      <c r="AH1348" s="22"/>
      <c r="AI1348" s="22"/>
      <c r="AJ1348" s="22"/>
      <c r="AK1348" s="22"/>
      <c r="AL1348" s="22"/>
      <c r="AM1348" s="22"/>
      <c r="AN1348" s="22"/>
      <c r="AO1348" s="22"/>
      <c r="AP1348" s="22"/>
      <c r="AQ1348" s="22"/>
      <c r="AR1348" s="22"/>
      <c r="AS1348" s="22"/>
    </row>
    <row r="1349" spans="1:45" x14ac:dyDescent="0.3">
      <c r="A1349" s="22"/>
      <c r="B1349" s="26" t="s">
        <v>5864</v>
      </c>
      <c r="C1349" s="27">
        <v>45951</v>
      </c>
      <c r="D1349" s="28" t="s">
        <v>1190</v>
      </c>
      <c r="E1349" s="28" t="s">
        <v>1157</v>
      </c>
      <c r="F1349" s="28" t="s">
        <v>1197</v>
      </c>
      <c r="G1349" s="28" t="s">
        <v>3988</v>
      </c>
      <c r="H1349" s="28" t="s">
        <v>242</v>
      </c>
      <c r="I1349" s="28" t="s">
        <v>1153</v>
      </c>
      <c r="J1349" s="28" t="s">
        <v>2227</v>
      </c>
      <c r="K1349" s="28" t="s">
        <v>5865</v>
      </c>
      <c r="L1349" s="28" t="s">
        <v>3945</v>
      </c>
      <c r="M1349" s="28" t="s">
        <v>1177</v>
      </c>
      <c r="N1349" s="28" t="s">
        <v>1181</v>
      </c>
      <c r="O1349" s="29">
        <v>5</v>
      </c>
      <c r="P1349" s="29">
        <v>850</v>
      </c>
      <c r="Q1349" s="29">
        <v>0</v>
      </c>
      <c r="R1349" s="29">
        <v>4250</v>
      </c>
      <c r="S1349" s="29">
        <v>3200</v>
      </c>
      <c r="T1349" s="29">
        <v>1050</v>
      </c>
      <c r="U1349" s="30" t="s">
        <v>1172</v>
      </c>
      <c r="V1349" s="22"/>
      <c r="W1349" s="22"/>
      <c r="X1349" s="22"/>
      <c r="Y1349" s="22"/>
      <c r="Z1349" s="22"/>
      <c r="AA1349" s="22"/>
      <c r="AB1349" s="22"/>
      <c r="AC1349" s="22"/>
      <c r="AD1349" s="22"/>
      <c r="AE1349" s="22"/>
      <c r="AF1349" s="22"/>
      <c r="AG1349" s="22"/>
      <c r="AH1349" s="22"/>
      <c r="AI1349" s="22"/>
      <c r="AJ1349" s="22"/>
      <c r="AK1349" s="22"/>
      <c r="AL1349" s="22"/>
      <c r="AM1349" s="22"/>
      <c r="AN1349" s="22"/>
      <c r="AO1349" s="22"/>
      <c r="AP1349" s="22"/>
      <c r="AQ1349" s="22"/>
      <c r="AR1349" s="22"/>
      <c r="AS1349" s="22"/>
    </row>
    <row r="1350" spans="1:45" x14ac:dyDescent="0.3">
      <c r="A1350" s="22"/>
      <c r="B1350" s="26" t="s">
        <v>5866</v>
      </c>
      <c r="C1350" s="27">
        <v>45951</v>
      </c>
      <c r="D1350" s="28" t="s">
        <v>1190</v>
      </c>
      <c r="E1350" s="28" t="s">
        <v>1157</v>
      </c>
      <c r="F1350" s="28" t="s">
        <v>1197</v>
      </c>
      <c r="G1350" s="28" t="s">
        <v>3992</v>
      </c>
      <c r="H1350" s="28" t="s">
        <v>257</v>
      </c>
      <c r="I1350" s="28" t="s">
        <v>1153</v>
      </c>
      <c r="J1350" s="28" t="s">
        <v>2261</v>
      </c>
      <c r="K1350" s="28" t="s">
        <v>5867</v>
      </c>
      <c r="L1350" s="28" t="s">
        <v>3948</v>
      </c>
      <c r="M1350" s="28" t="s">
        <v>1177</v>
      </c>
      <c r="N1350" s="28" t="s">
        <v>1181</v>
      </c>
      <c r="O1350" s="29">
        <v>4</v>
      </c>
      <c r="P1350" s="29">
        <v>1500</v>
      </c>
      <c r="Q1350" s="29">
        <v>5</v>
      </c>
      <c r="R1350" s="29">
        <v>5700</v>
      </c>
      <c r="S1350" s="29">
        <v>4300</v>
      </c>
      <c r="T1350" s="29">
        <v>1400</v>
      </c>
      <c r="U1350" s="30" t="s">
        <v>1174</v>
      </c>
      <c r="V1350" s="22"/>
      <c r="W1350" s="22"/>
      <c r="X1350" s="22"/>
      <c r="Y1350" s="22"/>
      <c r="Z1350" s="22"/>
      <c r="AA1350" s="22"/>
      <c r="AB1350" s="22"/>
      <c r="AC1350" s="22"/>
      <c r="AD1350" s="22"/>
      <c r="AE1350" s="22"/>
      <c r="AF1350" s="22"/>
      <c r="AG1350" s="22"/>
      <c r="AH1350" s="22"/>
      <c r="AI1350" s="22"/>
      <c r="AJ1350" s="22"/>
      <c r="AK1350" s="22"/>
      <c r="AL1350" s="22"/>
      <c r="AM1350" s="22"/>
      <c r="AN1350" s="22"/>
      <c r="AO1350" s="22"/>
      <c r="AP1350" s="22"/>
      <c r="AQ1350" s="22"/>
      <c r="AR1350" s="22"/>
      <c r="AS1350" s="22"/>
    </row>
    <row r="1351" spans="1:45" x14ac:dyDescent="0.3">
      <c r="A1351" s="22"/>
      <c r="B1351" s="26" t="s">
        <v>5868</v>
      </c>
      <c r="C1351" s="27">
        <v>45952</v>
      </c>
      <c r="D1351" s="28" t="s">
        <v>1191</v>
      </c>
      <c r="E1351" s="28" t="s">
        <v>1157</v>
      </c>
      <c r="F1351" s="28" t="s">
        <v>1198</v>
      </c>
      <c r="G1351" s="28" t="s">
        <v>5596</v>
      </c>
      <c r="H1351" s="28" t="s">
        <v>240</v>
      </c>
      <c r="I1351" s="28" t="s">
        <v>1155</v>
      </c>
      <c r="J1351" s="28" t="s">
        <v>2261</v>
      </c>
      <c r="K1351" s="28" t="s">
        <v>5869</v>
      </c>
      <c r="L1351" s="28" t="s">
        <v>5870</v>
      </c>
      <c r="M1351" s="28" t="s">
        <v>1177</v>
      </c>
      <c r="N1351" s="28" t="s">
        <v>1180</v>
      </c>
      <c r="O1351" s="29">
        <v>3</v>
      </c>
      <c r="P1351" s="29">
        <v>2800</v>
      </c>
      <c r="Q1351" s="29">
        <v>5</v>
      </c>
      <c r="R1351" s="29">
        <v>7980</v>
      </c>
      <c r="S1351" s="29">
        <v>6100</v>
      </c>
      <c r="T1351" s="29">
        <v>1880</v>
      </c>
      <c r="U1351" s="30" t="s">
        <v>1172</v>
      </c>
      <c r="V1351" s="22"/>
      <c r="W1351" s="22"/>
      <c r="X1351" s="22"/>
      <c r="Y1351" s="22"/>
      <c r="Z1351" s="22"/>
      <c r="AA1351" s="22"/>
      <c r="AB1351" s="22"/>
      <c r="AC1351" s="22"/>
      <c r="AD1351" s="22"/>
      <c r="AE1351" s="22"/>
      <c r="AF1351" s="22"/>
      <c r="AG1351" s="22"/>
      <c r="AH1351" s="22"/>
      <c r="AI1351" s="22"/>
      <c r="AJ1351" s="22"/>
      <c r="AK1351" s="22"/>
      <c r="AL1351" s="22"/>
      <c r="AM1351" s="22"/>
      <c r="AN1351" s="22"/>
      <c r="AO1351" s="22"/>
      <c r="AP1351" s="22"/>
      <c r="AQ1351" s="22"/>
      <c r="AR1351" s="22"/>
      <c r="AS1351" s="22"/>
    </row>
    <row r="1352" spans="1:45" x14ac:dyDescent="0.3">
      <c r="A1352" s="22"/>
      <c r="B1352" s="26" t="s">
        <v>5871</v>
      </c>
      <c r="C1352" s="27">
        <v>45952</v>
      </c>
      <c r="D1352" s="28" t="s">
        <v>1191</v>
      </c>
      <c r="E1352" s="28" t="s">
        <v>1157</v>
      </c>
      <c r="F1352" s="28" t="s">
        <v>1198</v>
      </c>
      <c r="G1352" s="28" t="s">
        <v>5607</v>
      </c>
      <c r="H1352" s="28" t="s">
        <v>327</v>
      </c>
      <c r="I1352" s="28" t="s">
        <v>1155</v>
      </c>
      <c r="J1352" s="28" t="s">
        <v>1927</v>
      </c>
      <c r="K1352" s="28" t="s">
        <v>5872</v>
      </c>
      <c r="L1352" s="28" t="s">
        <v>5873</v>
      </c>
      <c r="M1352" s="28" t="s">
        <v>1177</v>
      </c>
      <c r="N1352" s="28" t="s">
        <v>1180</v>
      </c>
      <c r="O1352" s="29">
        <v>2</v>
      </c>
      <c r="P1352" s="29">
        <v>5500</v>
      </c>
      <c r="Q1352" s="29">
        <v>0</v>
      </c>
      <c r="R1352" s="29">
        <v>11000</v>
      </c>
      <c r="S1352" s="29">
        <v>8400</v>
      </c>
      <c r="T1352" s="29">
        <v>2600</v>
      </c>
      <c r="U1352" s="30" t="s">
        <v>1174</v>
      </c>
      <c r="V1352" s="22"/>
      <c r="W1352" s="22"/>
      <c r="X1352" s="22"/>
      <c r="Y1352" s="22"/>
      <c r="Z1352" s="22"/>
      <c r="AA1352" s="22"/>
      <c r="AB1352" s="22"/>
      <c r="AC1352" s="22"/>
      <c r="AD1352" s="22"/>
      <c r="AE1352" s="22"/>
      <c r="AF1352" s="22"/>
      <c r="AG1352" s="22"/>
      <c r="AH1352" s="22"/>
      <c r="AI1352" s="22"/>
      <c r="AJ1352" s="22"/>
      <c r="AK1352" s="22"/>
      <c r="AL1352" s="22"/>
      <c r="AM1352" s="22"/>
      <c r="AN1352" s="22"/>
      <c r="AO1352" s="22"/>
      <c r="AP1352" s="22"/>
      <c r="AQ1352" s="22"/>
      <c r="AR1352" s="22"/>
      <c r="AS1352" s="22"/>
    </row>
    <row r="1353" spans="1:45" x14ac:dyDescent="0.3">
      <c r="A1353" s="22"/>
      <c r="B1353" s="26" t="s">
        <v>5874</v>
      </c>
      <c r="C1353" s="27">
        <v>45953</v>
      </c>
      <c r="D1353" s="28" t="s">
        <v>1192</v>
      </c>
      <c r="E1353" s="28" t="s">
        <v>1157</v>
      </c>
      <c r="F1353" s="28" t="s">
        <v>1195</v>
      </c>
      <c r="G1353" s="28" t="s">
        <v>5875</v>
      </c>
      <c r="H1353" s="28" t="s">
        <v>234</v>
      </c>
      <c r="I1353" s="28" t="s">
        <v>1153</v>
      </c>
      <c r="J1353" s="28" t="s">
        <v>2350</v>
      </c>
      <c r="K1353" s="28" t="s">
        <v>5876</v>
      </c>
      <c r="L1353" s="28" t="s">
        <v>5877</v>
      </c>
      <c r="M1353" s="28" t="s">
        <v>1177</v>
      </c>
      <c r="N1353" s="28" t="s">
        <v>1183</v>
      </c>
      <c r="O1353" s="29">
        <v>3</v>
      </c>
      <c r="P1353" s="29">
        <v>15000</v>
      </c>
      <c r="Q1353" s="29">
        <v>8</v>
      </c>
      <c r="R1353" s="29">
        <v>41400</v>
      </c>
      <c r="S1353" s="29">
        <v>32000</v>
      </c>
      <c r="T1353" s="29">
        <v>9400</v>
      </c>
      <c r="U1353" s="30" t="s">
        <v>1172</v>
      </c>
      <c r="V1353" s="22"/>
      <c r="W1353" s="22"/>
      <c r="X1353" s="22"/>
      <c r="Y1353" s="22"/>
      <c r="Z1353" s="22"/>
      <c r="AA1353" s="22"/>
      <c r="AB1353" s="22"/>
      <c r="AC1353" s="22"/>
      <c r="AD1353" s="22"/>
      <c r="AE1353" s="22"/>
      <c r="AF1353" s="22"/>
      <c r="AG1353" s="22"/>
      <c r="AH1353" s="22"/>
      <c r="AI1353" s="22"/>
      <c r="AJ1353" s="22"/>
      <c r="AK1353" s="22"/>
      <c r="AL1353" s="22"/>
      <c r="AM1353" s="22"/>
      <c r="AN1353" s="22"/>
      <c r="AO1353" s="22"/>
      <c r="AP1353" s="22"/>
      <c r="AQ1353" s="22"/>
      <c r="AR1353" s="22"/>
      <c r="AS1353" s="22"/>
    </row>
    <row r="1354" spans="1:45" x14ac:dyDescent="0.3">
      <c r="A1354" s="22"/>
      <c r="B1354" s="26" t="s">
        <v>5864</v>
      </c>
      <c r="C1354" s="27">
        <v>45962</v>
      </c>
      <c r="D1354" s="28" t="s">
        <v>1186</v>
      </c>
      <c r="E1354" s="28" t="s">
        <v>1159</v>
      </c>
      <c r="F1354" s="28" t="s">
        <v>1198</v>
      </c>
      <c r="G1354" s="28" t="s">
        <v>1613</v>
      </c>
      <c r="H1354" s="28" t="s">
        <v>230</v>
      </c>
      <c r="I1354" s="28" t="s">
        <v>1152</v>
      </c>
      <c r="J1354" s="28" t="s">
        <v>2350</v>
      </c>
      <c r="K1354" s="28" t="s">
        <v>5878</v>
      </c>
      <c r="L1354" s="28" t="s">
        <v>3965</v>
      </c>
      <c r="M1354" s="28" t="s">
        <v>1177</v>
      </c>
      <c r="N1354" s="28" t="s">
        <v>1184</v>
      </c>
      <c r="O1354" s="29">
        <v>3</v>
      </c>
      <c r="P1354" s="29">
        <v>22000</v>
      </c>
      <c r="Q1354" s="29">
        <v>12</v>
      </c>
      <c r="R1354" s="29">
        <v>58080</v>
      </c>
      <c r="S1354" s="29">
        <v>45000</v>
      </c>
      <c r="T1354" s="29">
        <v>13080</v>
      </c>
      <c r="U1354" s="30" t="s">
        <v>1172</v>
      </c>
      <c r="V1354" s="22"/>
      <c r="W1354" s="22"/>
      <c r="X1354" s="22"/>
      <c r="Y1354" s="22"/>
      <c r="Z1354" s="22"/>
      <c r="AA1354" s="22"/>
      <c r="AB1354" s="22"/>
      <c r="AC1354" s="22"/>
      <c r="AD1354" s="22"/>
      <c r="AE1354" s="22"/>
      <c r="AF1354" s="22"/>
      <c r="AG1354" s="22"/>
      <c r="AH1354" s="22"/>
      <c r="AI1354" s="22"/>
      <c r="AJ1354" s="22"/>
      <c r="AK1354" s="22"/>
      <c r="AL1354" s="22"/>
      <c r="AM1354" s="22"/>
      <c r="AN1354" s="22"/>
      <c r="AO1354" s="22"/>
      <c r="AP1354" s="22"/>
      <c r="AQ1354" s="22"/>
      <c r="AR1354" s="22"/>
      <c r="AS1354" s="22"/>
    </row>
    <row r="1355" spans="1:45" x14ac:dyDescent="0.3">
      <c r="A1355" s="22"/>
      <c r="B1355" s="26" t="s">
        <v>5866</v>
      </c>
      <c r="C1355" s="27">
        <v>45962</v>
      </c>
      <c r="D1355" s="28" t="s">
        <v>1186</v>
      </c>
      <c r="E1355" s="28" t="s">
        <v>1159</v>
      </c>
      <c r="F1355" s="28" t="s">
        <v>1198</v>
      </c>
      <c r="G1355" s="28" t="s">
        <v>1617</v>
      </c>
      <c r="H1355" s="28" t="s">
        <v>303</v>
      </c>
      <c r="I1355" s="28" t="s">
        <v>1152</v>
      </c>
      <c r="J1355" s="28" t="s">
        <v>2218</v>
      </c>
      <c r="K1355" s="28" t="s">
        <v>5879</v>
      </c>
      <c r="L1355" s="28" t="s">
        <v>3967</v>
      </c>
      <c r="M1355" s="28" t="s">
        <v>1177</v>
      </c>
      <c r="N1355" s="28" t="s">
        <v>1184</v>
      </c>
      <c r="O1355" s="29">
        <v>2</v>
      </c>
      <c r="P1355" s="29">
        <v>35000</v>
      </c>
      <c r="Q1355" s="29">
        <v>15</v>
      </c>
      <c r="R1355" s="29">
        <v>59500</v>
      </c>
      <c r="S1355" s="29">
        <v>46000</v>
      </c>
      <c r="T1355" s="29">
        <v>13500</v>
      </c>
      <c r="U1355" s="30" t="s">
        <v>1174</v>
      </c>
      <c r="V1355" s="22"/>
      <c r="W1355" s="22"/>
      <c r="X1355" s="22"/>
      <c r="Y1355" s="22"/>
      <c r="Z1355" s="22"/>
      <c r="AA1355" s="22"/>
      <c r="AB1355" s="22"/>
      <c r="AC1355" s="22"/>
      <c r="AD1355" s="22"/>
      <c r="AE1355" s="22"/>
      <c r="AF1355" s="22"/>
      <c r="AG1355" s="22"/>
      <c r="AH1355" s="22"/>
      <c r="AI1355" s="22"/>
      <c r="AJ1355" s="22"/>
      <c r="AK1355" s="22"/>
      <c r="AL1355" s="22"/>
      <c r="AM1355" s="22"/>
      <c r="AN1355" s="22"/>
      <c r="AO1355" s="22"/>
      <c r="AP1355" s="22"/>
      <c r="AQ1355" s="22"/>
      <c r="AR1355" s="22"/>
      <c r="AS1355" s="22"/>
    </row>
    <row r="1356" spans="1:45" x14ac:dyDescent="0.3">
      <c r="A1356" s="22"/>
      <c r="B1356" s="26" t="s">
        <v>5868</v>
      </c>
      <c r="C1356" s="27">
        <v>45963</v>
      </c>
      <c r="D1356" s="28" t="s">
        <v>1187</v>
      </c>
      <c r="E1356" s="28" t="s">
        <v>1158</v>
      </c>
      <c r="F1356" s="28" t="s">
        <v>1196</v>
      </c>
      <c r="G1356" s="28" t="s">
        <v>1535</v>
      </c>
      <c r="H1356" s="28" t="s">
        <v>231</v>
      </c>
      <c r="I1356" s="28" t="s">
        <v>1151</v>
      </c>
      <c r="J1356" s="28" t="s">
        <v>2350</v>
      </c>
      <c r="K1356" s="28" t="s">
        <v>5880</v>
      </c>
      <c r="L1356" s="28" t="s">
        <v>3969</v>
      </c>
      <c r="M1356" s="28" t="s">
        <v>1177</v>
      </c>
      <c r="N1356" s="28" t="s">
        <v>1182</v>
      </c>
      <c r="O1356" s="29">
        <v>4</v>
      </c>
      <c r="P1356" s="29">
        <v>5500</v>
      </c>
      <c r="Q1356" s="29">
        <v>8</v>
      </c>
      <c r="R1356" s="29">
        <v>20240</v>
      </c>
      <c r="S1356" s="29">
        <v>15500</v>
      </c>
      <c r="T1356" s="29">
        <v>4740</v>
      </c>
      <c r="U1356" s="30" t="s">
        <v>1172</v>
      </c>
      <c r="V1356" s="22"/>
      <c r="W1356" s="22"/>
      <c r="X1356" s="22"/>
      <c r="Y1356" s="22"/>
      <c r="Z1356" s="22"/>
      <c r="AA1356" s="22"/>
      <c r="AB1356" s="22"/>
      <c r="AC1356" s="22"/>
      <c r="AD1356" s="22"/>
      <c r="AE1356" s="22"/>
      <c r="AF1356" s="22"/>
      <c r="AG1356" s="22"/>
      <c r="AH1356" s="22"/>
      <c r="AI1356" s="22"/>
      <c r="AJ1356" s="22"/>
      <c r="AK1356" s="22"/>
      <c r="AL1356" s="22"/>
      <c r="AM1356" s="22"/>
      <c r="AN1356" s="22"/>
      <c r="AO1356" s="22"/>
      <c r="AP1356" s="22"/>
      <c r="AQ1356" s="22"/>
      <c r="AR1356" s="22"/>
      <c r="AS1356" s="22"/>
    </row>
    <row r="1357" spans="1:45" x14ac:dyDescent="0.3">
      <c r="A1357" s="22"/>
      <c r="B1357" s="26" t="s">
        <v>5871</v>
      </c>
      <c r="C1357" s="27">
        <v>45963</v>
      </c>
      <c r="D1357" s="28" t="s">
        <v>1187</v>
      </c>
      <c r="E1357" s="28" t="s">
        <v>1158</v>
      </c>
      <c r="F1357" s="28" t="s">
        <v>1196</v>
      </c>
      <c r="G1357" s="28" t="s">
        <v>1540</v>
      </c>
      <c r="H1357" s="28" t="s">
        <v>292</v>
      </c>
      <c r="I1357" s="28" t="s">
        <v>1151</v>
      </c>
      <c r="J1357" s="28" t="s">
        <v>2218</v>
      </c>
      <c r="K1357" s="28" t="s">
        <v>5881</v>
      </c>
      <c r="L1357" s="28" t="s">
        <v>3971</v>
      </c>
      <c r="M1357" s="28" t="s">
        <v>1177</v>
      </c>
      <c r="N1357" s="28" t="s">
        <v>1182</v>
      </c>
      <c r="O1357" s="29">
        <v>5</v>
      </c>
      <c r="P1357" s="29">
        <v>3800</v>
      </c>
      <c r="Q1357" s="29">
        <v>5</v>
      </c>
      <c r="R1357" s="29">
        <v>18050</v>
      </c>
      <c r="S1357" s="29">
        <v>13800</v>
      </c>
      <c r="T1357" s="29">
        <v>4250</v>
      </c>
      <c r="U1357" s="30" t="s">
        <v>1173</v>
      </c>
      <c r="V1357" s="22"/>
      <c r="W1357" s="22"/>
      <c r="X1357" s="22"/>
      <c r="Y1357" s="22"/>
      <c r="Z1357" s="22"/>
      <c r="AA1357" s="22"/>
      <c r="AB1357" s="22"/>
      <c r="AC1357" s="22"/>
      <c r="AD1357" s="22"/>
      <c r="AE1357" s="22"/>
      <c r="AF1357" s="22"/>
      <c r="AG1357" s="22"/>
      <c r="AH1357" s="22"/>
      <c r="AI1357" s="22"/>
      <c r="AJ1357" s="22"/>
      <c r="AK1357" s="22"/>
      <c r="AL1357" s="22"/>
      <c r="AM1357" s="22"/>
      <c r="AN1357" s="22"/>
      <c r="AO1357" s="22"/>
      <c r="AP1357" s="22"/>
      <c r="AQ1357" s="22"/>
      <c r="AR1357" s="22"/>
      <c r="AS1357" s="22"/>
    </row>
    <row r="1358" spans="1:45" x14ac:dyDescent="0.3">
      <c r="A1358" s="22"/>
      <c r="B1358" s="26" t="s">
        <v>5874</v>
      </c>
      <c r="C1358" s="27">
        <v>45964</v>
      </c>
      <c r="D1358" s="28" t="s">
        <v>1188</v>
      </c>
      <c r="E1358" s="28" t="s">
        <v>1156</v>
      </c>
      <c r="F1358" s="28" t="s">
        <v>1197</v>
      </c>
      <c r="G1358" s="28" t="s">
        <v>1324</v>
      </c>
      <c r="H1358" s="28" t="s">
        <v>244</v>
      </c>
      <c r="I1358" s="28" t="s">
        <v>1152</v>
      </c>
      <c r="J1358" s="28" t="s">
        <v>1294</v>
      </c>
      <c r="K1358" s="28" t="s">
        <v>5882</v>
      </c>
      <c r="L1358" s="28" t="s">
        <v>3973</v>
      </c>
      <c r="M1358" s="28" t="s">
        <v>1177</v>
      </c>
      <c r="N1358" s="28" t="s">
        <v>1185</v>
      </c>
      <c r="O1358" s="29">
        <v>2</v>
      </c>
      <c r="P1358" s="29">
        <v>42000</v>
      </c>
      <c r="Q1358" s="29">
        <v>10</v>
      </c>
      <c r="R1358" s="29">
        <v>75600</v>
      </c>
      <c r="S1358" s="29">
        <v>58000</v>
      </c>
      <c r="T1358" s="29">
        <v>17600</v>
      </c>
      <c r="U1358" s="30" t="s">
        <v>1172</v>
      </c>
      <c r="V1358" s="22"/>
      <c r="W1358" s="22"/>
      <c r="X1358" s="22"/>
      <c r="Y1358" s="22"/>
      <c r="Z1358" s="22"/>
      <c r="AA1358" s="22"/>
      <c r="AB1358" s="22"/>
      <c r="AC1358" s="22"/>
      <c r="AD1358" s="22"/>
      <c r="AE1358" s="22"/>
      <c r="AF1358" s="22"/>
      <c r="AG1358" s="22"/>
      <c r="AH1358" s="22"/>
      <c r="AI1358" s="22"/>
      <c r="AJ1358" s="22"/>
      <c r="AK1358" s="22"/>
      <c r="AL1358" s="22"/>
      <c r="AM1358" s="22"/>
      <c r="AN1358" s="22"/>
      <c r="AO1358" s="22"/>
      <c r="AP1358" s="22"/>
      <c r="AQ1358" s="22"/>
      <c r="AR1358" s="22"/>
      <c r="AS1358" s="22"/>
    </row>
    <row r="1359" spans="1:45" x14ac:dyDescent="0.3">
      <c r="A1359" s="22"/>
      <c r="B1359" s="26" t="s">
        <v>5883</v>
      </c>
      <c r="C1359" s="27">
        <v>45964</v>
      </c>
      <c r="D1359" s="28" t="s">
        <v>1188</v>
      </c>
      <c r="E1359" s="28" t="s">
        <v>1156</v>
      </c>
      <c r="F1359" s="28" t="s">
        <v>1197</v>
      </c>
      <c r="G1359" s="28" t="s">
        <v>1329</v>
      </c>
      <c r="H1359" s="28" t="s">
        <v>431</v>
      </c>
      <c r="I1359" s="28" t="s">
        <v>1152</v>
      </c>
      <c r="J1359" s="28" t="s">
        <v>1339</v>
      </c>
      <c r="K1359" s="28" t="s">
        <v>5884</v>
      </c>
      <c r="L1359" s="28" t="s">
        <v>3975</v>
      </c>
      <c r="M1359" s="28" t="s">
        <v>1177</v>
      </c>
      <c r="N1359" s="28" t="s">
        <v>1185</v>
      </c>
      <c r="O1359" s="29">
        <v>1</v>
      </c>
      <c r="P1359" s="29">
        <v>35000</v>
      </c>
      <c r="Q1359" s="29">
        <v>8</v>
      </c>
      <c r="R1359" s="29">
        <v>32200</v>
      </c>
      <c r="S1359" s="29">
        <v>25000</v>
      </c>
      <c r="T1359" s="29">
        <v>7200</v>
      </c>
      <c r="U1359" s="30" t="s">
        <v>1174</v>
      </c>
      <c r="V1359" s="22"/>
      <c r="W1359" s="22"/>
      <c r="X1359" s="22"/>
      <c r="Y1359" s="22"/>
      <c r="Z1359" s="22"/>
      <c r="AA1359" s="22"/>
      <c r="AB1359" s="22"/>
      <c r="AC1359" s="22"/>
      <c r="AD1359" s="22"/>
      <c r="AE1359" s="22"/>
      <c r="AF1359" s="22"/>
      <c r="AG1359" s="22"/>
      <c r="AH1359" s="22"/>
      <c r="AI1359" s="22"/>
      <c r="AJ1359" s="22"/>
      <c r="AK1359" s="22"/>
      <c r="AL1359" s="22"/>
      <c r="AM1359" s="22"/>
      <c r="AN1359" s="22"/>
      <c r="AO1359" s="22"/>
      <c r="AP1359" s="22"/>
      <c r="AQ1359" s="22"/>
      <c r="AR1359" s="22"/>
      <c r="AS1359" s="22"/>
    </row>
    <row r="1360" spans="1:45" x14ac:dyDescent="0.3">
      <c r="A1360" s="22"/>
      <c r="B1360" s="26" t="s">
        <v>5885</v>
      </c>
      <c r="C1360" s="27">
        <v>45965</v>
      </c>
      <c r="D1360" s="28" t="s">
        <v>1189</v>
      </c>
      <c r="E1360" s="28" t="s">
        <v>1157</v>
      </c>
      <c r="F1360" s="28" t="s">
        <v>1195</v>
      </c>
      <c r="G1360" s="28" t="s">
        <v>5886</v>
      </c>
      <c r="H1360" s="28" t="s">
        <v>239</v>
      </c>
      <c r="I1360" s="28" t="s">
        <v>1153</v>
      </c>
      <c r="J1360" s="28" t="s">
        <v>2350</v>
      </c>
      <c r="K1360" s="28" t="s">
        <v>5887</v>
      </c>
      <c r="L1360" s="28" t="s">
        <v>3977</v>
      </c>
      <c r="M1360" s="28" t="s">
        <v>1177</v>
      </c>
      <c r="N1360" s="28" t="s">
        <v>1183</v>
      </c>
      <c r="O1360" s="29">
        <v>2</v>
      </c>
      <c r="P1360" s="29">
        <v>28000</v>
      </c>
      <c r="Q1360" s="29">
        <v>10</v>
      </c>
      <c r="R1360" s="29">
        <v>50400</v>
      </c>
      <c r="S1360" s="29">
        <v>39000</v>
      </c>
      <c r="T1360" s="29">
        <v>11400</v>
      </c>
      <c r="U1360" s="30" t="s">
        <v>1172</v>
      </c>
      <c r="V1360" s="22"/>
      <c r="W1360" s="22"/>
      <c r="X1360" s="22"/>
      <c r="Y1360" s="22"/>
      <c r="Z1360" s="22"/>
      <c r="AA1360" s="22"/>
      <c r="AB1360" s="22"/>
      <c r="AC1360" s="22"/>
      <c r="AD1360" s="22"/>
      <c r="AE1360" s="22"/>
      <c r="AF1360" s="22"/>
      <c r="AG1360" s="22"/>
      <c r="AH1360" s="22"/>
      <c r="AI1360" s="22"/>
      <c r="AJ1360" s="22"/>
      <c r="AK1360" s="22"/>
      <c r="AL1360" s="22"/>
      <c r="AM1360" s="22"/>
      <c r="AN1360" s="22"/>
      <c r="AO1360" s="22"/>
      <c r="AP1360" s="22"/>
      <c r="AQ1360" s="22"/>
      <c r="AR1360" s="22"/>
      <c r="AS1360" s="22"/>
    </row>
    <row r="1361" spans="1:45" x14ac:dyDescent="0.3">
      <c r="A1361" s="22"/>
      <c r="B1361" s="26" t="s">
        <v>5888</v>
      </c>
      <c r="C1361" s="27">
        <v>45965</v>
      </c>
      <c r="D1361" s="28" t="s">
        <v>1189</v>
      </c>
      <c r="E1361" s="28" t="s">
        <v>1157</v>
      </c>
      <c r="F1361" s="28" t="s">
        <v>1195</v>
      </c>
      <c r="G1361" s="28" t="s">
        <v>5889</v>
      </c>
      <c r="H1361" s="28" t="s">
        <v>878</v>
      </c>
      <c r="I1361" s="28" t="s">
        <v>1153</v>
      </c>
      <c r="J1361" s="28" t="s">
        <v>1753</v>
      </c>
      <c r="K1361" s="28" t="s">
        <v>5890</v>
      </c>
      <c r="L1361" s="28" t="s">
        <v>3980</v>
      </c>
      <c r="M1361" s="28" t="s">
        <v>1177</v>
      </c>
      <c r="N1361" s="28" t="s">
        <v>1183</v>
      </c>
      <c r="O1361" s="29">
        <v>1</v>
      </c>
      <c r="P1361" s="29">
        <v>45000</v>
      </c>
      <c r="Q1361" s="29">
        <v>12</v>
      </c>
      <c r="R1361" s="29">
        <v>39600</v>
      </c>
      <c r="S1361" s="29">
        <v>30500</v>
      </c>
      <c r="T1361" s="29">
        <v>9100</v>
      </c>
      <c r="U1361" s="30" t="s">
        <v>1173</v>
      </c>
      <c r="V1361" s="22"/>
      <c r="W1361" s="22"/>
      <c r="X1361" s="22"/>
      <c r="Y1361" s="22"/>
      <c r="Z1361" s="22"/>
      <c r="AA1361" s="22"/>
      <c r="AB1361" s="22"/>
      <c r="AC1361" s="22"/>
      <c r="AD1361" s="22"/>
      <c r="AE1361" s="22"/>
      <c r="AF1361" s="22"/>
      <c r="AG1361" s="22"/>
      <c r="AH1361" s="22"/>
      <c r="AI1361" s="22"/>
      <c r="AJ1361" s="22"/>
      <c r="AK1361" s="22"/>
      <c r="AL1361" s="22"/>
      <c r="AM1361" s="22"/>
      <c r="AN1361" s="22"/>
      <c r="AO1361" s="22"/>
      <c r="AP1361" s="22"/>
      <c r="AQ1361" s="22"/>
      <c r="AR1361" s="22"/>
      <c r="AS1361" s="22"/>
    </row>
    <row r="1362" spans="1:45" x14ac:dyDescent="0.3">
      <c r="A1362" s="22"/>
      <c r="B1362" s="26" t="s">
        <v>5891</v>
      </c>
      <c r="C1362" s="27">
        <v>45966</v>
      </c>
      <c r="D1362" s="28" t="s">
        <v>1190</v>
      </c>
      <c r="E1362" s="28" t="s">
        <v>1157</v>
      </c>
      <c r="F1362" s="28" t="s">
        <v>1197</v>
      </c>
      <c r="G1362" s="28" t="s">
        <v>4068</v>
      </c>
      <c r="H1362" s="28" t="s">
        <v>243</v>
      </c>
      <c r="I1362" s="28" t="s">
        <v>1153</v>
      </c>
      <c r="J1362" s="28" t="s">
        <v>2227</v>
      </c>
      <c r="K1362" s="28" t="s">
        <v>5892</v>
      </c>
      <c r="L1362" s="28" t="s">
        <v>3983</v>
      </c>
      <c r="M1362" s="28" t="s">
        <v>1177</v>
      </c>
      <c r="N1362" s="28" t="s">
        <v>1181</v>
      </c>
      <c r="O1362" s="29">
        <v>8</v>
      </c>
      <c r="P1362" s="29">
        <v>850</v>
      </c>
      <c r="Q1362" s="29">
        <v>5</v>
      </c>
      <c r="R1362" s="29">
        <v>6460</v>
      </c>
      <c r="S1362" s="29">
        <v>4900</v>
      </c>
      <c r="T1362" s="29">
        <v>1560</v>
      </c>
      <c r="U1362" s="30" t="s">
        <v>1172</v>
      </c>
      <c r="V1362" s="22"/>
      <c r="W1362" s="22"/>
      <c r="X1362" s="22"/>
      <c r="Y1362" s="22"/>
      <c r="Z1362" s="22"/>
      <c r="AA1362" s="22"/>
      <c r="AB1362" s="22"/>
      <c r="AC1362" s="22"/>
      <c r="AD1362" s="22"/>
      <c r="AE1362" s="22"/>
      <c r="AF1362" s="22"/>
      <c r="AG1362" s="22"/>
      <c r="AH1362" s="22"/>
      <c r="AI1362" s="22"/>
      <c r="AJ1362" s="22"/>
      <c r="AK1362" s="22"/>
      <c r="AL1362" s="22"/>
      <c r="AM1362" s="22"/>
      <c r="AN1362" s="22"/>
      <c r="AO1362" s="22"/>
      <c r="AP1362" s="22"/>
      <c r="AQ1362" s="22"/>
      <c r="AR1362" s="22"/>
      <c r="AS1362" s="22"/>
    </row>
    <row r="1363" spans="1:45" x14ac:dyDescent="0.3">
      <c r="A1363" s="22"/>
      <c r="B1363" s="26" t="s">
        <v>5893</v>
      </c>
      <c r="C1363" s="27">
        <v>45966</v>
      </c>
      <c r="D1363" s="28" t="s">
        <v>1190</v>
      </c>
      <c r="E1363" s="28" t="s">
        <v>1157</v>
      </c>
      <c r="F1363" s="28" t="s">
        <v>1197</v>
      </c>
      <c r="G1363" s="28" t="s">
        <v>4072</v>
      </c>
      <c r="H1363" s="28" t="s">
        <v>254</v>
      </c>
      <c r="I1363" s="28" t="s">
        <v>1153</v>
      </c>
      <c r="J1363" s="28" t="s">
        <v>2261</v>
      </c>
      <c r="K1363" s="28" t="s">
        <v>5894</v>
      </c>
      <c r="L1363" s="28" t="s">
        <v>3986</v>
      </c>
      <c r="M1363" s="28" t="s">
        <v>1177</v>
      </c>
      <c r="N1363" s="28" t="s">
        <v>1181</v>
      </c>
      <c r="O1363" s="29">
        <v>6</v>
      </c>
      <c r="P1363" s="29">
        <v>1200</v>
      </c>
      <c r="Q1363" s="29">
        <v>0</v>
      </c>
      <c r="R1363" s="29">
        <v>7200</v>
      </c>
      <c r="S1363" s="29">
        <v>5500</v>
      </c>
      <c r="T1363" s="29">
        <v>1700</v>
      </c>
      <c r="U1363" s="30" t="s">
        <v>1174</v>
      </c>
      <c r="V1363" s="22"/>
      <c r="W1363" s="22"/>
      <c r="X1363" s="22"/>
      <c r="Y1363" s="22"/>
      <c r="Z1363" s="22"/>
      <c r="AA1363" s="22"/>
      <c r="AB1363" s="22"/>
      <c r="AC1363" s="22"/>
      <c r="AD1363" s="22"/>
      <c r="AE1363" s="22"/>
      <c r="AF1363" s="22"/>
      <c r="AG1363" s="22"/>
      <c r="AH1363" s="22"/>
      <c r="AI1363" s="22"/>
      <c r="AJ1363" s="22"/>
      <c r="AK1363" s="22"/>
      <c r="AL1363" s="22"/>
      <c r="AM1363" s="22"/>
      <c r="AN1363" s="22"/>
      <c r="AO1363" s="22"/>
      <c r="AP1363" s="22"/>
      <c r="AQ1363" s="22"/>
      <c r="AR1363" s="22"/>
      <c r="AS1363" s="22"/>
    </row>
    <row r="1364" spans="1:45" x14ac:dyDescent="0.3">
      <c r="A1364" s="22"/>
      <c r="B1364" s="26" t="s">
        <v>5895</v>
      </c>
      <c r="C1364" s="27">
        <v>45967</v>
      </c>
      <c r="D1364" s="28" t="s">
        <v>1191</v>
      </c>
      <c r="E1364" s="28" t="s">
        <v>1157</v>
      </c>
      <c r="F1364" s="28" t="s">
        <v>1198</v>
      </c>
      <c r="G1364" s="28" t="s">
        <v>5610</v>
      </c>
      <c r="H1364" s="28" t="s">
        <v>241</v>
      </c>
      <c r="I1364" s="28" t="s">
        <v>1155</v>
      </c>
      <c r="J1364" s="28" t="s">
        <v>2261</v>
      </c>
      <c r="K1364" s="28" t="s">
        <v>5896</v>
      </c>
      <c r="L1364" s="28" t="s">
        <v>3990</v>
      </c>
      <c r="M1364" s="28" t="s">
        <v>1177</v>
      </c>
      <c r="N1364" s="28" t="s">
        <v>1180</v>
      </c>
      <c r="O1364" s="29">
        <v>3</v>
      </c>
      <c r="P1364" s="29">
        <v>3500</v>
      </c>
      <c r="Q1364" s="29">
        <v>5</v>
      </c>
      <c r="R1364" s="29">
        <v>9975</v>
      </c>
      <c r="S1364" s="29">
        <v>7600</v>
      </c>
      <c r="T1364" s="29">
        <v>2375</v>
      </c>
      <c r="U1364" s="30" t="s">
        <v>1172</v>
      </c>
      <c r="V1364" s="22"/>
      <c r="W1364" s="22"/>
      <c r="X1364" s="22"/>
      <c r="Y1364" s="22"/>
      <c r="Z1364" s="22"/>
      <c r="AA1364" s="22"/>
      <c r="AB1364" s="22"/>
      <c r="AC1364" s="22"/>
      <c r="AD1364" s="22"/>
      <c r="AE1364" s="22"/>
      <c r="AF1364" s="22"/>
      <c r="AG1364" s="22"/>
      <c r="AH1364" s="22"/>
      <c r="AI1364" s="22"/>
      <c r="AJ1364" s="22"/>
      <c r="AK1364" s="22"/>
      <c r="AL1364" s="22"/>
      <c r="AM1364" s="22"/>
      <c r="AN1364" s="22"/>
      <c r="AO1364" s="22"/>
      <c r="AP1364" s="22"/>
      <c r="AQ1364" s="22"/>
      <c r="AR1364" s="22"/>
      <c r="AS1364" s="22"/>
    </row>
    <row r="1365" spans="1:45" x14ac:dyDescent="0.3">
      <c r="A1365" s="22"/>
      <c r="B1365" s="26" t="s">
        <v>5897</v>
      </c>
      <c r="C1365" s="27">
        <v>45967</v>
      </c>
      <c r="D1365" s="28" t="s">
        <v>1191</v>
      </c>
      <c r="E1365" s="28" t="s">
        <v>1157</v>
      </c>
      <c r="F1365" s="28" t="s">
        <v>1198</v>
      </c>
      <c r="G1365" s="28" t="s">
        <v>5613</v>
      </c>
      <c r="H1365" s="28" t="s">
        <v>326</v>
      </c>
      <c r="I1365" s="28" t="s">
        <v>1155</v>
      </c>
      <c r="J1365" s="28" t="s">
        <v>1927</v>
      </c>
      <c r="K1365" s="28" t="s">
        <v>5898</v>
      </c>
      <c r="L1365" s="28" t="s">
        <v>3994</v>
      </c>
      <c r="M1365" s="28" t="s">
        <v>1177</v>
      </c>
      <c r="N1365" s="28" t="s">
        <v>1180</v>
      </c>
      <c r="O1365" s="29">
        <v>2</v>
      </c>
      <c r="P1365" s="29">
        <v>5500</v>
      </c>
      <c r="Q1365" s="29">
        <v>8</v>
      </c>
      <c r="R1365" s="29">
        <v>10120</v>
      </c>
      <c r="S1365" s="29">
        <v>7800</v>
      </c>
      <c r="T1365" s="29">
        <v>2320</v>
      </c>
      <c r="U1365" s="30" t="s">
        <v>1174</v>
      </c>
      <c r="V1365" s="22"/>
      <c r="W1365" s="22"/>
      <c r="X1365" s="22"/>
      <c r="Y1365" s="22"/>
      <c r="Z1365" s="22"/>
      <c r="AA1365" s="22"/>
      <c r="AB1365" s="22"/>
      <c r="AC1365" s="22"/>
      <c r="AD1365" s="22"/>
      <c r="AE1365" s="22"/>
      <c r="AF1365" s="22"/>
      <c r="AG1365" s="22"/>
      <c r="AH1365" s="22"/>
      <c r="AI1365" s="22"/>
      <c r="AJ1365" s="22"/>
      <c r="AK1365" s="22"/>
      <c r="AL1365" s="22"/>
      <c r="AM1365" s="22"/>
      <c r="AN1365" s="22"/>
      <c r="AO1365" s="22"/>
      <c r="AP1365" s="22"/>
      <c r="AQ1365" s="22"/>
      <c r="AR1365" s="22"/>
      <c r="AS1365" s="22"/>
    </row>
    <row r="1366" spans="1:45" x14ac:dyDescent="0.3">
      <c r="A1366" s="22"/>
      <c r="B1366" s="26" t="s">
        <v>5899</v>
      </c>
      <c r="C1366" s="27">
        <v>45968</v>
      </c>
      <c r="D1366" s="28" t="s">
        <v>1192</v>
      </c>
      <c r="E1366" s="28" t="s">
        <v>1157</v>
      </c>
      <c r="F1366" s="28" t="s">
        <v>1195</v>
      </c>
      <c r="G1366" s="28" t="s">
        <v>5900</v>
      </c>
      <c r="H1366" s="28" t="s">
        <v>499</v>
      </c>
      <c r="I1366" s="28" t="s">
        <v>1153</v>
      </c>
      <c r="J1366" s="28" t="s">
        <v>2350</v>
      </c>
      <c r="K1366" s="28" t="s">
        <v>5901</v>
      </c>
      <c r="L1366" s="28" t="s">
        <v>3997</v>
      </c>
      <c r="M1366" s="28" t="s">
        <v>1177</v>
      </c>
      <c r="N1366" s="28" t="s">
        <v>1183</v>
      </c>
      <c r="O1366" s="29">
        <v>2</v>
      </c>
      <c r="P1366" s="29">
        <v>15000</v>
      </c>
      <c r="Q1366" s="29">
        <v>5</v>
      </c>
      <c r="R1366" s="29">
        <v>28500</v>
      </c>
      <c r="S1366" s="29">
        <v>22000</v>
      </c>
      <c r="T1366" s="29">
        <v>6500</v>
      </c>
      <c r="U1366" s="30" t="s">
        <v>1172</v>
      </c>
      <c r="V1366" s="22"/>
      <c r="W1366" s="22"/>
      <c r="X1366" s="22"/>
      <c r="Y1366" s="22"/>
      <c r="Z1366" s="22"/>
      <c r="AA1366" s="22"/>
      <c r="AB1366" s="22"/>
      <c r="AC1366" s="22"/>
      <c r="AD1366" s="22"/>
      <c r="AE1366" s="22"/>
      <c r="AF1366" s="22"/>
      <c r="AG1366" s="22"/>
      <c r="AH1366" s="22"/>
      <c r="AI1366" s="22"/>
      <c r="AJ1366" s="22"/>
      <c r="AK1366" s="22"/>
      <c r="AL1366" s="22"/>
      <c r="AM1366" s="22"/>
      <c r="AN1366" s="22"/>
      <c r="AO1366" s="22"/>
      <c r="AP1366" s="22"/>
      <c r="AQ1366" s="22"/>
      <c r="AR1366" s="22"/>
      <c r="AS1366" s="22"/>
    </row>
    <row r="1367" spans="1:45" x14ac:dyDescent="0.3">
      <c r="A1367" s="22"/>
      <c r="B1367" s="26" t="s">
        <v>5902</v>
      </c>
      <c r="C1367" s="27">
        <v>45968</v>
      </c>
      <c r="D1367" s="28" t="s">
        <v>1192</v>
      </c>
      <c r="E1367" s="28" t="s">
        <v>1157</v>
      </c>
      <c r="F1367" s="28" t="s">
        <v>1195</v>
      </c>
      <c r="G1367" s="28" t="s">
        <v>5903</v>
      </c>
      <c r="H1367" s="28" t="s">
        <v>780</v>
      </c>
      <c r="I1367" s="28" t="s">
        <v>1153</v>
      </c>
      <c r="J1367" s="28" t="s">
        <v>2419</v>
      </c>
      <c r="K1367" s="28" t="s">
        <v>5904</v>
      </c>
      <c r="L1367" s="28" t="s">
        <v>4000</v>
      </c>
      <c r="M1367" s="28" t="s">
        <v>1177</v>
      </c>
      <c r="N1367" s="28" t="s">
        <v>1183</v>
      </c>
      <c r="O1367" s="29">
        <v>4</v>
      </c>
      <c r="P1367" s="29">
        <v>3500</v>
      </c>
      <c r="Q1367" s="29">
        <v>0</v>
      </c>
      <c r="R1367" s="29">
        <v>14000</v>
      </c>
      <c r="S1367" s="29">
        <v>10700</v>
      </c>
      <c r="T1367" s="29">
        <v>3300</v>
      </c>
      <c r="U1367" s="30" t="s">
        <v>1173</v>
      </c>
      <c r="V1367" s="22"/>
      <c r="W1367" s="22"/>
      <c r="X1367" s="22"/>
      <c r="Y1367" s="22"/>
      <c r="Z1367" s="22"/>
      <c r="AA1367" s="22"/>
      <c r="AB1367" s="22"/>
      <c r="AC1367" s="22"/>
      <c r="AD1367" s="22"/>
      <c r="AE1367" s="22"/>
      <c r="AF1367" s="22"/>
      <c r="AG1367" s="22"/>
      <c r="AH1367" s="22"/>
      <c r="AI1367" s="22"/>
      <c r="AJ1367" s="22"/>
      <c r="AK1367" s="22"/>
      <c r="AL1367" s="22"/>
      <c r="AM1367" s="22"/>
      <c r="AN1367" s="22"/>
      <c r="AO1367" s="22"/>
      <c r="AP1367" s="22"/>
      <c r="AQ1367" s="22"/>
      <c r="AR1367" s="22"/>
      <c r="AS1367" s="22"/>
    </row>
    <row r="1368" spans="1:45" x14ac:dyDescent="0.3">
      <c r="A1368" s="22"/>
      <c r="B1368" s="26" t="s">
        <v>5905</v>
      </c>
      <c r="C1368" s="27">
        <v>45969</v>
      </c>
      <c r="D1368" s="28" t="s">
        <v>1193</v>
      </c>
      <c r="E1368" s="28" t="s">
        <v>1157</v>
      </c>
      <c r="F1368" s="28" t="s">
        <v>1195</v>
      </c>
      <c r="G1368" s="28" t="s">
        <v>5906</v>
      </c>
      <c r="H1368" s="28" t="s">
        <v>238</v>
      </c>
      <c r="I1368" s="28" t="s">
        <v>1154</v>
      </c>
      <c r="J1368" s="28" t="s">
        <v>2252</v>
      </c>
      <c r="K1368" s="28" t="s">
        <v>5907</v>
      </c>
      <c r="L1368" s="28" t="s">
        <v>4003</v>
      </c>
      <c r="M1368" s="28" t="s">
        <v>1177</v>
      </c>
      <c r="N1368" s="28" t="s">
        <v>1183</v>
      </c>
      <c r="O1368" s="29">
        <v>5</v>
      </c>
      <c r="P1368" s="29">
        <v>1500</v>
      </c>
      <c r="Q1368" s="29">
        <v>0</v>
      </c>
      <c r="R1368" s="29">
        <v>7500</v>
      </c>
      <c r="S1368" s="29">
        <v>5700</v>
      </c>
      <c r="T1368" s="29">
        <v>1800</v>
      </c>
      <c r="U1368" s="30" t="s">
        <v>1172</v>
      </c>
      <c r="V1368" s="22"/>
      <c r="W1368" s="22"/>
      <c r="X1368" s="22"/>
      <c r="Y1368" s="22"/>
      <c r="Z1368" s="22"/>
      <c r="AA1368" s="22"/>
      <c r="AB1368" s="22"/>
      <c r="AC1368" s="22"/>
      <c r="AD1368" s="22"/>
      <c r="AE1368" s="22"/>
      <c r="AF1368" s="22"/>
      <c r="AG1368" s="22"/>
      <c r="AH1368" s="22"/>
      <c r="AI1368" s="22"/>
      <c r="AJ1368" s="22"/>
      <c r="AK1368" s="22"/>
      <c r="AL1368" s="22"/>
      <c r="AM1368" s="22"/>
      <c r="AN1368" s="22"/>
      <c r="AO1368" s="22"/>
      <c r="AP1368" s="22"/>
      <c r="AQ1368" s="22"/>
      <c r="AR1368" s="22"/>
      <c r="AS1368" s="22"/>
    </row>
    <row r="1369" spans="1:45" x14ac:dyDescent="0.3">
      <c r="A1369" s="22"/>
      <c r="B1369" s="26" t="s">
        <v>5908</v>
      </c>
      <c r="C1369" s="27">
        <v>45969</v>
      </c>
      <c r="D1369" s="28" t="s">
        <v>1193</v>
      </c>
      <c r="E1369" s="28" t="s">
        <v>1157</v>
      </c>
      <c r="F1369" s="28" t="s">
        <v>1195</v>
      </c>
      <c r="G1369" s="28" t="s">
        <v>5909</v>
      </c>
      <c r="H1369" s="28" t="s">
        <v>245</v>
      </c>
      <c r="I1369" s="28" t="s">
        <v>1154</v>
      </c>
      <c r="J1369" s="28" t="s">
        <v>2419</v>
      </c>
      <c r="K1369" s="28" t="s">
        <v>5910</v>
      </c>
      <c r="L1369" s="28" t="s">
        <v>4006</v>
      </c>
      <c r="M1369" s="28" t="s">
        <v>1177</v>
      </c>
      <c r="N1369" s="28" t="s">
        <v>1183</v>
      </c>
      <c r="O1369" s="29">
        <v>12</v>
      </c>
      <c r="P1369" s="29">
        <v>350</v>
      </c>
      <c r="Q1369" s="29">
        <v>0</v>
      </c>
      <c r="R1369" s="29">
        <v>4200</v>
      </c>
      <c r="S1369" s="29">
        <v>3200</v>
      </c>
      <c r="T1369" s="29">
        <v>1000</v>
      </c>
      <c r="U1369" s="30" t="s">
        <v>1174</v>
      </c>
      <c r="V1369" s="22"/>
      <c r="W1369" s="22"/>
      <c r="X1369" s="22"/>
      <c r="Y1369" s="22"/>
      <c r="Z1369" s="22"/>
      <c r="AA1369" s="22"/>
      <c r="AB1369" s="22"/>
      <c r="AC1369" s="22"/>
      <c r="AD1369" s="22"/>
      <c r="AE1369" s="22"/>
      <c r="AF1369" s="22"/>
      <c r="AG1369" s="22"/>
      <c r="AH1369" s="22"/>
      <c r="AI1369" s="22"/>
      <c r="AJ1369" s="22"/>
      <c r="AK1369" s="22"/>
      <c r="AL1369" s="22"/>
      <c r="AM1369" s="22"/>
      <c r="AN1369" s="22"/>
      <c r="AO1369" s="22"/>
      <c r="AP1369" s="22"/>
      <c r="AQ1369" s="22"/>
      <c r="AR1369" s="22"/>
      <c r="AS1369" s="22"/>
    </row>
    <row r="1370" spans="1:45" x14ac:dyDescent="0.3">
      <c r="A1370" s="22"/>
      <c r="B1370" s="26" t="s">
        <v>5911</v>
      </c>
      <c r="C1370" s="27">
        <v>45970</v>
      </c>
      <c r="D1370" s="28" t="s">
        <v>1186</v>
      </c>
      <c r="E1370" s="28" t="s">
        <v>1159</v>
      </c>
      <c r="F1370" s="28" t="s">
        <v>1198</v>
      </c>
      <c r="G1370" s="28" t="s">
        <v>1655</v>
      </c>
      <c r="H1370" s="28" t="s">
        <v>233</v>
      </c>
      <c r="I1370" s="28" t="s">
        <v>1152</v>
      </c>
      <c r="J1370" s="28" t="s">
        <v>2261</v>
      </c>
      <c r="K1370" s="28" t="s">
        <v>5912</v>
      </c>
      <c r="L1370" s="28" t="s">
        <v>4009</v>
      </c>
      <c r="M1370" s="28" t="s">
        <v>1177</v>
      </c>
      <c r="N1370" s="28" t="s">
        <v>1184</v>
      </c>
      <c r="O1370" s="29">
        <v>5</v>
      </c>
      <c r="P1370" s="29">
        <v>5000</v>
      </c>
      <c r="Q1370" s="29">
        <v>0</v>
      </c>
      <c r="R1370" s="29">
        <v>25000</v>
      </c>
      <c r="S1370" s="29">
        <v>19000</v>
      </c>
      <c r="T1370" s="29">
        <v>6000</v>
      </c>
      <c r="U1370" s="30" t="s">
        <v>1172</v>
      </c>
      <c r="V1370" s="22"/>
      <c r="W1370" s="22"/>
      <c r="X1370" s="22"/>
      <c r="Y1370" s="22"/>
      <c r="Z1370" s="22"/>
      <c r="AA1370" s="22"/>
      <c r="AB1370" s="22"/>
      <c r="AC1370" s="22"/>
      <c r="AD1370" s="22"/>
      <c r="AE1370" s="22"/>
      <c r="AF1370" s="22"/>
      <c r="AG1370" s="22"/>
      <c r="AH1370" s="22"/>
      <c r="AI1370" s="22"/>
      <c r="AJ1370" s="22"/>
      <c r="AK1370" s="22"/>
      <c r="AL1370" s="22"/>
      <c r="AM1370" s="22"/>
      <c r="AN1370" s="22"/>
      <c r="AO1370" s="22"/>
      <c r="AP1370" s="22"/>
      <c r="AQ1370" s="22"/>
      <c r="AR1370" s="22"/>
      <c r="AS1370" s="22"/>
    </row>
    <row r="1371" spans="1:45" x14ac:dyDescent="0.3">
      <c r="A1371" s="22"/>
      <c r="B1371" s="26" t="s">
        <v>5913</v>
      </c>
      <c r="C1371" s="27">
        <v>45970</v>
      </c>
      <c r="D1371" s="28" t="s">
        <v>1186</v>
      </c>
      <c r="E1371" s="28" t="s">
        <v>1159</v>
      </c>
      <c r="F1371" s="28" t="s">
        <v>1198</v>
      </c>
      <c r="G1371" s="28" t="s">
        <v>1659</v>
      </c>
      <c r="H1371" s="28" t="s">
        <v>872</v>
      </c>
      <c r="I1371" s="28" t="s">
        <v>1152</v>
      </c>
      <c r="J1371" s="28" t="s">
        <v>1514</v>
      </c>
      <c r="K1371" s="28" t="s">
        <v>5914</v>
      </c>
      <c r="L1371" s="28" t="s">
        <v>4012</v>
      </c>
      <c r="M1371" s="28" t="s">
        <v>1177</v>
      </c>
      <c r="N1371" s="28" t="s">
        <v>1184</v>
      </c>
      <c r="O1371" s="29">
        <v>3</v>
      </c>
      <c r="P1371" s="29">
        <v>18000</v>
      </c>
      <c r="Q1371" s="29">
        <v>8</v>
      </c>
      <c r="R1371" s="29">
        <v>49680</v>
      </c>
      <c r="S1371" s="29">
        <v>38000</v>
      </c>
      <c r="T1371" s="29">
        <v>11680</v>
      </c>
      <c r="U1371" s="30" t="s">
        <v>1174</v>
      </c>
      <c r="V1371" s="22"/>
      <c r="W1371" s="22"/>
      <c r="X1371" s="22"/>
      <c r="Y1371" s="22"/>
      <c r="Z1371" s="22"/>
      <c r="AA1371" s="22"/>
      <c r="AB1371" s="22"/>
      <c r="AC1371" s="22"/>
      <c r="AD1371" s="22"/>
      <c r="AE1371" s="22"/>
      <c r="AF1371" s="22"/>
      <c r="AG1371" s="22"/>
      <c r="AH1371" s="22"/>
      <c r="AI1371" s="22"/>
      <c r="AJ1371" s="22"/>
      <c r="AK1371" s="22"/>
      <c r="AL1371" s="22"/>
      <c r="AM1371" s="22"/>
      <c r="AN1371" s="22"/>
      <c r="AO1371" s="22"/>
      <c r="AP1371" s="22"/>
      <c r="AQ1371" s="22"/>
      <c r="AR1371" s="22"/>
      <c r="AS1371" s="22"/>
    </row>
    <row r="1372" spans="1:45" x14ac:dyDescent="0.3">
      <c r="A1372" s="22"/>
      <c r="B1372" s="26" t="s">
        <v>5915</v>
      </c>
      <c r="C1372" s="27">
        <v>45971</v>
      </c>
      <c r="D1372" s="28" t="s">
        <v>1187</v>
      </c>
      <c r="E1372" s="28" t="s">
        <v>1158</v>
      </c>
      <c r="F1372" s="28" t="s">
        <v>1196</v>
      </c>
      <c r="G1372" s="28" t="s">
        <v>1578</v>
      </c>
      <c r="H1372" s="28" t="s">
        <v>59</v>
      </c>
      <c r="I1372" s="28" t="s">
        <v>1151</v>
      </c>
      <c r="J1372" s="28" t="s">
        <v>2350</v>
      </c>
      <c r="K1372" s="28" t="s">
        <v>5916</v>
      </c>
      <c r="L1372" s="28" t="s">
        <v>4015</v>
      </c>
      <c r="M1372" s="28" t="s">
        <v>1177</v>
      </c>
      <c r="N1372" s="28" t="s">
        <v>1182</v>
      </c>
      <c r="O1372" s="29">
        <v>2</v>
      </c>
      <c r="P1372" s="29">
        <v>6500</v>
      </c>
      <c r="Q1372" s="29">
        <v>5</v>
      </c>
      <c r="R1372" s="29">
        <v>12350</v>
      </c>
      <c r="S1372" s="29">
        <v>9500</v>
      </c>
      <c r="T1372" s="29">
        <v>2850</v>
      </c>
      <c r="U1372" s="30" t="s">
        <v>1172</v>
      </c>
      <c r="V1372" s="22"/>
      <c r="W1372" s="22"/>
      <c r="X1372" s="22"/>
      <c r="Y1372" s="22"/>
      <c r="Z1372" s="22"/>
      <c r="AA1372" s="22"/>
      <c r="AB1372" s="22"/>
      <c r="AC1372" s="22"/>
      <c r="AD1372" s="22"/>
      <c r="AE1372" s="22"/>
      <c r="AF1372" s="22"/>
      <c r="AG1372" s="22"/>
      <c r="AH1372" s="22"/>
      <c r="AI1372" s="22"/>
      <c r="AJ1372" s="22"/>
      <c r="AK1372" s="22"/>
      <c r="AL1372" s="22"/>
      <c r="AM1372" s="22"/>
      <c r="AN1372" s="22"/>
      <c r="AO1372" s="22"/>
      <c r="AP1372" s="22"/>
      <c r="AQ1372" s="22"/>
      <c r="AR1372" s="22"/>
      <c r="AS1372" s="22"/>
    </row>
    <row r="1373" spans="1:45" x14ac:dyDescent="0.3">
      <c r="A1373" s="22"/>
      <c r="B1373" s="26" t="s">
        <v>5917</v>
      </c>
      <c r="C1373" s="27">
        <v>45971</v>
      </c>
      <c r="D1373" s="28" t="s">
        <v>1187</v>
      </c>
      <c r="E1373" s="28" t="s">
        <v>1158</v>
      </c>
      <c r="F1373" s="28" t="s">
        <v>1196</v>
      </c>
      <c r="G1373" s="28" t="s">
        <v>1582</v>
      </c>
      <c r="H1373" s="28" t="s">
        <v>389</v>
      </c>
      <c r="I1373" s="28" t="s">
        <v>1151</v>
      </c>
      <c r="J1373" s="28" t="s">
        <v>2252</v>
      </c>
      <c r="K1373" s="28" t="s">
        <v>5918</v>
      </c>
      <c r="L1373" s="28" t="s">
        <v>4018</v>
      </c>
      <c r="M1373" s="28" t="s">
        <v>1177</v>
      </c>
      <c r="N1373" s="28" t="s">
        <v>1182</v>
      </c>
      <c r="O1373" s="29">
        <v>3</v>
      </c>
      <c r="P1373" s="29">
        <v>3800</v>
      </c>
      <c r="Q1373" s="29">
        <v>0</v>
      </c>
      <c r="R1373" s="29">
        <v>11400</v>
      </c>
      <c r="S1373" s="29">
        <v>8700</v>
      </c>
      <c r="T1373" s="29">
        <v>2700</v>
      </c>
      <c r="U1373" s="30" t="s">
        <v>1173</v>
      </c>
      <c r="V1373" s="22"/>
      <c r="W1373" s="22"/>
      <c r="X1373" s="22"/>
      <c r="Y1373" s="22"/>
      <c r="Z1373" s="22"/>
      <c r="AA1373" s="22"/>
      <c r="AB1373" s="22"/>
      <c r="AC1373" s="22"/>
      <c r="AD1373" s="22"/>
      <c r="AE1373" s="22"/>
      <c r="AF1373" s="22"/>
      <c r="AG1373" s="22"/>
      <c r="AH1373" s="22"/>
      <c r="AI1373" s="22"/>
      <c r="AJ1373" s="22"/>
      <c r="AK1373" s="22"/>
      <c r="AL1373" s="22"/>
      <c r="AM1373" s="22"/>
      <c r="AN1373" s="22"/>
      <c r="AO1373" s="22"/>
      <c r="AP1373" s="22"/>
      <c r="AQ1373" s="22"/>
      <c r="AR1373" s="22"/>
      <c r="AS1373" s="22"/>
    </row>
    <row r="1374" spans="1:45" x14ac:dyDescent="0.3">
      <c r="A1374" s="22"/>
      <c r="B1374" s="26" t="s">
        <v>5919</v>
      </c>
      <c r="C1374" s="27">
        <v>45972</v>
      </c>
      <c r="D1374" s="28" t="s">
        <v>1188</v>
      </c>
      <c r="E1374" s="28" t="s">
        <v>1156</v>
      </c>
      <c r="F1374" s="28" t="s">
        <v>1197</v>
      </c>
      <c r="G1374" s="28" t="s">
        <v>1369</v>
      </c>
      <c r="H1374" s="28" t="s">
        <v>225</v>
      </c>
      <c r="I1374" s="28" t="s">
        <v>1152</v>
      </c>
      <c r="J1374" s="28" t="s">
        <v>3889</v>
      </c>
      <c r="K1374" s="28" t="s">
        <v>5920</v>
      </c>
      <c r="L1374" s="28" t="s">
        <v>4021</v>
      </c>
      <c r="M1374" s="28" t="s">
        <v>1177</v>
      </c>
      <c r="N1374" s="28" t="s">
        <v>1185</v>
      </c>
      <c r="O1374" s="29">
        <v>2</v>
      </c>
      <c r="P1374" s="29">
        <v>28000</v>
      </c>
      <c r="Q1374" s="29">
        <v>15</v>
      </c>
      <c r="R1374" s="29">
        <v>47600</v>
      </c>
      <c r="S1374" s="29">
        <v>36500</v>
      </c>
      <c r="T1374" s="29">
        <v>11100</v>
      </c>
      <c r="U1374" s="30" t="s">
        <v>1172</v>
      </c>
      <c r="V1374" s="22"/>
      <c r="W1374" s="22"/>
      <c r="X1374" s="22"/>
      <c r="Y1374" s="22"/>
      <c r="Z1374" s="22"/>
      <c r="AA1374" s="22"/>
      <c r="AB1374" s="22"/>
      <c r="AC1374" s="22"/>
      <c r="AD1374" s="22"/>
      <c r="AE1374" s="22"/>
      <c r="AF1374" s="22"/>
      <c r="AG1374" s="22"/>
      <c r="AH1374" s="22"/>
      <c r="AI1374" s="22"/>
      <c r="AJ1374" s="22"/>
      <c r="AK1374" s="22"/>
      <c r="AL1374" s="22"/>
      <c r="AM1374" s="22"/>
      <c r="AN1374" s="22"/>
      <c r="AO1374" s="22"/>
      <c r="AP1374" s="22"/>
      <c r="AQ1374" s="22"/>
      <c r="AR1374" s="22"/>
      <c r="AS1374" s="22"/>
    </row>
    <row r="1375" spans="1:45" x14ac:dyDescent="0.3">
      <c r="A1375" s="22"/>
      <c r="B1375" s="26" t="s">
        <v>5921</v>
      </c>
      <c r="C1375" s="27">
        <v>45972</v>
      </c>
      <c r="D1375" s="28" t="s">
        <v>1188</v>
      </c>
      <c r="E1375" s="28" t="s">
        <v>1156</v>
      </c>
      <c r="F1375" s="28" t="s">
        <v>1197</v>
      </c>
      <c r="G1375" s="28" t="s">
        <v>1373</v>
      </c>
      <c r="H1375" s="28" t="s">
        <v>753</v>
      </c>
      <c r="I1375" s="28" t="s">
        <v>1152</v>
      </c>
      <c r="J1375" s="28" t="s">
        <v>2218</v>
      </c>
      <c r="K1375" s="28" t="s">
        <v>5922</v>
      </c>
      <c r="L1375" s="28" t="s">
        <v>4024</v>
      </c>
      <c r="M1375" s="28" t="s">
        <v>1177</v>
      </c>
      <c r="N1375" s="28" t="s">
        <v>1185</v>
      </c>
      <c r="O1375" s="29">
        <v>3</v>
      </c>
      <c r="P1375" s="29">
        <v>12000</v>
      </c>
      <c r="Q1375" s="29">
        <v>12</v>
      </c>
      <c r="R1375" s="29">
        <v>31680</v>
      </c>
      <c r="S1375" s="29">
        <v>24000</v>
      </c>
      <c r="T1375" s="29">
        <v>7680</v>
      </c>
      <c r="U1375" s="30" t="s">
        <v>1174</v>
      </c>
      <c r="V1375" s="22"/>
      <c r="W1375" s="22"/>
      <c r="X1375" s="22"/>
      <c r="Y1375" s="22"/>
      <c r="Z1375" s="22"/>
      <c r="AA1375" s="22"/>
      <c r="AB1375" s="22"/>
      <c r="AC1375" s="22"/>
      <c r="AD1375" s="22"/>
      <c r="AE1375" s="22"/>
      <c r="AF1375" s="22"/>
      <c r="AG1375" s="22"/>
      <c r="AH1375" s="22"/>
      <c r="AI1375" s="22"/>
      <c r="AJ1375" s="22"/>
      <c r="AK1375" s="22"/>
      <c r="AL1375" s="22"/>
      <c r="AM1375" s="22"/>
      <c r="AN1375" s="22"/>
      <c r="AO1375" s="22"/>
      <c r="AP1375" s="22"/>
      <c r="AQ1375" s="22"/>
      <c r="AR1375" s="22"/>
      <c r="AS1375" s="22"/>
    </row>
    <row r="1376" spans="1:45" x14ac:dyDescent="0.3">
      <c r="A1376" s="22"/>
      <c r="B1376" s="26" t="s">
        <v>5923</v>
      </c>
      <c r="C1376" s="27">
        <v>45973</v>
      </c>
      <c r="D1376" s="28" t="s">
        <v>1189</v>
      </c>
      <c r="E1376" s="28" t="s">
        <v>1157</v>
      </c>
      <c r="F1376" s="28" t="s">
        <v>1195</v>
      </c>
      <c r="G1376" s="28" t="s">
        <v>5924</v>
      </c>
      <c r="H1376" s="28" t="s">
        <v>73</v>
      </c>
      <c r="I1376" s="28" t="s">
        <v>1153</v>
      </c>
      <c r="J1376" s="28" t="s">
        <v>2261</v>
      </c>
      <c r="K1376" s="28" t="s">
        <v>5925</v>
      </c>
      <c r="L1376" s="28" t="s">
        <v>4027</v>
      </c>
      <c r="M1376" s="28" t="s">
        <v>1177</v>
      </c>
      <c r="N1376" s="28" t="s">
        <v>1183</v>
      </c>
      <c r="O1376" s="29">
        <v>2</v>
      </c>
      <c r="P1376" s="29">
        <v>8500</v>
      </c>
      <c r="Q1376" s="29">
        <v>5</v>
      </c>
      <c r="R1376" s="29">
        <v>16150</v>
      </c>
      <c r="S1376" s="29">
        <v>12400</v>
      </c>
      <c r="T1376" s="29">
        <v>3750</v>
      </c>
      <c r="U1376" s="30" t="s">
        <v>1172</v>
      </c>
      <c r="V1376" s="22"/>
      <c r="W1376" s="22"/>
      <c r="X1376" s="22"/>
      <c r="Y1376" s="22"/>
      <c r="Z1376" s="22"/>
      <c r="AA1376" s="22"/>
      <c r="AB1376" s="22"/>
      <c r="AC1376" s="22"/>
      <c r="AD1376" s="22"/>
      <c r="AE1376" s="22"/>
      <c r="AF1376" s="22"/>
      <c r="AG1376" s="22"/>
      <c r="AH1376" s="22"/>
      <c r="AI1376" s="22"/>
      <c r="AJ1376" s="22"/>
      <c r="AK1376" s="22"/>
      <c r="AL1376" s="22"/>
      <c r="AM1376" s="22"/>
      <c r="AN1376" s="22"/>
      <c r="AO1376" s="22"/>
      <c r="AP1376" s="22"/>
      <c r="AQ1376" s="22"/>
      <c r="AR1376" s="22"/>
      <c r="AS1376" s="22"/>
    </row>
    <row r="1377" spans="1:45" x14ac:dyDescent="0.3">
      <c r="A1377" s="22"/>
      <c r="B1377" s="26" t="s">
        <v>5926</v>
      </c>
      <c r="C1377" s="27">
        <v>45973</v>
      </c>
      <c r="D1377" s="28" t="s">
        <v>1189</v>
      </c>
      <c r="E1377" s="28" t="s">
        <v>1157</v>
      </c>
      <c r="F1377" s="28" t="s">
        <v>1195</v>
      </c>
      <c r="G1377" s="28" t="s">
        <v>5927</v>
      </c>
      <c r="H1377" s="28" t="s">
        <v>803</v>
      </c>
      <c r="I1377" s="28" t="s">
        <v>1153</v>
      </c>
      <c r="J1377" s="28" t="s">
        <v>2261</v>
      </c>
      <c r="K1377" s="28" t="s">
        <v>5928</v>
      </c>
      <c r="L1377" s="28" t="s">
        <v>4030</v>
      </c>
      <c r="M1377" s="28" t="s">
        <v>1177</v>
      </c>
      <c r="N1377" s="28" t="s">
        <v>1183</v>
      </c>
      <c r="O1377" s="29">
        <v>3</v>
      </c>
      <c r="P1377" s="29">
        <v>5500</v>
      </c>
      <c r="Q1377" s="29">
        <v>0</v>
      </c>
      <c r="R1377" s="29">
        <v>16500</v>
      </c>
      <c r="S1377" s="29">
        <v>12600</v>
      </c>
      <c r="T1377" s="29">
        <v>3900</v>
      </c>
      <c r="U1377" s="30" t="s">
        <v>1173</v>
      </c>
      <c r="V1377" s="22"/>
      <c r="W1377" s="22"/>
      <c r="X1377" s="22"/>
      <c r="Y1377" s="22"/>
      <c r="Z1377" s="22"/>
      <c r="AA1377" s="22"/>
      <c r="AB1377" s="22"/>
      <c r="AC1377" s="22"/>
      <c r="AD1377" s="22"/>
      <c r="AE1377" s="22"/>
      <c r="AF1377" s="22"/>
      <c r="AG1377" s="22"/>
      <c r="AH1377" s="22"/>
      <c r="AI1377" s="22"/>
      <c r="AJ1377" s="22"/>
      <c r="AK1377" s="22"/>
      <c r="AL1377" s="22"/>
      <c r="AM1377" s="22"/>
      <c r="AN1377" s="22"/>
      <c r="AO1377" s="22"/>
      <c r="AP1377" s="22"/>
      <c r="AQ1377" s="22"/>
      <c r="AR1377" s="22"/>
      <c r="AS1377" s="22"/>
    </row>
    <row r="1378" spans="1:45" x14ac:dyDescent="0.3">
      <c r="A1378" s="22"/>
      <c r="B1378" s="26" t="s">
        <v>5929</v>
      </c>
      <c r="C1378" s="27">
        <v>45974</v>
      </c>
      <c r="D1378" s="28" t="s">
        <v>1190</v>
      </c>
      <c r="E1378" s="28" t="s">
        <v>1157</v>
      </c>
      <c r="F1378" s="28" t="s">
        <v>1197</v>
      </c>
      <c r="G1378" s="28" t="s">
        <v>4118</v>
      </c>
      <c r="H1378" s="28" t="s">
        <v>235</v>
      </c>
      <c r="I1378" s="28" t="s">
        <v>1153</v>
      </c>
      <c r="J1378" s="28" t="s">
        <v>3889</v>
      </c>
      <c r="K1378" s="28" t="s">
        <v>5930</v>
      </c>
      <c r="L1378" s="28" t="s">
        <v>4033</v>
      </c>
      <c r="M1378" s="28" t="s">
        <v>1177</v>
      </c>
      <c r="N1378" s="28" t="s">
        <v>1181</v>
      </c>
      <c r="O1378" s="29">
        <v>4</v>
      </c>
      <c r="P1378" s="29">
        <v>1200</v>
      </c>
      <c r="Q1378" s="29">
        <v>10</v>
      </c>
      <c r="R1378" s="29">
        <v>4320</v>
      </c>
      <c r="S1378" s="29">
        <v>3300</v>
      </c>
      <c r="T1378" s="29">
        <v>1020</v>
      </c>
      <c r="U1378" s="30" t="s">
        <v>1172</v>
      </c>
      <c r="V1378" s="22"/>
      <c r="W1378" s="22"/>
      <c r="X1378" s="22"/>
      <c r="Y1378" s="22"/>
      <c r="Z1378" s="22"/>
      <c r="AA1378" s="22"/>
      <c r="AB1378" s="22"/>
      <c r="AC1378" s="22"/>
      <c r="AD1378" s="22"/>
      <c r="AE1378" s="22"/>
      <c r="AF1378" s="22"/>
      <c r="AG1378" s="22"/>
      <c r="AH1378" s="22"/>
      <c r="AI1378" s="22"/>
      <c r="AJ1378" s="22"/>
      <c r="AK1378" s="22"/>
      <c r="AL1378" s="22"/>
      <c r="AM1378" s="22"/>
      <c r="AN1378" s="22"/>
      <c r="AO1378" s="22"/>
      <c r="AP1378" s="22"/>
      <c r="AQ1378" s="22"/>
      <c r="AR1378" s="22"/>
      <c r="AS1378" s="22"/>
    </row>
    <row r="1379" spans="1:45" x14ac:dyDescent="0.3">
      <c r="A1379" s="22"/>
      <c r="B1379" s="26" t="s">
        <v>5931</v>
      </c>
      <c r="C1379" s="27">
        <v>45974</v>
      </c>
      <c r="D1379" s="28" t="s">
        <v>1190</v>
      </c>
      <c r="E1379" s="28" t="s">
        <v>1157</v>
      </c>
      <c r="F1379" s="28" t="s">
        <v>1197</v>
      </c>
      <c r="G1379" s="28" t="s">
        <v>4122</v>
      </c>
      <c r="H1379" s="28" t="s">
        <v>307</v>
      </c>
      <c r="I1379" s="28" t="s">
        <v>1153</v>
      </c>
      <c r="J1379" s="28" t="s">
        <v>2218</v>
      </c>
      <c r="K1379" s="28" t="s">
        <v>5932</v>
      </c>
      <c r="L1379" s="28" t="s">
        <v>4036</v>
      </c>
      <c r="M1379" s="28" t="s">
        <v>1177</v>
      </c>
      <c r="N1379" s="28" t="s">
        <v>1181</v>
      </c>
      <c r="O1379" s="29">
        <v>5</v>
      </c>
      <c r="P1379" s="29">
        <v>850</v>
      </c>
      <c r="Q1379" s="29">
        <v>8</v>
      </c>
      <c r="R1379" s="29">
        <v>3910</v>
      </c>
      <c r="S1379" s="29">
        <v>3000</v>
      </c>
      <c r="T1379" s="29">
        <v>910</v>
      </c>
      <c r="U1379" s="30" t="s">
        <v>1174</v>
      </c>
      <c r="V1379" s="22"/>
      <c r="W1379" s="22"/>
      <c r="X1379" s="22"/>
      <c r="Y1379" s="22"/>
      <c r="Z1379" s="22"/>
      <c r="AA1379" s="22"/>
      <c r="AB1379" s="22"/>
      <c r="AC1379" s="22"/>
      <c r="AD1379" s="22"/>
      <c r="AE1379" s="22"/>
      <c r="AF1379" s="22"/>
      <c r="AG1379" s="22"/>
      <c r="AH1379" s="22"/>
      <c r="AI1379" s="22"/>
      <c r="AJ1379" s="22"/>
      <c r="AK1379" s="22"/>
      <c r="AL1379" s="22"/>
      <c r="AM1379" s="22"/>
      <c r="AN1379" s="22"/>
      <c r="AO1379" s="22"/>
      <c r="AP1379" s="22"/>
      <c r="AQ1379" s="22"/>
      <c r="AR1379" s="22"/>
      <c r="AS1379" s="22"/>
    </row>
    <row r="1380" spans="1:45" x14ac:dyDescent="0.3">
      <c r="A1380" s="22"/>
      <c r="B1380" s="26" t="s">
        <v>5933</v>
      </c>
      <c r="C1380" s="27">
        <v>45975</v>
      </c>
      <c r="D1380" s="28" t="s">
        <v>1191</v>
      </c>
      <c r="E1380" s="28" t="s">
        <v>1157</v>
      </c>
      <c r="F1380" s="28" t="s">
        <v>1198</v>
      </c>
      <c r="G1380" s="28" t="s">
        <v>5616</v>
      </c>
      <c r="H1380" s="28" t="s">
        <v>131</v>
      </c>
      <c r="I1380" s="28" t="s">
        <v>1155</v>
      </c>
      <c r="J1380" s="28" t="s">
        <v>2946</v>
      </c>
      <c r="K1380" s="28" t="s">
        <v>5934</v>
      </c>
      <c r="L1380" s="28" t="s">
        <v>5935</v>
      </c>
      <c r="M1380" s="28" t="s">
        <v>1177</v>
      </c>
      <c r="N1380" s="28" t="s">
        <v>1180</v>
      </c>
      <c r="O1380" s="29">
        <v>4</v>
      </c>
      <c r="P1380" s="29">
        <v>1800</v>
      </c>
      <c r="Q1380" s="29">
        <v>8</v>
      </c>
      <c r="R1380" s="29">
        <v>6624</v>
      </c>
      <c r="S1380" s="29">
        <v>5000</v>
      </c>
      <c r="T1380" s="29">
        <v>1624</v>
      </c>
      <c r="U1380" s="30" t="s">
        <v>1172</v>
      </c>
      <c r="V1380" s="22"/>
      <c r="W1380" s="22"/>
      <c r="X1380" s="22"/>
      <c r="Y1380" s="22"/>
      <c r="Z1380" s="22"/>
      <c r="AA1380" s="22"/>
      <c r="AB1380" s="22"/>
      <c r="AC1380" s="22"/>
      <c r="AD1380" s="22"/>
      <c r="AE1380" s="22"/>
      <c r="AF1380" s="22"/>
      <c r="AG1380" s="22"/>
      <c r="AH1380" s="22"/>
      <c r="AI1380" s="22"/>
      <c r="AJ1380" s="22"/>
      <c r="AK1380" s="22"/>
      <c r="AL1380" s="22"/>
      <c r="AM1380" s="22"/>
      <c r="AN1380" s="22"/>
      <c r="AO1380" s="22"/>
      <c r="AP1380" s="22"/>
      <c r="AQ1380" s="22"/>
      <c r="AR1380" s="22"/>
      <c r="AS1380" s="22"/>
    </row>
    <row r="1381" spans="1:45" x14ac:dyDescent="0.3">
      <c r="A1381" s="22"/>
      <c r="B1381" s="26" t="s">
        <v>5936</v>
      </c>
      <c r="C1381" s="27">
        <v>45975</v>
      </c>
      <c r="D1381" s="28" t="s">
        <v>1191</v>
      </c>
      <c r="E1381" s="28" t="s">
        <v>1157</v>
      </c>
      <c r="F1381" s="28" t="s">
        <v>1198</v>
      </c>
      <c r="G1381" s="28" t="s">
        <v>5635</v>
      </c>
      <c r="H1381" s="28" t="s">
        <v>489</v>
      </c>
      <c r="I1381" s="28" t="s">
        <v>1155</v>
      </c>
      <c r="J1381" s="28" t="s">
        <v>2946</v>
      </c>
      <c r="K1381" s="28" t="s">
        <v>5937</v>
      </c>
      <c r="L1381" s="28" t="s">
        <v>5938</v>
      </c>
      <c r="M1381" s="28" t="s">
        <v>1177</v>
      </c>
      <c r="N1381" s="28" t="s">
        <v>1180</v>
      </c>
      <c r="O1381" s="29">
        <v>3</v>
      </c>
      <c r="P1381" s="29">
        <v>2800</v>
      </c>
      <c r="Q1381" s="29">
        <v>5</v>
      </c>
      <c r="R1381" s="29">
        <v>7980</v>
      </c>
      <c r="S1381" s="29">
        <v>6100</v>
      </c>
      <c r="T1381" s="29">
        <v>1880</v>
      </c>
      <c r="U1381" s="30" t="s">
        <v>1174</v>
      </c>
      <c r="V1381" s="22"/>
      <c r="W1381" s="22"/>
      <c r="X1381" s="22"/>
      <c r="Y1381" s="22"/>
      <c r="Z1381" s="22"/>
      <c r="AA1381" s="22"/>
      <c r="AB1381" s="22"/>
      <c r="AC1381" s="22"/>
      <c r="AD1381" s="22"/>
      <c r="AE1381" s="22"/>
      <c r="AF1381" s="22"/>
      <c r="AG1381" s="22"/>
      <c r="AH1381" s="22"/>
      <c r="AI1381" s="22"/>
      <c r="AJ1381" s="22"/>
      <c r="AK1381" s="22"/>
      <c r="AL1381" s="22"/>
      <c r="AM1381" s="22"/>
      <c r="AN1381" s="22"/>
      <c r="AO1381" s="22"/>
      <c r="AP1381" s="22"/>
      <c r="AQ1381" s="22"/>
      <c r="AR1381" s="22"/>
      <c r="AS1381" s="22"/>
    </row>
    <row r="1382" spans="1:45" x14ac:dyDescent="0.3">
      <c r="A1382" s="22"/>
      <c r="B1382" s="26" t="s">
        <v>5939</v>
      </c>
      <c r="C1382" s="27">
        <v>45976</v>
      </c>
      <c r="D1382" s="28" t="s">
        <v>1192</v>
      </c>
      <c r="E1382" s="28" t="s">
        <v>1157</v>
      </c>
      <c r="F1382" s="28" t="s">
        <v>1195</v>
      </c>
      <c r="G1382" s="28" t="s">
        <v>5940</v>
      </c>
      <c r="H1382" s="28" t="s">
        <v>129</v>
      </c>
      <c r="I1382" s="28" t="s">
        <v>1153</v>
      </c>
      <c r="J1382" s="28" t="s">
        <v>2946</v>
      </c>
      <c r="K1382" s="28" t="s">
        <v>5941</v>
      </c>
      <c r="L1382" s="28" t="s">
        <v>5942</v>
      </c>
      <c r="M1382" s="28" t="s">
        <v>1177</v>
      </c>
      <c r="N1382" s="28" t="s">
        <v>1183</v>
      </c>
      <c r="O1382" s="29">
        <v>2</v>
      </c>
      <c r="P1382" s="29">
        <v>12000</v>
      </c>
      <c r="Q1382" s="29">
        <v>5</v>
      </c>
      <c r="R1382" s="29">
        <v>22800</v>
      </c>
      <c r="S1382" s="29">
        <v>17500</v>
      </c>
      <c r="T1382" s="29">
        <v>5300</v>
      </c>
      <c r="U1382" s="30" t="s">
        <v>1172</v>
      </c>
      <c r="V1382" s="22"/>
      <c r="W1382" s="22"/>
      <c r="X1382" s="22"/>
      <c r="Y1382" s="22"/>
      <c r="Z1382" s="22"/>
      <c r="AA1382" s="22"/>
      <c r="AB1382" s="22"/>
      <c r="AC1382" s="22"/>
      <c r="AD1382" s="22"/>
      <c r="AE1382" s="22"/>
      <c r="AF1382" s="22"/>
      <c r="AG1382" s="22"/>
      <c r="AH1382" s="22"/>
      <c r="AI1382" s="22"/>
      <c r="AJ1382" s="22"/>
      <c r="AK1382" s="22"/>
      <c r="AL1382" s="22"/>
      <c r="AM1382" s="22"/>
      <c r="AN1382" s="22"/>
      <c r="AO1382" s="22"/>
      <c r="AP1382" s="22"/>
      <c r="AQ1382" s="22"/>
      <c r="AR1382" s="22"/>
      <c r="AS1382" s="22"/>
    </row>
    <row r="1383" spans="1:45" x14ac:dyDescent="0.3">
      <c r="A1383" s="22"/>
      <c r="B1383" s="26" t="s">
        <v>5943</v>
      </c>
      <c r="C1383" s="27">
        <v>45976</v>
      </c>
      <c r="D1383" s="28" t="s">
        <v>1192</v>
      </c>
      <c r="E1383" s="28" t="s">
        <v>1157</v>
      </c>
      <c r="F1383" s="28" t="s">
        <v>1195</v>
      </c>
      <c r="G1383" s="28" t="s">
        <v>5944</v>
      </c>
      <c r="H1383" s="28" t="s">
        <v>491</v>
      </c>
      <c r="I1383" s="28" t="s">
        <v>1153</v>
      </c>
      <c r="J1383" s="28" t="s">
        <v>2946</v>
      </c>
      <c r="K1383" s="28" t="s">
        <v>5945</v>
      </c>
      <c r="L1383" s="28" t="s">
        <v>5946</v>
      </c>
      <c r="M1383" s="28" t="s">
        <v>1177</v>
      </c>
      <c r="N1383" s="28" t="s">
        <v>1183</v>
      </c>
      <c r="O1383" s="29">
        <v>3</v>
      </c>
      <c r="P1383" s="29">
        <v>5500</v>
      </c>
      <c r="Q1383" s="29">
        <v>0</v>
      </c>
      <c r="R1383" s="29">
        <v>16500</v>
      </c>
      <c r="S1383" s="29">
        <v>12600</v>
      </c>
      <c r="T1383" s="29">
        <v>3900</v>
      </c>
      <c r="U1383" s="30" t="s">
        <v>1173</v>
      </c>
      <c r="V1383" s="22"/>
      <c r="W1383" s="22"/>
      <c r="X1383" s="22"/>
      <c r="Y1383" s="22"/>
      <c r="Z1383" s="22"/>
      <c r="AA1383" s="22"/>
      <c r="AB1383" s="22"/>
      <c r="AC1383" s="22"/>
      <c r="AD1383" s="22"/>
      <c r="AE1383" s="22"/>
      <c r="AF1383" s="22"/>
      <c r="AG1383" s="22"/>
      <c r="AH1383" s="22"/>
      <c r="AI1383" s="22"/>
      <c r="AJ1383" s="22"/>
      <c r="AK1383" s="22"/>
      <c r="AL1383" s="22"/>
      <c r="AM1383" s="22"/>
      <c r="AN1383" s="22"/>
      <c r="AO1383" s="22"/>
      <c r="AP1383" s="22"/>
      <c r="AQ1383" s="22"/>
      <c r="AR1383" s="22"/>
      <c r="AS1383" s="22"/>
    </row>
    <row r="1384" spans="1:45" x14ac:dyDescent="0.3">
      <c r="A1384" s="22"/>
      <c r="B1384" s="26" t="s">
        <v>5947</v>
      </c>
      <c r="C1384" s="27">
        <v>45977</v>
      </c>
      <c r="D1384" s="28" t="s">
        <v>1193</v>
      </c>
      <c r="E1384" s="28" t="s">
        <v>1157</v>
      </c>
      <c r="F1384" s="28" t="s">
        <v>1195</v>
      </c>
      <c r="G1384" s="28" t="s">
        <v>5948</v>
      </c>
      <c r="H1384" s="28" t="s">
        <v>130</v>
      </c>
      <c r="I1384" s="28" t="s">
        <v>1154</v>
      </c>
      <c r="J1384" s="28" t="s">
        <v>2261</v>
      </c>
      <c r="K1384" s="28" t="s">
        <v>5949</v>
      </c>
      <c r="L1384" s="28" t="s">
        <v>5950</v>
      </c>
      <c r="M1384" s="28" t="s">
        <v>1177</v>
      </c>
      <c r="N1384" s="28" t="s">
        <v>1183</v>
      </c>
      <c r="O1384" s="29">
        <v>5</v>
      </c>
      <c r="P1384" s="29">
        <v>1200</v>
      </c>
      <c r="Q1384" s="29">
        <v>5</v>
      </c>
      <c r="R1384" s="29">
        <v>5700</v>
      </c>
      <c r="S1384" s="29">
        <v>4300</v>
      </c>
      <c r="T1384" s="29">
        <v>1400</v>
      </c>
      <c r="U1384" s="30" t="s">
        <v>1172</v>
      </c>
      <c r="V1384" s="22"/>
      <c r="W1384" s="22"/>
      <c r="X1384" s="22"/>
      <c r="Y1384" s="22"/>
      <c r="Z1384" s="22"/>
      <c r="AA1384" s="22"/>
      <c r="AB1384" s="22"/>
      <c r="AC1384" s="22"/>
      <c r="AD1384" s="22"/>
      <c r="AE1384" s="22"/>
      <c r="AF1384" s="22"/>
      <c r="AG1384" s="22"/>
      <c r="AH1384" s="22"/>
      <c r="AI1384" s="22"/>
      <c r="AJ1384" s="22"/>
      <c r="AK1384" s="22"/>
      <c r="AL1384" s="22"/>
      <c r="AM1384" s="22"/>
      <c r="AN1384" s="22"/>
      <c r="AO1384" s="22"/>
      <c r="AP1384" s="22"/>
      <c r="AQ1384" s="22"/>
      <c r="AR1384" s="22"/>
      <c r="AS1384" s="22"/>
    </row>
    <row r="1385" spans="1:45" x14ac:dyDescent="0.3">
      <c r="A1385" s="22"/>
      <c r="B1385" s="26" t="s">
        <v>5951</v>
      </c>
      <c r="C1385" s="27">
        <v>45977</v>
      </c>
      <c r="D1385" s="28" t="s">
        <v>1193</v>
      </c>
      <c r="E1385" s="28" t="s">
        <v>1157</v>
      </c>
      <c r="F1385" s="28" t="s">
        <v>1195</v>
      </c>
      <c r="G1385" s="28" t="s">
        <v>5952</v>
      </c>
      <c r="H1385" s="28" t="s">
        <v>1020</v>
      </c>
      <c r="I1385" s="28" t="s">
        <v>1153</v>
      </c>
      <c r="J1385" s="28" t="s">
        <v>1316</v>
      </c>
      <c r="K1385" s="28" t="s">
        <v>5953</v>
      </c>
      <c r="L1385" s="28" t="s">
        <v>5954</v>
      </c>
      <c r="M1385" s="28" t="s">
        <v>1177</v>
      </c>
      <c r="N1385" s="28" t="s">
        <v>1183</v>
      </c>
      <c r="O1385" s="29">
        <v>2</v>
      </c>
      <c r="P1385" s="29">
        <v>8500</v>
      </c>
      <c r="Q1385" s="29">
        <v>0</v>
      </c>
      <c r="R1385" s="29">
        <v>17000</v>
      </c>
      <c r="S1385" s="29">
        <v>13000</v>
      </c>
      <c r="T1385" s="29">
        <v>4000</v>
      </c>
      <c r="U1385" s="30" t="s">
        <v>1174</v>
      </c>
      <c r="V1385" s="22"/>
      <c r="W1385" s="22"/>
      <c r="X1385" s="22"/>
      <c r="Y1385" s="22"/>
      <c r="Z1385" s="22"/>
      <c r="AA1385" s="22"/>
      <c r="AB1385" s="22"/>
      <c r="AC1385" s="22"/>
      <c r="AD1385" s="22"/>
      <c r="AE1385" s="22"/>
      <c r="AF1385" s="22"/>
      <c r="AG1385" s="22"/>
      <c r="AH1385" s="22"/>
      <c r="AI1385" s="22"/>
      <c r="AJ1385" s="22"/>
      <c r="AK1385" s="22"/>
      <c r="AL1385" s="22"/>
      <c r="AM1385" s="22"/>
      <c r="AN1385" s="22"/>
      <c r="AO1385" s="22"/>
      <c r="AP1385" s="22"/>
      <c r="AQ1385" s="22"/>
      <c r="AR1385" s="22"/>
      <c r="AS1385" s="22"/>
    </row>
    <row r="1386" spans="1:45" x14ac:dyDescent="0.3">
      <c r="A1386" s="22"/>
      <c r="B1386" s="26" t="s">
        <v>5955</v>
      </c>
      <c r="C1386" s="27">
        <v>45978</v>
      </c>
      <c r="D1386" s="28" t="s">
        <v>1186</v>
      </c>
      <c r="E1386" s="28" t="s">
        <v>1159</v>
      </c>
      <c r="F1386" s="28" t="s">
        <v>1198</v>
      </c>
      <c r="G1386" s="28" t="s">
        <v>1695</v>
      </c>
      <c r="H1386" s="28" t="s">
        <v>128</v>
      </c>
      <c r="I1386" s="28" t="s">
        <v>1152</v>
      </c>
      <c r="J1386" s="28" t="s">
        <v>2946</v>
      </c>
      <c r="K1386" s="28" t="s">
        <v>5956</v>
      </c>
      <c r="L1386" s="28" t="s">
        <v>5957</v>
      </c>
      <c r="M1386" s="28" t="s">
        <v>1177</v>
      </c>
      <c r="N1386" s="28" t="s">
        <v>1184</v>
      </c>
      <c r="O1386" s="29">
        <v>3</v>
      </c>
      <c r="P1386" s="29">
        <v>8500</v>
      </c>
      <c r="Q1386" s="29">
        <v>5</v>
      </c>
      <c r="R1386" s="29">
        <v>24225</v>
      </c>
      <c r="S1386" s="29">
        <v>18500</v>
      </c>
      <c r="T1386" s="29">
        <v>5725</v>
      </c>
      <c r="U1386" s="30" t="s">
        <v>1172</v>
      </c>
      <c r="V1386" s="22"/>
      <c r="W1386" s="22"/>
      <c r="X1386" s="22"/>
      <c r="Y1386" s="22"/>
      <c r="Z1386" s="22"/>
      <c r="AA1386" s="22"/>
      <c r="AB1386" s="22"/>
      <c r="AC1386" s="22"/>
      <c r="AD1386" s="22"/>
      <c r="AE1386" s="22"/>
      <c r="AF1386" s="22"/>
      <c r="AG1386" s="22"/>
      <c r="AH1386" s="22"/>
      <c r="AI1386" s="22"/>
      <c r="AJ1386" s="22"/>
      <c r="AK1386" s="22"/>
      <c r="AL1386" s="22"/>
      <c r="AM1386" s="22"/>
      <c r="AN1386" s="22"/>
      <c r="AO1386" s="22"/>
      <c r="AP1386" s="22"/>
      <c r="AQ1386" s="22"/>
      <c r="AR1386" s="22"/>
      <c r="AS1386" s="22"/>
    </row>
    <row r="1387" spans="1:45" x14ac:dyDescent="0.3">
      <c r="A1387" s="22"/>
      <c r="B1387" s="26" t="s">
        <v>5958</v>
      </c>
      <c r="C1387" s="27">
        <v>45978</v>
      </c>
      <c r="D1387" s="28" t="s">
        <v>1186</v>
      </c>
      <c r="E1387" s="28" t="s">
        <v>1159</v>
      </c>
      <c r="F1387" s="28" t="s">
        <v>1198</v>
      </c>
      <c r="G1387" s="28" t="s">
        <v>1699</v>
      </c>
      <c r="H1387" s="28" t="s">
        <v>494</v>
      </c>
      <c r="I1387" s="28" t="s">
        <v>1152</v>
      </c>
      <c r="J1387" s="28" t="s">
        <v>1396</v>
      </c>
      <c r="K1387" s="28" t="s">
        <v>5959</v>
      </c>
      <c r="L1387" s="28" t="s">
        <v>5960</v>
      </c>
      <c r="M1387" s="28" t="s">
        <v>1177</v>
      </c>
      <c r="N1387" s="28" t="s">
        <v>1184</v>
      </c>
      <c r="O1387" s="29">
        <v>2</v>
      </c>
      <c r="P1387" s="29">
        <v>15000</v>
      </c>
      <c r="Q1387" s="29">
        <v>0</v>
      </c>
      <c r="R1387" s="29">
        <v>30000</v>
      </c>
      <c r="S1387" s="29">
        <v>23000</v>
      </c>
      <c r="T1387" s="29">
        <v>7000</v>
      </c>
      <c r="U1387" s="30" t="s">
        <v>1174</v>
      </c>
      <c r="V1387" s="22"/>
      <c r="W1387" s="22"/>
      <c r="X1387" s="22"/>
      <c r="Y1387" s="22"/>
      <c r="Z1387" s="22"/>
      <c r="AA1387" s="22"/>
      <c r="AB1387" s="22"/>
      <c r="AC1387" s="22"/>
      <c r="AD1387" s="22"/>
      <c r="AE1387" s="22"/>
      <c r="AF1387" s="22"/>
      <c r="AG1387" s="22"/>
      <c r="AH1387" s="22"/>
      <c r="AI1387" s="22"/>
      <c r="AJ1387" s="22"/>
      <c r="AK1387" s="22"/>
      <c r="AL1387" s="22"/>
      <c r="AM1387" s="22"/>
      <c r="AN1387" s="22"/>
      <c r="AO1387" s="22"/>
      <c r="AP1387" s="22"/>
      <c r="AQ1387" s="22"/>
      <c r="AR1387" s="22"/>
      <c r="AS1387" s="22"/>
    </row>
    <row r="1388" spans="1:45" x14ac:dyDescent="0.3">
      <c r="A1388" s="22"/>
      <c r="B1388" s="26" t="s">
        <v>5961</v>
      </c>
      <c r="C1388" s="27">
        <v>45979</v>
      </c>
      <c r="D1388" s="28" t="s">
        <v>1187</v>
      </c>
      <c r="E1388" s="28" t="s">
        <v>1158</v>
      </c>
      <c r="F1388" s="28" t="s">
        <v>1196</v>
      </c>
      <c r="G1388" s="28" t="s">
        <v>1621</v>
      </c>
      <c r="H1388" s="28" t="s">
        <v>1093</v>
      </c>
      <c r="I1388" s="28" t="s">
        <v>1151</v>
      </c>
      <c r="J1388" s="28" t="s">
        <v>1480</v>
      </c>
      <c r="K1388" s="28" t="s">
        <v>5962</v>
      </c>
      <c r="L1388" s="28" t="s">
        <v>5963</v>
      </c>
      <c r="M1388" s="28" t="s">
        <v>1177</v>
      </c>
      <c r="N1388" s="28" t="s">
        <v>1182</v>
      </c>
      <c r="O1388" s="29">
        <v>4</v>
      </c>
      <c r="P1388" s="29">
        <v>3500</v>
      </c>
      <c r="Q1388" s="29">
        <v>8</v>
      </c>
      <c r="R1388" s="29">
        <v>12880</v>
      </c>
      <c r="S1388" s="29">
        <v>9800</v>
      </c>
      <c r="T1388" s="29">
        <v>3080</v>
      </c>
      <c r="U1388" s="30" t="s">
        <v>1172</v>
      </c>
      <c r="V1388" s="22"/>
      <c r="W1388" s="22"/>
      <c r="X1388" s="22"/>
      <c r="Y1388" s="22"/>
      <c r="Z1388" s="22"/>
      <c r="AA1388" s="22"/>
      <c r="AB1388" s="22"/>
      <c r="AC1388" s="22"/>
      <c r="AD1388" s="22"/>
      <c r="AE1388" s="22"/>
      <c r="AF1388" s="22"/>
      <c r="AG1388" s="22"/>
      <c r="AH1388" s="22"/>
      <c r="AI1388" s="22"/>
      <c r="AJ1388" s="22"/>
      <c r="AK1388" s="22"/>
      <c r="AL1388" s="22"/>
      <c r="AM1388" s="22"/>
      <c r="AN1388" s="22"/>
      <c r="AO1388" s="22"/>
      <c r="AP1388" s="22"/>
      <c r="AQ1388" s="22"/>
      <c r="AR1388" s="22"/>
      <c r="AS1388" s="22"/>
    </row>
    <row r="1389" spans="1:45" x14ac:dyDescent="0.3">
      <c r="A1389" s="22"/>
      <c r="B1389" s="26" t="s">
        <v>5964</v>
      </c>
      <c r="C1389" s="27">
        <v>45979</v>
      </c>
      <c r="D1389" s="28" t="s">
        <v>1187</v>
      </c>
      <c r="E1389" s="28" t="s">
        <v>1158</v>
      </c>
      <c r="F1389" s="28" t="s">
        <v>1196</v>
      </c>
      <c r="G1389" s="28" t="s">
        <v>1625</v>
      </c>
      <c r="H1389" s="28" t="s">
        <v>985</v>
      </c>
      <c r="I1389" s="28" t="s">
        <v>1151</v>
      </c>
      <c r="J1389" s="28" t="s">
        <v>1480</v>
      </c>
      <c r="K1389" s="28" t="s">
        <v>5965</v>
      </c>
      <c r="L1389" s="28" t="s">
        <v>5966</v>
      </c>
      <c r="M1389" s="28" t="s">
        <v>1177</v>
      </c>
      <c r="N1389" s="28" t="s">
        <v>1182</v>
      </c>
      <c r="O1389" s="29">
        <v>3</v>
      </c>
      <c r="P1389" s="29">
        <v>4500</v>
      </c>
      <c r="Q1389" s="29">
        <v>5</v>
      </c>
      <c r="R1389" s="29">
        <v>12825</v>
      </c>
      <c r="S1389" s="29">
        <v>9800</v>
      </c>
      <c r="T1389" s="29">
        <v>3025</v>
      </c>
      <c r="U1389" s="30" t="s">
        <v>1173</v>
      </c>
      <c r="V1389" s="22"/>
      <c r="W1389" s="22"/>
      <c r="X1389" s="22"/>
      <c r="Y1389" s="22"/>
      <c r="Z1389" s="22"/>
      <c r="AA1389" s="22"/>
      <c r="AB1389" s="22"/>
      <c r="AC1389" s="22"/>
      <c r="AD1389" s="22"/>
      <c r="AE1389" s="22"/>
      <c r="AF1389" s="22"/>
      <c r="AG1389" s="22"/>
      <c r="AH1389" s="22"/>
      <c r="AI1389" s="22"/>
      <c r="AJ1389" s="22"/>
      <c r="AK1389" s="22"/>
      <c r="AL1389" s="22"/>
      <c r="AM1389" s="22"/>
      <c r="AN1389" s="22"/>
      <c r="AO1389" s="22"/>
      <c r="AP1389" s="22"/>
      <c r="AQ1389" s="22"/>
      <c r="AR1389" s="22"/>
      <c r="AS1389" s="22"/>
    </row>
    <row r="1390" spans="1:45" x14ac:dyDescent="0.3">
      <c r="A1390" s="22"/>
      <c r="B1390" s="26" t="s">
        <v>5967</v>
      </c>
      <c r="C1390" s="27">
        <v>45980</v>
      </c>
      <c r="D1390" s="28" t="s">
        <v>1188</v>
      </c>
      <c r="E1390" s="28" t="s">
        <v>1156</v>
      </c>
      <c r="F1390" s="28" t="s">
        <v>1197</v>
      </c>
      <c r="G1390" s="28" t="s">
        <v>1413</v>
      </c>
      <c r="H1390" s="28" t="s">
        <v>1095</v>
      </c>
      <c r="I1390" s="28" t="s">
        <v>1152</v>
      </c>
      <c r="J1390" s="28" t="s">
        <v>4135</v>
      </c>
      <c r="K1390" s="28" t="s">
        <v>5968</v>
      </c>
      <c r="L1390" s="28" t="s">
        <v>5969</v>
      </c>
      <c r="M1390" s="28" t="s">
        <v>1177</v>
      </c>
      <c r="N1390" s="28" t="s">
        <v>1185</v>
      </c>
      <c r="O1390" s="29">
        <v>2</v>
      </c>
      <c r="P1390" s="29">
        <v>28000</v>
      </c>
      <c r="Q1390" s="29">
        <v>5</v>
      </c>
      <c r="R1390" s="29">
        <v>53200</v>
      </c>
      <c r="S1390" s="29">
        <v>41000</v>
      </c>
      <c r="T1390" s="29">
        <v>12200</v>
      </c>
      <c r="U1390" s="30" t="s">
        <v>1172</v>
      </c>
      <c r="V1390" s="22"/>
      <c r="W1390" s="22"/>
      <c r="X1390" s="22"/>
      <c r="Y1390" s="22"/>
      <c r="Z1390" s="22"/>
      <c r="AA1390" s="22"/>
      <c r="AB1390" s="22"/>
      <c r="AC1390" s="22"/>
      <c r="AD1390" s="22"/>
      <c r="AE1390" s="22"/>
      <c r="AF1390" s="22"/>
      <c r="AG1390" s="22"/>
      <c r="AH1390" s="22"/>
      <c r="AI1390" s="22"/>
      <c r="AJ1390" s="22"/>
      <c r="AK1390" s="22"/>
      <c r="AL1390" s="22"/>
      <c r="AM1390" s="22"/>
      <c r="AN1390" s="22"/>
      <c r="AO1390" s="22"/>
      <c r="AP1390" s="22"/>
      <c r="AQ1390" s="22"/>
      <c r="AR1390" s="22"/>
      <c r="AS1390" s="22"/>
    </row>
    <row r="1391" spans="1:45" x14ac:dyDescent="0.3">
      <c r="A1391" s="22"/>
      <c r="B1391" s="26" t="s">
        <v>5970</v>
      </c>
      <c r="C1391" s="27">
        <v>45980</v>
      </c>
      <c r="D1391" s="28" t="s">
        <v>1188</v>
      </c>
      <c r="E1391" s="28" t="s">
        <v>1156</v>
      </c>
      <c r="F1391" s="28" t="s">
        <v>1197</v>
      </c>
      <c r="G1391" s="28" t="s">
        <v>1418</v>
      </c>
      <c r="H1391" s="28" t="s">
        <v>835</v>
      </c>
      <c r="I1391" s="28" t="s">
        <v>1152</v>
      </c>
      <c r="J1391" s="28" t="s">
        <v>1557</v>
      </c>
      <c r="K1391" s="28" t="s">
        <v>5971</v>
      </c>
      <c r="L1391" s="28" t="s">
        <v>5972</v>
      </c>
      <c r="M1391" s="28" t="s">
        <v>1177</v>
      </c>
      <c r="N1391" s="28" t="s">
        <v>1185</v>
      </c>
      <c r="O1391" s="29">
        <v>3</v>
      </c>
      <c r="P1391" s="29">
        <v>5500</v>
      </c>
      <c r="Q1391" s="29">
        <v>0</v>
      </c>
      <c r="R1391" s="29">
        <v>16500</v>
      </c>
      <c r="S1391" s="29">
        <v>12600</v>
      </c>
      <c r="T1391" s="29">
        <v>3900</v>
      </c>
      <c r="U1391" s="30" t="s">
        <v>1174</v>
      </c>
      <c r="V1391" s="22"/>
      <c r="W1391" s="22"/>
      <c r="X1391" s="22"/>
      <c r="Y1391" s="22"/>
      <c r="Z1391" s="22"/>
      <c r="AA1391" s="22"/>
      <c r="AB1391" s="22"/>
      <c r="AC1391" s="22"/>
      <c r="AD1391" s="22"/>
      <c r="AE1391" s="22"/>
      <c r="AF1391" s="22"/>
      <c r="AG1391" s="22"/>
      <c r="AH1391" s="22"/>
      <c r="AI1391" s="22"/>
      <c r="AJ1391" s="22"/>
      <c r="AK1391" s="22"/>
      <c r="AL1391" s="22"/>
      <c r="AM1391" s="22"/>
      <c r="AN1391" s="22"/>
      <c r="AO1391" s="22"/>
      <c r="AP1391" s="22"/>
      <c r="AQ1391" s="22"/>
      <c r="AR1391" s="22"/>
      <c r="AS1391" s="22"/>
    </row>
    <row r="1392" spans="1:45" x14ac:dyDescent="0.3">
      <c r="A1392" s="22"/>
      <c r="B1392" s="26" t="s">
        <v>5973</v>
      </c>
      <c r="C1392" s="27">
        <v>45981</v>
      </c>
      <c r="D1392" s="28" t="s">
        <v>1189</v>
      </c>
      <c r="E1392" s="28" t="s">
        <v>1157</v>
      </c>
      <c r="F1392" s="28" t="s">
        <v>1195</v>
      </c>
      <c r="G1392" s="28" t="s">
        <v>5974</v>
      </c>
      <c r="H1392" s="28" t="s">
        <v>1096</v>
      </c>
      <c r="I1392" s="28" t="s">
        <v>1153</v>
      </c>
      <c r="J1392" s="28" t="s">
        <v>4135</v>
      </c>
      <c r="K1392" s="28" t="s">
        <v>5975</v>
      </c>
      <c r="L1392" s="28" t="s">
        <v>5976</v>
      </c>
      <c r="M1392" s="28" t="s">
        <v>1177</v>
      </c>
      <c r="N1392" s="28" t="s">
        <v>1183</v>
      </c>
      <c r="O1392" s="29">
        <v>2</v>
      </c>
      <c r="P1392" s="29">
        <v>15000</v>
      </c>
      <c r="Q1392" s="29">
        <v>8</v>
      </c>
      <c r="R1392" s="29">
        <v>27600</v>
      </c>
      <c r="S1392" s="29">
        <v>21000</v>
      </c>
      <c r="T1392" s="29">
        <v>6600</v>
      </c>
      <c r="U1392" s="30" t="s">
        <v>1172</v>
      </c>
      <c r="V1392" s="22"/>
      <c r="W1392" s="22"/>
      <c r="X1392" s="22"/>
      <c r="Y1392" s="22"/>
      <c r="Z1392" s="22"/>
      <c r="AA1392" s="22"/>
      <c r="AB1392" s="22"/>
      <c r="AC1392" s="22"/>
      <c r="AD1392" s="22"/>
      <c r="AE1392" s="22"/>
      <c r="AF1392" s="22"/>
      <c r="AG1392" s="22"/>
      <c r="AH1392" s="22"/>
      <c r="AI1392" s="22"/>
      <c r="AJ1392" s="22"/>
      <c r="AK1392" s="22"/>
      <c r="AL1392" s="22"/>
      <c r="AM1392" s="22"/>
      <c r="AN1392" s="22"/>
      <c r="AO1392" s="22"/>
      <c r="AP1392" s="22"/>
      <c r="AQ1392" s="22"/>
      <c r="AR1392" s="22"/>
      <c r="AS1392" s="22"/>
    </row>
    <row r="1393" spans="1:45" x14ac:dyDescent="0.3">
      <c r="A1393" s="22"/>
      <c r="B1393" s="26" t="s">
        <v>5977</v>
      </c>
      <c r="C1393" s="27">
        <v>45981</v>
      </c>
      <c r="D1393" s="28" t="s">
        <v>1189</v>
      </c>
      <c r="E1393" s="28" t="s">
        <v>1157</v>
      </c>
      <c r="F1393" s="28" t="s">
        <v>1195</v>
      </c>
      <c r="G1393" s="28" t="s">
        <v>5978</v>
      </c>
      <c r="H1393" s="28" t="s">
        <v>194</v>
      </c>
      <c r="I1393" s="28" t="s">
        <v>1153</v>
      </c>
      <c r="J1393" s="28" t="s">
        <v>1753</v>
      </c>
      <c r="K1393" s="28" t="s">
        <v>5979</v>
      </c>
      <c r="L1393" s="28" t="s">
        <v>5980</v>
      </c>
      <c r="M1393" s="28" t="s">
        <v>1177</v>
      </c>
      <c r="N1393" s="28" t="s">
        <v>1183</v>
      </c>
      <c r="O1393" s="29">
        <v>4</v>
      </c>
      <c r="P1393" s="29">
        <v>3500</v>
      </c>
      <c r="Q1393" s="29">
        <v>5</v>
      </c>
      <c r="R1393" s="29">
        <v>13300</v>
      </c>
      <c r="S1393" s="29">
        <v>10200</v>
      </c>
      <c r="T1393" s="29">
        <v>3100</v>
      </c>
      <c r="U1393" s="30" t="s">
        <v>1173</v>
      </c>
      <c r="V1393" s="22"/>
      <c r="W1393" s="22"/>
      <c r="X1393" s="22"/>
      <c r="Y1393" s="22"/>
      <c r="Z1393" s="22"/>
      <c r="AA1393" s="22"/>
      <c r="AB1393" s="22"/>
      <c r="AC1393" s="22"/>
      <c r="AD1393" s="22"/>
      <c r="AE1393" s="22"/>
      <c r="AF1393" s="22"/>
      <c r="AG1393" s="22"/>
      <c r="AH1393" s="22"/>
      <c r="AI1393" s="22"/>
      <c r="AJ1393" s="22"/>
      <c r="AK1393" s="22"/>
      <c r="AL1393" s="22"/>
      <c r="AM1393" s="22"/>
      <c r="AN1393" s="22"/>
      <c r="AO1393" s="22"/>
      <c r="AP1393" s="22"/>
      <c r="AQ1393" s="22"/>
      <c r="AR1393" s="22"/>
      <c r="AS1393" s="22"/>
    </row>
    <row r="1394" spans="1:45" x14ac:dyDescent="0.3">
      <c r="A1394" s="22"/>
      <c r="B1394" s="26" t="s">
        <v>5981</v>
      </c>
      <c r="C1394" s="27">
        <v>45982</v>
      </c>
      <c r="D1394" s="28" t="s">
        <v>1190</v>
      </c>
      <c r="E1394" s="28" t="s">
        <v>1157</v>
      </c>
      <c r="F1394" s="28" t="s">
        <v>1197</v>
      </c>
      <c r="G1394" s="28" t="s">
        <v>4166</v>
      </c>
      <c r="H1394" s="28" t="s">
        <v>1097</v>
      </c>
      <c r="I1394" s="28" t="s">
        <v>1153</v>
      </c>
      <c r="J1394" s="28" t="s">
        <v>4135</v>
      </c>
      <c r="K1394" s="28" t="s">
        <v>5982</v>
      </c>
      <c r="L1394" s="28" t="s">
        <v>5983</v>
      </c>
      <c r="M1394" s="28" t="s">
        <v>1177</v>
      </c>
      <c r="N1394" s="28" t="s">
        <v>1181</v>
      </c>
      <c r="O1394" s="29">
        <v>5</v>
      </c>
      <c r="P1394" s="29">
        <v>1200</v>
      </c>
      <c r="Q1394" s="29">
        <v>0</v>
      </c>
      <c r="R1394" s="29">
        <v>6000</v>
      </c>
      <c r="S1394" s="29">
        <v>4600</v>
      </c>
      <c r="T1394" s="29">
        <v>1400</v>
      </c>
      <c r="U1394" s="30" t="s">
        <v>1172</v>
      </c>
      <c r="V1394" s="22"/>
      <c r="W1394" s="22"/>
      <c r="X1394" s="22"/>
      <c r="Y1394" s="22"/>
      <c r="Z1394" s="22"/>
      <c r="AA1394" s="22"/>
      <c r="AB1394" s="22"/>
      <c r="AC1394" s="22"/>
      <c r="AD1394" s="22"/>
      <c r="AE1394" s="22"/>
      <c r="AF1394" s="22"/>
      <c r="AG1394" s="22"/>
      <c r="AH1394" s="22"/>
      <c r="AI1394" s="22"/>
      <c r="AJ1394" s="22"/>
      <c r="AK1394" s="22"/>
      <c r="AL1394" s="22"/>
      <c r="AM1394" s="22"/>
      <c r="AN1394" s="22"/>
      <c r="AO1394" s="22"/>
      <c r="AP1394" s="22"/>
      <c r="AQ1394" s="22"/>
      <c r="AR1394" s="22"/>
      <c r="AS1394" s="22"/>
    </row>
    <row r="1395" spans="1:45" x14ac:dyDescent="0.3">
      <c r="A1395" s="22"/>
      <c r="B1395" s="26" t="s">
        <v>5984</v>
      </c>
      <c r="C1395" s="27">
        <v>45982</v>
      </c>
      <c r="D1395" s="28" t="s">
        <v>1190</v>
      </c>
      <c r="E1395" s="28" t="s">
        <v>1157</v>
      </c>
      <c r="F1395" s="28" t="s">
        <v>1197</v>
      </c>
      <c r="G1395" s="28" t="s">
        <v>4170</v>
      </c>
      <c r="H1395" s="28" t="s">
        <v>255</v>
      </c>
      <c r="I1395" s="28" t="s">
        <v>1153</v>
      </c>
      <c r="J1395" s="28" t="s">
        <v>2937</v>
      </c>
      <c r="K1395" s="28" t="s">
        <v>5985</v>
      </c>
      <c r="L1395" s="28" t="s">
        <v>5986</v>
      </c>
      <c r="M1395" s="28" t="s">
        <v>1177</v>
      </c>
      <c r="N1395" s="28" t="s">
        <v>1181</v>
      </c>
      <c r="O1395" s="29">
        <v>4</v>
      </c>
      <c r="P1395" s="29">
        <v>1500</v>
      </c>
      <c r="Q1395" s="29">
        <v>0</v>
      </c>
      <c r="R1395" s="29">
        <v>6000</v>
      </c>
      <c r="S1395" s="29">
        <v>4600</v>
      </c>
      <c r="T1395" s="29">
        <v>1400</v>
      </c>
      <c r="U1395" s="30" t="s">
        <v>1174</v>
      </c>
      <c r="V1395" s="22"/>
      <c r="W1395" s="22"/>
      <c r="X1395" s="22"/>
      <c r="Y1395" s="22"/>
      <c r="Z1395" s="22"/>
      <c r="AA1395" s="22"/>
      <c r="AB1395" s="22"/>
      <c r="AC1395" s="22"/>
      <c r="AD1395" s="22"/>
      <c r="AE1395" s="22"/>
      <c r="AF1395" s="22"/>
      <c r="AG1395" s="22"/>
      <c r="AH1395" s="22"/>
      <c r="AI1395" s="22"/>
      <c r="AJ1395" s="22"/>
      <c r="AK1395" s="22"/>
      <c r="AL1395" s="22"/>
      <c r="AM1395" s="22"/>
      <c r="AN1395" s="22"/>
      <c r="AO1395" s="22"/>
      <c r="AP1395" s="22"/>
      <c r="AQ1395" s="22"/>
      <c r="AR1395" s="22"/>
      <c r="AS1395" s="22"/>
    </row>
    <row r="1396" spans="1:45" x14ac:dyDescent="0.3">
      <c r="A1396" s="22"/>
      <c r="B1396" s="26" t="s">
        <v>5987</v>
      </c>
      <c r="C1396" s="27">
        <v>45983</v>
      </c>
      <c r="D1396" s="28" t="s">
        <v>1191</v>
      </c>
      <c r="E1396" s="28" t="s">
        <v>1157</v>
      </c>
      <c r="F1396" s="28" t="s">
        <v>1198</v>
      </c>
      <c r="G1396" s="28" t="s">
        <v>5639</v>
      </c>
      <c r="H1396" s="28" t="s">
        <v>1101</v>
      </c>
      <c r="I1396" s="28" t="s">
        <v>1155</v>
      </c>
      <c r="J1396" s="28" t="s">
        <v>4135</v>
      </c>
      <c r="K1396" s="28" t="s">
        <v>5988</v>
      </c>
      <c r="L1396" s="28" t="s">
        <v>5989</v>
      </c>
      <c r="M1396" s="28" t="s">
        <v>1177</v>
      </c>
      <c r="N1396" s="28" t="s">
        <v>1180</v>
      </c>
      <c r="O1396" s="29">
        <v>3</v>
      </c>
      <c r="P1396" s="29">
        <v>2800</v>
      </c>
      <c r="Q1396" s="29">
        <v>5</v>
      </c>
      <c r="R1396" s="29">
        <v>7980</v>
      </c>
      <c r="S1396" s="29">
        <v>6100</v>
      </c>
      <c r="T1396" s="29">
        <v>1880</v>
      </c>
      <c r="U1396" s="30" t="s">
        <v>1172</v>
      </c>
      <c r="V1396" s="22"/>
      <c r="W1396" s="22"/>
      <c r="X1396" s="22"/>
      <c r="Y1396" s="22"/>
      <c r="Z1396" s="22"/>
      <c r="AA1396" s="22"/>
      <c r="AB1396" s="22"/>
      <c r="AC1396" s="22"/>
      <c r="AD1396" s="22"/>
      <c r="AE1396" s="22"/>
      <c r="AF1396" s="22"/>
      <c r="AG1396" s="22"/>
      <c r="AH1396" s="22"/>
      <c r="AI1396" s="22"/>
      <c r="AJ1396" s="22"/>
      <c r="AK1396" s="22"/>
      <c r="AL1396" s="22"/>
      <c r="AM1396" s="22"/>
      <c r="AN1396" s="22"/>
      <c r="AO1396" s="22"/>
      <c r="AP1396" s="22"/>
      <c r="AQ1396" s="22"/>
      <c r="AR1396" s="22"/>
      <c r="AS1396" s="22"/>
    </row>
    <row r="1397" spans="1:45" x14ac:dyDescent="0.3">
      <c r="A1397" s="22"/>
      <c r="B1397" s="26" t="s">
        <v>5990</v>
      </c>
      <c r="C1397" s="27">
        <v>45983</v>
      </c>
      <c r="D1397" s="28" t="s">
        <v>1191</v>
      </c>
      <c r="E1397" s="28" t="s">
        <v>1157</v>
      </c>
      <c r="F1397" s="28" t="s">
        <v>1198</v>
      </c>
      <c r="G1397" s="28" t="s">
        <v>5655</v>
      </c>
      <c r="H1397" s="28" t="s">
        <v>1029</v>
      </c>
      <c r="I1397" s="28" t="s">
        <v>1155</v>
      </c>
      <c r="J1397" s="28" t="s">
        <v>1979</v>
      </c>
      <c r="K1397" s="28" t="s">
        <v>5991</v>
      </c>
      <c r="L1397" s="28" t="s">
        <v>5992</v>
      </c>
      <c r="M1397" s="28" t="s">
        <v>1177</v>
      </c>
      <c r="N1397" s="28" t="s">
        <v>1180</v>
      </c>
      <c r="O1397" s="29">
        <v>2</v>
      </c>
      <c r="P1397" s="29">
        <v>4500</v>
      </c>
      <c r="Q1397" s="29">
        <v>0</v>
      </c>
      <c r="R1397" s="29">
        <v>9000</v>
      </c>
      <c r="S1397" s="29">
        <v>6900</v>
      </c>
      <c r="T1397" s="29">
        <v>2100</v>
      </c>
      <c r="U1397" s="30" t="s">
        <v>1174</v>
      </c>
      <c r="V1397" s="22"/>
      <c r="W1397" s="22"/>
      <c r="X1397" s="22"/>
      <c r="Y1397" s="22"/>
      <c r="Z1397" s="22"/>
      <c r="AA1397" s="22"/>
      <c r="AB1397" s="22"/>
      <c r="AC1397" s="22"/>
      <c r="AD1397" s="22"/>
      <c r="AE1397" s="22"/>
      <c r="AF1397" s="22"/>
      <c r="AG1397" s="22"/>
      <c r="AH1397" s="22"/>
      <c r="AI1397" s="22"/>
      <c r="AJ1397" s="22"/>
      <c r="AK1397" s="22"/>
      <c r="AL1397" s="22"/>
      <c r="AM1397" s="22"/>
      <c r="AN1397" s="22"/>
      <c r="AO1397" s="22"/>
      <c r="AP1397" s="22"/>
      <c r="AQ1397" s="22"/>
      <c r="AR1397" s="22"/>
      <c r="AS1397" s="22"/>
    </row>
    <row r="1398" spans="1:45" x14ac:dyDescent="0.3">
      <c r="A1398" s="22"/>
      <c r="B1398" s="26" t="s">
        <v>5993</v>
      </c>
      <c r="C1398" s="27">
        <v>45984</v>
      </c>
      <c r="D1398" s="28" t="s">
        <v>1192</v>
      </c>
      <c r="E1398" s="28" t="s">
        <v>1157</v>
      </c>
      <c r="F1398" s="28" t="s">
        <v>1195</v>
      </c>
      <c r="G1398" s="28" t="s">
        <v>5994</v>
      </c>
      <c r="H1398" s="28" t="s">
        <v>79</v>
      </c>
      <c r="I1398" s="28" t="s">
        <v>1153</v>
      </c>
      <c r="J1398" s="28" t="s">
        <v>3889</v>
      </c>
      <c r="K1398" s="28" t="s">
        <v>5995</v>
      </c>
      <c r="L1398" s="28" t="s">
        <v>5996</v>
      </c>
      <c r="M1398" s="28" t="s">
        <v>1177</v>
      </c>
      <c r="N1398" s="28" t="s">
        <v>1183</v>
      </c>
      <c r="O1398" s="29">
        <v>3</v>
      </c>
      <c r="P1398" s="29">
        <v>15000</v>
      </c>
      <c r="Q1398" s="29">
        <v>20</v>
      </c>
      <c r="R1398" s="29">
        <v>36000</v>
      </c>
      <c r="S1398" s="29">
        <v>27500</v>
      </c>
      <c r="T1398" s="29">
        <v>8500</v>
      </c>
      <c r="U1398" s="30" t="s">
        <v>1172</v>
      </c>
      <c r="V1398" s="22"/>
      <c r="W1398" s="22"/>
      <c r="X1398" s="22"/>
      <c r="Y1398" s="22"/>
      <c r="Z1398" s="22"/>
      <c r="AA1398" s="22"/>
      <c r="AB1398" s="22"/>
      <c r="AC1398" s="22"/>
      <c r="AD1398" s="22"/>
      <c r="AE1398" s="22"/>
      <c r="AF1398" s="22"/>
      <c r="AG1398" s="22"/>
      <c r="AH1398" s="22"/>
      <c r="AI1398" s="22"/>
      <c r="AJ1398" s="22"/>
      <c r="AK1398" s="22"/>
      <c r="AL1398" s="22"/>
      <c r="AM1398" s="22"/>
      <c r="AN1398" s="22"/>
      <c r="AO1398" s="22"/>
      <c r="AP1398" s="22"/>
      <c r="AQ1398" s="22"/>
      <c r="AR1398" s="22"/>
      <c r="AS1398" s="22"/>
    </row>
    <row r="1399" spans="1:45" x14ac:dyDescent="0.3">
      <c r="A1399" s="22"/>
      <c r="B1399" s="26" t="s">
        <v>5997</v>
      </c>
      <c r="C1399" s="27">
        <v>45984</v>
      </c>
      <c r="D1399" s="28" t="s">
        <v>1192</v>
      </c>
      <c r="E1399" s="28" t="s">
        <v>1157</v>
      </c>
      <c r="F1399" s="28" t="s">
        <v>1195</v>
      </c>
      <c r="G1399" s="28" t="s">
        <v>5998</v>
      </c>
      <c r="H1399" s="28" t="s">
        <v>205</v>
      </c>
      <c r="I1399" s="28" t="s">
        <v>1153</v>
      </c>
      <c r="J1399" s="28" t="s">
        <v>3889</v>
      </c>
      <c r="K1399" s="28" t="s">
        <v>5999</v>
      </c>
      <c r="L1399" s="28" t="s">
        <v>6000</v>
      </c>
      <c r="M1399" s="28" t="s">
        <v>1177</v>
      </c>
      <c r="N1399" s="28" t="s">
        <v>1183</v>
      </c>
      <c r="O1399" s="29">
        <v>2</v>
      </c>
      <c r="P1399" s="29">
        <v>28000</v>
      </c>
      <c r="Q1399" s="29">
        <v>15</v>
      </c>
      <c r="R1399" s="29">
        <v>47600</v>
      </c>
      <c r="S1399" s="29">
        <v>36500</v>
      </c>
      <c r="T1399" s="29">
        <v>11100</v>
      </c>
      <c r="U1399" s="30" t="s">
        <v>1173</v>
      </c>
      <c r="V1399" s="22"/>
      <c r="W1399" s="22"/>
      <c r="X1399" s="22"/>
      <c r="Y1399" s="22"/>
      <c r="Z1399" s="22"/>
      <c r="AA1399" s="22"/>
      <c r="AB1399" s="22"/>
      <c r="AC1399" s="22"/>
      <c r="AD1399" s="22"/>
      <c r="AE1399" s="22"/>
      <c r="AF1399" s="22"/>
      <c r="AG1399" s="22"/>
      <c r="AH1399" s="22"/>
      <c r="AI1399" s="22"/>
      <c r="AJ1399" s="22"/>
      <c r="AK1399" s="22"/>
      <c r="AL1399" s="22"/>
      <c r="AM1399" s="22"/>
      <c r="AN1399" s="22"/>
      <c r="AO1399" s="22"/>
      <c r="AP1399" s="22"/>
      <c r="AQ1399" s="22"/>
      <c r="AR1399" s="22"/>
      <c r="AS1399" s="22"/>
    </row>
    <row r="1400" spans="1:45" x14ac:dyDescent="0.3">
      <c r="A1400" s="22"/>
      <c r="B1400" s="26" t="s">
        <v>6001</v>
      </c>
      <c r="C1400" s="27">
        <v>45985</v>
      </c>
      <c r="D1400" s="28" t="s">
        <v>1193</v>
      </c>
      <c r="E1400" s="28" t="s">
        <v>1157</v>
      </c>
      <c r="F1400" s="28" t="s">
        <v>1195</v>
      </c>
      <c r="G1400" s="28" t="s">
        <v>6002</v>
      </c>
      <c r="H1400" s="28" t="s">
        <v>77</v>
      </c>
      <c r="I1400" s="28" t="s">
        <v>1152</v>
      </c>
      <c r="J1400" s="28" t="s">
        <v>3889</v>
      </c>
      <c r="K1400" s="28" t="s">
        <v>6003</v>
      </c>
      <c r="L1400" s="28" t="s">
        <v>6004</v>
      </c>
      <c r="M1400" s="28" t="s">
        <v>1177</v>
      </c>
      <c r="N1400" s="28" t="s">
        <v>1183</v>
      </c>
      <c r="O1400" s="29">
        <v>2</v>
      </c>
      <c r="P1400" s="29">
        <v>42000</v>
      </c>
      <c r="Q1400" s="29">
        <v>18</v>
      </c>
      <c r="R1400" s="29">
        <v>68880</v>
      </c>
      <c r="S1400" s="29">
        <v>53000</v>
      </c>
      <c r="T1400" s="29">
        <v>15880</v>
      </c>
      <c r="U1400" s="30" t="s">
        <v>1172</v>
      </c>
      <c r="V1400" s="22"/>
      <c r="W1400" s="22"/>
      <c r="X1400" s="22"/>
      <c r="Y1400" s="22"/>
      <c r="Z1400" s="22"/>
      <c r="AA1400" s="22"/>
      <c r="AB1400" s="22"/>
      <c r="AC1400" s="22"/>
      <c r="AD1400" s="22"/>
      <c r="AE1400" s="22"/>
      <c r="AF1400" s="22"/>
      <c r="AG1400" s="22"/>
      <c r="AH1400" s="22"/>
      <c r="AI1400" s="22"/>
      <c r="AJ1400" s="22"/>
      <c r="AK1400" s="22"/>
      <c r="AL1400" s="22"/>
      <c r="AM1400" s="22"/>
      <c r="AN1400" s="22"/>
      <c r="AO1400" s="22"/>
      <c r="AP1400" s="22"/>
      <c r="AQ1400" s="22"/>
      <c r="AR1400" s="22"/>
      <c r="AS1400" s="22"/>
    </row>
    <row r="1401" spans="1:45" x14ac:dyDescent="0.3">
      <c r="A1401" s="22"/>
      <c r="B1401" s="26" t="s">
        <v>6005</v>
      </c>
      <c r="C1401" s="27">
        <v>45985</v>
      </c>
      <c r="D1401" s="28" t="s">
        <v>1193</v>
      </c>
      <c r="E1401" s="28" t="s">
        <v>1157</v>
      </c>
      <c r="F1401" s="28" t="s">
        <v>1195</v>
      </c>
      <c r="G1401" s="28" t="s">
        <v>6006</v>
      </c>
      <c r="H1401" s="28" t="s">
        <v>1033</v>
      </c>
      <c r="I1401" s="28" t="s">
        <v>1152</v>
      </c>
      <c r="J1401" s="28" t="s">
        <v>1294</v>
      </c>
      <c r="K1401" s="28" t="s">
        <v>6007</v>
      </c>
      <c r="L1401" s="28" t="s">
        <v>6008</v>
      </c>
      <c r="M1401" s="28" t="s">
        <v>1177</v>
      </c>
      <c r="N1401" s="28" t="s">
        <v>1183</v>
      </c>
      <c r="O1401" s="29">
        <v>1</v>
      </c>
      <c r="P1401" s="29">
        <v>55000</v>
      </c>
      <c r="Q1401" s="29">
        <v>20</v>
      </c>
      <c r="R1401" s="29">
        <v>44000</v>
      </c>
      <c r="S1401" s="29">
        <v>34000</v>
      </c>
      <c r="T1401" s="29">
        <v>10000</v>
      </c>
      <c r="U1401" s="30" t="s">
        <v>1174</v>
      </c>
      <c r="V1401" s="22"/>
      <c r="W1401" s="22"/>
      <c r="X1401" s="22"/>
      <c r="Y1401" s="22"/>
      <c r="Z1401" s="22"/>
      <c r="AA1401" s="22"/>
      <c r="AB1401" s="22"/>
      <c r="AC1401" s="22"/>
      <c r="AD1401" s="22"/>
      <c r="AE1401" s="22"/>
      <c r="AF1401" s="22"/>
      <c r="AG1401" s="22"/>
      <c r="AH1401" s="22"/>
      <c r="AI1401" s="22"/>
      <c r="AJ1401" s="22"/>
      <c r="AK1401" s="22"/>
      <c r="AL1401" s="22"/>
      <c r="AM1401" s="22"/>
      <c r="AN1401" s="22"/>
      <c r="AO1401" s="22"/>
      <c r="AP1401" s="22"/>
      <c r="AQ1401" s="22"/>
      <c r="AR1401" s="22"/>
      <c r="AS1401" s="22"/>
    </row>
    <row r="1402" spans="1:45" x14ac:dyDescent="0.3">
      <c r="A1402" s="22"/>
      <c r="B1402" s="26" t="s">
        <v>6009</v>
      </c>
      <c r="C1402" s="27">
        <v>45986</v>
      </c>
      <c r="D1402" s="28" t="s">
        <v>1186</v>
      </c>
      <c r="E1402" s="28" t="s">
        <v>1159</v>
      </c>
      <c r="F1402" s="28" t="s">
        <v>1198</v>
      </c>
      <c r="G1402" s="28" t="s">
        <v>1744</v>
      </c>
      <c r="H1402" s="28" t="s">
        <v>77</v>
      </c>
      <c r="I1402" s="28" t="s">
        <v>1152</v>
      </c>
      <c r="J1402" s="28" t="s">
        <v>3889</v>
      </c>
      <c r="K1402" s="28" t="s">
        <v>6010</v>
      </c>
      <c r="L1402" s="28" t="s">
        <v>6011</v>
      </c>
      <c r="M1402" s="28" t="s">
        <v>1177</v>
      </c>
      <c r="N1402" s="28" t="s">
        <v>1184</v>
      </c>
      <c r="O1402" s="29">
        <v>3</v>
      </c>
      <c r="P1402" s="29">
        <v>25000</v>
      </c>
      <c r="Q1402" s="29">
        <v>15</v>
      </c>
      <c r="R1402" s="29">
        <v>63750</v>
      </c>
      <c r="S1402" s="29">
        <v>49000</v>
      </c>
      <c r="T1402" s="29">
        <v>14750</v>
      </c>
      <c r="U1402" s="30" t="s">
        <v>1172</v>
      </c>
      <c r="V1402" s="22"/>
      <c r="W1402" s="22"/>
      <c r="X1402" s="22"/>
      <c r="Y1402" s="22"/>
      <c r="Z1402" s="22"/>
      <c r="AA1402" s="22"/>
      <c r="AB1402" s="22"/>
      <c r="AC1402" s="22"/>
      <c r="AD1402" s="22"/>
      <c r="AE1402" s="22"/>
      <c r="AF1402" s="22"/>
      <c r="AG1402" s="22"/>
      <c r="AH1402" s="22"/>
      <c r="AI1402" s="22"/>
      <c r="AJ1402" s="22"/>
      <c r="AK1402" s="22"/>
      <c r="AL1402" s="22"/>
      <c r="AM1402" s="22"/>
      <c r="AN1402" s="22"/>
      <c r="AO1402" s="22"/>
      <c r="AP1402" s="22"/>
      <c r="AQ1402" s="22"/>
      <c r="AR1402" s="22"/>
      <c r="AS1402" s="22"/>
    </row>
    <row r="1403" spans="1:45" x14ac:dyDescent="0.3">
      <c r="A1403" s="22"/>
      <c r="B1403" s="26" t="s">
        <v>6012</v>
      </c>
      <c r="C1403" s="27">
        <v>45986</v>
      </c>
      <c r="D1403" s="28" t="s">
        <v>1186</v>
      </c>
      <c r="E1403" s="28" t="s">
        <v>1159</v>
      </c>
      <c r="F1403" s="28" t="s">
        <v>1198</v>
      </c>
      <c r="G1403" s="28" t="s">
        <v>1748</v>
      </c>
      <c r="H1403" s="28" t="s">
        <v>502</v>
      </c>
      <c r="I1403" s="28" t="s">
        <v>1152</v>
      </c>
      <c r="J1403" s="28" t="s">
        <v>1260</v>
      </c>
      <c r="K1403" s="28" t="s">
        <v>6013</v>
      </c>
      <c r="L1403" s="28" t="s">
        <v>6014</v>
      </c>
      <c r="M1403" s="28" t="s">
        <v>1177</v>
      </c>
      <c r="N1403" s="28" t="s">
        <v>1184</v>
      </c>
      <c r="O1403" s="29">
        <v>2</v>
      </c>
      <c r="P1403" s="29">
        <v>65000</v>
      </c>
      <c r="Q1403" s="29">
        <v>12</v>
      </c>
      <c r="R1403" s="29">
        <v>114400</v>
      </c>
      <c r="S1403" s="29">
        <v>88000</v>
      </c>
      <c r="T1403" s="29">
        <v>26400</v>
      </c>
      <c r="U1403" s="30" t="s">
        <v>1174</v>
      </c>
      <c r="V1403" s="22"/>
      <c r="W1403" s="22"/>
      <c r="X1403" s="22"/>
      <c r="Y1403" s="22"/>
      <c r="Z1403" s="22"/>
      <c r="AA1403" s="22"/>
      <c r="AB1403" s="22"/>
      <c r="AC1403" s="22"/>
      <c r="AD1403" s="22"/>
      <c r="AE1403" s="22"/>
      <c r="AF1403" s="22"/>
      <c r="AG1403" s="22"/>
      <c r="AH1403" s="22"/>
      <c r="AI1403" s="22"/>
      <c r="AJ1403" s="22"/>
      <c r="AK1403" s="22"/>
      <c r="AL1403" s="22"/>
      <c r="AM1403" s="22"/>
      <c r="AN1403" s="22"/>
      <c r="AO1403" s="22"/>
      <c r="AP1403" s="22"/>
      <c r="AQ1403" s="22"/>
      <c r="AR1403" s="22"/>
      <c r="AS1403" s="22"/>
    </row>
    <row r="1404" spans="1:45" x14ac:dyDescent="0.3">
      <c r="A1404" s="22"/>
      <c r="B1404" s="26" t="s">
        <v>6015</v>
      </c>
      <c r="C1404" s="27">
        <v>45987</v>
      </c>
      <c r="D1404" s="28" t="s">
        <v>1187</v>
      </c>
      <c r="E1404" s="28" t="s">
        <v>1158</v>
      </c>
      <c r="F1404" s="28" t="s">
        <v>1196</v>
      </c>
      <c r="G1404" s="28" t="s">
        <v>1663</v>
      </c>
      <c r="H1404" s="28" t="s">
        <v>76</v>
      </c>
      <c r="I1404" s="28" t="s">
        <v>1151</v>
      </c>
      <c r="J1404" s="28" t="s">
        <v>3889</v>
      </c>
      <c r="K1404" s="28" t="s">
        <v>6016</v>
      </c>
      <c r="L1404" s="28" t="s">
        <v>6017</v>
      </c>
      <c r="M1404" s="28" t="s">
        <v>1177</v>
      </c>
      <c r="N1404" s="28" t="s">
        <v>1182</v>
      </c>
      <c r="O1404" s="29">
        <v>5</v>
      </c>
      <c r="P1404" s="29">
        <v>2800</v>
      </c>
      <c r="Q1404" s="29">
        <v>20</v>
      </c>
      <c r="R1404" s="29">
        <v>11200</v>
      </c>
      <c r="S1404" s="29">
        <v>8500</v>
      </c>
      <c r="T1404" s="29">
        <v>2700</v>
      </c>
      <c r="U1404" s="30" t="s">
        <v>1172</v>
      </c>
      <c r="V1404" s="22"/>
      <c r="W1404" s="22"/>
      <c r="X1404" s="22"/>
      <c r="Y1404" s="22"/>
      <c r="Z1404" s="22"/>
      <c r="AA1404" s="22"/>
      <c r="AB1404" s="22"/>
      <c r="AC1404" s="22"/>
      <c r="AD1404" s="22"/>
      <c r="AE1404" s="22"/>
      <c r="AF1404" s="22"/>
      <c r="AG1404" s="22"/>
      <c r="AH1404" s="22"/>
      <c r="AI1404" s="22"/>
      <c r="AJ1404" s="22"/>
      <c r="AK1404" s="22"/>
      <c r="AL1404" s="22"/>
      <c r="AM1404" s="22"/>
      <c r="AN1404" s="22"/>
      <c r="AO1404" s="22"/>
      <c r="AP1404" s="22"/>
      <c r="AQ1404" s="22"/>
      <c r="AR1404" s="22"/>
      <c r="AS1404" s="22"/>
    </row>
    <row r="1405" spans="1:45" x14ac:dyDescent="0.3">
      <c r="A1405" s="22"/>
      <c r="B1405" s="26" t="s">
        <v>6018</v>
      </c>
      <c r="C1405" s="27">
        <v>45987</v>
      </c>
      <c r="D1405" s="28" t="s">
        <v>1187</v>
      </c>
      <c r="E1405" s="28" t="s">
        <v>1158</v>
      </c>
      <c r="F1405" s="28" t="s">
        <v>1196</v>
      </c>
      <c r="G1405" s="28" t="s">
        <v>1667</v>
      </c>
      <c r="H1405" s="28" t="s">
        <v>1102</v>
      </c>
      <c r="I1405" s="28" t="s">
        <v>1151</v>
      </c>
      <c r="J1405" s="28" t="s">
        <v>1480</v>
      </c>
      <c r="K1405" s="28" t="s">
        <v>6019</v>
      </c>
      <c r="L1405" s="28" t="s">
        <v>6020</v>
      </c>
      <c r="M1405" s="28" t="s">
        <v>1177</v>
      </c>
      <c r="N1405" s="28" t="s">
        <v>1182</v>
      </c>
      <c r="O1405" s="29">
        <v>4</v>
      </c>
      <c r="P1405" s="29">
        <v>3500</v>
      </c>
      <c r="Q1405" s="29">
        <v>15</v>
      </c>
      <c r="R1405" s="29">
        <v>11900</v>
      </c>
      <c r="S1405" s="29">
        <v>9100</v>
      </c>
      <c r="T1405" s="29">
        <v>2800</v>
      </c>
      <c r="U1405" s="30" t="s">
        <v>1173</v>
      </c>
      <c r="V1405" s="22"/>
      <c r="W1405" s="22"/>
      <c r="X1405" s="22"/>
      <c r="Y1405" s="22"/>
      <c r="Z1405" s="22"/>
      <c r="AA1405" s="22"/>
      <c r="AB1405" s="22"/>
      <c r="AC1405" s="22"/>
      <c r="AD1405" s="22"/>
      <c r="AE1405" s="22"/>
      <c r="AF1405" s="22"/>
      <c r="AG1405" s="22"/>
      <c r="AH1405" s="22"/>
      <c r="AI1405" s="22"/>
      <c r="AJ1405" s="22"/>
      <c r="AK1405" s="22"/>
      <c r="AL1405" s="22"/>
      <c r="AM1405" s="22"/>
      <c r="AN1405" s="22"/>
      <c r="AO1405" s="22"/>
      <c r="AP1405" s="22"/>
      <c r="AQ1405" s="22"/>
      <c r="AR1405" s="22"/>
      <c r="AS1405" s="22"/>
    </row>
    <row r="1406" spans="1:45" x14ac:dyDescent="0.3">
      <c r="A1406" s="22"/>
      <c r="B1406" s="26" t="s">
        <v>6021</v>
      </c>
      <c r="C1406" s="27">
        <v>45988</v>
      </c>
      <c r="D1406" s="28" t="s">
        <v>1188</v>
      </c>
      <c r="E1406" s="28" t="s">
        <v>1156</v>
      </c>
      <c r="F1406" s="28" t="s">
        <v>1197</v>
      </c>
      <c r="G1406" s="28" t="s">
        <v>1457</v>
      </c>
      <c r="H1406" s="28" t="s">
        <v>78</v>
      </c>
      <c r="I1406" s="28" t="s">
        <v>1152</v>
      </c>
      <c r="J1406" s="28" t="s">
        <v>3889</v>
      </c>
      <c r="K1406" s="28" t="s">
        <v>6022</v>
      </c>
      <c r="L1406" s="28" t="s">
        <v>6023</v>
      </c>
      <c r="M1406" s="28" t="s">
        <v>1177</v>
      </c>
      <c r="N1406" s="28" t="s">
        <v>1185</v>
      </c>
      <c r="O1406" s="29">
        <v>3</v>
      </c>
      <c r="P1406" s="29">
        <v>18000</v>
      </c>
      <c r="Q1406" s="29">
        <v>12</v>
      </c>
      <c r="R1406" s="29">
        <v>47520</v>
      </c>
      <c r="S1406" s="29">
        <v>36500</v>
      </c>
      <c r="T1406" s="29">
        <v>11020</v>
      </c>
      <c r="U1406" s="30" t="s">
        <v>1172</v>
      </c>
      <c r="V1406" s="22"/>
      <c r="W1406" s="22"/>
      <c r="X1406" s="22"/>
      <c r="Y1406" s="22"/>
      <c r="Z1406" s="22"/>
      <c r="AA1406" s="22"/>
      <c r="AB1406" s="22"/>
      <c r="AC1406" s="22"/>
      <c r="AD1406" s="22"/>
      <c r="AE1406" s="22"/>
      <c r="AF1406" s="22"/>
      <c r="AG1406" s="22"/>
      <c r="AH1406" s="22"/>
      <c r="AI1406" s="22"/>
      <c r="AJ1406" s="22"/>
      <c r="AK1406" s="22"/>
      <c r="AL1406" s="22"/>
      <c r="AM1406" s="22"/>
      <c r="AN1406" s="22"/>
      <c r="AO1406" s="22"/>
      <c r="AP1406" s="22"/>
      <c r="AQ1406" s="22"/>
      <c r="AR1406" s="22"/>
      <c r="AS1406" s="22"/>
    </row>
    <row r="1407" spans="1:45" x14ac:dyDescent="0.3">
      <c r="A1407" s="22"/>
      <c r="B1407" s="26" t="s">
        <v>6024</v>
      </c>
      <c r="C1407" s="27">
        <v>45988</v>
      </c>
      <c r="D1407" s="28" t="s">
        <v>1188</v>
      </c>
      <c r="E1407" s="28" t="s">
        <v>1156</v>
      </c>
      <c r="F1407" s="28" t="s">
        <v>1197</v>
      </c>
      <c r="G1407" s="28" t="s">
        <v>1462</v>
      </c>
      <c r="H1407" s="28" t="s">
        <v>873</v>
      </c>
      <c r="I1407" s="28" t="s">
        <v>1152</v>
      </c>
      <c r="J1407" s="28" t="s">
        <v>1514</v>
      </c>
      <c r="K1407" s="28" t="s">
        <v>6025</v>
      </c>
      <c r="L1407" s="28" t="s">
        <v>6026</v>
      </c>
      <c r="M1407" s="28" t="s">
        <v>1177</v>
      </c>
      <c r="N1407" s="28" t="s">
        <v>1185</v>
      </c>
      <c r="O1407" s="29">
        <v>2</v>
      </c>
      <c r="P1407" s="29">
        <v>22000</v>
      </c>
      <c r="Q1407" s="29">
        <v>10</v>
      </c>
      <c r="R1407" s="29">
        <v>39600</v>
      </c>
      <c r="S1407" s="29">
        <v>30000</v>
      </c>
      <c r="T1407" s="29">
        <v>9600</v>
      </c>
      <c r="U1407" s="30" t="s">
        <v>1174</v>
      </c>
      <c r="V1407" s="22"/>
      <c r="W1407" s="22"/>
      <c r="X1407" s="22"/>
      <c r="Y1407" s="22"/>
      <c r="Z1407" s="22"/>
      <c r="AA1407" s="22"/>
      <c r="AB1407" s="22"/>
      <c r="AC1407" s="22"/>
      <c r="AD1407" s="22"/>
      <c r="AE1407" s="22"/>
      <c r="AF1407" s="22"/>
      <c r="AG1407" s="22"/>
      <c r="AH1407" s="22"/>
      <c r="AI1407" s="22"/>
      <c r="AJ1407" s="22"/>
      <c r="AK1407" s="22"/>
      <c r="AL1407" s="22"/>
      <c r="AM1407" s="22"/>
      <c r="AN1407" s="22"/>
      <c r="AO1407" s="22"/>
      <c r="AP1407" s="22"/>
      <c r="AQ1407" s="22"/>
      <c r="AR1407" s="22"/>
      <c r="AS1407" s="22"/>
    </row>
    <row r="1408" spans="1:45" x14ac:dyDescent="0.3">
      <c r="A1408" s="22"/>
      <c r="B1408" s="26" t="s">
        <v>6027</v>
      </c>
      <c r="C1408" s="27">
        <v>45989</v>
      </c>
      <c r="D1408" s="28" t="s">
        <v>1189</v>
      </c>
      <c r="E1408" s="28" t="s">
        <v>1157</v>
      </c>
      <c r="F1408" s="28" t="s">
        <v>1195</v>
      </c>
      <c r="G1408" s="28" t="s">
        <v>6028</v>
      </c>
      <c r="H1408" s="28" t="s">
        <v>203</v>
      </c>
      <c r="I1408" s="28" t="s">
        <v>1153</v>
      </c>
      <c r="J1408" s="28" t="s">
        <v>3889</v>
      </c>
      <c r="K1408" s="28" t="s">
        <v>6029</v>
      </c>
      <c r="L1408" s="28" t="s">
        <v>6030</v>
      </c>
      <c r="M1408" s="28" t="s">
        <v>1177</v>
      </c>
      <c r="N1408" s="28" t="s">
        <v>1183</v>
      </c>
      <c r="O1408" s="29">
        <v>2</v>
      </c>
      <c r="P1408" s="29">
        <v>35000</v>
      </c>
      <c r="Q1408" s="29">
        <v>12</v>
      </c>
      <c r="R1408" s="29">
        <v>61600</v>
      </c>
      <c r="S1408" s="29">
        <v>47000</v>
      </c>
      <c r="T1408" s="29">
        <v>14600</v>
      </c>
      <c r="U1408" s="30" t="s">
        <v>1172</v>
      </c>
      <c r="V1408" s="22"/>
      <c r="W1408" s="22"/>
      <c r="X1408" s="22"/>
      <c r="Y1408" s="22"/>
      <c r="Z1408" s="22"/>
      <c r="AA1408" s="22"/>
      <c r="AB1408" s="22"/>
      <c r="AC1408" s="22"/>
      <c r="AD1408" s="22"/>
      <c r="AE1408" s="22"/>
      <c r="AF1408" s="22"/>
      <c r="AG1408" s="22"/>
      <c r="AH1408" s="22"/>
      <c r="AI1408" s="22"/>
      <c r="AJ1408" s="22"/>
      <c r="AK1408" s="22"/>
      <c r="AL1408" s="22"/>
      <c r="AM1408" s="22"/>
      <c r="AN1408" s="22"/>
      <c r="AO1408" s="22"/>
      <c r="AP1408" s="22"/>
      <c r="AQ1408" s="22"/>
      <c r="AR1408" s="22"/>
      <c r="AS1408" s="22"/>
    </row>
    <row r="1409" spans="1:45" x14ac:dyDescent="0.3">
      <c r="A1409" s="22"/>
      <c r="B1409" s="26" t="s">
        <v>6031</v>
      </c>
      <c r="C1409" s="27">
        <v>45989</v>
      </c>
      <c r="D1409" s="28" t="s">
        <v>1189</v>
      </c>
      <c r="E1409" s="28" t="s">
        <v>1157</v>
      </c>
      <c r="F1409" s="28" t="s">
        <v>1195</v>
      </c>
      <c r="G1409" s="28" t="s">
        <v>6032</v>
      </c>
      <c r="H1409" s="28" t="s">
        <v>666</v>
      </c>
      <c r="I1409" s="28" t="s">
        <v>1153</v>
      </c>
      <c r="J1409" s="28" t="s">
        <v>1275</v>
      </c>
      <c r="K1409" s="28" t="s">
        <v>6033</v>
      </c>
      <c r="L1409" s="28" t="s">
        <v>6034</v>
      </c>
      <c r="M1409" s="28" t="s">
        <v>1177</v>
      </c>
      <c r="N1409" s="28" t="s">
        <v>1183</v>
      </c>
      <c r="O1409" s="29">
        <v>4</v>
      </c>
      <c r="P1409" s="29">
        <v>8500</v>
      </c>
      <c r="Q1409" s="29">
        <v>10</v>
      </c>
      <c r="R1409" s="29">
        <v>30600</v>
      </c>
      <c r="S1409" s="29">
        <v>23500</v>
      </c>
      <c r="T1409" s="29">
        <v>7100</v>
      </c>
      <c r="U1409" s="30" t="s">
        <v>1173</v>
      </c>
      <c r="V1409" s="22"/>
      <c r="W1409" s="22"/>
      <c r="X1409" s="22"/>
      <c r="Y1409" s="22"/>
      <c r="Z1409" s="22"/>
      <c r="AA1409" s="22"/>
      <c r="AB1409" s="22"/>
      <c r="AC1409" s="22"/>
      <c r="AD1409" s="22"/>
      <c r="AE1409" s="22"/>
      <c r="AF1409" s="22"/>
      <c r="AG1409" s="22"/>
      <c r="AH1409" s="22"/>
      <c r="AI1409" s="22"/>
      <c r="AJ1409" s="22"/>
      <c r="AK1409" s="22"/>
      <c r="AL1409" s="22"/>
      <c r="AM1409" s="22"/>
      <c r="AN1409" s="22"/>
      <c r="AO1409" s="22"/>
      <c r="AP1409" s="22"/>
      <c r="AQ1409" s="22"/>
      <c r="AR1409" s="22"/>
      <c r="AS1409" s="22"/>
    </row>
    <row r="1410" spans="1:45" x14ac:dyDescent="0.3">
      <c r="A1410" s="22"/>
      <c r="B1410" s="26" t="s">
        <v>6035</v>
      </c>
      <c r="C1410" s="27">
        <v>45990</v>
      </c>
      <c r="D1410" s="28" t="s">
        <v>1190</v>
      </c>
      <c r="E1410" s="28" t="s">
        <v>1157</v>
      </c>
      <c r="F1410" s="28" t="s">
        <v>1197</v>
      </c>
      <c r="G1410" s="28" t="s">
        <v>4216</v>
      </c>
      <c r="H1410" s="28" t="s">
        <v>204</v>
      </c>
      <c r="I1410" s="28" t="s">
        <v>1153</v>
      </c>
      <c r="J1410" s="28" t="s">
        <v>3889</v>
      </c>
      <c r="K1410" s="28" t="s">
        <v>6036</v>
      </c>
      <c r="L1410" s="28" t="s">
        <v>6037</v>
      </c>
      <c r="M1410" s="28" t="s">
        <v>1177</v>
      </c>
      <c r="N1410" s="28" t="s">
        <v>1181</v>
      </c>
      <c r="O1410" s="29">
        <v>6</v>
      </c>
      <c r="P1410" s="29">
        <v>1200</v>
      </c>
      <c r="Q1410" s="29">
        <v>8</v>
      </c>
      <c r="R1410" s="29">
        <v>6624</v>
      </c>
      <c r="S1410" s="29">
        <v>5000</v>
      </c>
      <c r="T1410" s="29">
        <v>1624</v>
      </c>
      <c r="U1410" s="30" t="s">
        <v>1172</v>
      </c>
      <c r="V1410" s="22"/>
      <c r="W1410" s="22"/>
      <c r="X1410" s="22"/>
      <c r="Y1410" s="22"/>
      <c r="Z1410" s="22"/>
      <c r="AA1410" s="22"/>
      <c r="AB1410" s="22"/>
      <c r="AC1410" s="22"/>
      <c r="AD1410" s="22"/>
      <c r="AE1410" s="22"/>
      <c r="AF1410" s="22"/>
      <c r="AG1410" s="22"/>
      <c r="AH1410" s="22"/>
      <c r="AI1410" s="22"/>
      <c r="AJ1410" s="22"/>
      <c r="AK1410" s="22"/>
      <c r="AL1410" s="22"/>
      <c r="AM1410" s="22"/>
      <c r="AN1410" s="22"/>
      <c r="AO1410" s="22"/>
      <c r="AP1410" s="22"/>
      <c r="AQ1410" s="22"/>
      <c r="AR1410" s="22"/>
      <c r="AS1410" s="22"/>
    </row>
    <row r="1411" spans="1:45" x14ac:dyDescent="0.3">
      <c r="A1411" s="22"/>
      <c r="B1411" s="26" t="s">
        <v>6038</v>
      </c>
      <c r="C1411" s="27">
        <v>45990</v>
      </c>
      <c r="D1411" s="28" t="s">
        <v>1190</v>
      </c>
      <c r="E1411" s="28" t="s">
        <v>1157</v>
      </c>
      <c r="F1411" s="28" t="s">
        <v>1197</v>
      </c>
      <c r="G1411" s="28" t="s">
        <v>4220</v>
      </c>
      <c r="H1411" s="28" t="s">
        <v>102</v>
      </c>
      <c r="I1411" s="28" t="s">
        <v>1153</v>
      </c>
      <c r="J1411" s="28" t="s">
        <v>1419</v>
      </c>
      <c r="K1411" s="28" t="s">
        <v>6039</v>
      </c>
      <c r="L1411" s="28" t="s">
        <v>6040</v>
      </c>
      <c r="M1411" s="28" t="s">
        <v>1177</v>
      </c>
      <c r="N1411" s="28" t="s">
        <v>1181</v>
      </c>
      <c r="O1411" s="29">
        <v>5</v>
      </c>
      <c r="P1411" s="29">
        <v>850</v>
      </c>
      <c r="Q1411" s="29">
        <v>10</v>
      </c>
      <c r="R1411" s="29">
        <v>3825</v>
      </c>
      <c r="S1411" s="29">
        <v>2900</v>
      </c>
      <c r="T1411" s="29">
        <v>925</v>
      </c>
      <c r="U1411" s="30" t="s">
        <v>1174</v>
      </c>
      <c r="V1411" s="22"/>
      <c r="W1411" s="22"/>
      <c r="X1411" s="22"/>
      <c r="Y1411" s="22"/>
      <c r="Z1411" s="22"/>
      <c r="AA1411" s="22"/>
      <c r="AB1411" s="22"/>
      <c r="AC1411" s="22"/>
      <c r="AD1411" s="22"/>
      <c r="AE1411" s="22"/>
      <c r="AF1411" s="22"/>
      <c r="AG1411" s="22"/>
      <c r="AH1411" s="22"/>
      <c r="AI1411" s="22"/>
      <c r="AJ1411" s="22"/>
      <c r="AK1411" s="22"/>
      <c r="AL1411" s="22"/>
      <c r="AM1411" s="22"/>
      <c r="AN1411" s="22"/>
      <c r="AO1411" s="22"/>
      <c r="AP1411" s="22"/>
      <c r="AQ1411" s="22"/>
      <c r="AR1411" s="22"/>
      <c r="AS1411" s="22"/>
    </row>
    <row r="1412" spans="1:45" x14ac:dyDescent="0.3">
      <c r="A1412" s="22"/>
      <c r="B1412" s="26" t="s">
        <v>6041</v>
      </c>
      <c r="C1412" s="27">
        <v>45991</v>
      </c>
      <c r="D1412" s="28" t="s">
        <v>1191</v>
      </c>
      <c r="E1412" s="28" t="s">
        <v>1157</v>
      </c>
      <c r="F1412" s="28" t="s">
        <v>1198</v>
      </c>
      <c r="G1412" s="28" t="s">
        <v>5659</v>
      </c>
      <c r="H1412" s="28" t="s">
        <v>206</v>
      </c>
      <c r="I1412" s="28" t="s">
        <v>1155</v>
      </c>
      <c r="J1412" s="28" t="s">
        <v>3889</v>
      </c>
      <c r="K1412" s="28" t="s">
        <v>6042</v>
      </c>
      <c r="L1412" s="28" t="s">
        <v>6043</v>
      </c>
      <c r="M1412" s="28" t="s">
        <v>1177</v>
      </c>
      <c r="N1412" s="28" t="s">
        <v>1180</v>
      </c>
      <c r="O1412" s="29">
        <v>3</v>
      </c>
      <c r="P1412" s="29">
        <v>3500</v>
      </c>
      <c r="Q1412" s="29">
        <v>12</v>
      </c>
      <c r="R1412" s="29">
        <v>9240</v>
      </c>
      <c r="S1412" s="29">
        <v>7000</v>
      </c>
      <c r="T1412" s="29">
        <v>2240</v>
      </c>
      <c r="U1412" s="30" t="s">
        <v>1172</v>
      </c>
      <c r="V1412" s="22"/>
      <c r="W1412" s="22"/>
      <c r="X1412" s="22"/>
      <c r="Y1412" s="22"/>
      <c r="Z1412" s="22"/>
      <c r="AA1412" s="22"/>
      <c r="AB1412" s="22"/>
      <c r="AC1412" s="22"/>
      <c r="AD1412" s="22"/>
      <c r="AE1412" s="22"/>
      <c r="AF1412" s="22"/>
      <c r="AG1412" s="22"/>
      <c r="AH1412" s="22"/>
      <c r="AI1412" s="22"/>
      <c r="AJ1412" s="22"/>
      <c r="AK1412" s="22"/>
      <c r="AL1412" s="22"/>
      <c r="AM1412" s="22"/>
      <c r="AN1412" s="22"/>
      <c r="AO1412" s="22"/>
      <c r="AP1412" s="22"/>
      <c r="AQ1412" s="22"/>
      <c r="AR1412" s="22"/>
      <c r="AS1412" s="22"/>
    </row>
    <row r="1413" spans="1:45" x14ac:dyDescent="0.3">
      <c r="A1413" s="22"/>
      <c r="B1413" s="26" t="s">
        <v>6044</v>
      </c>
      <c r="C1413" s="27">
        <v>45991</v>
      </c>
      <c r="D1413" s="28" t="s">
        <v>1191</v>
      </c>
      <c r="E1413" s="28" t="s">
        <v>1157</v>
      </c>
      <c r="F1413" s="28" t="s">
        <v>1198</v>
      </c>
      <c r="G1413" s="28" t="s">
        <v>5663</v>
      </c>
      <c r="H1413" s="28" t="s">
        <v>328</v>
      </c>
      <c r="I1413" s="28" t="s">
        <v>1155</v>
      </c>
      <c r="J1413" s="28" t="s">
        <v>1927</v>
      </c>
      <c r="K1413" s="28" t="s">
        <v>6045</v>
      </c>
      <c r="L1413" s="28" t="s">
        <v>6046</v>
      </c>
      <c r="M1413" s="28" t="s">
        <v>1177</v>
      </c>
      <c r="N1413" s="28" t="s">
        <v>1180</v>
      </c>
      <c r="O1413" s="29">
        <v>2</v>
      </c>
      <c r="P1413" s="29">
        <v>5500</v>
      </c>
      <c r="Q1413" s="29">
        <v>8</v>
      </c>
      <c r="R1413" s="29">
        <v>10120</v>
      </c>
      <c r="S1413" s="29">
        <v>7800</v>
      </c>
      <c r="T1413" s="29">
        <v>2320</v>
      </c>
      <c r="U1413" s="30" t="s">
        <v>1174</v>
      </c>
      <c r="V1413" s="22"/>
      <c r="W1413" s="22"/>
      <c r="X1413" s="22"/>
      <c r="Y1413" s="22"/>
      <c r="Z1413" s="22"/>
      <c r="AA1413" s="22"/>
      <c r="AB1413" s="22"/>
      <c r="AC1413" s="22"/>
      <c r="AD1413" s="22"/>
      <c r="AE1413" s="22"/>
      <c r="AF1413" s="22"/>
      <c r="AG1413" s="22"/>
      <c r="AH1413" s="22"/>
      <c r="AI1413" s="22"/>
      <c r="AJ1413" s="22"/>
      <c r="AK1413" s="22"/>
      <c r="AL1413" s="22"/>
      <c r="AM1413" s="22"/>
      <c r="AN1413" s="22"/>
      <c r="AO1413" s="22"/>
      <c r="AP1413" s="22"/>
      <c r="AQ1413" s="22"/>
      <c r="AR1413" s="22"/>
      <c r="AS1413" s="22"/>
    </row>
    <row r="1414" spans="1:45" x14ac:dyDescent="0.3">
      <c r="A1414" s="22"/>
      <c r="B1414" s="26" t="s">
        <v>6047</v>
      </c>
      <c r="C1414" s="27">
        <v>45992</v>
      </c>
      <c r="D1414" s="28" t="s">
        <v>1186</v>
      </c>
      <c r="E1414" s="28" t="s">
        <v>1159</v>
      </c>
      <c r="F1414" s="28" t="s">
        <v>1198</v>
      </c>
      <c r="G1414" s="28" t="s">
        <v>1796</v>
      </c>
      <c r="H1414" s="28" t="s">
        <v>213</v>
      </c>
      <c r="I1414" s="28" t="s">
        <v>1152</v>
      </c>
      <c r="J1414" s="28" t="s">
        <v>3889</v>
      </c>
      <c r="K1414" s="28" t="s">
        <v>6048</v>
      </c>
      <c r="L1414" s="28" t="s">
        <v>6049</v>
      </c>
      <c r="M1414" s="28" t="s">
        <v>1177</v>
      </c>
      <c r="N1414" s="28" t="s">
        <v>1184</v>
      </c>
      <c r="O1414" s="29">
        <v>3</v>
      </c>
      <c r="P1414" s="29">
        <v>22000</v>
      </c>
      <c r="Q1414" s="29">
        <v>10</v>
      </c>
      <c r="R1414" s="29">
        <v>59400</v>
      </c>
      <c r="S1414" s="29">
        <v>45000</v>
      </c>
      <c r="T1414" s="29">
        <v>14400</v>
      </c>
      <c r="U1414" s="30" t="s">
        <v>1172</v>
      </c>
      <c r="V1414" s="22"/>
      <c r="W1414" s="22"/>
      <c r="X1414" s="22"/>
      <c r="Y1414" s="22"/>
      <c r="Z1414" s="22"/>
      <c r="AA1414" s="22"/>
      <c r="AB1414" s="22"/>
      <c r="AC1414" s="22"/>
      <c r="AD1414" s="22"/>
      <c r="AE1414" s="22"/>
      <c r="AF1414" s="22"/>
      <c r="AG1414" s="22"/>
      <c r="AH1414" s="22"/>
      <c r="AI1414" s="22"/>
      <c r="AJ1414" s="22"/>
      <c r="AK1414" s="22"/>
      <c r="AL1414" s="22"/>
      <c r="AM1414" s="22"/>
      <c r="AN1414" s="22"/>
      <c r="AO1414" s="22"/>
      <c r="AP1414" s="22"/>
      <c r="AQ1414" s="22"/>
      <c r="AR1414" s="22"/>
      <c r="AS1414" s="22"/>
    </row>
    <row r="1415" spans="1:45" x14ac:dyDescent="0.3">
      <c r="A1415" s="22"/>
      <c r="B1415" s="26" t="s">
        <v>6050</v>
      </c>
      <c r="C1415" s="27">
        <v>45992</v>
      </c>
      <c r="D1415" s="28" t="s">
        <v>1186</v>
      </c>
      <c r="E1415" s="28" t="s">
        <v>1159</v>
      </c>
      <c r="F1415" s="28" t="s">
        <v>1198</v>
      </c>
      <c r="G1415" s="28" t="s">
        <v>1801</v>
      </c>
      <c r="H1415" s="28" t="s">
        <v>149</v>
      </c>
      <c r="I1415" s="28" t="s">
        <v>1152</v>
      </c>
      <c r="J1415" s="28" t="s">
        <v>2350</v>
      </c>
      <c r="K1415" s="28" t="s">
        <v>6051</v>
      </c>
      <c r="L1415" s="28" t="s">
        <v>6052</v>
      </c>
      <c r="M1415" s="28" t="s">
        <v>1177</v>
      </c>
      <c r="N1415" s="28" t="s">
        <v>1184</v>
      </c>
      <c r="O1415" s="29">
        <v>2</v>
      </c>
      <c r="P1415" s="29">
        <v>35000</v>
      </c>
      <c r="Q1415" s="29">
        <v>8</v>
      </c>
      <c r="R1415" s="29">
        <v>64400</v>
      </c>
      <c r="S1415" s="29">
        <v>49000</v>
      </c>
      <c r="T1415" s="29">
        <v>15400</v>
      </c>
      <c r="U1415" s="30" t="s">
        <v>1174</v>
      </c>
      <c r="V1415" s="22"/>
      <c r="W1415" s="22"/>
      <c r="X1415" s="22"/>
      <c r="Y1415" s="22"/>
      <c r="Z1415" s="22"/>
      <c r="AA1415" s="22"/>
      <c r="AB1415" s="22"/>
      <c r="AC1415" s="22"/>
      <c r="AD1415" s="22"/>
      <c r="AE1415" s="22"/>
      <c r="AF1415" s="22"/>
      <c r="AG1415" s="22"/>
      <c r="AH1415" s="22"/>
      <c r="AI1415" s="22"/>
      <c r="AJ1415" s="22"/>
      <c r="AK1415" s="22"/>
      <c r="AL1415" s="22"/>
      <c r="AM1415" s="22"/>
      <c r="AN1415" s="22"/>
      <c r="AO1415" s="22"/>
      <c r="AP1415" s="22"/>
      <c r="AQ1415" s="22"/>
      <c r="AR1415" s="22"/>
      <c r="AS1415" s="22"/>
    </row>
    <row r="1416" spans="1:45" x14ac:dyDescent="0.3">
      <c r="A1416" s="22"/>
      <c r="B1416" s="26" t="s">
        <v>6053</v>
      </c>
      <c r="C1416" s="27">
        <v>45993</v>
      </c>
      <c r="D1416" s="28" t="s">
        <v>1187</v>
      </c>
      <c r="E1416" s="28" t="s">
        <v>1158</v>
      </c>
      <c r="F1416" s="28" t="s">
        <v>1196</v>
      </c>
      <c r="G1416" s="28" t="s">
        <v>1703</v>
      </c>
      <c r="H1416" s="28" t="s">
        <v>1091</v>
      </c>
      <c r="I1416" s="28" t="s">
        <v>1151</v>
      </c>
      <c r="J1416" s="28" t="s">
        <v>3889</v>
      </c>
      <c r="K1416" s="28" t="s">
        <v>6054</v>
      </c>
      <c r="L1416" s="28" t="s">
        <v>6055</v>
      </c>
      <c r="M1416" s="28" t="s">
        <v>1177</v>
      </c>
      <c r="N1416" s="28" t="s">
        <v>1182</v>
      </c>
      <c r="O1416" s="29">
        <v>4</v>
      </c>
      <c r="P1416" s="29">
        <v>2800</v>
      </c>
      <c r="Q1416" s="29">
        <v>15</v>
      </c>
      <c r="R1416" s="29">
        <v>9520</v>
      </c>
      <c r="S1416" s="29">
        <v>7200</v>
      </c>
      <c r="T1416" s="29">
        <v>2320</v>
      </c>
      <c r="U1416" s="30" t="s">
        <v>1172</v>
      </c>
      <c r="V1416" s="22"/>
      <c r="W1416" s="22"/>
      <c r="X1416" s="22"/>
      <c r="Y1416" s="22"/>
      <c r="Z1416" s="22"/>
      <c r="AA1416" s="22"/>
      <c r="AB1416" s="22"/>
      <c r="AC1416" s="22"/>
      <c r="AD1416" s="22"/>
      <c r="AE1416" s="22"/>
      <c r="AF1416" s="22"/>
      <c r="AG1416" s="22"/>
      <c r="AH1416" s="22"/>
      <c r="AI1416" s="22"/>
      <c r="AJ1416" s="22"/>
      <c r="AK1416" s="22"/>
      <c r="AL1416" s="22"/>
      <c r="AM1416" s="22"/>
      <c r="AN1416" s="22"/>
      <c r="AO1416" s="22"/>
      <c r="AP1416" s="22"/>
      <c r="AQ1416" s="22"/>
      <c r="AR1416" s="22"/>
      <c r="AS1416" s="22"/>
    </row>
    <row r="1417" spans="1:45" x14ac:dyDescent="0.3">
      <c r="A1417" s="22"/>
      <c r="B1417" s="26" t="s">
        <v>6056</v>
      </c>
      <c r="C1417" s="27">
        <v>45993</v>
      </c>
      <c r="D1417" s="28" t="s">
        <v>1187</v>
      </c>
      <c r="E1417" s="28" t="s">
        <v>1158</v>
      </c>
      <c r="F1417" s="28" t="s">
        <v>1196</v>
      </c>
      <c r="G1417" s="28" t="s">
        <v>1707</v>
      </c>
      <c r="H1417" s="28" t="s">
        <v>155</v>
      </c>
      <c r="I1417" s="28" t="s">
        <v>1151</v>
      </c>
      <c r="J1417" s="28" t="s">
        <v>2350</v>
      </c>
      <c r="K1417" s="28" t="s">
        <v>6057</v>
      </c>
      <c r="L1417" s="28" t="s">
        <v>6058</v>
      </c>
      <c r="M1417" s="28" t="s">
        <v>1177</v>
      </c>
      <c r="N1417" s="28" t="s">
        <v>1182</v>
      </c>
      <c r="O1417" s="29">
        <v>3</v>
      </c>
      <c r="P1417" s="29">
        <v>3500</v>
      </c>
      <c r="Q1417" s="29">
        <v>5</v>
      </c>
      <c r="R1417" s="29">
        <v>9975</v>
      </c>
      <c r="S1417" s="29">
        <v>7600</v>
      </c>
      <c r="T1417" s="29">
        <v>2375</v>
      </c>
      <c r="U1417" s="30" t="s">
        <v>1173</v>
      </c>
      <c r="V1417" s="22"/>
      <c r="W1417" s="22"/>
      <c r="X1417" s="22"/>
      <c r="Y1417" s="22"/>
      <c r="Z1417" s="22"/>
      <c r="AA1417" s="22"/>
      <c r="AB1417" s="22"/>
      <c r="AC1417" s="22"/>
      <c r="AD1417" s="22"/>
      <c r="AE1417" s="22"/>
      <c r="AF1417" s="22"/>
      <c r="AG1417" s="22"/>
      <c r="AH1417" s="22"/>
      <c r="AI1417" s="22"/>
      <c r="AJ1417" s="22"/>
      <c r="AK1417" s="22"/>
      <c r="AL1417" s="22"/>
      <c r="AM1417" s="22"/>
      <c r="AN1417" s="22"/>
      <c r="AO1417" s="22"/>
      <c r="AP1417" s="22"/>
      <c r="AQ1417" s="22"/>
      <c r="AR1417" s="22"/>
      <c r="AS1417" s="22"/>
    </row>
    <row r="1418" spans="1:45" x14ac:dyDescent="0.3">
      <c r="A1418" s="22"/>
      <c r="B1418" s="26" t="s">
        <v>6059</v>
      </c>
      <c r="C1418" s="27">
        <v>45994</v>
      </c>
      <c r="D1418" s="28" t="s">
        <v>1188</v>
      </c>
      <c r="E1418" s="28" t="s">
        <v>1156</v>
      </c>
      <c r="F1418" s="28" t="s">
        <v>1197</v>
      </c>
      <c r="G1418" s="28" t="s">
        <v>1500</v>
      </c>
      <c r="H1418" s="28" t="s">
        <v>1130</v>
      </c>
      <c r="I1418" s="28" t="s">
        <v>1152</v>
      </c>
      <c r="J1418" s="28" t="s">
        <v>3889</v>
      </c>
      <c r="K1418" s="28" t="s">
        <v>6060</v>
      </c>
      <c r="L1418" s="28" t="s">
        <v>6061</v>
      </c>
      <c r="M1418" s="28" t="s">
        <v>1177</v>
      </c>
      <c r="N1418" s="28" t="s">
        <v>1185</v>
      </c>
      <c r="O1418" s="29">
        <v>2</v>
      </c>
      <c r="P1418" s="29">
        <v>28000</v>
      </c>
      <c r="Q1418" s="29">
        <v>12</v>
      </c>
      <c r="R1418" s="29">
        <v>49280</v>
      </c>
      <c r="S1418" s="29">
        <v>38000</v>
      </c>
      <c r="T1418" s="29">
        <v>11280</v>
      </c>
      <c r="U1418" s="30" t="s">
        <v>1172</v>
      </c>
      <c r="V1418" s="22"/>
      <c r="W1418" s="22"/>
      <c r="X1418" s="22"/>
      <c r="Y1418" s="22"/>
      <c r="Z1418" s="22"/>
      <c r="AA1418" s="22"/>
      <c r="AB1418" s="22"/>
      <c r="AC1418" s="22"/>
      <c r="AD1418" s="22"/>
      <c r="AE1418" s="22"/>
      <c r="AF1418" s="22"/>
      <c r="AG1418" s="22"/>
      <c r="AH1418" s="22"/>
      <c r="AI1418" s="22"/>
      <c r="AJ1418" s="22"/>
      <c r="AK1418" s="22"/>
      <c r="AL1418" s="22"/>
      <c r="AM1418" s="22"/>
      <c r="AN1418" s="22"/>
      <c r="AO1418" s="22"/>
      <c r="AP1418" s="22"/>
      <c r="AQ1418" s="22"/>
      <c r="AR1418" s="22"/>
      <c r="AS1418" s="22"/>
    </row>
    <row r="1419" spans="1:45" x14ac:dyDescent="0.3">
      <c r="A1419" s="22"/>
      <c r="B1419" s="26" t="s">
        <v>6062</v>
      </c>
      <c r="C1419" s="27">
        <v>45994</v>
      </c>
      <c r="D1419" s="28" t="s">
        <v>1188</v>
      </c>
      <c r="E1419" s="28" t="s">
        <v>1156</v>
      </c>
      <c r="F1419" s="28" t="s">
        <v>1197</v>
      </c>
      <c r="G1419" s="28" t="s">
        <v>1505</v>
      </c>
      <c r="H1419" s="28" t="s">
        <v>143</v>
      </c>
      <c r="I1419" s="28" t="s">
        <v>1152</v>
      </c>
      <c r="J1419" s="28" t="s">
        <v>2261</v>
      </c>
      <c r="K1419" s="28" t="s">
        <v>6063</v>
      </c>
      <c r="L1419" s="28" t="s">
        <v>6064</v>
      </c>
      <c r="M1419" s="28" t="s">
        <v>1177</v>
      </c>
      <c r="N1419" s="28" t="s">
        <v>1185</v>
      </c>
      <c r="O1419" s="29">
        <v>3</v>
      </c>
      <c r="P1419" s="29">
        <v>15000</v>
      </c>
      <c r="Q1419" s="29">
        <v>8</v>
      </c>
      <c r="R1419" s="29">
        <v>41400</v>
      </c>
      <c r="S1419" s="29">
        <v>32000</v>
      </c>
      <c r="T1419" s="29">
        <v>9400</v>
      </c>
      <c r="U1419" s="30" t="s">
        <v>1174</v>
      </c>
      <c r="V1419" s="22"/>
      <c r="W1419" s="22"/>
      <c r="X1419" s="22"/>
      <c r="Y1419" s="22"/>
      <c r="Z1419" s="22"/>
      <c r="AA1419" s="22"/>
      <c r="AB1419" s="22"/>
      <c r="AC1419" s="22"/>
      <c r="AD1419" s="22"/>
      <c r="AE1419" s="22"/>
      <c r="AF1419" s="22"/>
      <c r="AG1419" s="22"/>
      <c r="AH1419" s="22"/>
      <c r="AI1419" s="22"/>
      <c r="AJ1419" s="22"/>
      <c r="AK1419" s="22"/>
      <c r="AL1419" s="22"/>
      <c r="AM1419" s="22"/>
      <c r="AN1419" s="22"/>
      <c r="AO1419" s="22"/>
      <c r="AP1419" s="22"/>
      <c r="AQ1419" s="22"/>
      <c r="AR1419" s="22"/>
      <c r="AS1419" s="22"/>
    </row>
    <row r="1420" spans="1:45" x14ac:dyDescent="0.3">
      <c r="A1420" s="22"/>
      <c r="B1420" s="26" t="s">
        <v>6065</v>
      </c>
      <c r="C1420" s="27">
        <v>45995</v>
      </c>
      <c r="D1420" s="28" t="s">
        <v>1189</v>
      </c>
      <c r="E1420" s="28" t="s">
        <v>1157</v>
      </c>
      <c r="F1420" s="28" t="s">
        <v>1195</v>
      </c>
      <c r="G1420" s="28" t="s">
        <v>6066</v>
      </c>
      <c r="H1420" s="28" t="s">
        <v>142</v>
      </c>
      <c r="I1420" s="28" t="s">
        <v>1153</v>
      </c>
      <c r="J1420" s="28" t="s">
        <v>2350</v>
      </c>
      <c r="K1420" s="28" t="s">
        <v>6067</v>
      </c>
      <c r="L1420" s="28" t="s">
        <v>6068</v>
      </c>
      <c r="M1420" s="28" t="s">
        <v>1177</v>
      </c>
      <c r="N1420" s="28" t="s">
        <v>1183</v>
      </c>
      <c r="O1420" s="29">
        <v>2</v>
      </c>
      <c r="P1420" s="29">
        <v>22000</v>
      </c>
      <c r="Q1420" s="29">
        <v>5</v>
      </c>
      <c r="R1420" s="29">
        <v>41800</v>
      </c>
      <c r="S1420" s="29">
        <v>32000</v>
      </c>
      <c r="T1420" s="29">
        <v>9800</v>
      </c>
      <c r="U1420" s="30" t="s">
        <v>1172</v>
      </c>
      <c r="V1420" s="22"/>
      <c r="W1420" s="22"/>
      <c r="X1420" s="22"/>
      <c r="Y1420" s="22"/>
      <c r="Z1420" s="22"/>
      <c r="AA1420" s="22"/>
      <c r="AB1420" s="22"/>
      <c r="AC1420" s="22"/>
      <c r="AD1420" s="22"/>
      <c r="AE1420" s="22"/>
      <c r="AF1420" s="22"/>
      <c r="AG1420" s="22"/>
      <c r="AH1420" s="22"/>
      <c r="AI1420" s="22"/>
      <c r="AJ1420" s="22"/>
      <c r="AK1420" s="22"/>
      <c r="AL1420" s="22"/>
      <c r="AM1420" s="22"/>
      <c r="AN1420" s="22"/>
      <c r="AO1420" s="22"/>
      <c r="AP1420" s="22"/>
      <c r="AQ1420" s="22"/>
      <c r="AR1420" s="22"/>
      <c r="AS1420" s="22"/>
    </row>
    <row r="1421" spans="1:45" x14ac:dyDescent="0.3">
      <c r="A1421" s="22"/>
      <c r="B1421" s="26" t="s">
        <v>6069</v>
      </c>
      <c r="C1421" s="27">
        <v>45995</v>
      </c>
      <c r="D1421" s="28" t="s">
        <v>1189</v>
      </c>
      <c r="E1421" s="28" t="s">
        <v>1157</v>
      </c>
      <c r="F1421" s="28" t="s">
        <v>1195</v>
      </c>
      <c r="G1421" s="28" t="s">
        <v>6070</v>
      </c>
      <c r="H1421" s="28" t="s">
        <v>641</v>
      </c>
      <c r="I1421" s="28" t="s">
        <v>1153</v>
      </c>
      <c r="J1421" s="28" t="s">
        <v>2419</v>
      </c>
      <c r="K1421" s="28" t="s">
        <v>6071</v>
      </c>
      <c r="L1421" s="28" t="s">
        <v>6072</v>
      </c>
      <c r="M1421" s="28" t="s">
        <v>1177</v>
      </c>
      <c r="N1421" s="28" t="s">
        <v>1183</v>
      </c>
      <c r="O1421" s="29">
        <v>4</v>
      </c>
      <c r="P1421" s="29">
        <v>3500</v>
      </c>
      <c r="Q1421" s="29">
        <v>0</v>
      </c>
      <c r="R1421" s="29">
        <v>14000</v>
      </c>
      <c r="S1421" s="29">
        <v>10700</v>
      </c>
      <c r="T1421" s="29">
        <v>3300</v>
      </c>
      <c r="U1421" s="30" t="s">
        <v>1173</v>
      </c>
      <c r="V1421" s="22"/>
      <c r="W1421" s="22"/>
      <c r="X1421" s="22"/>
      <c r="Y1421" s="22"/>
      <c r="Z1421" s="22"/>
      <c r="AA1421" s="22"/>
      <c r="AB1421" s="22"/>
      <c r="AC1421" s="22"/>
      <c r="AD1421" s="22"/>
      <c r="AE1421" s="22"/>
      <c r="AF1421" s="22"/>
      <c r="AG1421" s="22"/>
      <c r="AH1421" s="22"/>
      <c r="AI1421" s="22"/>
      <c r="AJ1421" s="22"/>
      <c r="AK1421" s="22"/>
      <c r="AL1421" s="22"/>
      <c r="AM1421" s="22"/>
      <c r="AN1421" s="22"/>
      <c r="AO1421" s="22"/>
      <c r="AP1421" s="22"/>
      <c r="AQ1421" s="22"/>
      <c r="AR1421" s="22"/>
      <c r="AS1421" s="22"/>
    </row>
    <row r="1422" spans="1:45" x14ac:dyDescent="0.3">
      <c r="A1422" s="22"/>
      <c r="B1422" s="26" t="s">
        <v>6073</v>
      </c>
      <c r="C1422" s="27">
        <v>45996</v>
      </c>
      <c r="D1422" s="28" t="s">
        <v>1190</v>
      </c>
      <c r="E1422" s="28" t="s">
        <v>1157</v>
      </c>
      <c r="F1422" s="28" t="s">
        <v>1197</v>
      </c>
      <c r="G1422" s="28" t="s">
        <v>4254</v>
      </c>
      <c r="H1422" s="28" t="s">
        <v>146</v>
      </c>
      <c r="I1422" s="28" t="s">
        <v>1153</v>
      </c>
      <c r="J1422" s="28" t="s">
        <v>2350</v>
      </c>
      <c r="K1422" s="28" t="s">
        <v>6074</v>
      </c>
      <c r="L1422" s="28" t="s">
        <v>6075</v>
      </c>
      <c r="M1422" s="28" t="s">
        <v>1177</v>
      </c>
      <c r="N1422" s="28" t="s">
        <v>1181</v>
      </c>
      <c r="O1422" s="29">
        <v>5</v>
      </c>
      <c r="P1422" s="29">
        <v>1200</v>
      </c>
      <c r="Q1422" s="29">
        <v>5</v>
      </c>
      <c r="R1422" s="29">
        <v>5700</v>
      </c>
      <c r="S1422" s="29">
        <v>4300</v>
      </c>
      <c r="T1422" s="29">
        <v>1400</v>
      </c>
      <c r="U1422" s="30" t="s">
        <v>1172</v>
      </c>
      <c r="V1422" s="22"/>
      <c r="W1422" s="22"/>
      <c r="X1422" s="22"/>
      <c r="Y1422" s="22"/>
      <c r="Z1422" s="22"/>
      <c r="AA1422" s="22"/>
      <c r="AB1422" s="22"/>
      <c r="AC1422" s="22"/>
      <c r="AD1422" s="22"/>
      <c r="AE1422" s="22"/>
      <c r="AF1422" s="22"/>
      <c r="AG1422" s="22"/>
      <c r="AH1422" s="22"/>
      <c r="AI1422" s="22"/>
      <c r="AJ1422" s="22"/>
      <c r="AK1422" s="22"/>
      <c r="AL1422" s="22"/>
      <c r="AM1422" s="22"/>
      <c r="AN1422" s="22"/>
      <c r="AO1422" s="22"/>
      <c r="AP1422" s="22"/>
      <c r="AQ1422" s="22"/>
      <c r="AR1422" s="22"/>
      <c r="AS1422" s="22"/>
    </row>
    <row r="1423" spans="1:45" x14ac:dyDescent="0.3">
      <c r="A1423" s="22"/>
      <c r="B1423" s="26" t="s">
        <v>6076</v>
      </c>
      <c r="C1423" s="27">
        <v>45996</v>
      </c>
      <c r="D1423" s="28" t="s">
        <v>1190</v>
      </c>
      <c r="E1423" s="28" t="s">
        <v>1157</v>
      </c>
      <c r="F1423" s="28" t="s">
        <v>1197</v>
      </c>
      <c r="G1423" s="28" t="s">
        <v>4258</v>
      </c>
      <c r="H1423" s="28" t="s">
        <v>107</v>
      </c>
      <c r="I1423" s="28" t="s">
        <v>1153</v>
      </c>
      <c r="J1423" s="28" t="s">
        <v>2016</v>
      </c>
      <c r="K1423" s="28" t="s">
        <v>6077</v>
      </c>
      <c r="L1423" s="28" t="s">
        <v>6078</v>
      </c>
      <c r="M1423" s="28" t="s">
        <v>1177</v>
      </c>
      <c r="N1423" s="28" t="s">
        <v>1181</v>
      </c>
      <c r="O1423" s="29">
        <v>4</v>
      </c>
      <c r="P1423" s="29">
        <v>650</v>
      </c>
      <c r="Q1423" s="29">
        <v>0</v>
      </c>
      <c r="R1423" s="29">
        <v>2600</v>
      </c>
      <c r="S1423" s="29">
        <v>2000</v>
      </c>
      <c r="T1423" s="29">
        <v>600</v>
      </c>
      <c r="U1423" s="30" t="s">
        <v>1174</v>
      </c>
      <c r="V1423" s="22"/>
      <c r="W1423" s="22"/>
      <c r="X1423" s="22"/>
      <c r="Y1423" s="22"/>
      <c r="Z1423" s="22"/>
      <c r="AA1423" s="22"/>
      <c r="AB1423" s="22"/>
      <c r="AC1423" s="22"/>
      <c r="AD1423" s="22"/>
      <c r="AE1423" s="22"/>
      <c r="AF1423" s="22"/>
      <c r="AG1423" s="22"/>
      <c r="AH1423" s="22"/>
      <c r="AI1423" s="22"/>
      <c r="AJ1423" s="22"/>
      <c r="AK1423" s="22"/>
      <c r="AL1423" s="22"/>
      <c r="AM1423" s="22"/>
      <c r="AN1423" s="22"/>
      <c r="AO1423" s="22"/>
      <c r="AP1423" s="22"/>
      <c r="AQ1423" s="22"/>
      <c r="AR1423" s="22"/>
      <c r="AS1423" s="22"/>
    </row>
    <row r="1424" spans="1:45" x14ac:dyDescent="0.3">
      <c r="A1424" s="22"/>
      <c r="B1424" s="26" t="s">
        <v>6079</v>
      </c>
      <c r="C1424" s="27">
        <v>45997</v>
      </c>
      <c r="D1424" s="28" t="s">
        <v>1191</v>
      </c>
      <c r="E1424" s="28" t="s">
        <v>1157</v>
      </c>
      <c r="F1424" s="28" t="s">
        <v>1198</v>
      </c>
      <c r="G1424" s="28" t="s">
        <v>5667</v>
      </c>
      <c r="H1424" s="28" t="s">
        <v>150</v>
      </c>
      <c r="I1424" s="28" t="s">
        <v>1155</v>
      </c>
      <c r="J1424" s="28" t="s">
        <v>2261</v>
      </c>
      <c r="K1424" s="28" t="s">
        <v>6080</v>
      </c>
      <c r="L1424" s="28" t="s">
        <v>6081</v>
      </c>
      <c r="M1424" s="28" t="s">
        <v>1177</v>
      </c>
      <c r="N1424" s="28" t="s">
        <v>1180</v>
      </c>
      <c r="O1424" s="29">
        <v>3</v>
      </c>
      <c r="P1424" s="29">
        <v>2800</v>
      </c>
      <c r="Q1424" s="29">
        <v>5</v>
      </c>
      <c r="R1424" s="29">
        <v>7980</v>
      </c>
      <c r="S1424" s="29">
        <v>6100</v>
      </c>
      <c r="T1424" s="29">
        <v>1880</v>
      </c>
      <c r="U1424" s="30" t="s">
        <v>1172</v>
      </c>
      <c r="V1424" s="22"/>
      <c r="W1424" s="22"/>
      <c r="X1424" s="22"/>
      <c r="Y1424" s="22"/>
      <c r="Z1424" s="22"/>
      <c r="AA1424" s="22"/>
      <c r="AB1424" s="22"/>
      <c r="AC1424" s="22"/>
      <c r="AD1424" s="22"/>
      <c r="AE1424" s="22"/>
      <c r="AF1424" s="22"/>
      <c r="AG1424" s="22"/>
      <c r="AH1424" s="22"/>
      <c r="AI1424" s="22"/>
      <c r="AJ1424" s="22"/>
      <c r="AK1424" s="22"/>
      <c r="AL1424" s="22"/>
      <c r="AM1424" s="22"/>
      <c r="AN1424" s="22"/>
      <c r="AO1424" s="22"/>
      <c r="AP1424" s="22"/>
      <c r="AQ1424" s="22"/>
      <c r="AR1424" s="22"/>
      <c r="AS1424" s="22"/>
    </row>
    <row r="1425" spans="1:45" x14ac:dyDescent="0.3">
      <c r="A1425" s="22"/>
      <c r="B1425" s="26" t="s">
        <v>6082</v>
      </c>
      <c r="C1425" s="27">
        <v>45997</v>
      </c>
      <c r="D1425" s="28" t="s">
        <v>1191</v>
      </c>
      <c r="E1425" s="28" t="s">
        <v>1157</v>
      </c>
      <c r="F1425" s="28" t="s">
        <v>1198</v>
      </c>
      <c r="G1425" s="28" t="s">
        <v>5689</v>
      </c>
      <c r="H1425" s="28" t="s">
        <v>643</v>
      </c>
      <c r="I1425" s="28" t="s">
        <v>1155</v>
      </c>
      <c r="J1425" s="28" t="s">
        <v>1927</v>
      </c>
      <c r="K1425" s="28" t="s">
        <v>6083</v>
      </c>
      <c r="L1425" s="28" t="s">
        <v>6084</v>
      </c>
      <c r="M1425" s="28" t="s">
        <v>1177</v>
      </c>
      <c r="N1425" s="28" t="s">
        <v>1180</v>
      </c>
      <c r="O1425" s="29">
        <v>2</v>
      </c>
      <c r="P1425" s="29">
        <v>5500</v>
      </c>
      <c r="Q1425" s="29">
        <v>0</v>
      </c>
      <c r="R1425" s="29">
        <v>11000</v>
      </c>
      <c r="S1425" s="29">
        <v>8400</v>
      </c>
      <c r="T1425" s="29">
        <v>2600</v>
      </c>
      <c r="U1425" s="30" t="s">
        <v>1174</v>
      </c>
      <c r="V1425" s="22"/>
      <c r="W1425" s="22"/>
      <c r="X1425" s="22"/>
      <c r="Y1425" s="22"/>
      <c r="Z1425" s="22"/>
      <c r="AA1425" s="22"/>
      <c r="AB1425" s="22"/>
      <c r="AC1425" s="22"/>
      <c r="AD1425" s="22"/>
      <c r="AE1425" s="22"/>
      <c r="AF1425" s="22"/>
      <c r="AG1425" s="22"/>
      <c r="AH1425" s="22"/>
      <c r="AI1425" s="22"/>
      <c r="AJ1425" s="22"/>
      <c r="AK1425" s="22"/>
      <c r="AL1425" s="22"/>
      <c r="AM1425" s="22"/>
      <c r="AN1425" s="22"/>
      <c r="AO1425" s="22"/>
      <c r="AP1425" s="22"/>
      <c r="AQ1425" s="22"/>
      <c r="AR1425" s="22"/>
      <c r="AS1425" s="22"/>
    </row>
    <row r="1426" spans="1:45" x14ac:dyDescent="0.3">
      <c r="A1426" s="22"/>
      <c r="B1426" s="26" t="s">
        <v>6085</v>
      </c>
      <c r="C1426" s="27">
        <v>45998</v>
      </c>
      <c r="D1426" s="28" t="s">
        <v>1192</v>
      </c>
      <c r="E1426" s="28" t="s">
        <v>1157</v>
      </c>
      <c r="F1426" s="28" t="s">
        <v>1195</v>
      </c>
      <c r="G1426" s="28" t="s">
        <v>6086</v>
      </c>
      <c r="H1426" s="28" t="s">
        <v>153</v>
      </c>
      <c r="I1426" s="28" t="s">
        <v>1153</v>
      </c>
      <c r="J1426" s="28" t="s">
        <v>2350</v>
      </c>
      <c r="K1426" s="28" t="s">
        <v>6087</v>
      </c>
      <c r="L1426" s="28" t="s">
        <v>6088</v>
      </c>
      <c r="M1426" s="28" t="s">
        <v>1177</v>
      </c>
      <c r="N1426" s="28" t="s">
        <v>1183</v>
      </c>
      <c r="O1426" s="29">
        <v>3</v>
      </c>
      <c r="P1426" s="29">
        <v>4500</v>
      </c>
      <c r="Q1426" s="29">
        <v>8</v>
      </c>
      <c r="R1426" s="29">
        <v>12420</v>
      </c>
      <c r="S1426" s="29">
        <v>9500</v>
      </c>
      <c r="T1426" s="29">
        <v>2920</v>
      </c>
      <c r="U1426" s="30" t="s">
        <v>1172</v>
      </c>
      <c r="V1426" s="22"/>
      <c r="W1426" s="22"/>
      <c r="X1426" s="22"/>
      <c r="Y1426" s="22"/>
      <c r="Z1426" s="22"/>
      <c r="AA1426" s="22"/>
      <c r="AB1426" s="22"/>
      <c r="AC1426" s="22"/>
      <c r="AD1426" s="22"/>
      <c r="AE1426" s="22"/>
      <c r="AF1426" s="22"/>
      <c r="AG1426" s="22"/>
      <c r="AH1426" s="22"/>
      <c r="AI1426" s="22"/>
      <c r="AJ1426" s="22"/>
      <c r="AK1426" s="22"/>
      <c r="AL1426" s="22"/>
      <c r="AM1426" s="22"/>
      <c r="AN1426" s="22"/>
      <c r="AO1426" s="22"/>
      <c r="AP1426" s="22"/>
      <c r="AQ1426" s="22"/>
      <c r="AR1426" s="22"/>
      <c r="AS1426" s="22"/>
    </row>
    <row r="1427" spans="1:45" x14ac:dyDescent="0.3">
      <c r="A1427" s="22"/>
      <c r="B1427" s="26" t="s">
        <v>6089</v>
      </c>
      <c r="C1427" s="27">
        <v>45998</v>
      </c>
      <c r="D1427" s="28" t="s">
        <v>1192</v>
      </c>
      <c r="E1427" s="28" t="s">
        <v>1157</v>
      </c>
      <c r="F1427" s="28" t="s">
        <v>1195</v>
      </c>
      <c r="G1427" s="28" t="s">
        <v>6090</v>
      </c>
      <c r="H1427" s="28" t="s">
        <v>523</v>
      </c>
      <c r="I1427" s="28" t="s">
        <v>1152</v>
      </c>
      <c r="J1427" s="28" t="s">
        <v>2419</v>
      </c>
      <c r="K1427" s="28" t="s">
        <v>6091</v>
      </c>
      <c r="L1427" s="28" t="s">
        <v>6092</v>
      </c>
      <c r="M1427" s="28" t="s">
        <v>1177</v>
      </c>
      <c r="N1427" s="28" t="s">
        <v>1183</v>
      </c>
      <c r="O1427" s="29">
        <v>5</v>
      </c>
      <c r="P1427" s="29">
        <v>1500</v>
      </c>
      <c r="Q1427" s="29">
        <v>5</v>
      </c>
      <c r="R1427" s="29">
        <v>7125</v>
      </c>
      <c r="S1427" s="29">
        <v>5400</v>
      </c>
      <c r="T1427" s="29">
        <v>1725</v>
      </c>
      <c r="U1427" s="30" t="s">
        <v>1173</v>
      </c>
      <c r="V1427" s="22"/>
      <c r="W1427" s="22"/>
      <c r="X1427" s="22"/>
      <c r="Y1427" s="22"/>
      <c r="Z1427" s="22"/>
      <c r="AA1427" s="22"/>
      <c r="AB1427" s="22"/>
      <c r="AC1427" s="22"/>
      <c r="AD1427" s="22"/>
      <c r="AE1427" s="22"/>
      <c r="AF1427" s="22"/>
      <c r="AG1427" s="22"/>
      <c r="AH1427" s="22"/>
      <c r="AI1427" s="22"/>
      <c r="AJ1427" s="22"/>
      <c r="AK1427" s="22"/>
      <c r="AL1427" s="22"/>
      <c r="AM1427" s="22"/>
      <c r="AN1427" s="22"/>
      <c r="AO1427" s="22"/>
      <c r="AP1427" s="22"/>
      <c r="AQ1427" s="22"/>
      <c r="AR1427" s="22"/>
      <c r="AS1427" s="22"/>
    </row>
    <row r="1428" spans="1:45" x14ac:dyDescent="0.3">
      <c r="A1428" s="22"/>
      <c r="B1428" s="26" t="s">
        <v>6093</v>
      </c>
      <c r="C1428" s="27">
        <v>45999</v>
      </c>
      <c r="D1428" s="28" t="s">
        <v>1193</v>
      </c>
      <c r="E1428" s="28" t="s">
        <v>1157</v>
      </c>
      <c r="F1428" s="28" t="s">
        <v>1195</v>
      </c>
      <c r="G1428" s="28" t="s">
        <v>6094</v>
      </c>
      <c r="H1428" s="28" t="s">
        <v>145</v>
      </c>
      <c r="I1428" s="28" t="s">
        <v>1154</v>
      </c>
      <c r="J1428" s="28" t="s">
        <v>2261</v>
      </c>
      <c r="K1428" s="28" t="s">
        <v>6095</v>
      </c>
      <c r="L1428" s="28" t="s">
        <v>6096</v>
      </c>
      <c r="M1428" s="28" t="s">
        <v>1177</v>
      </c>
      <c r="N1428" s="28" t="s">
        <v>1183</v>
      </c>
      <c r="O1428" s="29">
        <v>4</v>
      </c>
      <c r="P1428" s="29">
        <v>2500</v>
      </c>
      <c r="Q1428" s="29">
        <v>0</v>
      </c>
      <c r="R1428" s="29">
        <v>10000</v>
      </c>
      <c r="S1428" s="29">
        <v>7600</v>
      </c>
      <c r="T1428" s="29">
        <v>2400</v>
      </c>
      <c r="U1428" s="30" t="s">
        <v>1172</v>
      </c>
      <c r="V1428" s="22"/>
      <c r="W1428" s="22"/>
      <c r="X1428" s="22"/>
      <c r="Y1428" s="22"/>
      <c r="Z1428" s="22"/>
      <c r="AA1428" s="22"/>
      <c r="AB1428" s="22"/>
      <c r="AC1428" s="22"/>
      <c r="AD1428" s="22"/>
      <c r="AE1428" s="22"/>
      <c r="AF1428" s="22"/>
      <c r="AG1428" s="22"/>
      <c r="AH1428" s="22"/>
      <c r="AI1428" s="22"/>
      <c r="AJ1428" s="22"/>
      <c r="AK1428" s="22"/>
      <c r="AL1428" s="22"/>
      <c r="AM1428" s="22"/>
      <c r="AN1428" s="22"/>
      <c r="AO1428" s="22"/>
      <c r="AP1428" s="22"/>
      <c r="AQ1428" s="22"/>
      <c r="AR1428" s="22"/>
      <c r="AS1428" s="22"/>
    </row>
    <row r="1429" spans="1:45" x14ac:dyDescent="0.3">
      <c r="A1429" s="22"/>
      <c r="B1429" s="26" t="s">
        <v>6097</v>
      </c>
      <c r="C1429" s="27">
        <v>45999</v>
      </c>
      <c r="D1429" s="28" t="s">
        <v>1193</v>
      </c>
      <c r="E1429" s="28" t="s">
        <v>1157</v>
      </c>
      <c r="F1429" s="28" t="s">
        <v>1195</v>
      </c>
      <c r="G1429" s="28" t="s">
        <v>6098</v>
      </c>
      <c r="H1429" s="28" t="s">
        <v>650</v>
      </c>
      <c r="I1429" s="28" t="s">
        <v>1154</v>
      </c>
      <c r="J1429" s="28" t="s">
        <v>4271</v>
      </c>
      <c r="K1429" s="28" t="s">
        <v>6099</v>
      </c>
      <c r="L1429" s="28" t="s">
        <v>6100</v>
      </c>
      <c r="M1429" s="28" t="s">
        <v>1177</v>
      </c>
      <c r="N1429" s="28" t="s">
        <v>1183</v>
      </c>
      <c r="O1429" s="29">
        <v>6</v>
      </c>
      <c r="P1429" s="29">
        <v>1200</v>
      </c>
      <c r="Q1429" s="29">
        <v>0</v>
      </c>
      <c r="R1429" s="29">
        <v>7200</v>
      </c>
      <c r="S1429" s="29">
        <v>5500</v>
      </c>
      <c r="T1429" s="29">
        <v>1700</v>
      </c>
      <c r="U1429" s="30" t="s">
        <v>1174</v>
      </c>
      <c r="V1429" s="22"/>
      <c r="W1429" s="22"/>
      <c r="X1429" s="22"/>
      <c r="Y1429" s="22"/>
      <c r="Z1429" s="22"/>
      <c r="AA1429" s="22"/>
      <c r="AB1429" s="22"/>
      <c r="AC1429" s="22"/>
      <c r="AD1429" s="22"/>
      <c r="AE1429" s="22"/>
      <c r="AF1429" s="22"/>
      <c r="AG1429" s="22"/>
      <c r="AH1429" s="22"/>
      <c r="AI1429" s="22"/>
      <c r="AJ1429" s="22"/>
      <c r="AK1429" s="22"/>
      <c r="AL1429" s="22"/>
      <c r="AM1429" s="22"/>
      <c r="AN1429" s="22"/>
      <c r="AO1429" s="22"/>
      <c r="AP1429" s="22"/>
      <c r="AQ1429" s="22"/>
      <c r="AR1429" s="22"/>
      <c r="AS1429" s="22"/>
    </row>
    <row r="1430" spans="1:45" x14ac:dyDescent="0.3">
      <c r="A1430" s="22"/>
      <c r="B1430" s="26" t="s">
        <v>6101</v>
      </c>
      <c r="C1430" s="27">
        <v>46000</v>
      </c>
      <c r="D1430" s="28" t="s">
        <v>1186</v>
      </c>
      <c r="E1430" s="28" t="s">
        <v>1159</v>
      </c>
      <c r="F1430" s="28" t="s">
        <v>1198</v>
      </c>
      <c r="G1430" s="28" t="s">
        <v>1848</v>
      </c>
      <c r="H1430" s="28" t="s">
        <v>138</v>
      </c>
      <c r="I1430" s="28" t="s">
        <v>1152</v>
      </c>
      <c r="J1430" s="28" t="s">
        <v>2350</v>
      </c>
      <c r="K1430" s="28" t="s">
        <v>6102</v>
      </c>
      <c r="L1430" s="28" t="s">
        <v>6103</v>
      </c>
      <c r="M1430" s="28" t="s">
        <v>1177</v>
      </c>
      <c r="N1430" s="28" t="s">
        <v>1184</v>
      </c>
      <c r="O1430" s="29">
        <v>2</v>
      </c>
      <c r="P1430" s="29">
        <v>32000</v>
      </c>
      <c r="Q1430" s="29">
        <v>8</v>
      </c>
      <c r="R1430" s="29">
        <v>58880</v>
      </c>
      <c r="S1430" s="29">
        <v>45000</v>
      </c>
      <c r="T1430" s="29">
        <v>13880</v>
      </c>
      <c r="U1430" s="30" t="s">
        <v>1172</v>
      </c>
      <c r="V1430" s="22"/>
      <c r="W1430" s="22"/>
      <c r="X1430" s="22"/>
      <c r="Y1430" s="22"/>
      <c r="Z1430" s="22"/>
      <c r="AA1430" s="22"/>
      <c r="AB1430" s="22"/>
      <c r="AC1430" s="22"/>
      <c r="AD1430" s="22"/>
      <c r="AE1430" s="22"/>
      <c r="AF1430" s="22"/>
      <c r="AG1430" s="22"/>
      <c r="AH1430" s="22"/>
      <c r="AI1430" s="22"/>
      <c r="AJ1430" s="22"/>
      <c r="AK1430" s="22"/>
      <c r="AL1430" s="22"/>
      <c r="AM1430" s="22"/>
      <c r="AN1430" s="22"/>
      <c r="AO1430" s="22"/>
      <c r="AP1430" s="22"/>
      <c r="AQ1430" s="22"/>
      <c r="AR1430" s="22"/>
      <c r="AS1430" s="22"/>
    </row>
    <row r="1431" spans="1:45" x14ac:dyDescent="0.3">
      <c r="A1431" s="22"/>
      <c r="B1431" s="26" t="s">
        <v>6104</v>
      </c>
      <c r="C1431" s="27">
        <v>46000</v>
      </c>
      <c r="D1431" s="28" t="s">
        <v>1186</v>
      </c>
      <c r="E1431" s="28" t="s">
        <v>1159</v>
      </c>
      <c r="F1431" s="28" t="s">
        <v>1198</v>
      </c>
      <c r="G1431" s="28" t="s">
        <v>1852</v>
      </c>
      <c r="H1431" s="28" t="s">
        <v>712</v>
      </c>
      <c r="I1431" s="28" t="s">
        <v>1152</v>
      </c>
      <c r="J1431" s="28" t="s">
        <v>1339</v>
      </c>
      <c r="K1431" s="28" t="s">
        <v>6105</v>
      </c>
      <c r="L1431" s="28" t="s">
        <v>6106</v>
      </c>
      <c r="M1431" s="28" t="s">
        <v>1177</v>
      </c>
      <c r="N1431" s="28" t="s">
        <v>1184</v>
      </c>
      <c r="O1431" s="29">
        <v>1</v>
      </c>
      <c r="P1431" s="29">
        <v>15000</v>
      </c>
      <c r="Q1431" s="29">
        <v>5</v>
      </c>
      <c r="R1431" s="29">
        <v>14250</v>
      </c>
      <c r="S1431" s="29">
        <v>11000</v>
      </c>
      <c r="T1431" s="29">
        <v>3250</v>
      </c>
      <c r="U1431" s="30" t="s">
        <v>1174</v>
      </c>
      <c r="V1431" s="22"/>
      <c r="W1431" s="22"/>
      <c r="X1431" s="22"/>
      <c r="Y1431" s="22"/>
      <c r="Z1431" s="22"/>
      <c r="AA1431" s="22"/>
      <c r="AB1431" s="22"/>
      <c r="AC1431" s="22"/>
      <c r="AD1431" s="22"/>
      <c r="AE1431" s="22"/>
      <c r="AF1431" s="22"/>
      <c r="AG1431" s="22"/>
      <c r="AH1431" s="22"/>
      <c r="AI1431" s="22"/>
      <c r="AJ1431" s="22"/>
      <c r="AK1431" s="22"/>
      <c r="AL1431" s="22"/>
      <c r="AM1431" s="22"/>
      <c r="AN1431" s="22"/>
      <c r="AO1431" s="22"/>
      <c r="AP1431" s="22"/>
      <c r="AQ1431" s="22"/>
      <c r="AR1431" s="22"/>
      <c r="AS1431" s="22"/>
    </row>
    <row r="1432" spans="1:45" x14ac:dyDescent="0.3">
      <c r="A1432" s="22"/>
      <c r="B1432" s="26" t="s">
        <v>6107</v>
      </c>
      <c r="C1432" s="27">
        <v>46001</v>
      </c>
      <c r="D1432" s="28" t="s">
        <v>1187</v>
      </c>
      <c r="E1432" s="28" t="s">
        <v>1158</v>
      </c>
      <c r="F1432" s="28" t="s">
        <v>1196</v>
      </c>
      <c r="G1432" s="28" t="s">
        <v>1752</v>
      </c>
      <c r="H1432" s="28" t="s">
        <v>148</v>
      </c>
      <c r="I1432" s="28" t="s">
        <v>1151</v>
      </c>
      <c r="J1432" s="28" t="s">
        <v>2350</v>
      </c>
      <c r="K1432" s="28" t="s">
        <v>6108</v>
      </c>
      <c r="L1432" s="28" t="s">
        <v>6109</v>
      </c>
      <c r="M1432" s="28" t="s">
        <v>1177</v>
      </c>
      <c r="N1432" s="28" t="s">
        <v>1182</v>
      </c>
      <c r="O1432" s="29">
        <v>3</v>
      </c>
      <c r="P1432" s="29">
        <v>4500</v>
      </c>
      <c r="Q1432" s="29">
        <v>8</v>
      </c>
      <c r="R1432" s="29">
        <v>12420</v>
      </c>
      <c r="S1432" s="29">
        <v>9500</v>
      </c>
      <c r="T1432" s="29">
        <v>2920</v>
      </c>
      <c r="U1432" s="30" t="s">
        <v>1172</v>
      </c>
      <c r="V1432" s="22"/>
      <c r="W1432" s="22"/>
      <c r="X1432" s="22"/>
      <c r="Y1432" s="22"/>
      <c r="Z1432" s="22"/>
      <c r="AA1432" s="22"/>
      <c r="AB1432" s="22"/>
      <c r="AC1432" s="22"/>
      <c r="AD1432" s="22"/>
      <c r="AE1432" s="22"/>
      <c r="AF1432" s="22"/>
      <c r="AG1432" s="22"/>
      <c r="AH1432" s="22"/>
      <c r="AI1432" s="22"/>
      <c r="AJ1432" s="22"/>
      <c r="AK1432" s="22"/>
      <c r="AL1432" s="22"/>
      <c r="AM1432" s="22"/>
      <c r="AN1432" s="22"/>
      <c r="AO1432" s="22"/>
      <c r="AP1432" s="22"/>
      <c r="AQ1432" s="22"/>
      <c r="AR1432" s="22"/>
      <c r="AS1432" s="22"/>
    </row>
    <row r="1433" spans="1:45" x14ac:dyDescent="0.3">
      <c r="A1433" s="22"/>
      <c r="B1433" s="26" t="s">
        <v>6110</v>
      </c>
      <c r="C1433" s="27">
        <v>46001</v>
      </c>
      <c r="D1433" s="28" t="s">
        <v>1187</v>
      </c>
      <c r="E1433" s="28" t="s">
        <v>1158</v>
      </c>
      <c r="F1433" s="28" t="s">
        <v>1196</v>
      </c>
      <c r="G1433" s="28" t="s">
        <v>1757</v>
      </c>
      <c r="H1433" s="28" t="s">
        <v>852</v>
      </c>
      <c r="I1433" s="28" t="s">
        <v>1151</v>
      </c>
      <c r="J1433" s="28" t="s">
        <v>4284</v>
      </c>
      <c r="K1433" s="28" t="s">
        <v>6111</v>
      </c>
      <c r="L1433" s="28" t="s">
        <v>6112</v>
      </c>
      <c r="M1433" s="28" t="s">
        <v>1177</v>
      </c>
      <c r="N1433" s="28" t="s">
        <v>1182</v>
      </c>
      <c r="O1433" s="29">
        <v>2</v>
      </c>
      <c r="P1433" s="29">
        <v>1800</v>
      </c>
      <c r="Q1433" s="29">
        <v>0</v>
      </c>
      <c r="R1433" s="29">
        <v>3600</v>
      </c>
      <c r="S1433" s="29">
        <v>2700</v>
      </c>
      <c r="T1433" s="29">
        <v>900</v>
      </c>
      <c r="U1433" s="30" t="s">
        <v>1173</v>
      </c>
      <c r="V1433" s="22"/>
      <c r="W1433" s="22"/>
      <c r="X1433" s="22"/>
      <c r="Y1433" s="22"/>
      <c r="Z1433" s="22"/>
      <c r="AA1433" s="22"/>
      <c r="AB1433" s="22"/>
      <c r="AC1433" s="22"/>
      <c r="AD1433" s="22"/>
      <c r="AE1433" s="22"/>
      <c r="AF1433" s="22"/>
      <c r="AG1433" s="22"/>
      <c r="AH1433" s="22"/>
      <c r="AI1433" s="22"/>
      <c r="AJ1433" s="22"/>
      <c r="AK1433" s="22"/>
      <c r="AL1433" s="22"/>
      <c r="AM1433" s="22"/>
      <c r="AN1433" s="22"/>
      <c r="AO1433" s="22"/>
      <c r="AP1433" s="22"/>
      <c r="AQ1433" s="22"/>
      <c r="AR1433" s="22"/>
      <c r="AS1433" s="22"/>
    </row>
    <row r="1434" spans="1:45" x14ac:dyDescent="0.3">
      <c r="A1434" s="22"/>
      <c r="B1434" s="26" t="s">
        <v>6113</v>
      </c>
      <c r="C1434" s="27">
        <v>46002</v>
      </c>
      <c r="D1434" s="28" t="s">
        <v>1188</v>
      </c>
      <c r="E1434" s="28" t="s">
        <v>1156</v>
      </c>
      <c r="F1434" s="28" t="s">
        <v>1197</v>
      </c>
      <c r="G1434" s="28" t="s">
        <v>1544</v>
      </c>
      <c r="H1434" s="28" t="s">
        <v>156</v>
      </c>
      <c r="I1434" s="28" t="s">
        <v>1152</v>
      </c>
      <c r="J1434" s="28" t="s">
        <v>2350</v>
      </c>
      <c r="K1434" s="28" t="s">
        <v>6114</v>
      </c>
      <c r="L1434" s="28" t="s">
        <v>6115</v>
      </c>
      <c r="M1434" s="28" t="s">
        <v>1177</v>
      </c>
      <c r="N1434" s="28" t="s">
        <v>1185</v>
      </c>
      <c r="O1434" s="29">
        <v>2</v>
      </c>
      <c r="P1434" s="29">
        <v>42000</v>
      </c>
      <c r="Q1434" s="29">
        <v>10</v>
      </c>
      <c r="R1434" s="29">
        <v>75600</v>
      </c>
      <c r="S1434" s="29">
        <v>58000</v>
      </c>
      <c r="T1434" s="29">
        <v>17600</v>
      </c>
      <c r="U1434" s="30" t="s">
        <v>1172</v>
      </c>
      <c r="V1434" s="22"/>
      <c r="W1434" s="22"/>
      <c r="X1434" s="22"/>
      <c r="Y1434" s="22"/>
      <c r="Z1434" s="22"/>
      <c r="AA1434" s="22"/>
      <c r="AB1434" s="22"/>
      <c r="AC1434" s="22"/>
      <c r="AD1434" s="22"/>
      <c r="AE1434" s="22"/>
      <c r="AF1434" s="22"/>
      <c r="AG1434" s="22"/>
      <c r="AH1434" s="22"/>
      <c r="AI1434" s="22"/>
      <c r="AJ1434" s="22"/>
      <c r="AK1434" s="22"/>
      <c r="AL1434" s="22"/>
      <c r="AM1434" s="22"/>
      <c r="AN1434" s="22"/>
      <c r="AO1434" s="22"/>
      <c r="AP1434" s="22"/>
      <c r="AQ1434" s="22"/>
      <c r="AR1434" s="22"/>
      <c r="AS1434" s="22"/>
    </row>
    <row r="1435" spans="1:45" x14ac:dyDescent="0.3">
      <c r="A1435" s="22"/>
      <c r="B1435" s="26" t="s">
        <v>6116</v>
      </c>
      <c r="C1435" s="27">
        <v>46002</v>
      </c>
      <c r="D1435" s="28" t="s">
        <v>1188</v>
      </c>
      <c r="E1435" s="28" t="s">
        <v>1156</v>
      </c>
      <c r="F1435" s="28" t="s">
        <v>1197</v>
      </c>
      <c r="G1435" s="28" t="s">
        <v>1548</v>
      </c>
      <c r="H1435" s="28" t="s">
        <v>652</v>
      </c>
      <c r="I1435" s="28" t="s">
        <v>1152</v>
      </c>
      <c r="J1435" s="28" t="s">
        <v>2261</v>
      </c>
      <c r="K1435" s="28" t="s">
        <v>6117</v>
      </c>
      <c r="L1435" s="28" t="s">
        <v>6118</v>
      </c>
      <c r="M1435" s="28" t="s">
        <v>1177</v>
      </c>
      <c r="N1435" s="28" t="s">
        <v>1185</v>
      </c>
      <c r="O1435" s="29">
        <v>3</v>
      </c>
      <c r="P1435" s="29">
        <v>15000</v>
      </c>
      <c r="Q1435" s="29">
        <v>5</v>
      </c>
      <c r="R1435" s="29">
        <v>42750</v>
      </c>
      <c r="S1435" s="29">
        <v>33000</v>
      </c>
      <c r="T1435" s="29">
        <v>9750</v>
      </c>
      <c r="U1435" s="30" t="s">
        <v>1174</v>
      </c>
      <c r="V1435" s="22"/>
      <c r="W1435" s="22"/>
      <c r="X1435" s="22"/>
      <c r="Y1435" s="22"/>
      <c r="Z1435" s="22"/>
      <c r="AA1435" s="22"/>
      <c r="AB1435" s="22"/>
      <c r="AC1435" s="22"/>
      <c r="AD1435" s="22"/>
      <c r="AE1435" s="22"/>
      <c r="AF1435" s="22"/>
      <c r="AG1435" s="22"/>
      <c r="AH1435" s="22"/>
      <c r="AI1435" s="22"/>
      <c r="AJ1435" s="22"/>
      <c r="AK1435" s="22"/>
      <c r="AL1435" s="22"/>
      <c r="AM1435" s="22"/>
      <c r="AN1435" s="22"/>
      <c r="AO1435" s="22"/>
      <c r="AP1435" s="22"/>
      <c r="AQ1435" s="22"/>
      <c r="AR1435" s="22"/>
      <c r="AS1435" s="22"/>
    </row>
    <row r="1436" spans="1:45" x14ac:dyDescent="0.3">
      <c r="A1436" s="22"/>
      <c r="B1436" s="26" t="s">
        <v>6119</v>
      </c>
      <c r="C1436" s="27">
        <v>46003</v>
      </c>
      <c r="D1436" s="28" t="s">
        <v>1189</v>
      </c>
      <c r="E1436" s="28" t="s">
        <v>1157</v>
      </c>
      <c r="F1436" s="28" t="s">
        <v>1195</v>
      </c>
      <c r="G1436" s="28" t="s">
        <v>6120</v>
      </c>
      <c r="H1436" s="28" t="s">
        <v>156</v>
      </c>
      <c r="I1436" s="28" t="s">
        <v>1153</v>
      </c>
      <c r="J1436" s="28" t="s">
        <v>2350</v>
      </c>
      <c r="K1436" s="28" t="s">
        <v>6121</v>
      </c>
      <c r="L1436" s="28" t="s">
        <v>6122</v>
      </c>
      <c r="M1436" s="28" t="s">
        <v>1177</v>
      </c>
      <c r="N1436" s="28" t="s">
        <v>1183</v>
      </c>
      <c r="O1436" s="29">
        <v>3</v>
      </c>
      <c r="P1436" s="29">
        <v>28000</v>
      </c>
      <c r="Q1436" s="29">
        <v>12</v>
      </c>
      <c r="R1436" s="29">
        <v>73920</v>
      </c>
      <c r="S1436" s="29">
        <v>57000</v>
      </c>
      <c r="T1436" s="29">
        <v>16920</v>
      </c>
      <c r="U1436" s="30" t="s">
        <v>1172</v>
      </c>
      <c r="V1436" s="22"/>
      <c r="W1436" s="22"/>
      <c r="X1436" s="22"/>
      <c r="Y1436" s="22"/>
      <c r="Z1436" s="22"/>
      <c r="AA1436" s="22"/>
      <c r="AB1436" s="22"/>
      <c r="AC1436" s="22"/>
      <c r="AD1436" s="22"/>
      <c r="AE1436" s="22"/>
      <c r="AF1436" s="22"/>
      <c r="AG1436" s="22"/>
      <c r="AH1436" s="22"/>
      <c r="AI1436" s="22"/>
      <c r="AJ1436" s="22"/>
      <c r="AK1436" s="22"/>
      <c r="AL1436" s="22"/>
      <c r="AM1436" s="22"/>
      <c r="AN1436" s="22"/>
      <c r="AO1436" s="22"/>
      <c r="AP1436" s="22"/>
      <c r="AQ1436" s="22"/>
      <c r="AR1436" s="22"/>
      <c r="AS1436" s="22"/>
    </row>
    <row r="1437" spans="1:45" x14ac:dyDescent="0.3">
      <c r="A1437" s="22"/>
      <c r="B1437" s="26" t="s">
        <v>6123</v>
      </c>
      <c r="C1437" s="27">
        <v>46003</v>
      </c>
      <c r="D1437" s="28" t="s">
        <v>1189</v>
      </c>
      <c r="E1437" s="28" t="s">
        <v>1157</v>
      </c>
      <c r="F1437" s="28" t="s">
        <v>1195</v>
      </c>
      <c r="G1437" s="28" t="s">
        <v>6124</v>
      </c>
      <c r="H1437" s="28" t="s">
        <v>653</v>
      </c>
      <c r="I1437" s="28" t="s">
        <v>1153</v>
      </c>
      <c r="J1437" s="28" t="s">
        <v>1152</v>
      </c>
      <c r="K1437" s="28" t="s">
        <v>6125</v>
      </c>
      <c r="L1437" s="28" t="s">
        <v>6126</v>
      </c>
      <c r="M1437" s="28" t="s">
        <v>1177</v>
      </c>
      <c r="N1437" s="28" t="s">
        <v>1183</v>
      </c>
      <c r="O1437" s="29">
        <v>2</v>
      </c>
      <c r="P1437" s="29">
        <v>45000</v>
      </c>
      <c r="Q1437" s="29">
        <v>10</v>
      </c>
      <c r="R1437" s="29">
        <v>81000</v>
      </c>
      <c r="S1437" s="29">
        <v>62000</v>
      </c>
      <c r="T1437" s="29">
        <v>19000</v>
      </c>
      <c r="U1437" s="30" t="s">
        <v>1173</v>
      </c>
      <c r="V1437" s="22"/>
      <c r="W1437" s="22"/>
      <c r="X1437" s="22"/>
      <c r="Y1437" s="22"/>
      <c r="Z1437" s="22"/>
      <c r="AA1437" s="22"/>
      <c r="AB1437" s="22"/>
      <c r="AC1437" s="22"/>
      <c r="AD1437" s="22"/>
      <c r="AE1437" s="22"/>
      <c r="AF1437" s="22"/>
      <c r="AG1437" s="22"/>
      <c r="AH1437" s="22"/>
      <c r="AI1437" s="22"/>
      <c r="AJ1437" s="22"/>
      <c r="AK1437" s="22"/>
      <c r="AL1437" s="22"/>
      <c r="AM1437" s="22"/>
      <c r="AN1437" s="22"/>
      <c r="AO1437" s="22"/>
      <c r="AP1437" s="22"/>
      <c r="AQ1437" s="22"/>
      <c r="AR1437" s="22"/>
      <c r="AS1437" s="22"/>
    </row>
    <row r="1438" spans="1:45" x14ac:dyDescent="0.3">
      <c r="A1438" s="22"/>
      <c r="B1438" s="26" t="s">
        <v>6127</v>
      </c>
      <c r="C1438" s="27">
        <v>46004</v>
      </c>
      <c r="D1438" s="28" t="s">
        <v>1190</v>
      </c>
      <c r="E1438" s="28" t="s">
        <v>1157</v>
      </c>
      <c r="F1438" s="28" t="s">
        <v>1197</v>
      </c>
      <c r="G1438" s="28" t="s">
        <v>4317</v>
      </c>
      <c r="H1438" s="28" t="s">
        <v>152</v>
      </c>
      <c r="I1438" s="28" t="s">
        <v>1151</v>
      </c>
      <c r="J1438" s="28" t="s">
        <v>1480</v>
      </c>
      <c r="K1438" s="28" t="s">
        <v>6128</v>
      </c>
      <c r="L1438" s="28" t="s">
        <v>6129</v>
      </c>
      <c r="M1438" s="28" t="s">
        <v>1177</v>
      </c>
      <c r="N1438" s="28" t="s">
        <v>1181</v>
      </c>
      <c r="O1438" s="29">
        <v>4</v>
      </c>
      <c r="P1438" s="29">
        <v>2500</v>
      </c>
      <c r="Q1438" s="29">
        <v>5</v>
      </c>
      <c r="R1438" s="29">
        <v>9500</v>
      </c>
      <c r="S1438" s="29">
        <v>7200</v>
      </c>
      <c r="T1438" s="29">
        <v>2300</v>
      </c>
      <c r="U1438" s="30" t="s">
        <v>1172</v>
      </c>
      <c r="V1438" s="22"/>
      <c r="W1438" s="22"/>
      <c r="X1438" s="22"/>
      <c r="Y1438" s="22"/>
      <c r="Z1438" s="22"/>
      <c r="AA1438" s="22"/>
      <c r="AB1438" s="22"/>
      <c r="AC1438" s="22"/>
      <c r="AD1438" s="22"/>
      <c r="AE1438" s="22"/>
      <c r="AF1438" s="22"/>
      <c r="AG1438" s="22"/>
      <c r="AH1438" s="22"/>
      <c r="AI1438" s="22"/>
      <c r="AJ1438" s="22"/>
      <c r="AK1438" s="22"/>
      <c r="AL1438" s="22"/>
      <c r="AM1438" s="22"/>
      <c r="AN1438" s="22"/>
      <c r="AO1438" s="22"/>
      <c r="AP1438" s="22"/>
      <c r="AQ1438" s="22"/>
      <c r="AR1438" s="22"/>
      <c r="AS1438" s="22"/>
    </row>
    <row r="1439" spans="1:45" x14ac:dyDescent="0.3">
      <c r="A1439" s="22"/>
      <c r="B1439" s="26" t="s">
        <v>6130</v>
      </c>
      <c r="C1439" s="27">
        <v>46004</v>
      </c>
      <c r="D1439" s="28" t="s">
        <v>1190</v>
      </c>
      <c r="E1439" s="28" t="s">
        <v>1157</v>
      </c>
      <c r="F1439" s="28" t="s">
        <v>1197</v>
      </c>
      <c r="G1439" s="28" t="s">
        <v>4321</v>
      </c>
      <c r="H1439" s="28" t="s">
        <v>714</v>
      </c>
      <c r="I1439" s="28" t="s">
        <v>1151</v>
      </c>
      <c r="J1439" s="28" t="s">
        <v>2350</v>
      </c>
      <c r="K1439" s="28" t="s">
        <v>6131</v>
      </c>
      <c r="L1439" s="28" t="s">
        <v>6132</v>
      </c>
      <c r="M1439" s="28" t="s">
        <v>1177</v>
      </c>
      <c r="N1439" s="28" t="s">
        <v>1181</v>
      </c>
      <c r="O1439" s="29">
        <v>3</v>
      </c>
      <c r="P1439" s="29">
        <v>3800</v>
      </c>
      <c r="Q1439" s="29">
        <v>8</v>
      </c>
      <c r="R1439" s="29">
        <v>10488</v>
      </c>
      <c r="S1439" s="29">
        <v>8000</v>
      </c>
      <c r="T1439" s="29">
        <v>2488</v>
      </c>
      <c r="U1439" s="30" t="s">
        <v>1174</v>
      </c>
      <c r="V1439" s="22"/>
      <c r="W1439" s="22"/>
      <c r="X1439" s="22"/>
      <c r="Y1439" s="22"/>
      <c r="Z1439" s="22"/>
      <c r="AA1439" s="22"/>
      <c r="AB1439" s="22"/>
      <c r="AC1439" s="22"/>
      <c r="AD1439" s="22"/>
      <c r="AE1439" s="22"/>
      <c r="AF1439" s="22"/>
      <c r="AG1439" s="22"/>
      <c r="AH1439" s="22"/>
      <c r="AI1439" s="22"/>
      <c r="AJ1439" s="22"/>
      <c r="AK1439" s="22"/>
      <c r="AL1439" s="22"/>
      <c r="AM1439" s="22"/>
      <c r="AN1439" s="22"/>
      <c r="AO1439" s="22"/>
      <c r="AP1439" s="22"/>
      <c r="AQ1439" s="22"/>
      <c r="AR1439" s="22"/>
      <c r="AS1439" s="22"/>
    </row>
    <row r="1440" spans="1:45" x14ac:dyDescent="0.3">
      <c r="A1440" s="22"/>
      <c r="B1440" s="26" t="s">
        <v>6133</v>
      </c>
      <c r="C1440" s="27">
        <v>46005</v>
      </c>
      <c r="D1440" s="28" t="s">
        <v>1191</v>
      </c>
      <c r="E1440" s="28" t="s">
        <v>1157</v>
      </c>
      <c r="F1440" s="28" t="s">
        <v>1198</v>
      </c>
      <c r="G1440" s="28" t="s">
        <v>5693</v>
      </c>
      <c r="H1440" s="28" t="s">
        <v>144</v>
      </c>
      <c r="I1440" s="28" t="s">
        <v>1152</v>
      </c>
      <c r="J1440" s="28" t="s">
        <v>1797</v>
      </c>
      <c r="K1440" s="28" t="s">
        <v>6134</v>
      </c>
      <c r="L1440" s="28" t="s">
        <v>6135</v>
      </c>
      <c r="M1440" s="28" t="s">
        <v>1177</v>
      </c>
      <c r="N1440" s="28" t="s">
        <v>1180</v>
      </c>
      <c r="O1440" s="29">
        <v>2</v>
      </c>
      <c r="P1440" s="29">
        <v>45000</v>
      </c>
      <c r="Q1440" s="29">
        <v>8</v>
      </c>
      <c r="R1440" s="29">
        <v>82800</v>
      </c>
      <c r="S1440" s="29">
        <v>64000</v>
      </c>
      <c r="T1440" s="29">
        <v>18800</v>
      </c>
      <c r="U1440" s="30" t="s">
        <v>1172</v>
      </c>
      <c r="V1440" s="22"/>
      <c r="W1440" s="22"/>
      <c r="X1440" s="22"/>
      <c r="Y1440" s="22"/>
      <c r="Z1440" s="22"/>
      <c r="AA1440" s="22"/>
      <c r="AB1440" s="22"/>
      <c r="AC1440" s="22"/>
      <c r="AD1440" s="22"/>
      <c r="AE1440" s="22"/>
      <c r="AF1440" s="22"/>
      <c r="AG1440" s="22"/>
      <c r="AH1440" s="22"/>
      <c r="AI1440" s="22"/>
      <c r="AJ1440" s="22"/>
      <c r="AK1440" s="22"/>
      <c r="AL1440" s="22"/>
      <c r="AM1440" s="22"/>
      <c r="AN1440" s="22"/>
      <c r="AO1440" s="22"/>
      <c r="AP1440" s="22"/>
      <c r="AQ1440" s="22"/>
      <c r="AR1440" s="22"/>
      <c r="AS1440" s="22"/>
    </row>
    <row r="1441" spans="1:45" x14ac:dyDescent="0.3">
      <c r="A1441" s="22"/>
      <c r="B1441" s="26" t="s">
        <v>6136</v>
      </c>
      <c r="C1441" s="27">
        <v>46005</v>
      </c>
      <c r="D1441" s="28" t="s">
        <v>1191</v>
      </c>
      <c r="E1441" s="28" t="s">
        <v>1157</v>
      </c>
      <c r="F1441" s="28" t="s">
        <v>1198</v>
      </c>
      <c r="G1441" s="28" t="s">
        <v>5709</v>
      </c>
      <c r="H1441" s="28" t="s">
        <v>1064</v>
      </c>
      <c r="I1441" s="28" t="s">
        <v>1152</v>
      </c>
      <c r="J1441" s="28" t="s">
        <v>1797</v>
      </c>
      <c r="K1441" s="28" t="s">
        <v>6137</v>
      </c>
      <c r="L1441" s="28" t="s">
        <v>6138</v>
      </c>
      <c r="M1441" s="28" t="s">
        <v>1177</v>
      </c>
      <c r="N1441" s="28" t="s">
        <v>1180</v>
      </c>
      <c r="O1441" s="29">
        <v>1</v>
      </c>
      <c r="P1441" s="29">
        <v>32000</v>
      </c>
      <c r="Q1441" s="29">
        <v>5</v>
      </c>
      <c r="R1441" s="29">
        <v>30400</v>
      </c>
      <c r="S1441" s="29">
        <v>23500</v>
      </c>
      <c r="T1441" s="29">
        <v>6900</v>
      </c>
      <c r="U1441" s="30" t="s">
        <v>1174</v>
      </c>
      <c r="V1441" s="22"/>
      <c r="W1441" s="22"/>
      <c r="X1441" s="22"/>
      <c r="Y1441" s="22"/>
      <c r="Z1441" s="22"/>
      <c r="AA1441" s="22"/>
      <c r="AB1441" s="22"/>
      <c r="AC1441" s="22"/>
      <c r="AD1441" s="22"/>
      <c r="AE1441" s="22"/>
      <c r="AF1441" s="22"/>
      <c r="AG1441" s="22"/>
      <c r="AH1441" s="22"/>
      <c r="AI1441" s="22"/>
      <c r="AJ1441" s="22"/>
      <c r="AK1441" s="22"/>
      <c r="AL1441" s="22"/>
      <c r="AM1441" s="22"/>
      <c r="AN1441" s="22"/>
      <c r="AO1441" s="22"/>
      <c r="AP1441" s="22"/>
      <c r="AQ1441" s="22"/>
      <c r="AR1441" s="22"/>
      <c r="AS1441" s="22"/>
    </row>
    <row r="1442" spans="1:45" x14ac:dyDescent="0.3">
      <c r="A1442" s="22"/>
      <c r="B1442" s="26" t="s">
        <v>6139</v>
      </c>
      <c r="C1442" s="27">
        <v>46006</v>
      </c>
      <c r="D1442" s="28" t="s">
        <v>1192</v>
      </c>
      <c r="E1442" s="28" t="s">
        <v>1157</v>
      </c>
      <c r="F1442" s="28" t="s">
        <v>1195</v>
      </c>
      <c r="G1442" s="28" t="s">
        <v>6140</v>
      </c>
      <c r="H1442" s="28" t="s">
        <v>137</v>
      </c>
      <c r="I1442" s="28" t="s">
        <v>1153</v>
      </c>
      <c r="J1442" s="28" t="s">
        <v>4305</v>
      </c>
      <c r="K1442" s="28" t="s">
        <v>6141</v>
      </c>
      <c r="L1442" s="28" t="s">
        <v>6142</v>
      </c>
      <c r="M1442" s="28" t="s">
        <v>1177</v>
      </c>
      <c r="N1442" s="28" t="s">
        <v>1183</v>
      </c>
      <c r="O1442" s="29">
        <v>2</v>
      </c>
      <c r="P1442" s="29">
        <v>15000</v>
      </c>
      <c r="Q1442" s="29">
        <v>8</v>
      </c>
      <c r="R1442" s="29">
        <v>27600</v>
      </c>
      <c r="S1442" s="29">
        <v>21000</v>
      </c>
      <c r="T1442" s="29">
        <v>6600</v>
      </c>
      <c r="U1442" s="30" t="s">
        <v>1172</v>
      </c>
      <c r="V1442" s="22"/>
      <c r="W1442" s="22"/>
      <c r="X1442" s="22"/>
      <c r="Y1442" s="22"/>
      <c r="Z1442" s="22"/>
      <c r="AA1442" s="22"/>
      <c r="AB1442" s="22"/>
      <c r="AC1442" s="22"/>
      <c r="AD1442" s="22"/>
      <c r="AE1442" s="22"/>
      <c r="AF1442" s="22"/>
      <c r="AG1442" s="22"/>
      <c r="AH1442" s="22"/>
      <c r="AI1442" s="22"/>
      <c r="AJ1442" s="22"/>
      <c r="AK1442" s="22"/>
      <c r="AL1442" s="22"/>
      <c r="AM1442" s="22"/>
      <c r="AN1442" s="22"/>
      <c r="AO1442" s="22"/>
      <c r="AP1442" s="22"/>
      <c r="AQ1442" s="22"/>
      <c r="AR1442" s="22"/>
      <c r="AS1442" s="22"/>
    </row>
    <row r="1443" spans="1:45" x14ac:dyDescent="0.3">
      <c r="A1443" s="22"/>
      <c r="B1443" s="26" t="s">
        <v>6143</v>
      </c>
      <c r="C1443" s="27">
        <v>46006</v>
      </c>
      <c r="D1443" s="28" t="s">
        <v>1192</v>
      </c>
      <c r="E1443" s="28" t="s">
        <v>1157</v>
      </c>
      <c r="F1443" s="28" t="s">
        <v>1195</v>
      </c>
      <c r="G1443" s="28" t="s">
        <v>6144</v>
      </c>
      <c r="H1443" s="28" t="s">
        <v>337</v>
      </c>
      <c r="I1443" s="28" t="s">
        <v>1153</v>
      </c>
      <c r="J1443" s="28" t="s">
        <v>1270</v>
      </c>
      <c r="K1443" s="28" t="s">
        <v>6145</v>
      </c>
      <c r="L1443" s="28" t="s">
        <v>6146</v>
      </c>
      <c r="M1443" s="28" t="s">
        <v>1177</v>
      </c>
      <c r="N1443" s="28" t="s">
        <v>1183</v>
      </c>
      <c r="O1443" s="29">
        <v>4</v>
      </c>
      <c r="P1443" s="29">
        <v>3500</v>
      </c>
      <c r="Q1443" s="29">
        <v>0</v>
      </c>
      <c r="R1443" s="29">
        <v>14000</v>
      </c>
      <c r="S1443" s="29">
        <v>10700</v>
      </c>
      <c r="T1443" s="29">
        <v>3300</v>
      </c>
      <c r="U1443" s="30" t="s">
        <v>1173</v>
      </c>
      <c r="V1443" s="22"/>
      <c r="W1443" s="22"/>
      <c r="X1443" s="22"/>
      <c r="Y1443" s="22"/>
      <c r="Z1443" s="22"/>
      <c r="AA1443" s="22"/>
      <c r="AB1443" s="22"/>
      <c r="AC1443" s="22"/>
      <c r="AD1443" s="22"/>
      <c r="AE1443" s="22"/>
      <c r="AF1443" s="22"/>
      <c r="AG1443" s="22"/>
      <c r="AH1443" s="22"/>
      <c r="AI1443" s="22"/>
      <c r="AJ1443" s="22"/>
      <c r="AK1443" s="22"/>
      <c r="AL1443" s="22"/>
      <c r="AM1443" s="22"/>
      <c r="AN1443" s="22"/>
      <c r="AO1443" s="22"/>
      <c r="AP1443" s="22"/>
      <c r="AQ1443" s="22"/>
      <c r="AR1443" s="22"/>
      <c r="AS1443" s="22"/>
    </row>
    <row r="1444" spans="1:45" x14ac:dyDescent="0.3">
      <c r="A1444" s="22"/>
      <c r="B1444" s="26" t="s">
        <v>6147</v>
      </c>
      <c r="C1444" s="27">
        <v>46007</v>
      </c>
      <c r="D1444" s="28" t="s">
        <v>1193</v>
      </c>
      <c r="E1444" s="28" t="s">
        <v>1157</v>
      </c>
      <c r="F1444" s="28" t="s">
        <v>1195</v>
      </c>
      <c r="G1444" s="28" t="s">
        <v>6148</v>
      </c>
      <c r="H1444" s="28" t="s">
        <v>136</v>
      </c>
      <c r="I1444" s="28" t="s">
        <v>1153</v>
      </c>
      <c r="J1444" s="28" t="s">
        <v>2016</v>
      </c>
      <c r="K1444" s="28" t="s">
        <v>6149</v>
      </c>
      <c r="L1444" s="28" t="s">
        <v>6150</v>
      </c>
      <c r="M1444" s="28" t="s">
        <v>1177</v>
      </c>
      <c r="N1444" s="28" t="s">
        <v>1183</v>
      </c>
      <c r="O1444" s="29">
        <v>5</v>
      </c>
      <c r="P1444" s="29">
        <v>850</v>
      </c>
      <c r="Q1444" s="29">
        <v>0</v>
      </c>
      <c r="R1444" s="29">
        <v>4250</v>
      </c>
      <c r="S1444" s="29">
        <v>3200</v>
      </c>
      <c r="T1444" s="29">
        <v>1050</v>
      </c>
      <c r="U1444" s="30" t="s">
        <v>1172</v>
      </c>
      <c r="V1444" s="22"/>
      <c r="W1444" s="22"/>
      <c r="X1444" s="22"/>
      <c r="Y1444" s="22"/>
      <c r="Z1444" s="22"/>
      <c r="AA1444" s="22"/>
      <c r="AB1444" s="22"/>
      <c r="AC1444" s="22"/>
      <c r="AD1444" s="22"/>
      <c r="AE1444" s="22"/>
      <c r="AF1444" s="22"/>
      <c r="AG1444" s="22"/>
      <c r="AH1444" s="22"/>
      <c r="AI1444" s="22"/>
      <c r="AJ1444" s="22"/>
      <c r="AK1444" s="22"/>
      <c r="AL1444" s="22"/>
      <c r="AM1444" s="22"/>
      <c r="AN1444" s="22"/>
      <c r="AO1444" s="22"/>
      <c r="AP1444" s="22"/>
      <c r="AQ1444" s="22"/>
      <c r="AR1444" s="22"/>
      <c r="AS1444" s="22"/>
    </row>
    <row r="1445" spans="1:45" x14ac:dyDescent="0.3">
      <c r="A1445" s="22"/>
      <c r="B1445" s="26" t="s">
        <v>6151</v>
      </c>
      <c r="C1445" s="27">
        <v>46007</v>
      </c>
      <c r="D1445" s="28" t="s">
        <v>1193</v>
      </c>
      <c r="E1445" s="28" t="s">
        <v>1157</v>
      </c>
      <c r="F1445" s="28" t="s">
        <v>1195</v>
      </c>
      <c r="G1445" s="28" t="s">
        <v>6152</v>
      </c>
      <c r="H1445" s="28" t="s">
        <v>711</v>
      </c>
      <c r="I1445" s="28" t="s">
        <v>1153</v>
      </c>
      <c r="J1445" s="28" t="s">
        <v>1419</v>
      </c>
      <c r="K1445" s="28" t="s">
        <v>6153</v>
      </c>
      <c r="L1445" s="28" t="s">
        <v>6154</v>
      </c>
      <c r="M1445" s="28" t="s">
        <v>1177</v>
      </c>
      <c r="N1445" s="28" t="s">
        <v>1183</v>
      </c>
      <c r="O1445" s="29">
        <v>8</v>
      </c>
      <c r="P1445" s="29">
        <v>450</v>
      </c>
      <c r="Q1445" s="29">
        <v>5</v>
      </c>
      <c r="R1445" s="29">
        <v>3420</v>
      </c>
      <c r="S1445" s="29">
        <v>2600</v>
      </c>
      <c r="T1445" s="29">
        <v>820</v>
      </c>
      <c r="U1445" s="30" t="s">
        <v>1174</v>
      </c>
      <c r="V1445" s="22"/>
      <c r="W1445" s="22"/>
      <c r="X1445" s="22"/>
      <c r="Y1445" s="22"/>
      <c r="Z1445" s="22"/>
      <c r="AA1445" s="22"/>
      <c r="AB1445" s="22"/>
      <c r="AC1445" s="22"/>
      <c r="AD1445" s="22"/>
      <c r="AE1445" s="22"/>
      <c r="AF1445" s="22"/>
      <c r="AG1445" s="22"/>
      <c r="AH1445" s="22"/>
      <c r="AI1445" s="22"/>
      <c r="AJ1445" s="22"/>
      <c r="AK1445" s="22"/>
      <c r="AL1445" s="22"/>
      <c r="AM1445" s="22"/>
      <c r="AN1445" s="22"/>
      <c r="AO1445" s="22"/>
      <c r="AP1445" s="22"/>
      <c r="AQ1445" s="22"/>
      <c r="AR1445" s="22"/>
      <c r="AS1445" s="22"/>
    </row>
    <row r="1446" spans="1:45" x14ac:dyDescent="0.3">
      <c r="A1446" s="22"/>
      <c r="B1446" s="26" t="s">
        <v>6155</v>
      </c>
      <c r="C1446" s="27">
        <v>46008</v>
      </c>
      <c r="D1446" s="28" t="s">
        <v>1186</v>
      </c>
      <c r="E1446" s="28" t="s">
        <v>1159</v>
      </c>
      <c r="F1446" s="28" t="s">
        <v>1198</v>
      </c>
      <c r="G1446" s="28" t="s">
        <v>1897</v>
      </c>
      <c r="H1446" s="28" t="s">
        <v>151</v>
      </c>
      <c r="I1446" s="28" t="s">
        <v>1155</v>
      </c>
      <c r="J1446" s="28" t="s">
        <v>2261</v>
      </c>
      <c r="K1446" s="28" t="s">
        <v>6156</v>
      </c>
      <c r="L1446" s="28" t="s">
        <v>6157</v>
      </c>
      <c r="M1446" s="28" t="s">
        <v>1177</v>
      </c>
      <c r="N1446" s="28" t="s">
        <v>1184</v>
      </c>
      <c r="O1446" s="29">
        <v>3</v>
      </c>
      <c r="P1446" s="29">
        <v>3500</v>
      </c>
      <c r="Q1446" s="29">
        <v>5</v>
      </c>
      <c r="R1446" s="29">
        <v>9975</v>
      </c>
      <c r="S1446" s="29">
        <v>7600</v>
      </c>
      <c r="T1446" s="29">
        <v>2375</v>
      </c>
      <c r="U1446" s="30" t="s">
        <v>1172</v>
      </c>
      <c r="V1446" s="22"/>
      <c r="W1446" s="22"/>
      <c r="X1446" s="22"/>
      <c r="Y1446" s="22"/>
      <c r="Z1446" s="22"/>
      <c r="AA1446" s="22"/>
      <c r="AB1446" s="22"/>
      <c r="AC1446" s="22"/>
      <c r="AD1446" s="22"/>
      <c r="AE1446" s="22"/>
      <c r="AF1446" s="22"/>
      <c r="AG1446" s="22"/>
      <c r="AH1446" s="22"/>
      <c r="AI1446" s="22"/>
      <c r="AJ1446" s="22"/>
      <c r="AK1446" s="22"/>
      <c r="AL1446" s="22"/>
      <c r="AM1446" s="22"/>
      <c r="AN1446" s="22"/>
      <c r="AO1446" s="22"/>
      <c r="AP1446" s="22"/>
      <c r="AQ1446" s="22"/>
      <c r="AR1446" s="22"/>
      <c r="AS1446" s="22"/>
    </row>
    <row r="1447" spans="1:45" x14ac:dyDescent="0.3">
      <c r="A1447" s="22"/>
      <c r="B1447" s="26" t="s">
        <v>6158</v>
      </c>
      <c r="C1447" s="27">
        <v>46008</v>
      </c>
      <c r="D1447" s="28" t="s">
        <v>1186</v>
      </c>
      <c r="E1447" s="28" t="s">
        <v>1159</v>
      </c>
      <c r="F1447" s="28" t="s">
        <v>1198</v>
      </c>
      <c r="G1447" s="28" t="s">
        <v>1901</v>
      </c>
      <c r="H1447" s="28" t="s">
        <v>649</v>
      </c>
      <c r="I1447" s="28" t="s">
        <v>1155</v>
      </c>
      <c r="J1447" s="28" t="s">
        <v>1927</v>
      </c>
      <c r="K1447" s="28" t="s">
        <v>6159</v>
      </c>
      <c r="L1447" s="28" t="s">
        <v>6160</v>
      </c>
      <c r="M1447" s="28" t="s">
        <v>1177</v>
      </c>
      <c r="N1447" s="28" t="s">
        <v>1184</v>
      </c>
      <c r="O1447" s="29">
        <v>2</v>
      </c>
      <c r="P1447" s="29">
        <v>5500</v>
      </c>
      <c r="Q1447" s="29">
        <v>0</v>
      </c>
      <c r="R1447" s="29">
        <v>11000</v>
      </c>
      <c r="S1447" s="29">
        <v>8400</v>
      </c>
      <c r="T1447" s="29">
        <v>2600</v>
      </c>
      <c r="U1447" s="30" t="s">
        <v>1174</v>
      </c>
      <c r="V1447" s="22"/>
      <c r="W1447" s="22"/>
      <c r="X1447" s="22"/>
      <c r="Y1447" s="22"/>
      <c r="Z1447" s="22"/>
      <c r="AA1447" s="22"/>
      <c r="AB1447" s="22"/>
      <c r="AC1447" s="22"/>
      <c r="AD1447" s="22"/>
      <c r="AE1447" s="22"/>
      <c r="AF1447" s="22"/>
      <c r="AG1447" s="22"/>
      <c r="AH1447" s="22"/>
      <c r="AI1447" s="22"/>
      <c r="AJ1447" s="22"/>
      <c r="AK1447" s="22"/>
      <c r="AL1447" s="22"/>
      <c r="AM1447" s="22"/>
      <c r="AN1447" s="22"/>
      <c r="AO1447" s="22"/>
      <c r="AP1447" s="22"/>
      <c r="AQ1447" s="22"/>
      <c r="AR1447" s="22"/>
      <c r="AS1447" s="22"/>
    </row>
    <row r="1448" spans="1:45" x14ac:dyDescent="0.3">
      <c r="A1448" s="22"/>
      <c r="B1448" s="26" t="s">
        <v>6161</v>
      </c>
      <c r="C1448" s="27">
        <v>46009</v>
      </c>
      <c r="D1448" s="28" t="s">
        <v>1187</v>
      </c>
      <c r="E1448" s="28" t="s">
        <v>1158</v>
      </c>
      <c r="F1448" s="28" t="s">
        <v>1196</v>
      </c>
      <c r="G1448" s="28" t="s">
        <v>1805</v>
      </c>
      <c r="H1448" s="28" t="s">
        <v>147</v>
      </c>
      <c r="I1448" s="28" t="s">
        <v>1153</v>
      </c>
      <c r="J1448" s="28" t="s">
        <v>2419</v>
      </c>
      <c r="K1448" s="28" t="s">
        <v>6162</v>
      </c>
      <c r="L1448" s="28" t="s">
        <v>6163</v>
      </c>
      <c r="M1448" s="28" t="s">
        <v>1177</v>
      </c>
      <c r="N1448" s="28" t="s">
        <v>1182</v>
      </c>
      <c r="O1448" s="29">
        <v>4</v>
      </c>
      <c r="P1448" s="29">
        <v>2800</v>
      </c>
      <c r="Q1448" s="29">
        <v>8</v>
      </c>
      <c r="R1448" s="29">
        <v>10304</v>
      </c>
      <c r="S1448" s="29">
        <v>7900</v>
      </c>
      <c r="T1448" s="29">
        <v>2404</v>
      </c>
      <c r="U1448" s="30" t="s">
        <v>1172</v>
      </c>
      <c r="V1448" s="22"/>
      <c r="W1448" s="22"/>
      <c r="X1448" s="22"/>
      <c r="Y1448" s="22"/>
      <c r="Z1448" s="22"/>
      <c r="AA1448" s="22"/>
      <c r="AB1448" s="22"/>
      <c r="AC1448" s="22"/>
      <c r="AD1448" s="22"/>
      <c r="AE1448" s="22"/>
      <c r="AF1448" s="22"/>
      <c r="AG1448" s="22"/>
      <c r="AH1448" s="22"/>
      <c r="AI1448" s="22"/>
      <c r="AJ1448" s="22"/>
      <c r="AK1448" s="22"/>
      <c r="AL1448" s="22"/>
      <c r="AM1448" s="22"/>
      <c r="AN1448" s="22"/>
      <c r="AO1448" s="22"/>
      <c r="AP1448" s="22"/>
      <c r="AQ1448" s="22"/>
      <c r="AR1448" s="22"/>
      <c r="AS1448" s="22"/>
    </row>
    <row r="1449" spans="1:45" x14ac:dyDescent="0.3">
      <c r="A1449" s="22"/>
      <c r="B1449" s="26" t="s">
        <v>6164</v>
      </c>
      <c r="C1449" s="27">
        <v>46009</v>
      </c>
      <c r="D1449" s="28" t="s">
        <v>1187</v>
      </c>
      <c r="E1449" s="28" t="s">
        <v>1158</v>
      </c>
      <c r="F1449" s="28" t="s">
        <v>1196</v>
      </c>
      <c r="G1449" s="28" t="s">
        <v>1809</v>
      </c>
      <c r="H1449" s="28" t="s">
        <v>648</v>
      </c>
      <c r="I1449" s="28" t="s">
        <v>1152</v>
      </c>
      <c r="J1449" s="28" t="s">
        <v>2419</v>
      </c>
      <c r="K1449" s="28" t="s">
        <v>6165</v>
      </c>
      <c r="L1449" s="28" t="s">
        <v>6166</v>
      </c>
      <c r="M1449" s="28" t="s">
        <v>1177</v>
      </c>
      <c r="N1449" s="28" t="s">
        <v>1182</v>
      </c>
      <c r="O1449" s="29">
        <v>6</v>
      </c>
      <c r="P1449" s="29">
        <v>1200</v>
      </c>
      <c r="Q1449" s="29">
        <v>5</v>
      </c>
      <c r="R1449" s="29">
        <v>6840</v>
      </c>
      <c r="S1449" s="29">
        <v>5200</v>
      </c>
      <c r="T1449" s="29">
        <v>1640</v>
      </c>
      <c r="U1449" s="30" t="s">
        <v>1173</v>
      </c>
      <c r="V1449" s="22"/>
      <c r="W1449" s="22"/>
      <c r="X1449" s="22"/>
      <c r="Y1449" s="22"/>
      <c r="Z1449" s="22"/>
      <c r="AA1449" s="22"/>
      <c r="AB1449" s="22"/>
      <c r="AC1449" s="22"/>
      <c r="AD1449" s="22"/>
      <c r="AE1449" s="22"/>
      <c r="AF1449" s="22"/>
      <c r="AG1449" s="22"/>
      <c r="AH1449" s="22"/>
      <c r="AI1449" s="22"/>
      <c r="AJ1449" s="22"/>
      <c r="AK1449" s="22"/>
      <c r="AL1449" s="22"/>
      <c r="AM1449" s="22"/>
      <c r="AN1449" s="22"/>
      <c r="AO1449" s="22"/>
      <c r="AP1449" s="22"/>
      <c r="AQ1449" s="22"/>
      <c r="AR1449" s="22"/>
      <c r="AS1449" s="22"/>
    </row>
    <row r="1450" spans="1:45" x14ac:dyDescent="0.3">
      <c r="A1450" s="22"/>
      <c r="B1450" s="26" t="s">
        <v>6167</v>
      </c>
      <c r="C1450" s="27">
        <v>46010</v>
      </c>
      <c r="D1450" s="28" t="s">
        <v>1188</v>
      </c>
      <c r="E1450" s="28" t="s">
        <v>1156</v>
      </c>
      <c r="F1450" s="28" t="s">
        <v>1197</v>
      </c>
      <c r="G1450" s="28" t="s">
        <v>1586</v>
      </c>
      <c r="H1450" s="28" t="s">
        <v>154</v>
      </c>
      <c r="I1450" s="28" t="s">
        <v>1152</v>
      </c>
      <c r="J1450" s="28" t="s">
        <v>2350</v>
      </c>
      <c r="K1450" s="28" t="s">
        <v>6168</v>
      </c>
      <c r="L1450" s="28" t="s">
        <v>6169</v>
      </c>
      <c r="M1450" s="28" t="s">
        <v>1177</v>
      </c>
      <c r="N1450" s="28" t="s">
        <v>1185</v>
      </c>
      <c r="O1450" s="29">
        <v>2</v>
      </c>
      <c r="P1450" s="29">
        <v>8500</v>
      </c>
      <c r="Q1450" s="29">
        <v>0</v>
      </c>
      <c r="R1450" s="29">
        <v>17000</v>
      </c>
      <c r="S1450" s="29">
        <v>13000</v>
      </c>
      <c r="T1450" s="29">
        <v>4000</v>
      </c>
      <c r="U1450" s="30" t="s">
        <v>1172</v>
      </c>
      <c r="V1450" s="22"/>
      <c r="W1450" s="22"/>
      <c r="X1450" s="22"/>
      <c r="Y1450" s="22"/>
      <c r="Z1450" s="22"/>
      <c r="AA1450" s="22"/>
      <c r="AB1450" s="22"/>
      <c r="AC1450" s="22"/>
      <c r="AD1450" s="22"/>
      <c r="AE1450" s="22"/>
      <c r="AF1450" s="22"/>
      <c r="AG1450" s="22"/>
      <c r="AH1450" s="22"/>
      <c r="AI1450" s="22"/>
      <c r="AJ1450" s="22"/>
      <c r="AK1450" s="22"/>
      <c r="AL1450" s="22"/>
      <c r="AM1450" s="22"/>
      <c r="AN1450" s="22"/>
      <c r="AO1450" s="22"/>
      <c r="AP1450" s="22"/>
      <c r="AQ1450" s="22"/>
      <c r="AR1450" s="22"/>
      <c r="AS1450" s="22"/>
    </row>
    <row r="1451" spans="1:45" x14ac:dyDescent="0.3">
      <c r="A1451" s="22"/>
      <c r="B1451" s="26" t="s">
        <v>6170</v>
      </c>
      <c r="C1451" s="27">
        <v>46010</v>
      </c>
      <c r="D1451" s="28" t="s">
        <v>1188</v>
      </c>
      <c r="E1451" s="28" t="s">
        <v>1156</v>
      </c>
      <c r="F1451" s="28" t="s">
        <v>1197</v>
      </c>
      <c r="G1451" s="28" t="s">
        <v>1591</v>
      </c>
      <c r="H1451" s="28" t="s">
        <v>693</v>
      </c>
      <c r="I1451" s="28" t="s">
        <v>1154</v>
      </c>
      <c r="J1451" s="28" t="s">
        <v>2419</v>
      </c>
      <c r="K1451" s="28" t="s">
        <v>6171</v>
      </c>
      <c r="L1451" s="28" t="s">
        <v>6172</v>
      </c>
      <c r="M1451" s="28" t="s">
        <v>1177</v>
      </c>
      <c r="N1451" s="28" t="s">
        <v>1185</v>
      </c>
      <c r="O1451" s="29">
        <v>5</v>
      </c>
      <c r="P1451" s="29">
        <v>1500</v>
      </c>
      <c r="Q1451" s="29">
        <v>0</v>
      </c>
      <c r="R1451" s="29">
        <v>7500</v>
      </c>
      <c r="S1451" s="29">
        <v>5700</v>
      </c>
      <c r="T1451" s="29">
        <v>1800</v>
      </c>
      <c r="U1451" s="30" t="s">
        <v>1174</v>
      </c>
      <c r="V1451" s="22"/>
      <c r="W1451" s="22"/>
      <c r="X1451" s="22"/>
      <c r="Y1451" s="22"/>
      <c r="Z1451" s="22"/>
      <c r="AA1451" s="22"/>
      <c r="AB1451" s="22"/>
      <c r="AC1451" s="22"/>
      <c r="AD1451" s="22"/>
      <c r="AE1451" s="22"/>
      <c r="AF1451" s="22"/>
      <c r="AG1451" s="22"/>
      <c r="AH1451" s="22"/>
      <c r="AI1451" s="22"/>
      <c r="AJ1451" s="22"/>
      <c r="AK1451" s="22"/>
      <c r="AL1451" s="22"/>
      <c r="AM1451" s="22"/>
      <c r="AN1451" s="22"/>
      <c r="AO1451" s="22"/>
      <c r="AP1451" s="22"/>
      <c r="AQ1451" s="22"/>
      <c r="AR1451" s="22"/>
      <c r="AS1451" s="22"/>
    </row>
    <row r="1452" spans="1:45" x14ac:dyDescent="0.3">
      <c r="A1452" s="22"/>
      <c r="B1452" s="26" t="s">
        <v>6173</v>
      </c>
      <c r="C1452" s="27">
        <v>46011</v>
      </c>
      <c r="D1452" s="28" t="s">
        <v>1189</v>
      </c>
      <c r="E1452" s="28" t="s">
        <v>1157</v>
      </c>
      <c r="F1452" s="28" t="s">
        <v>1195</v>
      </c>
      <c r="G1452" s="28" t="s">
        <v>6174</v>
      </c>
      <c r="H1452" s="28" t="s">
        <v>507</v>
      </c>
      <c r="I1452" s="28" t="s">
        <v>1153</v>
      </c>
      <c r="J1452" s="28" t="s">
        <v>2261</v>
      </c>
      <c r="K1452" s="28" t="s">
        <v>6175</v>
      </c>
      <c r="L1452" s="28" t="s">
        <v>6176</v>
      </c>
      <c r="M1452" s="28" t="s">
        <v>1177</v>
      </c>
      <c r="N1452" s="28" t="s">
        <v>1183</v>
      </c>
      <c r="O1452" s="29">
        <v>3</v>
      </c>
      <c r="P1452" s="29">
        <v>12000</v>
      </c>
      <c r="Q1452" s="29">
        <v>8</v>
      </c>
      <c r="R1452" s="29">
        <v>33120</v>
      </c>
      <c r="S1452" s="29">
        <v>25500</v>
      </c>
      <c r="T1452" s="29">
        <v>7620</v>
      </c>
      <c r="U1452" s="30" t="s">
        <v>1172</v>
      </c>
      <c r="V1452" s="22"/>
      <c r="W1452" s="22"/>
      <c r="X1452" s="22"/>
      <c r="Y1452" s="22"/>
      <c r="Z1452" s="22"/>
      <c r="AA1452" s="22"/>
      <c r="AB1452" s="22"/>
      <c r="AC1452" s="22"/>
      <c r="AD1452" s="22"/>
      <c r="AE1452" s="22"/>
      <c r="AF1452" s="22"/>
      <c r="AG1452" s="22"/>
      <c r="AH1452" s="22"/>
      <c r="AI1452" s="22"/>
      <c r="AJ1452" s="22"/>
      <c r="AK1452" s="22"/>
      <c r="AL1452" s="22"/>
      <c r="AM1452" s="22"/>
      <c r="AN1452" s="22"/>
      <c r="AO1452" s="22"/>
      <c r="AP1452" s="22"/>
      <c r="AQ1452" s="22"/>
      <c r="AR1452" s="22"/>
      <c r="AS1452" s="22"/>
    </row>
    <row r="1453" spans="1:45" x14ac:dyDescent="0.3">
      <c r="A1453" s="22"/>
      <c r="B1453" s="26" t="s">
        <v>6177</v>
      </c>
      <c r="C1453" s="27">
        <v>46011</v>
      </c>
      <c r="D1453" s="28" t="s">
        <v>1189</v>
      </c>
      <c r="E1453" s="28" t="s">
        <v>1157</v>
      </c>
      <c r="F1453" s="28" t="s">
        <v>1195</v>
      </c>
      <c r="G1453" s="28" t="s">
        <v>6178</v>
      </c>
      <c r="H1453" s="28" t="s">
        <v>373</v>
      </c>
      <c r="I1453" s="28" t="s">
        <v>1154</v>
      </c>
      <c r="J1453" s="28" t="s">
        <v>2261</v>
      </c>
      <c r="K1453" s="28" t="s">
        <v>6179</v>
      </c>
      <c r="L1453" s="28" t="s">
        <v>6180</v>
      </c>
      <c r="M1453" s="28" t="s">
        <v>1178</v>
      </c>
      <c r="N1453" s="28" t="s">
        <v>1183</v>
      </c>
      <c r="O1453" s="29">
        <v>10</v>
      </c>
      <c r="P1453" s="29">
        <v>5000</v>
      </c>
      <c r="Q1453" s="29">
        <v>5</v>
      </c>
      <c r="R1453" s="29">
        <v>47500</v>
      </c>
      <c r="S1453" s="29">
        <v>36000</v>
      </c>
      <c r="T1453" s="29">
        <v>11500</v>
      </c>
      <c r="U1453" s="30" t="s">
        <v>1174</v>
      </c>
      <c r="V1453" s="22"/>
      <c r="W1453" s="22"/>
      <c r="X1453" s="22"/>
      <c r="Y1453" s="22"/>
      <c r="Z1453" s="22"/>
      <c r="AA1453" s="22"/>
      <c r="AB1453" s="22"/>
      <c r="AC1453" s="22"/>
      <c r="AD1453" s="22"/>
      <c r="AE1453" s="22"/>
      <c r="AF1453" s="22"/>
      <c r="AG1453" s="22"/>
      <c r="AH1453" s="22"/>
      <c r="AI1453" s="22"/>
      <c r="AJ1453" s="22"/>
      <c r="AK1453" s="22"/>
      <c r="AL1453" s="22"/>
      <c r="AM1453" s="22"/>
      <c r="AN1453" s="22"/>
      <c r="AO1453" s="22"/>
      <c r="AP1453" s="22"/>
      <c r="AQ1453" s="22"/>
      <c r="AR1453" s="22"/>
      <c r="AS1453" s="22"/>
    </row>
    <row r="1454" spans="1:45" x14ac:dyDescent="0.3">
      <c r="A1454" s="22"/>
      <c r="B1454" s="26" t="s">
        <v>6181</v>
      </c>
      <c r="C1454" s="27">
        <v>46012</v>
      </c>
      <c r="D1454" s="28" t="s">
        <v>1190</v>
      </c>
      <c r="E1454" s="28" t="s">
        <v>1157</v>
      </c>
      <c r="F1454" s="28" t="s">
        <v>1197</v>
      </c>
      <c r="G1454" s="28" t="s">
        <v>4391</v>
      </c>
      <c r="H1454" s="28" t="s">
        <v>141</v>
      </c>
      <c r="I1454" s="28" t="s">
        <v>1151</v>
      </c>
      <c r="J1454" s="28" t="s">
        <v>4342</v>
      </c>
      <c r="K1454" s="28" t="s">
        <v>6182</v>
      </c>
      <c r="L1454" s="28" t="s">
        <v>6183</v>
      </c>
      <c r="M1454" s="28" t="s">
        <v>1177</v>
      </c>
      <c r="N1454" s="28" t="s">
        <v>1181</v>
      </c>
      <c r="O1454" s="29">
        <v>5</v>
      </c>
      <c r="P1454" s="29">
        <v>3200</v>
      </c>
      <c r="Q1454" s="29">
        <v>10</v>
      </c>
      <c r="R1454" s="29">
        <v>14400</v>
      </c>
      <c r="S1454" s="29">
        <v>11000</v>
      </c>
      <c r="T1454" s="29">
        <v>3400</v>
      </c>
      <c r="U1454" s="30" t="s">
        <v>1172</v>
      </c>
      <c r="V1454" s="22"/>
      <c r="W1454" s="22"/>
      <c r="X1454" s="22"/>
      <c r="Y1454" s="22"/>
      <c r="Z1454" s="22"/>
      <c r="AA1454" s="22"/>
      <c r="AB1454" s="22"/>
      <c r="AC1454" s="22"/>
      <c r="AD1454" s="22"/>
      <c r="AE1454" s="22"/>
      <c r="AF1454" s="22"/>
      <c r="AG1454" s="22"/>
      <c r="AH1454" s="22"/>
      <c r="AI1454" s="22"/>
      <c r="AJ1454" s="22"/>
      <c r="AK1454" s="22"/>
      <c r="AL1454" s="22"/>
      <c r="AM1454" s="22"/>
      <c r="AN1454" s="22"/>
      <c r="AO1454" s="22"/>
      <c r="AP1454" s="22"/>
      <c r="AQ1454" s="22"/>
      <c r="AR1454" s="22"/>
      <c r="AS1454" s="22"/>
    </row>
    <row r="1455" spans="1:45" x14ac:dyDescent="0.3">
      <c r="A1455" s="22"/>
      <c r="B1455" s="26" t="s">
        <v>6184</v>
      </c>
      <c r="C1455" s="27">
        <v>46012</v>
      </c>
      <c r="D1455" s="28" t="s">
        <v>1190</v>
      </c>
      <c r="E1455" s="28" t="s">
        <v>1157</v>
      </c>
      <c r="F1455" s="28" t="s">
        <v>1197</v>
      </c>
      <c r="G1455" s="28" t="s">
        <v>4395</v>
      </c>
      <c r="H1455" s="28" t="s">
        <v>486</v>
      </c>
      <c r="I1455" s="28" t="s">
        <v>1151</v>
      </c>
      <c r="J1455" s="28" t="s">
        <v>2946</v>
      </c>
      <c r="K1455" s="28" t="s">
        <v>6185</v>
      </c>
      <c r="L1455" s="28" t="s">
        <v>6186</v>
      </c>
      <c r="M1455" s="28" t="s">
        <v>1177</v>
      </c>
      <c r="N1455" s="28" t="s">
        <v>1181</v>
      </c>
      <c r="O1455" s="29">
        <v>4</v>
      </c>
      <c r="P1455" s="29">
        <v>1800</v>
      </c>
      <c r="Q1455" s="29">
        <v>5</v>
      </c>
      <c r="R1455" s="29">
        <v>6840</v>
      </c>
      <c r="S1455" s="29">
        <v>5200</v>
      </c>
      <c r="T1455" s="29">
        <v>1640</v>
      </c>
      <c r="U1455" s="30" t="s">
        <v>1174</v>
      </c>
      <c r="V1455" s="22"/>
      <c r="W1455" s="22"/>
      <c r="X1455" s="22"/>
      <c r="Y1455" s="22"/>
      <c r="Z1455" s="22"/>
      <c r="AA1455" s="22"/>
      <c r="AB1455" s="22"/>
      <c r="AC1455" s="22"/>
      <c r="AD1455" s="22"/>
      <c r="AE1455" s="22"/>
      <c r="AF1455" s="22"/>
      <c r="AG1455" s="22"/>
      <c r="AH1455" s="22"/>
      <c r="AI1455" s="22"/>
      <c r="AJ1455" s="22"/>
      <c r="AK1455" s="22"/>
      <c r="AL1455" s="22"/>
      <c r="AM1455" s="22"/>
      <c r="AN1455" s="22"/>
      <c r="AO1455" s="22"/>
      <c r="AP1455" s="22"/>
      <c r="AQ1455" s="22"/>
      <c r="AR1455" s="22"/>
      <c r="AS1455" s="22"/>
    </row>
    <row r="1456" spans="1:45" x14ac:dyDescent="0.3">
      <c r="A1456" s="22"/>
      <c r="B1456" s="26" t="s">
        <v>6187</v>
      </c>
      <c r="C1456" s="27">
        <v>46013</v>
      </c>
      <c r="D1456" s="28" t="s">
        <v>1191</v>
      </c>
      <c r="E1456" s="28" t="s">
        <v>1157</v>
      </c>
      <c r="F1456" s="28" t="s">
        <v>1198</v>
      </c>
      <c r="G1456" s="28" t="s">
        <v>5713</v>
      </c>
      <c r="H1456" s="28" t="s">
        <v>140</v>
      </c>
      <c r="I1456" s="28" t="s">
        <v>1155</v>
      </c>
      <c r="J1456" s="28" t="s">
        <v>2350</v>
      </c>
      <c r="K1456" s="28" t="s">
        <v>6188</v>
      </c>
      <c r="L1456" s="28" t="s">
        <v>6189</v>
      </c>
      <c r="M1456" s="28" t="s">
        <v>1177</v>
      </c>
      <c r="N1456" s="28" t="s">
        <v>1180</v>
      </c>
      <c r="O1456" s="29">
        <v>2</v>
      </c>
      <c r="P1456" s="29">
        <v>25000</v>
      </c>
      <c r="Q1456" s="29">
        <v>12</v>
      </c>
      <c r="R1456" s="29">
        <v>44000</v>
      </c>
      <c r="S1456" s="29">
        <v>34000</v>
      </c>
      <c r="T1456" s="29">
        <v>10000</v>
      </c>
      <c r="U1456" s="30" t="s">
        <v>1172</v>
      </c>
      <c r="V1456" s="22"/>
      <c r="W1456" s="22"/>
      <c r="X1456" s="22"/>
      <c r="Y1456" s="22"/>
      <c r="Z1456" s="22"/>
      <c r="AA1456" s="22"/>
      <c r="AB1456" s="22"/>
      <c r="AC1456" s="22"/>
      <c r="AD1456" s="22"/>
      <c r="AE1456" s="22"/>
      <c r="AF1456" s="22"/>
      <c r="AG1456" s="22"/>
      <c r="AH1456" s="22"/>
      <c r="AI1456" s="22"/>
      <c r="AJ1456" s="22"/>
      <c r="AK1456" s="22"/>
      <c r="AL1456" s="22"/>
      <c r="AM1456" s="22"/>
      <c r="AN1456" s="22"/>
      <c r="AO1456" s="22"/>
      <c r="AP1456" s="22"/>
      <c r="AQ1456" s="22"/>
      <c r="AR1456" s="22"/>
      <c r="AS1456" s="22"/>
    </row>
    <row r="1457" spans="1:45" x14ac:dyDescent="0.3">
      <c r="A1457" s="22"/>
      <c r="B1457" s="26" t="s">
        <v>6190</v>
      </c>
      <c r="C1457" s="27">
        <v>46013</v>
      </c>
      <c r="D1457" s="28" t="s">
        <v>1191</v>
      </c>
      <c r="E1457" s="28" t="s">
        <v>1157</v>
      </c>
      <c r="F1457" s="28" t="s">
        <v>1198</v>
      </c>
      <c r="G1457" s="28" t="s">
        <v>5717</v>
      </c>
      <c r="H1457" s="28" t="s">
        <v>761</v>
      </c>
      <c r="I1457" s="28" t="s">
        <v>1155</v>
      </c>
      <c r="J1457" s="28" t="s">
        <v>1245</v>
      </c>
      <c r="K1457" s="28" t="s">
        <v>6191</v>
      </c>
      <c r="L1457" s="28" t="s">
        <v>6192</v>
      </c>
      <c r="M1457" s="28" t="s">
        <v>1177</v>
      </c>
      <c r="N1457" s="28" t="s">
        <v>1180</v>
      </c>
      <c r="O1457" s="29">
        <v>4</v>
      </c>
      <c r="P1457" s="29">
        <v>2000</v>
      </c>
      <c r="Q1457" s="29">
        <v>0</v>
      </c>
      <c r="R1457" s="29">
        <v>8000</v>
      </c>
      <c r="S1457" s="29">
        <v>6100</v>
      </c>
      <c r="T1457" s="29">
        <v>1900</v>
      </c>
      <c r="U1457" s="30" t="s">
        <v>1174</v>
      </c>
      <c r="V1457" s="22"/>
      <c r="W1457" s="22"/>
      <c r="X1457" s="22"/>
      <c r="Y1457" s="22"/>
      <c r="Z1457" s="22"/>
      <c r="AA1457" s="22"/>
      <c r="AB1457" s="22"/>
      <c r="AC1457" s="22"/>
      <c r="AD1457" s="22"/>
      <c r="AE1457" s="22"/>
      <c r="AF1457" s="22"/>
      <c r="AG1457" s="22"/>
      <c r="AH1457" s="22"/>
      <c r="AI1457" s="22"/>
      <c r="AJ1457" s="22"/>
      <c r="AK1457" s="22"/>
      <c r="AL1457" s="22"/>
      <c r="AM1457" s="22"/>
      <c r="AN1457" s="22"/>
      <c r="AO1457" s="22"/>
      <c r="AP1457" s="22"/>
      <c r="AQ1457" s="22"/>
      <c r="AR1457" s="22"/>
      <c r="AS1457" s="22"/>
    </row>
    <row r="1458" spans="1:45" x14ac:dyDescent="0.3">
      <c r="A1458" s="22"/>
      <c r="B1458" s="26" t="s">
        <v>6193</v>
      </c>
      <c r="C1458" s="27">
        <v>46014</v>
      </c>
      <c r="D1458" s="28" t="s">
        <v>1192</v>
      </c>
      <c r="E1458" s="28" t="s">
        <v>1157</v>
      </c>
      <c r="F1458" s="28" t="s">
        <v>1195</v>
      </c>
      <c r="G1458" s="28" t="s">
        <v>6194</v>
      </c>
      <c r="H1458" s="28" t="s">
        <v>139</v>
      </c>
      <c r="I1458" s="28" t="s">
        <v>1153</v>
      </c>
      <c r="J1458" s="28" t="s">
        <v>2261</v>
      </c>
      <c r="K1458" s="28" t="s">
        <v>6195</v>
      </c>
      <c r="L1458" s="28" t="s">
        <v>6196</v>
      </c>
      <c r="M1458" s="28" t="s">
        <v>1177</v>
      </c>
      <c r="N1458" s="28" t="s">
        <v>1183</v>
      </c>
      <c r="O1458" s="29">
        <v>2</v>
      </c>
      <c r="P1458" s="29">
        <v>18000</v>
      </c>
      <c r="Q1458" s="29">
        <v>8</v>
      </c>
      <c r="R1458" s="29">
        <v>33120</v>
      </c>
      <c r="S1458" s="29">
        <v>25500</v>
      </c>
      <c r="T1458" s="29">
        <v>7620</v>
      </c>
      <c r="U1458" s="30" t="s">
        <v>1172</v>
      </c>
      <c r="V1458" s="22"/>
      <c r="W1458" s="22"/>
      <c r="X1458" s="22"/>
      <c r="Y1458" s="22"/>
      <c r="Z1458" s="22"/>
      <c r="AA1458" s="22"/>
      <c r="AB1458" s="22"/>
      <c r="AC1458" s="22"/>
      <c r="AD1458" s="22"/>
      <c r="AE1458" s="22"/>
      <c r="AF1458" s="22"/>
      <c r="AG1458" s="22"/>
      <c r="AH1458" s="22"/>
      <c r="AI1458" s="22"/>
      <c r="AJ1458" s="22"/>
      <c r="AK1458" s="22"/>
      <c r="AL1458" s="22"/>
      <c r="AM1458" s="22"/>
      <c r="AN1458" s="22"/>
      <c r="AO1458" s="22"/>
      <c r="AP1458" s="22"/>
      <c r="AQ1458" s="22"/>
      <c r="AR1458" s="22"/>
      <c r="AS1458" s="22"/>
    </row>
    <row r="1459" spans="1:45" x14ac:dyDescent="0.3">
      <c r="A1459" s="22"/>
      <c r="B1459" s="26" t="s">
        <v>6197</v>
      </c>
      <c r="C1459" s="27">
        <v>46014</v>
      </c>
      <c r="D1459" s="28" t="s">
        <v>1192</v>
      </c>
      <c r="E1459" s="28" t="s">
        <v>1157</v>
      </c>
      <c r="F1459" s="28" t="s">
        <v>1195</v>
      </c>
      <c r="G1459" s="28" t="s">
        <v>6198</v>
      </c>
      <c r="H1459" s="28" t="s">
        <v>877</v>
      </c>
      <c r="I1459" s="28" t="s">
        <v>1153</v>
      </c>
      <c r="J1459" s="28" t="s">
        <v>2833</v>
      </c>
      <c r="K1459" s="28" t="s">
        <v>6199</v>
      </c>
      <c r="L1459" s="28" t="s">
        <v>6200</v>
      </c>
      <c r="M1459" s="28" t="s">
        <v>1177</v>
      </c>
      <c r="N1459" s="28" t="s">
        <v>1183</v>
      </c>
      <c r="O1459" s="29">
        <v>3</v>
      </c>
      <c r="P1459" s="29">
        <v>2500</v>
      </c>
      <c r="Q1459" s="29">
        <v>5</v>
      </c>
      <c r="R1459" s="29">
        <v>7125</v>
      </c>
      <c r="S1459" s="29">
        <v>5400</v>
      </c>
      <c r="T1459" s="29">
        <v>1725</v>
      </c>
      <c r="U1459" s="30" t="s">
        <v>1173</v>
      </c>
      <c r="V1459" s="22"/>
      <c r="W1459" s="22"/>
      <c r="X1459" s="22"/>
      <c r="Y1459" s="22"/>
      <c r="Z1459" s="22"/>
      <c r="AA1459" s="22"/>
      <c r="AB1459" s="22"/>
      <c r="AC1459" s="22"/>
      <c r="AD1459" s="22"/>
      <c r="AE1459" s="22"/>
      <c r="AF1459" s="22"/>
      <c r="AG1459" s="22"/>
      <c r="AH1459" s="22"/>
      <c r="AI1459" s="22"/>
      <c r="AJ1459" s="22"/>
      <c r="AK1459" s="22"/>
      <c r="AL1459" s="22"/>
      <c r="AM1459" s="22"/>
      <c r="AN1459" s="22"/>
      <c r="AO1459" s="22"/>
      <c r="AP1459" s="22"/>
      <c r="AQ1459" s="22"/>
      <c r="AR1459" s="22"/>
      <c r="AS1459" s="22"/>
    </row>
    <row r="1460" spans="1:45" x14ac:dyDescent="0.3">
      <c r="A1460" s="22"/>
      <c r="B1460" s="31" t="s">
        <v>6201</v>
      </c>
      <c r="C1460" s="32">
        <v>46015</v>
      </c>
      <c r="D1460" s="33" t="s">
        <v>1186</v>
      </c>
      <c r="E1460" s="33" t="s">
        <v>1159</v>
      </c>
      <c r="F1460" s="33" t="s">
        <v>1198</v>
      </c>
      <c r="G1460" s="33" t="s">
        <v>1947</v>
      </c>
      <c r="H1460" s="33" t="s">
        <v>563</v>
      </c>
      <c r="I1460" s="33" t="s">
        <v>1152</v>
      </c>
      <c r="J1460" s="33" t="s">
        <v>2350</v>
      </c>
      <c r="K1460" s="33" t="s">
        <v>6202</v>
      </c>
      <c r="L1460" s="33" t="s">
        <v>6203</v>
      </c>
      <c r="M1460" s="33" t="s">
        <v>1177</v>
      </c>
      <c r="N1460" s="33" t="s">
        <v>1184</v>
      </c>
      <c r="O1460" s="34">
        <v>3</v>
      </c>
      <c r="P1460" s="34">
        <v>22000</v>
      </c>
      <c r="Q1460" s="34">
        <v>15</v>
      </c>
      <c r="R1460" s="34">
        <v>56100</v>
      </c>
      <c r="S1460" s="34">
        <v>43000</v>
      </c>
      <c r="T1460" s="34">
        <v>13100</v>
      </c>
      <c r="U1460" s="35" t="s">
        <v>1172</v>
      </c>
      <c r="V1460" s="22"/>
      <c r="W1460" s="22"/>
      <c r="X1460" s="22"/>
      <c r="Y1460" s="22"/>
      <c r="Z1460" s="22"/>
      <c r="AA1460" s="22"/>
      <c r="AB1460" s="22"/>
      <c r="AC1460" s="22"/>
      <c r="AD1460" s="22"/>
      <c r="AE1460" s="22"/>
      <c r="AF1460" s="22"/>
      <c r="AG1460" s="22"/>
      <c r="AH1460" s="22"/>
      <c r="AI1460" s="22"/>
      <c r="AJ1460" s="22"/>
      <c r="AK1460" s="22"/>
      <c r="AL1460" s="22"/>
      <c r="AM1460" s="22"/>
      <c r="AN1460" s="22"/>
      <c r="AO1460" s="22"/>
      <c r="AP1460" s="22"/>
      <c r="AQ1460" s="22"/>
      <c r="AR1460" s="22"/>
      <c r="AS1460" s="22"/>
    </row>
    <row r="1461" spans="1:45" x14ac:dyDescent="0.3">
      <c r="A1461" s="22"/>
      <c r="B1461" s="22"/>
      <c r="C1461" s="22"/>
      <c r="D1461" s="22"/>
      <c r="E1461" s="22"/>
      <c r="F1461" s="22"/>
      <c r="G1461" s="22"/>
      <c r="H1461" s="22"/>
      <c r="I1461" s="22"/>
      <c r="J1461" s="22"/>
      <c r="K1461" s="22"/>
      <c r="L1461" s="22"/>
      <c r="M1461" s="22"/>
      <c r="N1461" s="22"/>
      <c r="O1461" s="22"/>
      <c r="P1461" s="22"/>
      <c r="Q1461" s="22"/>
      <c r="R1461" s="22"/>
      <c r="S1461" s="22"/>
      <c r="T1461" s="22"/>
      <c r="U1461" s="22"/>
      <c r="V1461" s="22"/>
      <c r="W1461" s="22"/>
      <c r="X1461" s="22"/>
      <c r="Y1461" s="22"/>
      <c r="Z1461" s="22"/>
      <c r="AA1461" s="22"/>
      <c r="AB1461" s="22"/>
      <c r="AC1461" s="22"/>
      <c r="AD1461" s="22"/>
      <c r="AE1461" s="22"/>
      <c r="AF1461" s="22"/>
      <c r="AG1461" s="22"/>
      <c r="AH1461" s="22"/>
      <c r="AI1461" s="22"/>
      <c r="AJ1461" s="22"/>
      <c r="AK1461" s="22"/>
      <c r="AL1461" s="22"/>
      <c r="AM1461" s="22"/>
      <c r="AN1461" s="22"/>
      <c r="AO1461" s="22"/>
      <c r="AP1461" s="22"/>
      <c r="AQ1461" s="22"/>
      <c r="AR1461" s="22"/>
      <c r="AS1461" s="22"/>
    </row>
    <row r="1462" spans="1:45" x14ac:dyDescent="0.3">
      <c r="A1462" s="22"/>
      <c r="B1462" s="22"/>
      <c r="C1462" s="22"/>
      <c r="D1462" s="22"/>
      <c r="E1462" s="22"/>
      <c r="F1462" s="22"/>
      <c r="G1462" s="22"/>
      <c r="H1462" s="22"/>
      <c r="I1462" s="22"/>
      <c r="J1462" s="22"/>
      <c r="K1462" s="22"/>
      <c r="L1462" s="22"/>
      <c r="M1462" s="22"/>
      <c r="N1462" s="22"/>
      <c r="O1462" s="22"/>
      <c r="P1462" s="22"/>
      <c r="Q1462" s="22"/>
      <c r="R1462" s="22"/>
      <c r="S1462" s="22"/>
      <c r="T1462" s="22"/>
      <c r="U1462" s="22"/>
      <c r="V1462" s="22"/>
      <c r="W1462" s="22"/>
      <c r="X1462" s="22"/>
      <c r="Y1462" s="22"/>
      <c r="Z1462" s="22"/>
      <c r="AA1462" s="22"/>
      <c r="AB1462" s="22"/>
      <c r="AC1462" s="22"/>
      <c r="AD1462" s="22"/>
      <c r="AE1462" s="22"/>
      <c r="AF1462" s="22"/>
      <c r="AG1462" s="22"/>
      <c r="AH1462" s="22"/>
      <c r="AI1462" s="22"/>
      <c r="AJ1462" s="22"/>
      <c r="AK1462" s="22"/>
      <c r="AL1462" s="22"/>
      <c r="AM1462" s="22"/>
      <c r="AN1462" s="22"/>
      <c r="AO1462" s="22"/>
      <c r="AP1462" s="22"/>
      <c r="AQ1462" s="22"/>
      <c r="AR1462" s="22"/>
      <c r="AS1462" s="22"/>
    </row>
    <row r="1463" spans="1:45" x14ac:dyDescent="0.3">
      <c r="A1463" s="22"/>
      <c r="B1463" s="22"/>
      <c r="C1463" s="22"/>
      <c r="D1463" s="22"/>
      <c r="E1463" s="22"/>
      <c r="F1463" s="22"/>
      <c r="G1463" s="22"/>
      <c r="H1463" s="22"/>
      <c r="I1463" s="22"/>
      <c r="J1463" s="22"/>
      <c r="K1463" s="22"/>
      <c r="L1463" s="22"/>
      <c r="M1463" s="22"/>
      <c r="N1463" s="22"/>
      <c r="O1463" s="22"/>
      <c r="P1463" s="22"/>
      <c r="Q1463" s="22"/>
      <c r="R1463" s="22"/>
      <c r="S1463" s="22"/>
      <c r="T1463" s="22"/>
      <c r="U1463" s="22"/>
      <c r="V1463" s="22"/>
      <c r="W1463" s="22"/>
      <c r="X1463" s="22"/>
      <c r="Y1463" s="22"/>
      <c r="Z1463" s="22"/>
      <c r="AA1463" s="22"/>
      <c r="AB1463" s="22"/>
      <c r="AC1463" s="22"/>
      <c r="AD1463" s="22"/>
      <c r="AE1463" s="22"/>
      <c r="AF1463" s="22"/>
      <c r="AG1463" s="22"/>
      <c r="AH1463" s="22"/>
      <c r="AI1463" s="22"/>
      <c r="AJ1463" s="22"/>
      <c r="AK1463" s="22"/>
      <c r="AL1463" s="22"/>
      <c r="AM1463" s="22"/>
      <c r="AN1463" s="22"/>
      <c r="AO1463" s="22"/>
      <c r="AP1463" s="22"/>
      <c r="AQ1463" s="22"/>
      <c r="AR1463" s="22"/>
      <c r="AS1463" s="22"/>
    </row>
    <row r="1464" spans="1:45" x14ac:dyDescent="0.3">
      <c r="A1464" s="22"/>
      <c r="B1464" s="22"/>
      <c r="C1464" s="22"/>
      <c r="D1464" s="22"/>
      <c r="E1464" s="22"/>
      <c r="F1464" s="22"/>
      <c r="G1464" s="22"/>
      <c r="H1464" s="22"/>
      <c r="I1464" s="22"/>
      <c r="J1464" s="22"/>
      <c r="K1464" s="22"/>
      <c r="L1464" s="22"/>
      <c r="M1464" s="22"/>
      <c r="N1464" s="22"/>
      <c r="O1464" s="22"/>
      <c r="P1464" s="22"/>
      <c r="Q1464" s="22"/>
      <c r="R1464" s="22"/>
      <c r="S1464" s="22"/>
      <c r="T1464" s="22"/>
      <c r="U1464" s="22"/>
      <c r="V1464" s="22"/>
      <c r="W1464" s="22"/>
      <c r="X1464" s="22"/>
      <c r="Y1464" s="22"/>
      <c r="Z1464" s="22"/>
      <c r="AA1464" s="22"/>
      <c r="AB1464" s="22"/>
      <c r="AC1464" s="22"/>
      <c r="AD1464" s="22"/>
      <c r="AE1464" s="22"/>
      <c r="AF1464" s="22"/>
      <c r="AG1464" s="22"/>
      <c r="AH1464" s="22"/>
      <c r="AI1464" s="22"/>
      <c r="AJ1464" s="22"/>
      <c r="AK1464" s="22"/>
      <c r="AL1464" s="22"/>
      <c r="AM1464" s="22"/>
      <c r="AN1464" s="22"/>
      <c r="AO1464" s="22"/>
      <c r="AP1464" s="22"/>
      <c r="AQ1464" s="22"/>
      <c r="AR1464" s="22"/>
      <c r="AS1464" s="22"/>
    </row>
    <row r="1465" spans="1:45" x14ac:dyDescent="0.3">
      <c r="A1465" s="22"/>
      <c r="B1465" s="22"/>
      <c r="C1465" s="22"/>
      <c r="D1465" s="22"/>
      <c r="E1465" s="22"/>
      <c r="F1465" s="22"/>
      <c r="G1465" s="22"/>
      <c r="H1465" s="22"/>
      <c r="I1465" s="22"/>
      <c r="J1465" s="22"/>
      <c r="K1465" s="22"/>
      <c r="L1465" s="22"/>
      <c r="M1465" s="22"/>
      <c r="N1465" s="22"/>
      <c r="O1465" s="22"/>
      <c r="P1465" s="22"/>
      <c r="Q1465" s="22"/>
      <c r="R1465" s="22"/>
      <c r="S1465" s="22"/>
      <c r="T1465" s="22"/>
      <c r="U1465" s="22"/>
      <c r="V1465" s="22"/>
      <c r="W1465" s="22"/>
      <c r="X1465" s="22"/>
      <c r="Y1465" s="22"/>
      <c r="Z1465" s="22"/>
      <c r="AA1465" s="22"/>
      <c r="AB1465" s="22"/>
      <c r="AC1465" s="22"/>
      <c r="AD1465" s="22"/>
      <c r="AE1465" s="22"/>
      <c r="AF1465" s="22"/>
      <c r="AG1465" s="22"/>
      <c r="AH1465" s="22"/>
      <c r="AI1465" s="22"/>
      <c r="AJ1465" s="22"/>
      <c r="AK1465" s="22"/>
      <c r="AL1465" s="22"/>
      <c r="AM1465" s="22"/>
      <c r="AN1465" s="22"/>
      <c r="AO1465" s="22"/>
      <c r="AP1465" s="22"/>
      <c r="AQ1465" s="22"/>
      <c r="AR1465" s="22"/>
      <c r="AS1465" s="22"/>
    </row>
    <row r="1466" spans="1:45" x14ac:dyDescent="0.3">
      <c r="A1466" s="22"/>
      <c r="B1466" s="22"/>
      <c r="C1466" s="22"/>
      <c r="D1466" s="22"/>
      <c r="E1466" s="22"/>
      <c r="F1466" s="22"/>
      <c r="G1466" s="22"/>
      <c r="H1466" s="22"/>
      <c r="I1466" s="22"/>
      <c r="J1466" s="22"/>
      <c r="K1466" s="22"/>
      <c r="L1466" s="22"/>
      <c r="M1466" s="22"/>
      <c r="N1466" s="22"/>
      <c r="O1466" s="22"/>
      <c r="P1466" s="22"/>
      <c r="Q1466" s="22"/>
      <c r="R1466" s="22"/>
      <c r="S1466" s="22"/>
      <c r="T1466" s="22"/>
      <c r="U1466" s="22"/>
      <c r="V1466" s="22"/>
      <c r="W1466" s="22"/>
      <c r="X1466" s="22"/>
      <c r="Y1466" s="22"/>
      <c r="Z1466" s="22"/>
      <c r="AA1466" s="22"/>
      <c r="AB1466" s="22"/>
      <c r="AC1466" s="22"/>
      <c r="AD1466" s="22"/>
      <c r="AE1466" s="22"/>
      <c r="AF1466" s="22"/>
      <c r="AG1466" s="22"/>
      <c r="AH1466" s="22"/>
      <c r="AI1466" s="22"/>
      <c r="AJ1466" s="22"/>
      <c r="AK1466" s="22"/>
      <c r="AL1466" s="22"/>
      <c r="AM1466" s="22"/>
      <c r="AN1466" s="22"/>
      <c r="AO1466" s="22"/>
      <c r="AP1466" s="22"/>
      <c r="AQ1466" s="22"/>
      <c r="AR1466" s="22"/>
      <c r="AS1466" s="22"/>
    </row>
  </sheetData>
  <mergeCells count="1">
    <mergeCell ref="C2:I4"/>
  </mergeCells>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2562344-220B-4BB9-B43F-AA5091C5588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Pivot</vt:lpstr>
      <vt:lpstr>Processing</vt:lpstr>
      <vt:lpstr>Dashboard</vt:lpstr>
      <vt:lpstr>Profit</vt:lpstr>
      <vt:lpstr>Insights</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muhammed Jan</dc:creator>
  <cp:lastModifiedBy>muhammed Jan</cp:lastModifiedBy>
  <dcterms:created xsi:type="dcterms:W3CDTF">2026-03-14T04:00:47Z</dcterms:created>
  <dcterms:modified xsi:type="dcterms:W3CDTF">2026-03-15T08:23:59Z</dcterms:modified>
</cp:coreProperties>
</file>