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hs dorari banda\ghs dorri paper\gps no.1 result\"/>
    </mc:Choice>
  </mc:AlternateContent>
  <xr:revisionPtr revIDLastSave="0" documentId="8_{1FCC09DB-D7BC-49BD-B9E9-3AC039703C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PS No. 01 Durri Banda" sheetId="1" r:id="rId1"/>
  </sheets>
  <definedNames>
    <definedName name="_xlnm.Print_Titles" localSheetId="0">'GPS No. 01 Durri Banda'!$1:$5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1" i="1" l="1"/>
  <c r="H60" i="1" s="1"/>
  <c r="J40" i="1"/>
  <c r="H59" i="1"/>
  <c r="M56" i="1"/>
  <c r="L56" i="1"/>
  <c r="J56" i="1"/>
  <c r="J55" i="1"/>
  <c r="M7" i="1" l="1"/>
  <c r="M8" i="1"/>
  <c r="M9" i="1"/>
  <c r="M10" i="1"/>
  <c r="M11" i="1"/>
  <c r="M13" i="1"/>
  <c r="M14" i="1"/>
  <c r="M15" i="1"/>
  <c r="M16" i="1"/>
  <c r="M17" i="1"/>
  <c r="M22" i="1"/>
  <c r="M23" i="1"/>
  <c r="M29" i="1"/>
  <c r="M31" i="1"/>
  <c r="M32" i="1"/>
  <c r="M33" i="1"/>
  <c r="M34" i="1"/>
  <c r="M35" i="1"/>
  <c r="M36" i="1"/>
  <c r="M37" i="1"/>
  <c r="M38" i="1"/>
  <c r="M39" i="1"/>
  <c r="M43" i="1"/>
  <c r="M44" i="1"/>
  <c r="M45" i="1"/>
  <c r="M46" i="1"/>
  <c r="M47" i="1"/>
  <c r="M48" i="1"/>
  <c r="M49" i="1"/>
  <c r="M50" i="1"/>
  <c r="M51" i="1"/>
  <c r="M52" i="1"/>
  <c r="M53" i="1"/>
  <c r="M54" i="1"/>
  <c r="L7" i="1"/>
  <c r="L8" i="1"/>
  <c r="L9" i="1"/>
  <c r="L10" i="1"/>
  <c r="L11" i="1"/>
  <c r="L13" i="1"/>
  <c r="L14" i="1"/>
  <c r="L15" i="1"/>
  <c r="L16" i="1"/>
  <c r="L17" i="1"/>
  <c r="L22" i="1"/>
  <c r="L23" i="1"/>
  <c r="L29" i="1"/>
  <c r="L31" i="1"/>
  <c r="L32" i="1"/>
  <c r="L33" i="1"/>
  <c r="L34" i="1"/>
  <c r="L35" i="1"/>
  <c r="L36" i="1"/>
  <c r="L37" i="1"/>
  <c r="L38" i="1"/>
  <c r="L39" i="1"/>
  <c r="L40" i="1"/>
  <c r="M40" i="1" s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J7" i="1"/>
  <c r="J8" i="1"/>
  <c r="J9" i="1"/>
  <c r="J10" i="1"/>
  <c r="J11" i="1"/>
  <c r="J12" i="1"/>
  <c r="L12" i="1" s="1"/>
  <c r="M12" i="1" s="1"/>
  <c r="J13" i="1"/>
  <c r="J14" i="1"/>
  <c r="J15" i="1"/>
  <c r="J16" i="1"/>
  <c r="J17" i="1"/>
  <c r="J18" i="1"/>
  <c r="L18" i="1" s="1"/>
  <c r="M18" i="1" s="1"/>
  <c r="J19" i="1"/>
  <c r="L19" i="1" s="1"/>
  <c r="M19" i="1" s="1"/>
  <c r="J20" i="1"/>
  <c r="L20" i="1" s="1"/>
  <c r="M20" i="1" s="1"/>
  <c r="J21" i="1"/>
  <c r="L21" i="1" s="1"/>
  <c r="M21" i="1" s="1"/>
  <c r="J22" i="1"/>
  <c r="J23" i="1"/>
  <c r="J24" i="1"/>
  <c r="L24" i="1" s="1"/>
  <c r="M24" i="1" s="1"/>
  <c r="J25" i="1"/>
  <c r="L25" i="1" s="1"/>
  <c r="M25" i="1" s="1"/>
  <c r="J26" i="1"/>
  <c r="L26" i="1" s="1"/>
  <c r="M26" i="1" s="1"/>
  <c r="J27" i="1"/>
  <c r="L27" i="1" s="1"/>
  <c r="M27" i="1" s="1"/>
  <c r="J28" i="1"/>
  <c r="L28" i="1" s="1"/>
  <c r="M28" i="1" s="1"/>
  <c r="J29" i="1"/>
  <c r="J30" i="1"/>
  <c r="L30" i="1" s="1"/>
  <c r="M30" i="1" s="1"/>
  <c r="J31" i="1"/>
  <c r="J32" i="1"/>
  <c r="J33" i="1"/>
  <c r="J34" i="1"/>
  <c r="J35" i="1"/>
  <c r="J36" i="1"/>
  <c r="J37" i="1"/>
  <c r="J38" i="1"/>
  <c r="J39" i="1"/>
  <c r="J41" i="1"/>
  <c r="L41" i="1" s="1"/>
  <c r="M41" i="1" s="1"/>
  <c r="J42" i="1"/>
  <c r="L42" i="1" s="1"/>
  <c r="M42" i="1" s="1"/>
  <c r="J43" i="1"/>
  <c r="J44" i="1"/>
  <c r="J45" i="1"/>
  <c r="J46" i="1"/>
  <c r="J47" i="1"/>
  <c r="J48" i="1"/>
  <c r="J49" i="1"/>
  <c r="J50" i="1"/>
  <c r="J51" i="1"/>
  <c r="J52" i="1"/>
  <c r="J53" i="1"/>
  <c r="J54" i="1"/>
  <c r="J6" i="1"/>
  <c r="L6" i="1" s="1"/>
  <c r="M55" i="1" l="1"/>
  <c r="H62" i="1" s="1"/>
  <c r="N12" i="1" a="1"/>
  <c r="N12" i="1" s="1"/>
  <c r="N20" i="1" a="1"/>
  <c r="N20" i="1" s="1"/>
  <c r="N28" i="1" a="1"/>
  <c r="N28" i="1" s="1"/>
  <c r="N36" i="1" a="1"/>
  <c r="N36" i="1" s="1"/>
  <c r="N44" i="1" a="1"/>
  <c r="N44" i="1" s="1"/>
  <c r="N52" i="1" a="1"/>
  <c r="N52" i="1" s="1"/>
  <c r="N53" i="1" a="1"/>
  <c r="N53" i="1" s="1"/>
  <c r="N33" i="1" a="1"/>
  <c r="N33" i="1" s="1"/>
  <c r="N43" i="1" a="1"/>
  <c r="N43" i="1" s="1"/>
  <c r="N56" i="1" a="1"/>
  <c r="N56" i="1" s="1"/>
  <c r="N13" i="1" a="1"/>
  <c r="N13" i="1" s="1"/>
  <c r="N21" i="1" a="1"/>
  <c r="N21" i="1" s="1"/>
  <c r="N29" i="1" a="1"/>
  <c r="N29" i="1" s="1"/>
  <c r="N37" i="1" a="1"/>
  <c r="N37" i="1" s="1"/>
  <c r="N45" i="1" a="1"/>
  <c r="N45" i="1" s="1"/>
  <c r="N17" i="1" a="1"/>
  <c r="N17" i="1" s="1"/>
  <c r="N35" i="1" a="1"/>
  <c r="N35" i="1" s="1"/>
  <c r="N14" i="1" a="1"/>
  <c r="N14" i="1" s="1"/>
  <c r="N22" i="1" a="1"/>
  <c r="N22" i="1" s="1"/>
  <c r="N30" i="1" a="1"/>
  <c r="N30" i="1" s="1"/>
  <c r="N38" i="1" a="1"/>
  <c r="N38" i="1" s="1"/>
  <c r="N46" i="1" a="1"/>
  <c r="N46" i="1" s="1"/>
  <c r="N54" i="1" a="1"/>
  <c r="N54" i="1" s="1"/>
  <c r="N55" i="1" a="1"/>
  <c r="N55" i="1" s="1"/>
  <c r="N6" i="1" a="1"/>
  <c r="N6" i="1" s="1"/>
  <c r="N41" i="1" a="1"/>
  <c r="N41" i="1" s="1"/>
  <c r="N7" i="1" a="1"/>
  <c r="N7" i="1" s="1"/>
  <c r="N15" i="1" a="1"/>
  <c r="N15" i="1" s="1"/>
  <c r="N23" i="1" a="1"/>
  <c r="N23" i="1" s="1"/>
  <c r="N31" i="1" a="1"/>
  <c r="N31" i="1" s="1"/>
  <c r="N39" i="1" a="1"/>
  <c r="N39" i="1" s="1"/>
  <c r="N47" i="1" a="1"/>
  <c r="N47" i="1" s="1"/>
  <c r="N9" i="1" a="1"/>
  <c r="N9" i="1" s="1"/>
  <c r="N49" i="1" a="1"/>
  <c r="N49" i="1" s="1"/>
  <c r="N8" i="1" a="1"/>
  <c r="N8" i="1" s="1"/>
  <c r="N16" i="1" a="1"/>
  <c r="N16" i="1" s="1"/>
  <c r="N24" i="1" a="1"/>
  <c r="N24" i="1" s="1"/>
  <c r="N32" i="1" a="1"/>
  <c r="N32" i="1" s="1"/>
  <c r="N40" i="1" a="1"/>
  <c r="N40" i="1" s="1"/>
  <c r="N48" i="1" a="1"/>
  <c r="N48" i="1" s="1"/>
  <c r="N25" i="1" a="1"/>
  <c r="N25" i="1" s="1"/>
  <c r="N27" i="1" a="1"/>
  <c r="N27" i="1" s="1"/>
  <c r="N10" i="1" a="1"/>
  <c r="N10" i="1" s="1"/>
  <c r="N18" i="1" a="1"/>
  <c r="N18" i="1" s="1"/>
  <c r="N26" i="1" a="1"/>
  <c r="N26" i="1" s="1"/>
  <c r="N34" i="1" a="1"/>
  <c r="N34" i="1" s="1"/>
  <c r="N42" i="1" a="1"/>
  <c r="N42" i="1" s="1"/>
  <c r="N50" i="1" a="1"/>
  <c r="N50" i="1" s="1"/>
  <c r="N11" i="1" a="1"/>
  <c r="N11" i="1" s="1"/>
  <c r="N19" i="1" a="1"/>
  <c r="N19" i="1" s="1"/>
  <c r="N51" i="1" a="1"/>
  <c r="N51" i="1" s="1"/>
  <c r="M6" i="1"/>
  <c r="H63" i="1" l="1"/>
  <c r="H6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<sst xmlns="http://schemas.openxmlformats.org/spreadsheetml/2006/main" count="147" uniqueCount="119">
  <si>
    <t>Student
Name</t>
  </si>
  <si>
    <t>Subjects</t>
  </si>
  <si>
    <t>O.M</t>
  </si>
  <si>
    <t>T.M</t>
  </si>
  <si>
    <t>Status</t>
  </si>
  <si>
    <t>Result</t>
  </si>
  <si>
    <t>Total Number of Absent Students</t>
  </si>
  <si>
    <t>TOTAL NO OF PASSED STUDENTS:</t>
  </si>
  <si>
    <t>TOTAL NO OF FAILED STUDENTS:</t>
  </si>
  <si>
    <t>PER%</t>
  </si>
  <si>
    <t>TOTAL STUDENTS:</t>
  </si>
  <si>
    <t>TOTAL APPEARED STUDENTS:</t>
  </si>
  <si>
    <t>Per%</t>
  </si>
  <si>
    <t>Eng</t>
  </si>
  <si>
    <t>R.No</t>
  </si>
  <si>
    <t>Father Name</t>
  </si>
  <si>
    <t>Rank</t>
  </si>
  <si>
    <t>Adm#</t>
  </si>
  <si>
    <t>Nazra</t>
  </si>
  <si>
    <t>Annual Result 2024-2025</t>
  </si>
  <si>
    <t>GOVERNMENT PRIMARY SCHOOL NO. 01 DURRI BANDA, KAHI, HANGU</t>
  </si>
  <si>
    <t>Exam Controller: Mr. Sultan Asgher</t>
  </si>
  <si>
    <t>Class KG</t>
  </si>
  <si>
    <t>Incharge: Dr Abdul Wahab</t>
  </si>
  <si>
    <t>Abu Bakar Saddiq</t>
  </si>
  <si>
    <t>Muhammad Altaf</t>
  </si>
  <si>
    <t>Muhammad Haris</t>
  </si>
  <si>
    <t>Nadiz Bad Shah</t>
  </si>
  <si>
    <t>Muhammad Yousaf</t>
  </si>
  <si>
    <t>Muhammad Akram</t>
  </si>
  <si>
    <t>Shabnam Bibi</t>
  </si>
  <si>
    <t>Abdul Zareen</t>
  </si>
  <si>
    <t>Muhammad Talha</t>
  </si>
  <si>
    <t>Muhammad Fayaz</t>
  </si>
  <si>
    <t>Fazal Ullah</t>
  </si>
  <si>
    <t>Muhammad Sofyan</t>
  </si>
  <si>
    <t>Muhammad  Talha</t>
  </si>
  <si>
    <t>Fareem Bad Shah</t>
  </si>
  <si>
    <t>Marwa Bibi</t>
  </si>
  <si>
    <t>Abdul Basit</t>
  </si>
  <si>
    <t>Muhammad Usman</t>
  </si>
  <si>
    <t>Muhammad Zubir</t>
  </si>
  <si>
    <t>Muhib Khan</t>
  </si>
  <si>
    <t>Umama Bibi</t>
  </si>
  <si>
    <t>Safi Ullah</t>
  </si>
  <si>
    <t>Ilma Bibi</t>
  </si>
  <si>
    <t>Fatma Bibi</t>
  </si>
  <si>
    <t>Muhammad Haroon</t>
  </si>
  <si>
    <t>Fadia Bibi</t>
  </si>
  <si>
    <t>Ihsan Ullah</t>
  </si>
  <si>
    <t xml:space="preserve"> Hubiba Bibi</t>
  </si>
  <si>
    <t>Hamid Khan</t>
  </si>
  <si>
    <t>Iqra Bibi</t>
  </si>
  <si>
    <t>Muhammad Hafiz</t>
  </si>
  <si>
    <t>Muhammad Shafi</t>
  </si>
  <si>
    <t>Shakir Ullah</t>
  </si>
  <si>
    <t>Muhammad Ijaz</t>
  </si>
  <si>
    <t>Muhammad Mouaz</t>
  </si>
  <si>
    <t>Maria Bibi</t>
  </si>
  <si>
    <t>Muhammad Nijat</t>
  </si>
  <si>
    <t>Muhammad Riyan</t>
  </si>
  <si>
    <t>Muhammad Nasir</t>
  </si>
  <si>
    <t>Muhammad Shaban</t>
  </si>
  <si>
    <t>Muhammad Rizwan</t>
  </si>
  <si>
    <t>Umi Hani</t>
  </si>
  <si>
    <t>Fazal Akbar</t>
  </si>
  <si>
    <t>Muhammad Tameem</t>
  </si>
  <si>
    <t>Raeed Khan</t>
  </si>
  <si>
    <t>Manahil Bibi</t>
  </si>
  <si>
    <t>Khan Zada</t>
  </si>
  <si>
    <t>Muhammad Ayan</t>
  </si>
  <si>
    <t>Muhammad Mustafa</t>
  </si>
  <si>
    <t>Nazish Bibi</t>
  </si>
  <si>
    <t>Kausar Bad ShahS</t>
  </si>
  <si>
    <t>Faiza Bibi</t>
  </si>
  <si>
    <t>Saif Ullah</t>
  </si>
  <si>
    <t xml:space="preserve"> Iman Sana</t>
  </si>
  <si>
    <t>Shaheed Khan</t>
  </si>
  <si>
    <t>Muhammad Yaseen</t>
  </si>
  <si>
    <t>Husna Bibi</t>
  </si>
  <si>
    <t>Shamshir Khan</t>
  </si>
  <si>
    <t>Aqsa Bibi</t>
  </si>
  <si>
    <t>Ajwa Bibi</t>
  </si>
  <si>
    <t>Amjid Khan</t>
  </si>
  <si>
    <t xml:space="preserve">safi ullah </t>
  </si>
  <si>
    <t>warisha bi bi</t>
  </si>
  <si>
    <t>muhammad iqbal</t>
  </si>
  <si>
    <t>alina bi bi</t>
  </si>
  <si>
    <t>abdul haq</t>
  </si>
  <si>
    <t>manahil bi bi</t>
  </si>
  <si>
    <t>rafi ullah</t>
  </si>
  <si>
    <t>aysha bi bi</t>
  </si>
  <si>
    <t>muhammad ayaz kahn</t>
  </si>
  <si>
    <t>umer farooq</t>
  </si>
  <si>
    <t>malaika bi bi</t>
  </si>
  <si>
    <t>AHMAD ULLAH</t>
  </si>
  <si>
    <t>saddaf bi bi</t>
  </si>
  <si>
    <t>muhammad shabab</t>
  </si>
  <si>
    <t>fazal mubeen</t>
  </si>
  <si>
    <t>wajiha bi bi</t>
  </si>
  <si>
    <t>QISMAT KHAN</t>
  </si>
  <si>
    <t>Muhammad Awis</t>
  </si>
  <si>
    <t>Naib Gul</t>
  </si>
  <si>
    <t>Fuzia Bibi</t>
  </si>
  <si>
    <t>Sidra Bibi</t>
  </si>
  <si>
    <t>Maliha Bibi</t>
  </si>
  <si>
    <t>Abdul Hadi</t>
  </si>
  <si>
    <t>Muhammad Suhaib</t>
  </si>
  <si>
    <t>Aiman Bibi</t>
  </si>
  <si>
    <t>Sultan Asghar</t>
  </si>
  <si>
    <t>Abdul Qias</t>
  </si>
  <si>
    <t>Lal Khan</t>
  </si>
  <si>
    <t>Aysha Bibi</t>
  </si>
  <si>
    <t>DR</t>
  </si>
  <si>
    <t>Urdu</t>
  </si>
  <si>
    <t>Math</t>
  </si>
  <si>
    <t>Arfa Bibi</t>
  </si>
  <si>
    <t>A</t>
  </si>
  <si>
    <t>Farishta 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</si>
</sst>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>
      <protection locked="0"/>
    </xf>
  </cellStyleXfs>
  <cellXfs count="3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10" fontId="1" fillId="0" borderId="4" xfId="1" applyNumberFormat="1" applyFont="1" applyBorder="1" applyAlignment="1" applyProtection="1">
      <alignment horizontal="center"/>
    </xf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45"/>
    </xf>
    <xf numFmtId="0" fontId="2" fillId="0" borderId="12" xfId="0" applyFont="1" applyBorder="1" applyAlignment="1">
      <alignment horizontal="center" vertical="center" textRotation="45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4" fillId="0" borderId="4" xfId="1" applyNumberFormat="1" applyFont="1" applyBorder="1" applyAlignment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www.wps.cn/officeDocument/2020/cellImage" Target="NUL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A56" zoomScale="96" workbookViewId="0">
      <selection activeCell="E12" sqref="E12:I12"/>
    </sheetView>
  </sheetViews>
  <sheetFormatPr defaultColWidth="9.1796875" defaultRowHeight="15.5" x14ac:dyDescent="0.35"/>
  <cols>
    <col min="1" max="1" width="5.7265625" style="1" bestFit="1" customWidth="1"/>
    <col min="2" max="2" width="7.453125" style="1" bestFit="1" customWidth="1"/>
    <col min="3" max="3" width="22.6328125" style="1" customWidth="1"/>
    <col min="4" max="4" width="19.1796875" style="1" bestFit="1" customWidth="1"/>
    <col min="5" max="6" width="4.90625" style="1" customWidth="1"/>
    <col min="7" max="7" width="6.81640625" style="1" customWidth="1"/>
    <col min="8" max="8" width="4.08984375" style="1" bestFit="1" customWidth="1"/>
    <col min="9" max="9" width="6.54296875" style="1" bestFit="1" customWidth="1"/>
    <col min="10" max="10" width="4.54296875" style="1" bestFit="1" customWidth="1"/>
    <col min="11" max="11" width="4.453125" style="1" bestFit="1" customWidth="1"/>
    <col min="12" max="12" width="8" style="1" bestFit="1" customWidth="1"/>
    <col min="13" max="13" width="6.1796875" style="1" bestFit="1" customWidth="1"/>
    <col min="14" max="14" width="5" style="1" bestFit="1" customWidth="1"/>
    <col min="15" max="15" width="13.81640625" style="1" customWidth="1"/>
    <col min="16" max="16" width="9.1796875" style="1"/>
    <col min="17" max="17" width="11.81640625" style="1" bestFit="1" customWidth="1"/>
    <col min="18" max="16384" width="9.1796875" style="1"/>
  </cols>
  <sheetData>
    <row r="1" spans="1:15" ht="23.25" customHeight="1" x14ac:dyDescent="0.35">
      <c r="A1" s="11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2"/>
    </row>
    <row r="2" spans="1:15" ht="15" customHeight="1" x14ac:dyDescent="0.35">
      <c r="A2" s="22" t="s">
        <v>22</v>
      </c>
      <c r="B2" s="22"/>
      <c r="C2" s="22"/>
      <c r="D2" s="15" t="s">
        <v>19</v>
      </c>
      <c r="E2" s="16"/>
      <c r="F2" s="16"/>
      <c r="G2" s="16"/>
      <c r="H2" s="17"/>
      <c r="I2" s="16"/>
      <c r="J2" s="16"/>
      <c r="K2" s="16"/>
      <c r="L2" s="16"/>
      <c r="M2" s="16"/>
      <c r="N2" s="17"/>
    </row>
    <row r="3" spans="1:15" ht="15" customHeight="1" x14ac:dyDescent="0.35">
      <c r="A3" s="22"/>
      <c r="B3" s="22"/>
      <c r="C3" s="22"/>
      <c r="D3" s="18"/>
      <c r="E3" s="19"/>
      <c r="F3" s="19"/>
      <c r="G3" s="19"/>
      <c r="H3" s="20"/>
      <c r="I3" s="19"/>
      <c r="J3" s="19"/>
      <c r="K3" s="19"/>
      <c r="L3" s="19"/>
      <c r="M3" s="19"/>
      <c r="N3" s="20"/>
    </row>
    <row r="4" spans="1:15" ht="30" customHeight="1" x14ac:dyDescent="0.35">
      <c r="A4" s="23" t="s">
        <v>14</v>
      </c>
      <c r="B4" s="23" t="s">
        <v>17</v>
      </c>
      <c r="C4" s="26" t="s">
        <v>0</v>
      </c>
      <c r="D4" s="30" t="s">
        <v>15</v>
      </c>
      <c r="E4" s="22" t="s">
        <v>1</v>
      </c>
      <c r="F4" s="22"/>
      <c r="G4" s="22"/>
      <c r="H4" s="22"/>
      <c r="I4" s="3"/>
      <c r="J4" s="22" t="s">
        <v>2</v>
      </c>
      <c r="K4" s="22" t="s">
        <v>3</v>
      </c>
      <c r="L4" s="22" t="s">
        <v>5</v>
      </c>
      <c r="M4" s="22"/>
      <c r="N4" s="22"/>
    </row>
    <row r="5" spans="1:15" ht="15.75" customHeight="1" x14ac:dyDescent="0.35">
      <c r="A5" s="24"/>
      <c r="B5" s="24"/>
      <c r="C5" s="26"/>
      <c r="D5" s="31"/>
      <c r="E5" s="4" t="s">
        <v>13</v>
      </c>
      <c r="F5" s="4" t="s">
        <v>114</v>
      </c>
      <c r="G5" s="4" t="s">
        <v>115</v>
      </c>
      <c r="H5" s="4" t="s">
        <v>113</v>
      </c>
      <c r="I5" s="4" t="s">
        <v>18</v>
      </c>
      <c r="J5" s="22"/>
      <c r="K5" s="22"/>
      <c r="L5" s="5" t="s">
        <v>12</v>
      </c>
      <c r="M5" s="5" t="s">
        <v>4</v>
      </c>
      <c r="N5" s="5" t="s">
        <v>16</v>
      </c>
    </row>
    <row r="6" spans="1:15" x14ac:dyDescent="0.35">
      <c r="A6" s="6">
        <v>1</v>
      </c>
      <c r="B6" s="7">
        <v>1756</v>
      </c>
      <c r="C6" s="8" t="s">
        <v>24</v>
      </c>
      <c r="D6" s="8" t="s">
        <v>25</v>
      </c>
      <c r="E6" s="7">
        <v>33</v>
      </c>
      <c r="F6" s="7">
        <v>50</v>
      </c>
      <c r="G6" s="7" t="s">
        <v>117</v>
      </c>
      <c r="H6" s="7">
        <v>56</v>
      </c>
      <c r="I6" s="7">
        <v>45</v>
      </c>
      <c r="J6" s="6">
        <f>SUM(E6:I6)</f>
        <v>184</v>
      </c>
      <c r="K6" s="6">
        <v>450</v>
      </c>
      <c r="L6" s="9">
        <f t="shared" ref="L6:L56" si="0">J6/K6</f>
        <v>0.40888888888888891</v>
      </c>
      <c r="M6" s="7" t="str">
        <f>IF(L6&lt;20%,"Fail","Pass")</f>
        <v>Pass</v>
      </c>
      <c r="N6" s="7" t="str" cm="1">
        <f t="array" ref="N6">SUMPRODUCT((L$6:L$56&gt;=L6)/COUNTIF(L$6:L$56,L$6:L$56)) &amp;
    CHOOSE(
        IF(AND(MOD(SUMPRODUCT((L$6:L$56&gt;=L6)/COUNTIF(L$6:L$56,L$6:L$56)),100) &gt;= 11,
               MOD(SUMPRODUCT((L$6:L$56&gt;=L6)/COUNTIF(L$6:L$56,L$6:L$56)),100) &lt;= 13),
           4,
           IF(MOD(SUMPRODUCT((L$6:L$56&gt;=L6)/COUNTIF(L$6:L$56,L$6:L$56)),10)=0,4,MIN(4, MOD(SUMPRODUCT((L$6:L$56&gt;=L6)/COUNTIF(L$6:L$56,L$6:L$56)),10)))
        ),
        "st", "nd", "rd", "th"
    )</f>
        <v>29th</v>
      </c>
    </row>
    <row r="7" spans="1:15" ht="15.75" customHeight="1" x14ac:dyDescent="0.35">
      <c r="A7" s="6">
        <v>2</v>
      </c>
      <c r="B7" s="7">
        <v>1757</v>
      </c>
      <c r="C7" s="8" t="s">
        <v>26</v>
      </c>
      <c r="D7" s="8" t="s">
        <v>27</v>
      </c>
      <c r="E7" s="7">
        <v>20</v>
      </c>
      <c r="F7" s="7">
        <v>25</v>
      </c>
      <c r="G7" s="7" t="s">
        <v>117</v>
      </c>
      <c r="H7" s="7">
        <v>45</v>
      </c>
      <c r="I7" s="7">
        <v>45</v>
      </c>
      <c r="J7" s="6">
        <f t="shared" ref="J7:J56" si="1">SUM(E7:I7)</f>
        <v>135</v>
      </c>
      <c r="K7" s="6">
        <v>450</v>
      </c>
      <c r="L7" s="9">
        <f t="shared" si="0"/>
        <v>0.3</v>
      </c>
      <c r="M7" s="7" t="str">
        <f t="shared" ref="M7:M56" si="2">IF(L7&lt;20%,"Fail","Pass")</f>
        <v>Pass</v>
      </c>
      <c r="N7" s="7" t="str" cm="1">
        <f t="array" ref="N7">SUMPRODUCT((L$6:L$56&gt;=L7)/COUNTIF(L$6:L$56,L$6:L$56)) &amp;
    CHOOSE(
        IF(AND(MOD(SUMPRODUCT((L$6:L$56&gt;=L7)/COUNTIF(L$6:L$56,L$6:L$56)),100) &gt;= 11,
               MOD(SUMPRODUCT((L$6:L$56&gt;=L7)/COUNTIF(L$6:L$56,L$6:L$56)),100) &lt;= 13),
           4,
           IF(MOD(SUMPRODUCT((L$6:L$56&gt;=L7)/COUNTIF(L$6:L$56,L$6:L$56)),10)=0,4,MIN(4, MOD(SUMPRODUCT((L$6:L$56&gt;=L7)/COUNTIF(L$6:L$56,L$6:L$56)),10)))
        ),
        "st", "nd", "rd", "th"
    )</f>
        <v>34th</v>
      </c>
    </row>
    <row r="8" spans="1:15" x14ac:dyDescent="0.35">
      <c r="A8" s="6">
        <v>3</v>
      </c>
      <c r="B8" s="7">
        <v>1758</v>
      </c>
      <c r="C8" s="8" t="s">
        <v>28</v>
      </c>
      <c r="D8" s="8" t="s">
        <v>29</v>
      </c>
      <c r="E8" s="7">
        <v>53</v>
      </c>
      <c r="F8" s="7">
        <v>65</v>
      </c>
      <c r="G8" s="7">
        <v>80</v>
      </c>
      <c r="H8" s="7">
        <v>75</v>
      </c>
      <c r="I8" s="7">
        <v>46</v>
      </c>
      <c r="J8" s="6">
        <f t="shared" si="1"/>
        <v>319</v>
      </c>
      <c r="K8" s="6">
        <v>450</v>
      </c>
      <c r="L8" s="9">
        <f t="shared" si="0"/>
        <v>0.7088888888888889</v>
      </c>
      <c r="M8" s="7" t="str">
        <f t="shared" si="2"/>
        <v>Pass</v>
      </c>
      <c r="N8" s="7" t="str" cm="1">
        <f t="array" ref="N8">SUMPRODUCT((L$6:L$56&gt;=L8)/COUNTIF(L$6:L$56,L$6:L$56)) &amp;
    CHOOSE(
        IF(AND(MOD(SUMPRODUCT((L$6:L$56&gt;=L8)/COUNTIF(L$6:L$56,L$6:L$56)),100) &gt;= 11,
               MOD(SUMPRODUCT((L$6:L$56&gt;=L8)/COUNTIF(L$6:L$56,L$6:L$56)),100) &lt;= 13),
           4,
           IF(MOD(SUMPRODUCT((L$6:L$56&gt;=L8)/COUNTIF(L$6:L$56,L$6:L$56)),10)=0,4,MIN(4, MOD(SUMPRODUCT((L$6:L$56&gt;=L8)/COUNTIF(L$6:L$56,L$6:L$56)),10)))
        ),
        "st", "nd", "rd", "th"
    )</f>
        <v>14th</v>
      </c>
    </row>
    <row r="9" spans="1:15" x14ac:dyDescent="0.35">
      <c r="A9" s="6">
        <v>4</v>
      </c>
      <c r="B9" s="7">
        <v>1759</v>
      </c>
      <c r="C9" s="8" t="s">
        <v>30</v>
      </c>
      <c r="D9" s="8" t="s">
        <v>31</v>
      </c>
      <c r="E9" s="7">
        <v>5</v>
      </c>
      <c r="F9" s="7">
        <v>50</v>
      </c>
      <c r="G9" s="7">
        <v>48</v>
      </c>
      <c r="H9" s="7">
        <v>68</v>
      </c>
      <c r="I9" s="7">
        <v>50</v>
      </c>
      <c r="J9" s="6">
        <f t="shared" si="1"/>
        <v>221</v>
      </c>
      <c r="K9" s="6">
        <v>450</v>
      </c>
      <c r="L9" s="9">
        <f t="shared" si="0"/>
        <v>0.49111111111111111</v>
      </c>
      <c r="M9" s="7" t="str">
        <f t="shared" si="2"/>
        <v>Pass</v>
      </c>
      <c r="N9" s="7" t="str" cm="1">
        <f t="array" ref="N9">SUMPRODUCT((L$6:L$56&gt;=L9)/COUNTIF(L$6:L$56,L$6:L$56)) &amp;
    CHOOSE(
        IF(AND(MOD(SUMPRODUCT((L$6:L$56&gt;=L9)/COUNTIF(L$6:L$56,L$6:L$56)),100) &gt;= 11,
               MOD(SUMPRODUCT((L$6:L$56&gt;=L9)/COUNTIF(L$6:L$56,L$6:L$56)),100) &lt;= 13),
           4,
           IF(MOD(SUMPRODUCT((L$6:L$56&gt;=L9)/COUNTIF(L$6:L$56,L$6:L$56)),10)=0,4,MIN(4, MOD(SUMPRODUCT((L$6:L$56&gt;=L9)/COUNTIF(L$6:L$56,L$6:L$56)),10)))
        ),
        "st", "nd", "rd", "th"
    )</f>
        <v>24th</v>
      </c>
    </row>
    <row r="10" spans="1:15" x14ac:dyDescent="0.35">
      <c r="A10" s="6">
        <v>5</v>
      </c>
      <c r="B10" s="7">
        <v>1762</v>
      </c>
      <c r="C10" s="8" t="s">
        <v>32</v>
      </c>
      <c r="D10" s="8" t="s">
        <v>33</v>
      </c>
      <c r="E10" s="7">
        <v>10</v>
      </c>
      <c r="F10" s="7">
        <v>25</v>
      </c>
      <c r="G10" s="7">
        <v>73</v>
      </c>
      <c r="H10" s="7">
        <v>56</v>
      </c>
      <c r="I10" s="7">
        <v>47</v>
      </c>
      <c r="J10" s="6">
        <f t="shared" si="1"/>
        <v>211</v>
      </c>
      <c r="K10" s="6">
        <v>450</v>
      </c>
      <c r="L10" s="9">
        <f t="shared" si="0"/>
        <v>0.46888888888888891</v>
      </c>
      <c r="M10" s="7" t="str">
        <f t="shared" si="2"/>
        <v>Pass</v>
      </c>
      <c r="N10" s="7" t="str" cm="1">
        <f t="array" ref="N10">SUMPRODUCT((L$6:L$56&gt;=L10)/COUNTIF(L$6:L$56,L$6:L$56)) &amp;
    CHOOSE(
        IF(AND(MOD(SUMPRODUCT((L$6:L$56&gt;=L10)/COUNTIF(L$6:L$56,L$6:L$56)),100) &gt;= 11,
               MOD(SUMPRODUCT((L$6:L$56&gt;=L10)/COUNTIF(L$6:L$56,L$6:L$56)),100) &lt;= 13),
           4,
           IF(MOD(SUMPRODUCT((L$6:L$56&gt;=L10)/COUNTIF(L$6:L$56,L$6:L$56)),10)=0,4,MIN(4, MOD(SUMPRODUCT((L$6:L$56&gt;=L10)/COUNTIF(L$6:L$56,L$6:L$56)),10)))
        ),
        "st", "nd", "rd", "th"
    )</f>
        <v>27th</v>
      </c>
    </row>
    <row r="11" spans="1:15" x14ac:dyDescent="0.35">
      <c r="A11" s="6">
        <v>6</v>
      </c>
      <c r="B11" s="7">
        <v>1766</v>
      </c>
      <c r="C11" s="8" t="s">
        <v>35</v>
      </c>
      <c r="D11" s="8" t="s">
        <v>34</v>
      </c>
      <c r="E11" s="7">
        <v>59</v>
      </c>
      <c r="F11" s="7">
        <v>35</v>
      </c>
      <c r="G11" s="7">
        <v>45</v>
      </c>
      <c r="H11" s="7">
        <v>50</v>
      </c>
      <c r="I11" s="7">
        <v>44</v>
      </c>
      <c r="J11" s="6">
        <f t="shared" si="1"/>
        <v>233</v>
      </c>
      <c r="K11" s="6">
        <v>450</v>
      </c>
      <c r="L11" s="9">
        <f t="shared" si="0"/>
        <v>0.51777777777777778</v>
      </c>
      <c r="M11" s="7" t="str">
        <f t="shared" si="2"/>
        <v>Pass</v>
      </c>
      <c r="N11" s="7" t="str" cm="1">
        <f t="array" ref="N11">SUMPRODUCT((L$6:L$56&gt;=L11)/COUNTIF(L$6:L$56,L$6:L$56)) &amp;
    CHOOSE(
        IF(AND(MOD(SUMPRODUCT((L$6:L$56&gt;=L11)/COUNTIF(L$6:L$56,L$6:L$56)),100) &gt;= 11,
               MOD(SUMPRODUCT((L$6:L$56&gt;=L11)/COUNTIF(L$6:L$56,L$6:L$56)),100) &lt;= 13),
           4,
           IF(MOD(SUMPRODUCT((L$6:L$56&gt;=L11)/COUNTIF(L$6:L$56,L$6:L$56)),10)=0,4,MIN(4, MOD(SUMPRODUCT((L$6:L$56&gt;=L11)/COUNTIF(L$6:L$56,L$6:L$56)),10)))
        ),
        "st", "nd", "rd", "th"
    )</f>
        <v>23rd</v>
      </c>
    </row>
    <row r="12" spans="1:15" x14ac:dyDescent="0.35">
      <c r="A12" s="6">
        <v>7</v>
      </c>
      <c r="B12" s="7">
        <v>1779</v>
      </c>
      <c r="C12" s="8" t="s">
        <v>36</v>
      </c>
      <c r="D12" s="8" t="s">
        <v>37</v>
      </c>
      <c r="E12" s="33" t="s">
        <v>117</v>
      </c>
      <c r="F12" s="34"/>
      <c r="G12" s="34"/>
      <c r="H12" s="34"/>
      <c r="I12" s="35"/>
      <c r="J12" s="6">
        <f t="shared" si="1"/>
        <v>0</v>
      </c>
      <c r="K12" s="6">
        <v>450</v>
      </c>
      <c r="L12" s="9">
        <f t="shared" si="0"/>
        <v>0</v>
      </c>
      <c r="M12" s="7" t="str">
        <f t="shared" si="2"/>
        <v>Fail</v>
      </c>
      <c r="N12" s="7" t="str" cm="1">
        <f t="array" ref="N12">SUMPRODUCT((L$6:L$56&gt;=L12)/COUNTIF(L$6:L$56,L$6:L$56)) &amp;
    CHOOSE(
        IF(AND(MOD(SUMPRODUCT((L$6:L$56&gt;=L12)/COUNTIF(L$6:L$56,L$6:L$56)),100) &gt;= 11,
               MOD(SUMPRODUCT((L$6:L$56&gt;=L12)/COUNTIF(L$6:L$56,L$6:L$56)),100) &lt;= 13),
           4,
           IF(MOD(SUMPRODUCT((L$6:L$56&gt;=L12)/COUNTIF(L$6:L$56,L$6:L$56)),10)=0,4,MIN(4, MOD(SUMPRODUCT((L$6:L$56&gt;=L12)/COUNTIF(L$6:L$56,L$6:L$56)),10)))
        ),
        "st", "nd", "rd", "th"
    )</f>
        <v>37th</v>
      </c>
    </row>
    <row r="13" spans="1:15" x14ac:dyDescent="0.35">
      <c r="A13" s="6">
        <v>8</v>
      </c>
      <c r="B13" s="7">
        <v>1781</v>
      </c>
      <c r="C13" s="8" t="s">
        <v>38</v>
      </c>
      <c r="D13" s="8" t="s">
        <v>39</v>
      </c>
      <c r="E13" s="7">
        <v>35</v>
      </c>
      <c r="F13" s="7">
        <v>35</v>
      </c>
      <c r="G13" s="7">
        <v>60</v>
      </c>
      <c r="H13" s="7">
        <v>65</v>
      </c>
      <c r="I13" s="7">
        <v>48</v>
      </c>
      <c r="J13" s="6">
        <f t="shared" si="1"/>
        <v>243</v>
      </c>
      <c r="K13" s="6">
        <v>450</v>
      </c>
      <c r="L13" s="9">
        <f t="shared" si="0"/>
        <v>0.54</v>
      </c>
      <c r="M13" s="7" t="str">
        <f t="shared" si="2"/>
        <v>Pass</v>
      </c>
      <c r="N13" s="7" t="str" cm="1">
        <f t="array" ref="N13">SUMPRODUCT((L$6:L$56&gt;=L13)/COUNTIF(L$6:L$56,L$6:L$56)) &amp;
    CHOOSE(
        IF(AND(MOD(SUMPRODUCT((L$6:L$56&gt;=L13)/COUNTIF(L$6:L$56,L$6:L$56)),100) &gt;= 11,
               MOD(SUMPRODUCT((L$6:L$56&gt;=L13)/COUNTIF(L$6:L$56,L$6:L$56)),100) &lt;= 13),
           4,
           IF(MOD(SUMPRODUCT((L$6:L$56&gt;=L13)/COUNTIF(L$6:L$56,L$6:L$56)),10)=0,4,MIN(4, MOD(SUMPRODUCT((L$6:L$56&gt;=L13)/COUNTIF(L$6:L$56,L$6:L$56)),10)))
        ),
        "st", "nd", "rd", "th"
    )</f>
        <v>21st</v>
      </c>
    </row>
    <row r="14" spans="1:15" x14ac:dyDescent="0.35">
      <c r="A14" s="6">
        <v>9</v>
      </c>
      <c r="B14" s="7">
        <v>1782</v>
      </c>
      <c r="C14" s="8" t="s">
        <v>40</v>
      </c>
      <c r="D14" s="8" t="s">
        <v>39</v>
      </c>
      <c r="E14" s="7">
        <v>5</v>
      </c>
      <c r="F14" s="7">
        <v>10</v>
      </c>
      <c r="G14" s="7" t="s">
        <v>117</v>
      </c>
      <c r="H14" s="7">
        <v>64</v>
      </c>
      <c r="I14" s="7">
        <v>43</v>
      </c>
      <c r="J14" s="6">
        <f t="shared" si="1"/>
        <v>122</v>
      </c>
      <c r="K14" s="6">
        <v>450</v>
      </c>
      <c r="L14" s="9">
        <f t="shared" si="0"/>
        <v>0.27111111111111114</v>
      </c>
      <c r="M14" s="7" t="str">
        <f t="shared" si="2"/>
        <v>Pass</v>
      </c>
      <c r="N14" s="7" t="str" cm="1">
        <f t="array" ref="N14">SUMPRODUCT((L$6:L$56&gt;=L14)/COUNTIF(L$6:L$56,L$6:L$56)) &amp;
    CHOOSE(
        IF(AND(MOD(SUMPRODUCT((L$6:L$56&gt;=L14)/COUNTIF(L$6:L$56,L$6:L$56)),100) &gt;= 11,
               MOD(SUMPRODUCT((L$6:L$56&gt;=L14)/COUNTIF(L$6:L$56,L$6:L$56)),100) &lt;= 13),
           4,
           IF(MOD(SUMPRODUCT((L$6:L$56&gt;=L14)/COUNTIF(L$6:L$56,L$6:L$56)),10)=0,4,MIN(4, MOD(SUMPRODUCT((L$6:L$56&gt;=L14)/COUNTIF(L$6:L$56,L$6:L$56)),10)))
        ),
        "st", "nd", "rd", "th"
    )</f>
        <v>35th</v>
      </c>
    </row>
    <row r="15" spans="1:15" x14ac:dyDescent="0.35">
      <c r="A15" s="6">
        <v>10</v>
      </c>
      <c r="B15" s="7">
        <v>1784</v>
      </c>
      <c r="C15" s="8" t="s">
        <v>41</v>
      </c>
      <c r="D15" s="8" t="s">
        <v>42</v>
      </c>
      <c r="E15" s="7">
        <v>60</v>
      </c>
      <c r="F15" s="7">
        <v>60</v>
      </c>
      <c r="G15" s="7">
        <v>70</v>
      </c>
      <c r="H15" s="7">
        <v>75</v>
      </c>
      <c r="I15" s="7">
        <v>45</v>
      </c>
      <c r="J15" s="6">
        <f t="shared" si="1"/>
        <v>310</v>
      </c>
      <c r="K15" s="6">
        <v>450</v>
      </c>
      <c r="L15" s="9">
        <f t="shared" si="0"/>
        <v>0.68888888888888888</v>
      </c>
      <c r="M15" s="7" t="str">
        <f t="shared" si="2"/>
        <v>Pass</v>
      </c>
      <c r="N15" s="7" t="str" cm="1">
        <f t="array" ref="N15">SUMPRODUCT((L$6:L$56&gt;=L15)/COUNTIF(L$6:L$56,L$6:L$56)) &amp;
    CHOOSE(
        IF(AND(MOD(SUMPRODUCT((L$6:L$56&gt;=L15)/COUNTIF(L$6:L$56,L$6:L$56)),100) &gt;= 11,
               MOD(SUMPRODUCT((L$6:L$56&gt;=L15)/COUNTIF(L$6:L$56,L$6:L$56)),100) &lt;= 13),
           4,
           IF(MOD(SUMPRODUCT((L$6:L$56&gt;=L15)/COUNTIF(L$6:L$56,L$6:L$56)),10)=0,4,MIN(4, MOD(SUMPRODUCT((L$6:L$56&gt;=L15)/COUNTIF(L$6:L$56,L$6:L$56)),10)))
        ),
        "st", "nd", "rd", "th"
    )</f>
        <v>16th</v>
      </c>
    </row>
    <row r="16" spans="1:15" x14ac:dyDescent="0.35">
      <c r="A16" s="6">
        <v>11</v>
      </c>
      <c r="B16" s="7">
        <v>1785</v>
      </c>
      <c r="C16" s="8" t="s">
        <v>43</v>
      </c>
      <c r="D16" s="8" t="s">
        <v>44</v>
      </c>
      <c r="E16" s="7">
        <v>68</v>
      </c>
      <c r="F16" s="7">
        <v>34</v>
      </c>
      <c r="G16" s="7">
        <v>97</v>
      </c>
      <c r="H16" s="7">
        <v>83</v>
      </c>
      <c r="I16" s="7">
        <v>45</v>
      </c>
      <c r="J16" s="6">
        <f t="shared" si="1"/>
        <v>327</v>
      </c>
      <c r="K16" s="6">
        <v>450</v>
      </c>
      <c r="L16" s="9">
        <f t="shared" si="0"/>
        <v>0.72666666666666668</v>
      </c>
      <c r="M16" s="7" t="str">
        <f t="shared" si="2"/>
        <v>Pass</v>
      </c>
      <c r="N16" s="7" t="str" cm="1">
        <f t="array" ref="N16">SUMPRODUCT((L$6:L$56&gt;=L16)/COUNTIF(L$6:L$56,L$6:L$56)) &amp;
    CHOOSE(
        IF(AND(MOD(SUMPRODUCT((L$6:L$56&gt;=L16)/COUNTIF(L$6:L$56,L$6:L$56)),100) &gt;= 11,
               MOD(SUMPRODUCT((L$6:L$56&gt;=L16)/COUNTIF(L$6:L$56,L$6:L$56)),100) &lt;= 13),
           4,
           IF(MOD(SUMPRODUCT((L$6:L$56&gt;=L16)/COUNTIF(L$6:L$56,L$6:L$56)),10)=0,4,MIN(4, MOD(SUMPRODUCT((L$6:L$56&gt;=L16)/COUNTIF(L$6:L$56,L$6:L$56)),10)))
        ),
        "st", "nd", "rd", "th"
    )</f>
        <v>13th</v>
      </c>
    </row>
    <row r="17" spans="1:14" x14ac:dyDescent="0.35">
      <c r="A17" s="6">
        <v>12</v>
      </c>
      <c r="B17" s="7">
        <v>1789</v>
      </c>
      <c r="C17" s="8" t="s">
        <v>45</v>
      </c>
      <c r="D17" s="8" t="s">
        <v>42</v>
      </c>
      <c r="E17" s="7">
        <v>25</v>
      </c>
      <c r="F17" s="7">
        <v>35</v>
      </c>
      <c r="G17" s="7">
        <v>50</v>
      </c>
      <c r="H17" s="7">
        <v>65</v>
      </c>
      <c r="I17" s="7">
        <v>43</v>
      </c>
      <c r="J17" s="6">
        <f t="shared" si="1"/>
        <v>218</v>
      </c>
      <c r="K17" s="6">
        <v>450</v>
      </c>
      <c r="L17" s="9">
        <f t="shared" si="0"/>
        <v>0.48444444444444446</v>
      </c>
      <c r="M17" s="7" t="str">
        <f t="shared" si="2"/>
        <v>Pass</v>
      </c>
      <c r="N17" s="7" t="str" cm="1">
        <f t="array" ref="N17">SUMPRODUCT((L$6:L$56&gt;=L17)/COUNTIF(L$6:L$56,L$6:L$56)) &amp;
    CHOOSE(
        IF(AND(MOD(SUMPRODUCT((L$6:L$56&gt;=L17)/COUNTIF(L$6:L$56,L$6:L$56)),100) &gt;= 11,
               MOD(SUMPRODUCT((L$6:L$56&gt;=L17)/COUNTIF(L$6:L$56,L$6:L$56)),100) &lt;= 13),
           4,
           IF(MOD(SUMPRODUCT((L$6:L$56&gt;=L17)/COUNTIF(L$6:L$56,L$6:L$56)),10)=0,4,MIN(4, MOD(SUMPRODUCT((L$6:L$56&gt;=L17)/COUNTIF(L$6:L$56,L$6:L$56)),10)))
        ),
        "st", "nd", "rd", "th"
    )</f>
        <v>25th</v>
      </c>
    </row>
    <row r="18" spans="1:14" x14ac:dyDescent="0.35">
      <c r="A18" s="6">
        <v>13</v>
      </c>
      <c r="B18" s="7">
        <v>1790</v>
      </c>
      <c r="C18" s="8" t="s">
        <v>46</v>
      </c>
      <c r="D18" s="8" t="s">
        <v>47</v>
      </c>
      <c r="E18" s="33" t="s">
        <v>117</v>
      </c>
      <c r="F18" s="34"/>
      <c r="G18" s="34"/>
      <c r="H18" s="34"/>
      <c r="I18" s="35"/>
      <c r="J18" s="6">
        <f t="shared" si="1"/>
        <v>0</v>
      </c>
      <c r="K18" s="6">
        <v>450</v>
      </c>
      <c r="L18" s="9">
        <f t="shared" si="0"/>
        <v>0</v>
      </c>
      <c r="M18" s="7" t="str">
        <f t="shared" si="2"/>
        <v>Fail</v>
      </c>
      <c r="N18" s="7" t="str" cm="1">
        <f t="array" ref="N18">SUMPRODUCT((L$6:L$56&gt;=L18)/COUNTIF(L$6:L$56,L$6:L$56)) &amp;
    CHOOSE(
        IF(AND(MOD(SUMPRODUCT((L$6:L$56&gt;=L18)/COUNTIF(L$6:L$56,L$6:L$56)),100) &gt;= 11,
               MOD(SUMPRODUCT((L$6:L$56&gt;=L18)/COUNTIF(L$6:L$56,L$6:L$56)),100) &lt;= 13),
           4,
           IF(MOD(SUMPRODUCT((L$6:L$56&gt;=L18)/COUNTIF(L$6:L$56,L$6:L$56)),10)=0,4,MIN(4, MOD(SUMPRODUCT((L$6:L$56&gt;=L18)/COUNTIF(L$6:L$56,L$6:L$56)),10)))
        ),
        "st", "nd", "rd", "th"
    )</f>
        <v>37th</v>
      </c>
    </row>
    <row r="19" spans="1:14" x14ac:dyDescent="0.35">
      <c r="A19" s="6">
        <v>14</v>
      </c>
      <c r="B19" s="7">
        <v>1794</v>
      </c>
      <c r="C19" s="8" t="s">
        <v>48</v>
      </c>
      <c r="D19" s="8" t="s">
        <v>49</v>
      </c>
      <c r="E19" s="33" t="s">
        <v>117</v>
      </c>
      <c r="F19" s="34"/>
      <c r="G19" s="34"/>
      <c r="H19" s="34"/>
      <c r="I19" s="35"/>
      <c r="J19" s="6">
        <f t="shared" si="1"/>
        <v>0</v>
      </c>
      <c r="K19" s="6">
        <v>450</v>
      </c>
      <c r="L19" s="9">
        <f t="shared" si="0"/>
        <v>0</v>
      </c>
      <c r="M19" s="7" t="str">
        <f t="shared" si="2"/>
        <v>Fail</v>
      </c>
      <c r="N19" s="7" t="str" cm="1">
        <f t="array" ref="N19">SUMPRODUCT((L$6:L$56&gt;=L19)/COUNTIF(L$6:L$56,L$6:L$56)) &amp;
    CHOOSE(
        IF(AND(MOD(SUMPRODUCT((L$6:L$56&gt;=L19)/COUNTIF(L$6:L$56,L$6:L$56)),100) &gt;= 11,
               MOD(SUMPRODUCT((L$6:L$56&gt;=L19)/COUNTIF(L$6:L$56,L$6:L$56)),100) &lt;= 13),
           4,
           IF(MOD(SUMPRODUCT((L$6:L$56&gt;=L19)/COUNTIF(L$6:L$56,L$6:L$56)),10)=0,4,MIN(4, MOD(SUMPRODUCT((L$6:L$56&gt;=L19)/COUNTIF(L$6:L$56,L$6:L$56)),10)))
        ),
        "st", "nd", "rd", "th"
    )</f>
        <v>37th</v>
      </c>
    </row>
    <row r="20" spans="1:14" x14ac:dyDescent="0.35">
      <c r="A20" s="6">
        <v>15</v>
      </c>
      <c r="B20" s="7">
        <v>1796</v>
      </c>
      <c r="C20" s="8" t="s">
        <v>50</v>
      </c>
      <c r="D20" s="8" t="s">
        <v>51</v>
      </c>
      <c r="E20" s="7">
        <v>68</v>
      </c>
      <c r="F20" s="7">
        <v>95</v>
      </c>
      <c r="G20" s="33" t="s">
        <v>117</v>
      </c>
      <c r="H20" s="34"/>
      <c r="I20" s="35"/>
      <c r="J20" s="6">
        <f t="shared" si="1"/>
        <v>163</v>
      </c>
      <c r="K20" s="6">
        <v>450</v>
      </c>
      <c r="L20" s="9">
        <f t="shared" si="0"/>
        <v>0.36222222222222222</v>
      </c>
      <c r="M20" s="7" t="str">
        <f t="shared" si="2"/>
        <v>Pass</v>
      </c>
      <c r="N20" s="7" t="e" cm="1">
        <f t="array" ref="N20">SUMPRODUCT((L$6:L$56&gt;=L20)/COUNTIF(L$6:L$56,L$6:L$56)) &amp;
    CHOOSE(
        IF(AND(MOD(SUMPRODUCT((L$6:L$56&gt;=L20)/COUNTIF(L$6:L$56,L$6:L$56)),100) &gt;= 11,
               MOD(SUMPRODUCT((L$6:L$56&gt;=L20)/COUNTIF(L$6:L$56,L$6:L$56)),100) &lt;= 13),
           4,
           IF(MOD(SUMPRODUCT((L$6:L$56&gt;=L20)/COUNTIF(L$6:L$56,L$6:L$56)),10)=0,4,MIN(4, MOD(SUMPRODUCT((L$6:L$56&gt;=L20)/COUNTIF(L$6:L$56,L$6:L$56)),10)))
        ),
        "st", "nd", "rd", "th"
    )</f>
        <v>#VALUE!</v>
      </c>
    </row>
    <row r="21" spans="1:14" x14ac:dyDescent="0.35">
      <c r="A21" s="6">
        <v>16</v>
      </c>
      <c r="B21" s="7">
        <v>1799</v>
      </c>
      <c r="C21" s="8" t="s">
        <v>52</v>
      </c>
      <c r="D21" s="8" t="s">
        <v>53</v>
      </c>
      <c r="E21" s="33" t="s">
        <v>117</v>
      </c>
      <c r="F21" s="34"/>
      <c r="G21" s="34"/>
      <c r="H21" s="34"/>
      <c r="I21" s="35"/>
      <c r="J21" s="6">
        <f t="shared" si="1"/>
        <v>0</v>
      </c>
      <c r="K21" s="6">
        <v>450</v>
      </c>
      <c r="L21" s="9">
        <f t="shared" si="0"/>
        <v>0</v>
      </c>
      <c r="M21" s="7" t="str">
        <f t="shared" si="2"/>
        <v>Fail</v>
      </c>
      <c r="N21" s="7" t="str" cm="1">
        <f t="array" ref="N21">SUMPRODUCT((L$6:L$56&gt;=L21)/COUNTIF(L$6:L$56,L$6:L$56)) &amp;
    CHOOSE(
        IF(AND(MOD(SUMPRODUCT((L$6:L$56&gt;=L21)/COUNTIF(L$6:L$56,L$6:L$56)),100) &gt;= 11,
               MOD(SUMPRODUCT((L$6:L$56&gt;=L21)/COUNTIF(L$6:L$56,L$6:L$56)),100) &lt;= 13),
           4,
           IF(MOD(SUMPRODUCT((L$6:L$56&gt;=L21)/COUNTIF(L$6:L$56,L$6:L$56)),10)=0,4,MIN(4, MOD(SUMPRODUCT((L$6:L$56&gt;=L21)/COUNTIF(L$6:L$56,L$6:L$56)),10)))
        ),
        "st", "nd", "rd", "th"
    )</f>
        <v>37th</v>
      </c>
    </row>
    <row r="22" spans="1:14" x14ac:dyDescent="0.35">
      <c r="A22" s="6">
        <v>17</v>
      </c>
      <c r="B22" s="7">
        <v>1800</v>
      </c>
      <c r="C22" s="8" t="s">
        <v>43</v>
      </c>
      <c r="D22" s="8" t="s">
        <v>53</v>
      </c>
      <c r="E22" s="7">
        <v>20</v>
      </c>
      <c r="F22" s="7">
        <v>75</v>
      </c>
      <c r="G22" s="7">
        <v>80</v>
      </c>
      <c r="H22" s="7">
        <v>75</v>
      </c>
      <c r="I22" s="7">
        <v>48</v>
      </c>
      <c r="J22" s="6">
        <f t="shared" si="1"/>
        <v>298</v>
      </c>
      <c r="K22" s="6">
        <v>450</v>
      </c>
      <c r="L22" s="9">
        <f t="shared" si="0"/>
        <v>0.66222222222222227</v>
      </c>
      <c r="M22" s="7" t="str">
        <f t="shared" si="2"/>
        <v>Pass</v>
      </c>
      <c r="N22" s="7" t="str" cm="1">
        <f t="array" ref="N22">SUMPRODUCT((L$6:L$56&gt;=L22)/COUNTIF(L$6:L$56,L$6:L$56)) &amp;
    CHOOSE(
        IF(AND(MOD(SUMPRODUCT((L$6:L$56&gt;=L22)/COUNTIF(L$6:L$56,L$6:L$56)),100) &gt;= 11,
               MOD(SUMPRODUCT((L$6:L$56&gt;=L22)/COUNTIF(L$6:L$56,L$6:L$56)),100) &lt;= 13),
           4,
           IF(MOD(SUMPRODUCT((L$6:L$56&gt;=L22)/COUNTIF(L$6:L$56,L$6:L$56)),10)=0,4,MIN(4, MOD(SUMPRODUCT((L$6:L$56&gt;=L22)/COUNTIF(L$6:L$56,L$6:L$56)),10)))
        ),
        "st", "nd", "rd", "th"
    )</f>
        <v>18th</v>
      </c>
    </row>
    <row r="23" spans="1:14" x14ac:dyDescent="0.35">
      <c r="A23" s="6">
        <v>18</v>
      </c>
      <c r="B23" s="7">
        <v>1802</v>
      </c>
      <c r="C23" s="8" t="s">
        <v>54</v>
      </c>
      <c r="D23" s="8" t="s">
        <v>55</v>
      </c>
      <c r="E23" s="7">
        <v>42</v>
      </c>
      <c r="F23" s="7">
        <v>75</v>
      </c>
      <c r="G23" s="7">
        <v>40</v>
      </c>
      <c r="H23" s="7">
        <v>71</v>
      </c>
      <c r="I23" s="7">
        <v>42</v>
      </c>
      <c r="J23" s="6">
        <f t="shared" si="1"/>
        <v>270</v>
      </c>
      <c r="K23" s="6">
        <v>450</v>
      </c>
      <c r="L23" s="9">
        <f t="shared" si="0"/>
        <v>0.6</v>
      </c>
      <c r="M23" s="7" t="str">
        <f t="shared" si="2"/>
        <v>Pass</v>
      </c>
      <c r="N23" s="7" t="str" cm="1">
        <f t="array" ref="N23">SUMPRODUCT((L$6:L$56&gt;=L23)/COUNTIF(L$6:L$56,L$6:L$56)) &amp;
    CHOOSE(
        IF(AND(MOD(SUMPRODUCT((L$6:L$56&gt;=L23)/COUNTIF(L$6:L$56,L$6:L$56)),100) &gt;= 11,
               MOD(SUMPRODUCT((L$6:L$56&gt;=L23)/COUNTIF(L$6:L$56,L$6:L$56)),100) &lt;= 13),
           4,
           IF(MOD(SUMPRODUCT((L$6:L$56&gt;=L23)/COUNTIF(L$6:L$56,L$6:L$56)),10)=0,4,MIN(4, MOD(SUMPRODUCT((L$6:L$56&gt;=L23)/COUNTIF(L$6:L$56,L$6:L$56)),10)))
        ),
        "st", "nd", "rd", "th"
    )</f>
        <v>20th</v>
      </c>
    </row>
    <row r="24" spans="1:14" x14ac:dyDescent="0.35">
      <c r="A24" s="6">
        <v>19</v>
      </c>
      <c r="B24" s="7">
        <v>1803</v>
      </c>
      <c r="C24" s="8" t="s">
        <v>57</v>
      </c>
      <c r="D24" s="8" t="s">
        <v>56</v>
      </c>
      <c r="E24" s="33" t="s">
        <v>117</v>
      </c>
      <c r="F24" s="34"/>
      <c r="G24" s="34"/>
      <c r="H24" s="34"/>
      <c r="I24" s="35"/>
      <c r="J24" s="6">
        <f t="shared" si="1"/>
        <v>0</v>
      </c>
      <c r="K24" s="6">
        <v>450</v>
      </c>
      <c r="L24" s="9">
        <f t="shared" si="0"/>
        <v>0</v>
      </c>
      <c r="M24" s="7" t="str">
        <f t="shared" si="2"/>
        <v>Fail</v>
      </c>
      <c r="N24" s="7" t="str" cm="1">
        <f t="array" ref="N24">SUMPRODUCT((L$6:L$56&gt;=L24)/COUNTIF(L$6:L$56,L$6:L$56)) &amp;
    CHOOSE(
        IF(AND(MOD(SUMPRODUCT((L$6:L$56&gt;=L24)/COUNTIF(L$6:L$56,L$6:L$56)),100) &gt;= 11,
               MOD(SUMPRODUCT((L$6:L$56&gt;=L24)/COUNTIF(L$6:L$56,L$6:L$56)),100) &lt;= 13),
           4,
           IF(MOD(SUMPRODUCT((L$6:L$56&gt;=L24)/COUNTIF(L$6:L$56,L$6:L$56)),10)=0,4,MIN(4, MOD(SUMPRODUCT((L$6:L$56&gt;=L24)/COUNTIF(L$6:L$56,L$6:L$56)),10)))
        ),
        "st", "nd", "rd", "th"
    )</f>
        <v>37th</v>
      </c>
    </row>
    <row r="25" spans="1:14" x14ac:dyDescent="0.35">
      <c r="A25" s="6">
        <v>20</v>
      </c>
      <c r="B25" s="7">
        <v>1804</v>
      </c>
      <c r="C25" s="8" t="s">
        <v>35</v>
      </c>
      <c r="D25" s="8" t="s">
        <v>110</v>
      </c>
      <c r="E25" s="33" t="s">
        <v>117</v>
      </c>
      <c r="F25" s="34"/>
      <c r="G25" s="34"/>
      <c r="H25" s="34"/>
      <c r="I25" s="35"/>
      <c r="J25" s="6">
        <f t="shared" si="1"/>
        <v>0</v>
      </c>
      <c r="K25" s="6">
        <v>450</v>
      </c>
      <c r="L25" s="9">
        <f t="shared" si="0"/>
        <v>0</v>
      </c>
      <c r="M25" s="7" t="str">
        <f t="shared" si="2"/>
        <v>Fail</v>
      </c>
      <c r="N25" s="7" t="str" cm="1">
        <f t="array" ref="N25">SUMPRODUCT((L$6:L$56&gt;=L25)/COUNTIF(L$6:L$56,L$6:L$56)) &amp;
    CHOOSE(
        IF(AND(MOD(SUMPRODUCT((L$6:L$56&gt;=L25)/COUNTIF(L$6:L$56,L$6:L$56)),100) &gt;= 11,
               MOD(SUMPRODUCT((L$6:L$56&gt;=L25)/COUNTIF(L$6:L$56,L$6:L$56)),100) &lt;= 13),
           4,
           IF(MOD(SUMPRODUCT((L$6:L$56&gt;=L25)/COUNTIF(L$6:L$56,L$6:L$56)),10)=0,4,MIN(4, MOD(SUMPRODUCT((L$6:L$56&gt;=L25)/COUNTIF(L$6:L$56,L$6:L$56)),10)))
        ),
        "st", "nd", "rd", "th"
    )</f>
        <v>37th</v>
      </c>
    </row>
    <row r="26" spans="1:14" x14ac:dyDescent="0.35">
      <c r="A26" s="6">
        <v>21</v>
      </c>
      <c r="B26" s="7">
        <v>1805</v>
      </c>
      <c r="C26" s="8" t="s">
        <v>58</v>
      </c>
      <c r="D26" s="8" t="s">
        <v>59</v>
      </c>
      <c r="E26" s="33" t="s">
        <v>117</v>
      </c>
      <c r="F26" s="34"/>
      <c r="G26" s="34"/>
      <c r="H26" s="34"/>
      <c r="I26" s="35"/>
      <c r="J26" s="6">
        <f t="shared" si="1"/>
        <v>0</v>
      </c>
      <c r="K26" s="6">
        <v>450</v>
      </c>
      <c r="L26" s="9">
        <f t="shared" si="0"/>
        <v>0</v>
      </c>
      <c r="M26" s="7" t="str">
        <f t="shared" si="2"/>
        <v>Fail</v>
      </c>
      <c r="N26" s="7" t="str" cm="1">
        <f t="array" ref="N26">SUMPRODUCT((L$6:L$56&gt;=L26)/COUNTIF(L$6:L$56,L$6:L$56)) &amp;
    CHOOSE(
        IF(AND(MOD(SUMPRODUCT((L$6:L$56&gt;=L26)/COUNTIF(L$6:L$56,L$6:L$56)),100) &gt;= 11,
               MOD(SUMPRODUCT((L$6:L$56&gt;=L26)/COUNTIF(L$6:L$56,L$6:L$56)),100) &lt;= 13),
           4,
           IF(MOD(SUMPRODUCT((L$6:L$56&gt;=L26)/COUNTIF(L$6:L$56,L$6:L$56)),10)=0,4,MIN(4, MOD(SUMPRODUCT((L$6:L$56&gt;=L26)/COUNTIF(L$6:L$56,L$6:L$56)),10)))
        ),
        "st", "nd", "rd", "th"
    )</f>
        <v>37th</v>
      </c>
    </row>
    <row r="27" spans="1:14" x14ac:dyDescent="0.35">
      <c r="A27" s="6">
        <v>22</v>
      </c>
      <c r="B27" s="7">
        <v>1806</v>
      </c>
      <c r="C27" s="8" t="s">
        <v>60</v>
      </c>
      <c r="D27" s="8" t="s">
        <v>61</v>
      </c>
      <c r="E27" s="33" t="s">
        <v>117</v>
      </c>
      <c r="F27" s="34"/>
      <c r="G27" s="34"/>
      <c r="H27" s="34"/>
      <c r="I27" s="35"/>
      <c r="J27" s="6">
        <f t="shared" si="1"/>
        <v>0</v>
      </c>
      <c r="K27" s="6">
        <v>450</v>
      </c>
      <c r="L27" s="9">
        <f t="shared" si="0"/>
        <v>0</v>
      </c>
      <c r="M27" s="7" t="str">
        <f t="shared" si="2"/>
        <v>Fail</v>
      </c>
      <c r="N27" s="7" t="str" cm="1">
        <f t="array" ref="N27">SUMPRODUCT((L$6:L$56&gt;=L27)/COUNTIF(L$6:L$56,L$6:L$56)) &amp;
    CHOOSE(
        IF(AND(MOD(SUMPRODUCT((L$6:L$56&gt;=L27)/COUNTIF(L$6:L$56,L$6:L$56)),100) &gt;= 11,
               MOD(SUMPRODUCT((L$6:L$56&gt;=L27)/COUNTIF(L$6:L$56,L$6:L$56)),100) &lt;= 13),
           4,
           IF(MOD(SUMPRODUCT((L$6:L$56&gt;=L27)/COUNTIF(L$6:L$56,L$6:L$56)),10)=0,4,MIN(4, MOD(SUMPRODUCT((L$6:L$56&gt;=L27)/COUNTIF(L$6:L$56,L$6:L$56)),10)))
        ),
        "st", "nd", "rd", "th"
    )</f>
        <v>37th</v>
      </c>
    </row>
    <row r="28" spans="1:14" x14ac:dyDescent="0.35">
      <c r="A28" s="6">
        <v>23</v>
      </c>
      <c r="B28" s="7">
        <v>1807</v>
      </c>
      <c r="C28" s="8" t="s">
        <v>62</v>
      </c>
      <c r="D28" s="8" t="s">
        <v>63</v>
      </c>
      <c r="E28" s="33" t="s">
        <v>117</v>
      </c>
      <c r="F28" s="34"/>
      <c r="G28" s="34"/>
      <c r="H28" s="34"/>
      <c r="I28" s="35"/>
      <c r="J28" s="6">
        <f t="shared" si="1"/>
        <v>0</v>
      </c>
      <c r="K28" s="6">
        <v>450</v>
      </c>
      <c r="L28" s="9">
        <f t="shared" si="0"/>
        <v>0</v>
      </c>
      <c r="M28" s="7" t="str">
        <f t="shared" si="2"/>
        <v>Fail</v>
      </c>
      <c r="N28" s="7" t="str" cm="1">
        <f t="array" ref="N28">SUMPRODUCT((L$6:L$56&gt;=L28)/COUNTIF(L$6:L$56,L$6:L$56)) &amp;
    CHOOSE(
        IF(AND(MOD(SUMPRODUCT((L$6:L$56&gt;=L28)/COUNTIF(L$6:L$56,L$6:L$56)),100) &gt;= 11,
               MOD(SUMPRODUCT((L$6:L$56&gt;=L28)/COUNTIF(L$6:L$56,L$6:L$56)),100) &lt;= 13),
           4,
           IF(MOD(SUMPRODUCT((L$6:L$56&gt;=L28)/COUNTIF(L$6:L$56,L$6:L$56)),10)=0,4,MIN(4, MOD(SUMPRODUCT((L$6:L$56&gt;=L28)/COUNTIF(L$6:L$56,L$6:L$56)),10)))
        ),
        "st", "nd", "rd", "th"
    )</f>
        <v>37th</v>
      </c>
    </row>
    <row r="29" spans="1:14" x14ac:dyDescent="0.35">
      <c r="A29" s="6">
        <v>24</v>
      </c>
      <c r="B29" s="7">
        <v>1809</v>
      </c>
      <c r="C29" s="8" t="s">
        <v>64</v>
      </c>
      <c r="D29" s="8" t="s">
        <v>65</v>
      </c>
      <c r="E29" s="7">
        <v>80</v>
      </c>
      <c r="F29" s="7">
        <v>92</v>
      </c>
      <c r="G29" s="7">
        <v>80</v>
      </c>
      <c r="H29" s="7">
        <v>85</v>
      </c>
      <c r="I29" s="7">
        <v>46</v>
      </c>
      <c r="J29" s="6">
        <f t="shared" si="1"/>
        <v>383</v>
      </c>
      <c r="K29" s="6">
        <v>450</v>
      </c>
      <c r="L29" s="9">
        <f t="shared" si="0"/>
        <v>0.85111111111111115</v>
      </c>
      <c r="M29" s="7" t="str">
        <f t="shared" si="2"/>
        <v>Pass</v>
      </c>
      <c r="N29" s="7" t="str" cm="1">
        <f t="array" ref="N29">SUMPRODUCT((L$6:L$56&gt;=L29)/COUNTIF(L$6:L$56,L$6:L$56)) &amp;
    CHOOSE(
        IF(AND(MOD(SUMPRODUCT((L$6:L$56&gt;=L29)/COUNTIF(L$6:L$56,L$6:L$56)),100) &gt;= 11,
               MOD(SUMPRODUCT((L$6:L$56&gt;=L29)/COUNTIF(L$6:L$56,L$6:L$56)),100) &lt;= 13),
           4,
           IF(MOD(SUMPRODUCT((L$6:L$56&gt;=L29)/COUNTIF(L$6:L$56,L$6:L$56)),10)=0,4,MIN(4, MOD(SUMPRODUCT((L$6:L$56&gt;=L29)/COUNTIF(L$6:L$56,L$6:L$56)),10)))
        ),
        "st", "nd", "rd", "th"
    )</f>
        <v>7th</v>
      </c>
    </row>
    <row r="30" spans="1:14" x14ac:dyDescent="0.35">
      <c r="A30" s="6">
        <v>25</v>
      </c>
      <c r="B30" s="7">
        <v>1810</v>
      </c>
      <c r="C30" s="8" t="s">
        <v>66</v>
      </c>
      <c r="D30" s="8" t="s">
        <v>67</v>
      </c>
      <c r="E30" s="33" t="s">
        <v>117</v>
      </c>
      <c r="F30" s="34"/>
      <c r="G30" s="34"/>
      <c r="H30" s="34"/>
      <c r="I30" s="35"/>
      <c r="J30" s="6">
        <f t="shared" si="1"/>
        <v>0</v>
      </c>
      <c r="K30" s="6">
        <v>450</v>
      </c>
      <c r="L30" s="9">
        <f t="shared" si="0"/>
        <v>0</v>
      </c>
      <c r="M30" s="7" t="str">
        <f t="shared" si="2"/>
        <v>Fail</v>
      </c>
      <c r="N30" s="7" t="str" cm="1">
        <f t="array" ref="N30">SUMPRODUCT((L$6:L$56&gt;=L30)/COUNTIF(L$6:L$56,L$6:L$56)) &amp;
    CHOOSE(
        IF(AND(MOD(SUMPRODUCT((L$6:L$56&gt;=L30)/COUNTIF(L$6:L$56,L$6:L$56)),100) &gt;= 11,
               MOD(SUMPRODUCT((L$6:L$56&gt;=L30)/COUNTIF(L$6:L$56,L$6:L$56)),100) &lt;= 13),
           4,
           IF(MOD(SUMPRODUCT((L$6:L$56&gt;=L30)/COUNTIF(L$6:L$56,L$6:L$56)),10)=0,4,MIN(4, MOD(SUMPRODUCT((L$6:L$56&gt;=L30)/COUNTIF(L$6:L$56,L$6:L$56)),10)))
        ),
        "st", "nd", "rd", "th"
    )</f>
        <v>37th</v>
      </c>
    </row>
    <row r="31" spans="1:14" x14ac:dyDescent="0.35">
      <c r="A31" s="6">
        <v>26</v>
      </c>
      <c r="B31" s="7">
        <v>1811</v>
      </c>
      <c r="C31" s="8" t="s">
        <v>68</v>
      </c>
      <c r="D31" s="8" t="s">
        <v>69</v>
      </c>
      <c r="E31" s="7">
        <v>10</v>
      </c>
      <c r="F31" s="7">
        <v>90</v>
      </c>
      <c r="G31" s="7">
        <v>84</v>
      </c>
      <c r="H31" s="7">
        <v>75</v>
      </c>
      <c r="I31" s="7">
        <v>45</v>
      </c>
      <c r="J31" s="6">
        <f t="shared" si="1"/>
        <v>304</v>
      </c>
      <c r="K31" s="6">
        <v>450</v>
      </c>
      <c r="L31" s="9">
        <f t="shared" si="0"/>
        <v>0.67555555555555558</v>
      </c>
      <c r="M31" s="7" t="str">
        <f t="shared" si="2"/>
        <v>Pass</v>
      </c>
      <c r="N31" s="7" t="str" cm="1">
        <f t="array" ref="N31">SUMPRODUCT((L$6:L$56&gt;=L31)/COUNTIF(L$6:L$56,L$6:L$56)) &amp;
    CHOOSE(
        IF(AND(MOD(SUMPRODUCT((L$6:L$56&gt;=L31)/COUNTIF(L$6:L$56,L$6:L$56)),100) &gt;= 11,
               MOD(SUMPRODUCT((L$6:L$56&gt;=L31)/COUNTIF(L$6:L$56,L$6:L$56)),100) &lt;= 13),
           4,
           IF(MOD(SUMPRODUCT((L$6:L$56&gt;=L31)/COUNTIF(L$6:L$56,L$6:L$56)),10)=0,4,MIN(4, MOD(SUMPRODUCT((L$6:L$56&gt;=L31)/COUNTIF(L$6:L$56,L$6:L$56)),10)))
        ),
        "st", "nd", "rd", "th"
    )</f>
        <v>17th</v>
      </c>
    </row>
    <row r="32" spans="1:14" x14ac:dyDescent="0.35">
      <c r="A32" s="6">
        <v>27</v>
      </c>
      <c r="B32" s="7">
        <v>1814</v>
      </c>
      <c r="C32" s="8" t="s">
        <v>70</v>
      </c>
      <c r="D32" s="8" t="s">
        <v>71</v>
      </c>
      <c r="E32" s="7">
        <v>2</v>
      </c>
      <c r="F32" s="7">
        <v>35</v>
      </c>
      <c r="G32" s="7">
        <v>10</v>
      </c>
      <c r="H32" s="7">
        <v>50</v>
      </c>
      <c r="I32" s="7">
        <v>43</v>
      </c>
      <c r="J32" s="6">
        <f t="shared" si="1"/>
        <v>140</v>
      </c>
      <c r="K32" s="6">
        <v>450</v>
      </c>
      <c r="L32" s="9">
        <f t="shared" si="0"/>
        <v>0.31111111111111112</v>
      </c>
      <c r="M32" s="7" t="str">
        <f t="shared" si="2"/>
        <v>Pass</v>
      </c>
      <c r="N32" s="7" t="str" cm="1">
        <f t="array" ref="N32">SUMPRODUCT((L$6:L$56&gt;=L32)/COUNTIF(L$6:L$56,L$6:L$56)) &amp;
    CHOOSE(
        IF(AND(MOD(SUMPRODUCT((L$6:L$56&gt;=L32)/COUNTIF(L$6:L$56,L$6:L$56)),100) &gt;= 11,
               MOD(SUMPRODUCT((L$6:L$56&gt;=L32)/COUNTIF(L$6:L$56,L$6:L$56)),100) &lt;= 13),
           4,
           IF(MOD(SUMPRODUCT((L$6:L$56&gt;=L32)/COUNTIF(L$6:L$56,L$6:L$56)),10)=0,4,MIN(4, MOD(SUMPRODUCT((L$6:L$56&gt;=L32)/COUNTIF(L$6:L$56,L$6:L$56)),10)))
        ),
        "st", "nd", "rd", "th"
    )</f>
        <v>33rd</v>
      </c>
    </row>
    <row r="33" spans="1:14" x14ac:dyDescent="0.35">
      <c r="A33" s="6">
        <v>28</v>
      </c>
      <c r="B33" s="7">
        <v>1815</v>
      </c>
      <c r="C33" s="8" t="s">
        <v>72</v>
      </c>
      <c r="D33" s="8" t="s">
        <v>73</v>
      </c>
      <c r="E33" s="7">
        <v>12</v>
      </c>
      <c r="F33" s="7">
        <v>90</v>
      </c>
      <c r="G33" s="7">
        <v>80</v>
      </c>
      <c r="H33" s="7">
        <v>65</v>
      </c>
      <c r="I33" s="7">
        <v>42</v>
      </c>
      <c r="J33" s="6">
        <f t="shared" si="1"/>
        <v>289</v>
      </c>
      <c r="K33" s="6">
        <v>450</v>
      </c>
      <c r="L33" s="9">
        <f t="shared" si="0"/>
        <v>0.64222222222222225</v>
      </c>
      <c r="M33" s="7" t="str">
        <f t="shared" si="2"/>
        <v>Pass</v>
      </c>
      <c r="N33" s="7" t="str" cm="1">
        <f t="array" ref="N33">SUMPRODUCT((L$6:L$56&gt;=L33)/COUNTIF(L$6:L$56,L$6:L$56)) &amp;
    CHOOSE(
        IF(AND(MOD(SUMPRODUCT((L$6:L$56&gt;=L33)/COUNTIF(L$6:L$56,L$6:L$56)),100) &gt;= 11,
               MOD(SUMPRODUCT((L$6:L$56&gt;=L33)/COUNTIF(L$6:L$56,L$6:L$56)),100) &lt;= 13),
           4,
           IF(MOD(SUMPRODUCT((L$6:L$56&gt;=L33)/COUNTIF(L$6:L$56,L$6:L$56)),10)=0,4,MIN(4, MOD(SUMPRODUCT((L$6:L$56&gt;=L33)/COUNTIF(L$6:L$56,L$6:L$56)),10)))
        ),
        "st", "nd", "rd", "th"
    )</f>
        <v>19th</v>
      </c>
    </row>
    <row r="34" spans="1:14" x14ac:dyDescent="0.35">
      <c r="A34" s="6">
        <v>29</v>
      </c>
      <c r="B34" s="7">
        <v>1820</v>
      </c>
      <c r="C34" s="8" t="s">
        <v>74</v>
      </c>
      <c r="D34" s="8" t="s">
        <v>75</v>
      </c>
      <c r="E34" s="7">
        <v>70</v>
      </c>
      <c r="F34" s="7">
        <v>87</v>
      </c>
      <c r="G34" s="7">
        <v>80</v>
      </c>
      <c r="H34" s="7">
        <v>75</v>
      </c>
      <c r="I34" s="7">
        <v>45</v>
      </c>
      <c r="J34" s="6">
        <f t="shared" si="1"/>
        <v>357</v>
      </c>
      <c r="K34" s="6">
        <v>450</v>
      </c>
      <c r="L34" s="9">
        <f t="shared" si="0"/>
        <v>0.79333333333333333</v>
      </c>
      <c r="M34" s="7" t="str">
        <f t="shared" si="2"/>
        <v>Pass</v>
      </c>
      <c r="N34" s="7" t="str" cm="1">
        <f t="array" ref="N34">SUMPRODUCT((L$6:L$56&gt;=L34)/COUNTIF(L$6:L$56,L$6:L$56)) &amp;
    CHOOSE(
        IF(AND(MOD(SUMPRODUCT((L$6:L$56&gt;=L34)/COUNTIF(L$6:L$56,L$6:L$56)),100) &gt;= 11,
               MOD(SUMPRODUCT((L$6:L$56&gt;=L34)/COUNTIF(L$6:L$56,L$6:L$56)),100) &lt;= 13),
           4,
           IF(MOD(SUMPRODUCT((L$6:L$56&gt;=L34)/COUNTIF(L$6:L$56,L$6:L$56)),10)=0,4,MIN(4, MOD(SUMPRODUCT((L$6:L$56&gt;=L34)/COUNTIF(L$6:L$56,L$6:L$56)),10)))
        ),
        "st", "nd", "rd", "th"
    )</f>
        <v>9th</v>
      </c>
    </row>
    <row r="35" spans="1:14" x14ac:dyDescent="0.35">
      <c r="A35" s="6">
        <v>30</v>
      </c>
      <c r="B35" s="7">
        <v>1827</v>
      </c>
      <c r="C35" s="8" t="s">
        <v>76</v>
      </c>
      <c r="D35" s="8" t="s">
        <v>77</v>
      </c>
      <c r="E35" s="7">
        <v>76</v>
      </c>
      <c r="F35" s="7">
        <v>95</v>
      </c>
      <c r="G35" s="7">
        <v>92</v>
      </c>
      <c r="H35" s="7">
        <v>78</v>
      </c>
      <c r="I35" s="7">
        <v>50</v>
      </c>
      <c r="J35" s="6">
        <f t="shared" si="1"/>
        <v>391</v>
      </c>
      <c r="K35" s="6">
        <v>450</v>
      </c>
      <c r="L35" s="9">
        <f t="shared" si="0"/>
        <v>0.86888888888888893</v>
      </c>
      <c r="M35" s="7" t="str">
        <f t="shared" si="2"/>
        <v>Pass</v>
      </c>
      <c r="N35" s="7" t="str" cm="1">
        <f t="array" ref="N35">SUMPRODUCT((L$6:L$56&gt;=L35)/COUNTIF(L$6:L$56,L$6:L$56)) &amp;
    CHOOSE(
        IF(AND(MOD(SUMPRODUCT((L$6:L$56&gt;=L35)/COUNTIF(L$6:L$56,L$6:L$56)),100) &gt;= 11,
               MOD(SUMPRODUCT((L$6:L$56&gt;=L35)/COUNTIF(L$6:L$56,L$6:L$56)),100) &lt;= 13),
           4,
           IF(MOD(SUMPRODUCT((L$6:L$56&gt;=L35)/COUNTIF(L$6:L$56,L$6:L$56)),10)=0,4,MIN(4, MOD(SUMPRODUCT((L$6:L$56&gt;=L35)/COUNTIF(L$6:L$56,L$6:L$56)),10)))
        ),
        "st", "nd", "rd", "th"
    )</f>
        <v>5th</v>
      </c>
    </row>
    <row r="36" spans="1:14" x14ac:dyDescent="0.35">
      <c r="A36" s="6">
        <v>31</v>
      </c>
      <c r="B36" s="7">
        <v>1829</v>
      </c>
      <c r="C36" s="8" t="s">
        <v>118</v>
      </c>
      <c r="D36" s="8" t="s">
        <v>78</v>
      </c>
      <c r="E36" s="7">
        <v>10</v>
      </c>
      <c r="F36" s="7">
        <v>55</v>
      </c>
      <c r="G36" s="7">
        <v>35</v>
      </c>
      <c r="H36" s="7">
        <v>52</v>
      </c>
      <c r="I36" s="7">
        <v>40</v>
      </c>
      <c r="J36" s="6">
        <f t="shared" si="1"/>
        <v>192</v>
      </c>
      <c r="K36" s="6">
        <v>450</v>
      </c>
      <c r="L36" s="9">
        <f t="shared" si="0"/>
        <v>0.42666666666666669</v>
      </c>
      <c r="M36" s="7" t="str">
        <f t="shared" si="2"/>
        <v>Pass</v>
      </c>
      <c r="N36" s="7" t="str" cm="1">
        <f t="array" ref="N36">SUMPRODUCT((L$6:L$56&gt;=L36)/COUNTIF(L$6:L$56,L$6:L$56)) &amp;
    CHOOSE(
        IF(AND(MOD(SUMPRODUCT((L$6:L$56&gt;=L36)/COUNTIF(L$6:L$56,L$6:L$56)),100) &gt;= 11,
               MOD(SUMPRODUCT((L$6:L$56&gt;=L36)/COUNTIF(L$6:L$56,L$6:L$56)),100) &lt;= 13),
           4,
           IF(MOD(SUMPRODUCT((L$6:L$56&gt;=L36)/COUNTIF(L$6:L$56,L$6:L$56)),10)=0,4,MIN(4, MOD(SUMPRODUCT((L$6:L$56&gt;=L36)/COUNTIF(L$6:L$56,L$6:L$56)),10)))
        ),
        "st", "nd", "rd", "th"
    )</f>
        <v>28th</v>
      </c>
    </row>
    <row r="37" spans="1:14" x14ac:dyDescent="0.35">
      <c r="A37" s="6">
        <v>32</v>
      </c>
      <c r="B37" s="7">
        <v>1832</v>
      </c>
      <c r="C37" s="8" t="s">
        <v>79</v>
      </c>
      <c r="D37" s="8" t="s">
        <v>80</v>
      </c>
      <c r="E37" s="7">
        <v>90</v>
      </c>
      <c r="F37" s="7">
        <v>100</v>
      </c>
      <c r="G37" s="7">
        <v>100</v>
      </c>
      <c r="H37" s="7">
        <v>98</v>
      </c>
      <c r="I37" s="7">
        <v>50</v>
      </c>
      <c r="J37" s="6">
        <f t="shared" si="1"/>
        <v>438</v>
      </c>
      <c r="K37" s="6">
        <v>450</v>
      </c>
      <c r="L37" s="9">
        <f t="shared" si="0"/>
        <v>0.97333333333333338</v>
      </c>
      <c r="M37" s="7" t="str">
        <f t="shared" si="2"/>
        <v>Pass</v>
      </c>
      <c r="N37" s="7" t="str" cm="1">
        <f t="array" ref="N37">SUMPRODUCT((L$6:L$56&gt;=L37)/COUNTIF(L$6:L$56,L$6:L$56)) &amp;
    CHOOSE(
        IF(AND(MOD(SUMPRODUCT((L$6:L$56&gt;=L37)/COUNTIF(L$6:L$56,L$6:L$56)),100) &gt;= 11,
               MOD(SUMPRODUCT((L$6:L$56&gt;=L37)/COUNTIF(L$6:L$56,L$6:L$56)),100) &lt;= 13),
           4,
           IF(MOD(SUMPRODUCT((L$6:L$56&gt;=L37)/COUNTIF(L$6:L$56,L$6:L$56)),10)=0,4,MIN(4, MOD(SUMPRODUCT((L$6:L$56&gt;=L37)/COUNTIF(L$6:L$56,L$6:L$56)),10)))
        ),
        "st", "nd", "rd", "th"
    )</f>
        <v>1st</v>
      </c>
    </row>
    <row r="38" spans="1:14" x14ac:dyDescent="0.35">
      <c r="A38" s="6">
        <v>33</v>
      </c>
      <c r="B38" s="7">
        <v>1833</v>
      </c>
      <c r="C38" s="8" t="s">
        <v>81</v>
      </c>
      <c r="D38" s="8" t="s">
        <v>80</v>
      </c>
      <c r="E38" s="7">
        <v>85</v>
      </c>
      <c r="F38" s="7">
        <v>95</v>
      </c>
      <c r="G38" s="7">
        <v>100</v>
      </c>
      <c r="H38" s="7">
        <v>98</v>
      </c>
      <c r="I38" s="7">
        <v>48</v>
      </c>
      <c r="J38" s="6">
        <f t="shared" si="1"/>
        <v>426</v>
      </c>
      <c r="K38" s="6">
        <v>450</v>
      </c>
      <c r="L38" s="9">
        <f t="shared" si="0"/>
        <v>0.94666666666666666</v>
      </c>
      <c r="M38" s="7" t="str">
        <f t="shared" si="2"/>
        <v>Pass</v>
      </c>
      <c r="N38" s="7" t="str" cm="1">
        <f t="array" ref="N38">SUMPRODUCT((L$6:L$56&gt;=L38)/COUNTIF(L$6:L$56,L$6:L$56)) &amp;
    CHOOSE(
        IF(AND(MOD(SUMPRODUCT((L$6:L$56&gt;=L38)/COUNTIF(L$6:L$56,L$6:L$56)),100) &gt;= 11,
               MOD(SUMPRODUCT((L$6:L$56&gt;=L38)/COUNTIF(L$6:L$56,L$6:L$56)),100) &lt;= 13),
           4,
           IF(MOD(SUMPRODUCT((L$6:L$56&gt;=L38)/COUNTIF(L$6:L$56,L$6:L$56)),10)=0,4,MIN(4, MOD(SUMPRODUCT((L$6:L$56&gt;=L38)/COUNTIF(L$6:L$56,L$6:L$56)),10)))
        ),
        "st", "nd", "rd", "th"
    )</f>
        <v>3rd</v>
      </c>
    </row>
    <row r="39" spans="1:14" x14ac:dyDescent="0.35">
      <c r="A39" s="6">
        <v>34</v>
      </c>
      <c r="B39" s="7">
        <v>1834</v>
      </c>
      <c r="C39" s="8" t="s">
        <v>82</v>
      </c>
      <c r="D39" s="8" t="s">
        <v>83</v>
      </c>
      <c r="E39" s="7">
        <v>87</v>
      </c>
      <c r="F39" s="7">
        <v>98</v>
      </c>
      <c r="G39" s="7">
        <v>98</v>
      </c>
      <c r="H39" s="7">
        <v>95</v>
      </c>
      <c r="I39" s="7">
        <v>48</v>
      </c>
      <c r="J39" s="6">
        <f t="shared" si="1"/>
        <v>426</v>
      </c>
      <c r="K39" s="6">
        <v>450</v>
      </c>
      <c r="L39" s="9">
        <f t="shared" si="0"/>
        <v>0.94666666666666666</v>
      </c>
      <c r="M39" s="7" t="str">
        <f t="shared" si="2"/>
        <v>Pass</v>
      </c>
      <c r="N39" s="7" t="str" cm="1">
        <f t="array" ref="N39">SUMPRODUCT((L$6:L$56&gt;=L39)/COUNTIF(L$6:L$56,L$6:L$56)) &amp;
    CHOOSE(
        IF(AND(MOD(SUMPRODUCT((L$6:L$56&gt;=L39)/COUNTIF(L$6:L$56,L$6:L$56)),100) &gt;= 11,
               MOD(SUMPRODUCT((L$6:L$56&gt;=L39)/COUNTIF(L$6:L$56,L$6:L$56)),100) &lt;= 13),
           4,
           IF(MOD(SUMPRODUCT((L$6:L$56&gt;=L39)/COUNTIF(L$6:L$56,L$6:L$56)),10)=0,4,MIN(4, MOD(SUMPRODUCT((L$6:L$56&gt;=L39)/COUNTIF(L$6:L$56,L$6:L$56)),10)))
        ),
        "st", "nd", "rd", "th"
    )</f>
        <v>3rd</v>
      </c>
    </row>
    <row r="40" spans="1:14" x14ac:dyDescent="0.35">
      <c r="A40" s="6">
        <v>35</v>
      </c>
      <c r="B40" s="7">
        <v>1835</v>
      </c>
      <c r="C40" s="8" t="s">
        <v>101</v>
      </c>
      <c r="D40" s="8" t="s">
        <v>102</v>
      </c>
      <c r="E40" s="33" t="s">
        <v>117</v>
      </c>
      <c r="F40" s="34"/>
      <c r="G40" s="34"/>
      <c r="H40" s="34"/>
      <c r="I40" s="35"/>
      <c r="J40" s="6">
        <f t="shared" si="1"/>
        <v>0</v>
      </c>
      <c r="K40" s="6">
        <v>450</v>
      </c>
      <c r="L40" s="9">
        <f t="shared" si="0"/>
        <v>0</v>
      </c>
      <c r="M40" s="7" t="str">
        <f t="shared" si="2"/>
        <v>Fail</v>
      </c>
      <c r="N40" s="7" t="str" cm="1">
        <f t="array" ref="N40">SUMPRODUCT((L$6:L$56&gt;=L40)/COUNTIF(L$6:L$56,L$6:L$56)) &amp;
    CHOOSE(
        IF(AND(MOD(SUMPRODUCT((L$6:L$56&gt;=L40)/COUNTIF(L$6:L$56,L$6:L$56)),100) &gt;= 11,
               MOD(SUMPRODUCT((L$6:L$56&gt;=L40)/COUNTIF(L$6:L$56,L$6:L$56)),100) &lt;= 13),
           4,
           IF(MOD(SUMPRODUCT((L$6:L$56&gt;=L40)/COUNTIF(L$6:L$56,L$6:L$56)),10)=0,4,MIN(4, MOD(SUMPRODUCT((L$6:L$56&gt;=L40)/COUNTIF(L$6:L$56,L$6:L$56)),10)))
        ),
        "st", "nd", "rd", "th"
    )</f>
        <v>37th</v>
      </c>
    </row>
    <row r="41" spans="1:14" x14ac:dyDescent="0.35">
      <c r="A41" s="6">
        <v>36</v>
      </c>
      <c r="B41" s="7">
        <v>1836</v>
      </c>
      <c r="C41" s="8" t="s">
        <v>103</v>
      </c>
      <c r="D41" s="8" t="s">
        <v>102</v>
      </c>
      <c r="E41" s="7" t="s">
        <v>117</v>
      </c>
      <c r="F41" s="7">
        <v>50</v>
      </c>
      <c r="G41" s="33">
        <v>0</v>
      </c>
      <c r="H41" s="34"/>
      <c r="I41" s="35"/>
      <c r="J41" s="6">
        <f t="shared" si="1"/>
        <v>50</v>
      </c>
      <c r="K41" s="6">
        <v>450</v>
      </c>
      <c r="L41" s="9">
        <f t="shared" si="0"/>
        <v>0.1111111111111111</v>
      </c>
      <c r="M41" s="7" t="str">
        <f t="shared" si="2"/>
        <v>Fail</v>
      </c>
      <c r="N41" s="7" t="str" cm="1">
        <f t="array" ref="N41">SUMPRODUCT((L$6:L$56&gt;=L41)/COUNTIF(L$6:L$56,L$6:L$56)) &amp;
    CHOOSE(
        IF(AND(MOD(SUMPRODUCT((L$6:L$56&gt;=L41)/COUNTIF(L$6:L$56,L$6:L$56)),100) &gt;= 11,
               MOD(SUMPRODUCT((L$6:L$56&gt;=L41)/COUNTIF(L$6:L$56,L$6:L$56)),100) &lt;= 13),
           4,
           IF(MOD(SUMPRODUCT((L$6:L$56&gt;=L41)/COUNTIF(L$6:L$56,L$6:L$56)),10)=0,4,MIN(4, MOD(SUMPRODUCT((L$6:L$56&gt;=L41)/COUNTIF(L$6:L$56,L$6:L$56)),10)))
        ),
        "st", "nd", "rd", "th"
    )</f>
        <v>36th</v>
      </c>
    </row>
    <row r="42" spans="1:14" x14ac:dyDescent="0.35">
      <c r="A42" s="6">
        <v>37</v>
      </c>
      <c r="B42" s="7">
        <v>1837</v>
      </c>
      <c r="C42" s="8" t="s">
        <v>104</v>
      </c>
      <c r="D42" s="8" t="s">
        <v>102</v>
      </c>
      <c r="E42" s="33" t="s">
        <v>117</v>
      </c>
      <c r="F42" s="34"/>
      <c r="G42" s="34"/>
      <c r="H42" s="34"/>
      <c r="I42" s="35"/>
      <c r="J42" s="6">
        <f t="shared" si="1"/>
        <v>0</v>
      </c>
      <c r="K42" s="6">
        <v>450</v>
      </c>
      <c r="L42" s="9">
        <f t="shared" si="0"/>
        <v>0</v>
      </c>
      <c r="M42" s="7" t="str">
        <f t="shared" si="2"/>
        <v>Fail</v>
      </c>
      <c r="N42" s="7" t="str" cm="1">
        <f t="array" ref="N42">SUMPRODUCT((L$6:L$56&gt;=L42)/COUNTIF(L$6:L$56,L$6:L$56)) &amp;
    CHOOSE(
        IF(AND(MOD(SUMPRODUCT((L$6:L$56&gt;=L42)/COUNTIF(L$6:L$56,L$6:L$56)),100) &gt;= 11,
               MOD(SUMPRODUCT((L$6:L$56&gt;=L42)/COUNTIF(L$6:L$56,L$6:L$56)),100) &lt;= 13),
           4,
           IF(MOD(SUMPRODUCT((L$6:L$56&gt;=L42)/COUNTIF(L$6:L$56,L$6:L$56)),10)=0,4,MIN(4, MOD(SUMPRODUCT((L$6:L$56&gt;=L42)/COUNTIF(L$6:L$56,L$6:L$56)),10)))
        ),
        "st", "nd", "rd", "th"
    )</f>
        <v>37th</v>
      </c>
    </row>
    <row r="43" spans="1:14" x14ac:dyDescent="0.35">
      <c r="A43" s="6">
        <v>38</v>
      </c>
      <c r="B43" s="7">
        <v>1838</v>
      </c>
      <c r="C43" s="8" t="s">
        <v>105</v>
      </c>
      <c r="D43" s="8" t="s">
        <v>106</v>
      </c>
      <c r="E43" s="7">
        <v>70</v>
      </c>
      <c r="F43" s="7">
        <v>90</v>
      </c>
      <c r="G43" s="7">
        <v>98</v>
      </c>
      <c r="H43" s="7">
        <v>90</v>
      </c>
      <c r="I43" s="7">
        <v>45</v>
      </c>
      <c r="J43" s="6">
        <f t="shared" si="1"/>
        <v>393</v>
      </c>
      <c r="K43" s="6">
        <v>450</v>
      </c>
      <c r="L43" s="9">
        <f t="shared" si="0"/>
        <v>0.87333333333333329</v>
      </c>
      <c r="M43" s="7" t="str">
        <f t="shared" si="2"/>
        <v>Pass</v>
      </c>
      <c r="N43" s="7" t="str" cm="1">
        <f t="array" ref="N43">SUMPRODUCT((L$6:L$56&gt;=L43)/COUNTIF(L$6:L$56,L$6:L$56)) &amp;
    CHOOSE(
        IF(AND(MOD(SUMPRODUCT((L$6:L$56&gt;=L43)/COUNTIF(L$6:L$56,L$6:L$56)),100) &gt;= 11,
               MOD(SUMPRODUCT((L$6:L$56&gt;=L43)/COUNTIF(L$6:L$56,L$6:L$56)),100) &lt;= 13),
           4,
           IF(MOD(SUMPRODUCT((L$6:L$56&gt;=L43)/COUNTIF(L$6:L$56,L$6:L$56)),10)=0,4,MIN(4, MOD(SUMPRODUCT((L$6:L$56&gt;=L43)/COUNTIF(L$6:L$56,L$6:L$56)),10)))
        ),
        "st", "nd", "rd", "th"
    )</f>
        <v>4th</v>
      </c>
    </row>
    <row r="44" spans="1:14" x14ac:dyDescent="0.35">
      <c r="A44" s="6">
        <v>39</v>
      </c>
      <c r="B44" s="7">
        <v>1839</v>
      </c>
      <c r="C44" s="8" t="s">
        <v>107</v>
      </c>
      <c r="D44" s="8" t="s">
        <v>84</v>
      </c>
      <c r="E44" s="7">
        <v>10</v>
      </c>
      <c r="F44" s="7">
        <v>15</v>
      </c>
      <c r="G44" s="7">
        <v>20</v>
      </c>
      <c r="H44" s="7">
        <v>67</v>
      </c>
      <c r="I44" s="7">
        <v>40</v>
      </c>
      <c r="J44" s="6">
        <f t="shared" si="1"/>
        <v>152</v>
      </c>
      <c r="K44" s="6">
        <v>450</v>
      </c>
      <c r="L44" s="9">
        <f t="shared" si="0"/>
        <v>0.33777777777777779</v>
      </c>
      <c r="M44" s="7" t="str">
        <f t="shared" si="2"/>
        <v>Pass</v>
      </c>
      <c r="N44" s="7" t="str" cm="1">
        <f t="array" ref="N44">SUMPRODUCT((L$6:L$56&gt;=L44)/COUNTIF(L$6:L$56,L$6:L$56)) &amp;
    CHOOSE(
        IF(AND(MOD(SUMPRODUCT((L$6:L$56&gt;=L44)/COUNTIF(L$6:L$56,L$6:L$56)),100) &gt;= 11,
               MOD(SUMPRODUCT((L$6:L$56&gt;=L44)/COUNTIF(L$6:L$56,L$6:L$56)),100) &lt;= 13),
           4,
           IF(MOD(SUMPRODUCT((L$6:L$56&gt;=L44)/COUNTIF(L$6:L$56,L$6:L$56)),10)=0,4,MIN(4, MOD(SUMPRODUCT((L$6:L$56&gt;=L44)/COUNTIF(L$6:L$56,L$6:L$56)),10)))
        ),
        "st", "nd", "rd", "th"
    )</f>
        <v>32st</v>
      </c>
    </row>
    <row r="45" spans="1:14" x14ac:dyDescent="0.35">
      <c r="A45" s="6">
        <v>40</v>
      </c>
      <c r="B45" s="7">
        <v>1840</v>
      </c>
      <c r="C45" s="8" t="s">
        <v>85</v>
      </c>
      <c r="D45" s="8" t="s">
        <v>86</v>
      </c>
      <c r="E45" s="7">
        <v>10</v>
      </c>
      <c r="F45" s="7">
        <v>25</v>
      </c>
      <c r="G45" s="7">
        <v>28</v>
      </c>
      <c r="H45" s="7">
        <v>74</v>
      </c>
      <c r="I45" s="7">
        <v>40</v>
      </c>
      <c r="J45" s="6">
        <f t="shared" si="1"/>
        <v>177</v>
      </c>
      <c r="K45" s="6">
        <v>450</v>
      </c>
      <c r="L45" s="9">
        <f t="shared" si="0"/>
        <v>0.39333333333333331</v>
      </c>
      <c r="M45" s="7" t="str">
        <f t="shared" si="2"/>
        <v>Pass</v>
      </c>
      <c r="N45" s="7" t="str" cm="1">
        <f t="array" ref="N45">SUMPRODUCT((L$6:L$56&gt;=L45)/COUNTIF(L$6:L$56,L$6:L$56)) &amp;
    CHOOSE(
        IF(AND(MOD(SUMPRODUCT((L$6:L$56&gt;=L45)/COUNTIF(L$6:L$56,L$6:L$56)),100) &gt;= 11,
               MOD(SUMPRODUCT((L$6:L$56&gt;=L45)/COUNTIF(L$6:L$56,L$6:L$56)),100) &lt;= 13),
           4,
           IF(MOD(SUMPRODUCT((L$6:L$56&gt;=L45)/COUNTIF(L$6:L$56,L$6:L$56)),10)=0,4,MIN(4, MOD(SUMPRODUCT((L$6:L$56&gt;=L45)/COUNTIF(L$6:L$56,L$6:L$56)),10)))
        ),
        "st", "nd", "rd", "th"
    )</f>
        <v>30th</v>
      </c>
    </row>
    <row r="46" spans="1:14" x14ac:dyDescent="0.35">
      <c r="A46" s="6">
        <v>41</v>
      </c>
      <c r="B46" s="7">
        <v>1823</v>
      </c>
      <c r="C46" s="8" t="s">
        <v>87</v>
      </c>
      <c r="D46" s="8" t="s">
        <v>88</v>
      </c>
      <c r="E46" s="7">
        <v>40</v>
      </c>
      <c r="F46" s="7">
        <v>65</v>
      </c>
      <c r="G46" s="7">
        <v>98</v>
      </c>
      <c r="H46" s="7">
        <v>64</v>
      </c>
      <c r="I46" s="7">
        <v>45</v>
      </c>
      <c r="J46" s="6">
        <f t="shared" si="1"/>
        <v>312</v>
      </c>
      <c r="K46" s="6">
        <v>450</v>
      </c>
      <c r="L46" s="9">
        <f t="shared" si="0"/>
        <v>0.69333333333333336</v>
      </c>
      <c r="M46" s="7" t="str">
        <f t="shared" si="2"/>
        <v>Pass</v>
      </c>
      <c r="N46" s="7" t="str" cm="1">
        <f t="array" ref="N46">SUMPRODUCT((L$6:L$56&gt;=L46)/COUNTIF(L$6:L$56,L$6:L$56)) &amp;
    CHOOSE(
        IF(AND(MOD(SUMPRODUCT((L$6:L$56&gt;=L46)/COUNTIF(L$6:L$56,L$6:L$56)),100) &gt;= 11,
               MOD(SUMPRODUCT((L$6:L$56&gt;=L46)/COUNTIF(L$6:L$56,L$6:L$56)),100) &lt;= 13),
           4,
           IF(MOD(SUMPRODUCT((L$6:L$56&gt;=L46)/COUNTIF(L$6:L$56,L$6:L$56)),10)=0,4,MIN(4, MOD(SUMPRODUCT((L$6:L$56&gt;=L46)/COUNTIF(L$6:L$56,L$6:L$56)),10)))
        ),
        "st", "nd", "rd", "th"
    )</f>
        <v>15th</v>
      </c>
    </row>
    <row r="47" spans="1:14" x14ac:dyDescent="0.35">
      <c r="A47" s="6">
        <v>42</v>
      </c>
      <c r="B47" s="7">
        <v>1841</v>
      </c>
      <c r="C47" s="8" t="s">
        <v>89</v>
      </c>
      <c r="D47" s="8" t="s">
        <v>90</v>
      </c>
      <c r="E47" s="7">
        <v>70</v>
      </c>
      <c r="F47" s="7">
        <v>65</v>
      </c>
      <c r="G47" s="7">
        <v>98</v>
      </c>
      <c r="H47" s="7">
        <v>85</v>
      </c>
      <c r="I47" s="7">
        <v>45</v>
      </c>
      <c r="J47" s="6">
        <f t="shared" si="1"/>
        <v>363</v>
      </c>
      <c r="K47" s="6">
        <v>450</v>
      </c>
      <c r="L47" s="9">
        <f t="shared" si="0"/>
        <v>0.80666666666666664</v>
      </c>
      <c r="M47" s="7" t="str">
        <f t="shared" si="2"/>
        <v>Pass</v>
      </c>
      <c r="N47" s="7" t="str" cm="1">
        <f t="array" ref="N47">SUMPRODUCT((L$6:L$56&gt;=L47)/COUNTIF(L$6:L$56,L$6:L$56)) &amp;
    CHOOSE(
        IF(AND(MOD(SUMPRODUCT((L$6:L$56&gt;=L47)/COUNTIF(L$6:L$56,L$6:L$56)),100) &gt;= 11,
               MOD(SUMPRODUCT((L$6:L$56&gt;=L47)/COUNTIF(L$6:L$56,L$6:L$56)),100) &lt;= 13),
           4,
           IF(MOD(SUMPRODUCT((L$6:L$56&gt;=L47)/COUNTIF(L$6:L$56,L$6:L$56)),10)=0,4,MIN(4, MOD(SUMPRODUCT((L$6:L$56&gt;=L47)/COUNTIF(L$6:L$56,L$6:L$56)),10)))
        ),
        "st", "nd", "rd", "th"
    )</f>
        <v>8th</v>
      </c>
    </row>
    <row r="48" spans="1:14" x14ac:dyDescent="0.35">
      <c r="A48" s="6">
        <v>43</v>
      </c>
      <c r="B48" s="7">
        <v>1842</v>
      </c>
      <c r="C48" s="8" t="s">
        <v>91</v>
      </c>
      <c r="D48" s="8" t="s">
        <v>92</v>
      </c>
      <c r="E48" s="7">
        <v>88</v>
      </c>
      <c r="F48" s="7">
        <v>90</v>
      </c>
      <c r="G48" s="7">
        <v>84</v>
      </c>
      <c r="H48" s="7">
        <v>80</v>
      </c>
      <c r="I48" s="7">
        <v>46</v>
      </c>
      <c r="J48" s="6">
        <f t="shared" si="1"/>
        <v>388</v>
      </c>
      <c r="K48" s="6">
        <v>450</v>
      </c>
      <c r="L48" s="9">
        <f t="shared" si="0"/>
        <v>0.86222222222222222</v>
      </c>
      <c r="M48" s="7" t="str">
        <f t="shared" si="2"/>
        <v>Pass</v>
      </c>
      <c r="N48" s="7" t="str" cm="1">
        <f t="array" ref="N48">SUMPRODUCT((L$6:L$56&gt;=L48)/COUNTIF(L$6:L$56,L$6:L$56)) &amp;
    CHOOSE(
        IF(AND(MOD(SUMPRODUCT((L$6:L$56&gt;=L48)/COUNTIF(L$6:L$56,L$6:L$56)),100) &gt;= 11,
               MOD(SUMPRODUCT((L$6:L$56&gt;=L48)/COUNTIF(L$6:L$56,L$6:L$56)),100) &lt;= 13),
           4,
           IF(MOD(SUMPRODUCT((L$6:L$56&gt;=L48)/COUNTIF(L$6:L$56,L$6:L$56)),10)=0,4,MIN(4, MOD(SUMPRODUCT((L$6:L$56&gt;=L48)/COUNTIF(L$6:L$56,L$6:L$56)),10)))
        ),
        "st", "nd", "rd", "th"
    )</f>
        <v>6th</v>
      </c>
    </row>
    <row r="49" spans="1:14" x14ac:dyDescent="0.35">
      <c r="A49" s="6">
        <v>44</v>
      </c>
      <c r="B49" s="7">
        <v>1847</v>
      </c>
      <c r="C49" s="8" t="s">
        <v>93</v>
      </c>
      <c r="D49" s="8" t="s">
        <v>49</v>
      </c>
      <c r="E49" s="7">
        <v>10</v>
      </c>
      <c r="F49" s="7">
        <v>40</v>
      </c>
      <c r="G49" s="7">
        <v>50</v>
      </c>
      <c r="H49" s="7">
        <v>74</v>
      </c>
      <c r="I49" s="7">
        <v>40</v>
      </c>
      <c r="J49" s="6">
        <f t="shared" si="1"/>
        <v>214</v>
      </c>
      <c r="K49" s="6">
        <v>450</v>
      </c>
      <c r="L49" s="9">
        <f t="shared" si="0"/>
        <v>0.47555555555555556</v>
      </c>
      <c r="M49" s="7" t="str">
        <f t="shared" si="2"/>
        <v>Pass</v>
      </c>
      <c r="N49" s="7" t="str" cm="1">
        <f t="array" ref="N49">SUMPRODUCT((L$6:L$56&gt;=L49)/COUNTIF(L$6:L$56,L$6:L$56)) &amp;
    CHOOSE(
        IF(AND(MOD(SUMPRODUCT((L$6:L$56&gt;=L49)/COUNTIF(L$6:L$56,L$6:L$56)),100) &gt;= 11,
               MOD(SUMPRODUCT((L$6:L$56&gt;=L49)/COUNTIF(L$6:L$56,L$6:L$56)),100) &lt;= 13),
           4,
           IF(MOD(SUMPRODUCT((L$6:L$56&gt;=L49)/COUNTIF(L$6:L$56,L$6:L$56)),10)=0,4,MIN(4, MOD(SUMPRODUCT((L$6:L$56&gt;=L49)/COUNTIF(L$6:L$56,L$6:L$56)),10)))
        ),
        "st", "nd", "rd", "th"
    )</f>
        <v>26th</v>
      </c>
    </row>
    <row r="50" spans="1:14" x14ac:dyDescent="0.35">
      <c r="A50" s="6">
        <v>45</v>
      </c>
      <c r="B50" s="7">
        <v>1848</v>
      </c>
      <c r="C50" s="8" t="s">
        <v>94</v>
      </c>
      <c r="D50" s="8" t="s">
        <v>95</v>
      </c>
      <c r="E50" s="7">
        <v>86</v>
      </c>
      <c r="F50" s="7">
        <v>100</v>
      </c>
      <c r="G50" s="7">
        <v>100</v>
      </c>
      <c r="H50" s="7">
        <v>95</v>
      </c>
      <c r="I50" s="7">
        <v>48</v>
      </c>
      <c r="J50" s="6">
        <f t="shared" si="1"/>
        <v>429</v>
      </c>
      <c r="K50" s="6">
        <v>450</v>
      </c>
      <c r="L50" s="9">
        <f t="shared" si="0"/>
        <v>0.95333333333333337</v>
      </c>
      <c r="M50" s="7" t="str">
        <f t="shared" si="2"/>
        <v>Pass</v>
      </c>
      <c r="N50" s="7" t="str" cm="1">
        <f t="array" ref="N50">SUMPRODUCT((L$6:L$56&gt;=L50)/COUNTIF(L$6:L$56,L$6:L$56)) &amp;
    CHOOSE(
        IF(AND(MOD(SUMPRODUCT((L$6:L$56&gt;=L50)/COUNTIF(L$6:L$56,L$6:L$56)),100) &gt;= 11,
               MOD(SUMPRODUCT((L$6:L$56&gt;=L50)/COUNTIF(L$6:L$56,L$6:L$56)),100) &lt;= 13),
           4,
           IF(MOD(SUMPRODUCT((L$6:L$56&gt;=L50)/COUNTIF(L$6:L$56,L$6:L$56)),10)=0,4,MIN(4, MOD(SUMPRODUCT((L$6:L$56&gt;=L50)/COUNTIF(L$6:L$56,L$6:L$56)),10)))
        ),
        "st", "nd", "rd", "th"
    )</f>
        <v>2nd</v>
      </c>
    </row>
    <row r="51" spans="1:14" x14ac:dyDescent="0.35">
      <c r="A51" s="6">
        <v>46</v>
      </c>
      <c r="B51" s="7">
        <v>1849</v>
      </c>
      <c r="C51" s="8" t="s">
        <v>96</v>
      </c>
      <c r="D51" s="8" t="s">
        <v>98</v>
      </c>
      <c r="E51" s="7">
        <v>88</v>
      </c>
      <c r="F51" s="7">
        <v>97</v>
      </c>
      <c r="G51" s="7">
        <v>100</v>
      </c>
      <c r="H51" s="7">
        <v>93</v>
      </c>
      <c r="I51" s="7">
        <v>48</v>
      </c>
      <c r="J51" s="6">
        <f t="shared" si="1"/>
        <v>426</v>
      </c>
      <c r="K51" s="6">
        <v>450</v>
      </c>
      <c r="L51" s="9">
        <f t="shared" si="0"/>
        <v>0.94666666666666666</v>
      </c>
      <c r="M51" s="7" t="str">
        <f t="shared" si="2"/>
        <v>Pass</v>
      </c>
      <c r="N51" s="7" t="str" cm="1">
        <f t="array" ref="N51">SUMPRODUCT((L$6:L$56&gt;=L51)/COUNTIF(L$6:L$56,L$6:L$56)) &amp;
    CHOOSE(
        IF(AND(MOD(SUMPRODUCT((L$6:L$56&gt;=L51)/COUNTIF(L$6:L$56,L$6:L$56)),100) &gt;= 11,
               MOD(SUMPRODUCT((L$6:L$56&gt;=L51)/COUNTIF(L$6:L$56,L$6:L$56)),100) &lt;= 13),
           4,
           IF(MOD(SUMPRODUCT((L$6:L$56&gt;=L51)/COUNTIF(L$6:L$56,L$6:L$56)),10)=0,4,MIN(4, MOD(SUMPRODUCT((L$6:L$56&gt;=L51)/COUNTIF(L$6:L$56,L$6:L$56)),10)))
        ),
        "st", "nd", "rd", "th"
    )</f>
        <v>3rd</v>
      </c>
    </row>
    <row r="52" spans="1:14" x14ac:dyDescent="0.35">
      <c r="A52" s="6">
        <v>47</v>
      </c>
      <c r="B52" s="7">
        <v>1850</v>
      </c>
      <c r="C52" s="8" t="s">
        <v>97</v>
      </c>
      <c r="D52" s="8" t="s">
        <v>98</v>
      </c>
      <c r="E52" s="7">
        <v>37</v>
      </c>
      <c r="F52" s="7">
        <v>88</v>
      </c>
      <c r="G52" s="7">
        <v>94</v>
      </c>
      <c r="H52" s="7">
        <v>75</v>
      </c>
      <c r="I52" s="7">
        <v>40</v>
      </c>
      <c r="J52" s="6">
        <f t="shared" si="1"/>
        <v>334</v>
      </c>
      <c r="K52" s="6">
        <v>450</v>
      </c>
      <c r="L52" s="9">
        <f t="shared" si="0"/>
        <v>0.74222222222222223</v>
      </c>
      <c r="M52" s="7" t="str">
        <f t="shared" si="2"/>
        <v>Pass</v>
      </c>
      <c r="N52" s="7" t="str" cm="1">
        <f t="array" ref="N52">SUMPRODUCT((L$6:L$56&gt;=L52)/COUNTIF(L$6:L$56,L$6:L$56)) &amp;
    CHOOSE(
        IF(AND(MOD(SUMPRODUCT((L$6:L$56&gt;=L52)/COUNTIF(L$6:L$56,L$6:L$56)),100) &gt;= 11,
               MOD(SUMPRODUCT((L$6:L$56&gt;=L52)/COUNTIF(L$6:L$56,L$6:L$56)),100) &lt;= 13),
           4,
           IF(MOD(SUMPRODUCT((L$6:L$56&gt;=L52)/COUNTIF(L$6:L$56,L$6:L$56)),10)=0,4,MIN(4, MOD(SUMPRODUCT((L$6:L$56&gt;=L52)/COUNTIF(L$6:L$56,L$6:L$56)),10)))
        ),
        "st", "nd", "rd", "th"
    )</f>
        <v>11th</v>
      </c>
    </row>
    <row r="53" spans="1:14" x14ac:dyDescent="0.35">
      <c r="A53" s="6">
        <v>48</v>
      </c>
      <c r="B53" s="7">
        <v>1851</v>
      </c>
      <c r="C53" s="8" t="s">
        <v>99</v>
      </c>
      <c r="D53" s="8" t="s">
        <v>100</v>
      </c>
      <c r="E53" s="7">
        <v>15</v>
      </c>
      <c r="F53" s="7">
        <v>40</v>
      </c>
      <c r="G53" s="7">
        <v>57</v>
      </c>
      <c r="H53" s="7">
        <v>86</v>
      </c>
      <c r="I53" s="7">
        <v>42</v>
      </c>
      <c r="J53" s="6">
        <f t="shared" si="1"/>
        <v>240</v>
      </c>
      <c r="K53" s="6">
        <v>450</v>
      </c>
      <c r="L53" s="9">
        <f t="shared" si="0"/>
        <v>0.53333333333333333</v>
      </c>
      <c r="M53" s="7" t="str">
        <f t="shared" si="2"/>
        <v>Pass</v>
      </c>
      <c r="N53" s="7" t="str" cm="1">
        <f t="array" ref="N53">SUMPRODUCT((L$6:L$56&gt;=L53)/COUNTIF(L$6:L$56,L$6:L$56)) &amp;
    CHOOSE(
        IF(AND(MOD(SUMPRODUCT((L$6:L$56&gt;=L53)/COUNTIF(L$6:L$56,L$6:L$56)),100) &gt;= 11,
               MOD(SUMPRODUCT((L$6:L$56&gt;=L53)/COUNTIF(L$6:L$56,L$6:L$56)),100) &lt;= 13),
           4,
           IF(MOD(SUMPRODUCT((L$6:L$56&gt;=L53)/COUNTIF(L$6:L$56,L$6:L$56)),10)=0,4,MIN(4, MOD(SUMPRODUCT((L$6:L$56&gt;=L53)/COUNTIF(L$6:L$56,L$6:L$56)),10)))
        ),
        "st", "nd", "rd", "th"
    )</f>
        <v>22nd</v>
      </c>
    </row>
    <row r="54" spans="1:14" x14ac:dyDescent="0.35">
      <c r="A54" s="6">
        <v>49</v>
      </c>
      <c r="B54" s="1">
        <v>1775</v>
      </c>
      <c r="C54" s="1" t="s">
        <v>108</v>
      </c>
      <c r="D54" s="1" t="s">
        <v>109</v>
      </c>
      <c r="E54" s="1">
        <v>73</v>
      </c>
      <c r="F54" s="7">
        <v>80</v>
      </c>
      <c r="G54" s="7">
        <v>50</v>
      </c>
      <c r="H54" s="7">
        <v>87</v>
      </c>
      <c r="I54" s="7">
        <v>45</v>
      </c>
      <c r="J54" s="6">
        <f t="shared" si="1"/>
        <v>335</v>
      </c>
      <c r="K54" s="6">
        <v>450</v>
      </c>
      <c r="L54" s="9">
        <f t="shared" si="0"/>
        <v>0.74444444444444446</v>
      </c>
      <c r="M54" s="7" t="str">
        <f t="shared" si="2"/>
        <v>Pass</v>
      </c>
      <c r="N54" s="7" t="str" cm="1">
        <f t="array" ref="N54">SUMPRODUCT((L$6:L$56&gt;=L54)/COUNTIF(L$6:L$56,L$6:L$56)) &amp;
    CHOOSE(
        IF(AND(MOD(SUMPRODUCT((L$6:L$56&gt;=L54)/COUNTIF(L$6:L$56,L$6:L$56)),100) &gt;= 11,
               MOD(SUMPRODUCT((L$6:L$56&gt;=L54)/COUNTIF(L$6:L$56,L$6:L$56)),100) &lt;= 13),
           4,
           IF(MOD(SUMPRODUCT((L$6:L$56&gt;=L54)/COUNTIF(L$6:L$56,L$6:L$56)),10)=0,4,MIN(4, MOD(SUMPRODUCT((L$6:L$56&gt;=L54)/COUNTIF(L$6:L$56,L$6:L$56)),10)))
        ),
        "st", "nd", "rd", "th"
    )</f>
        <v>10th</v>
      </c>
    </row>
    <row r="55" spans="1:14" x14ac:dyDescent="0.35">
      <c r="A55" s="6">
        <v>50</v>
      </c>
      <c r="B55" s="7">
        <v>1843</v>
      </c>
      <c r="C55" s="8" t="s">
        <v>112</v>
      </c>
      <c r="D55" s="8" t="s">
        <v>111</v>
      </c>
      <c r="E55" s="33" t="s">
        <v>117</v>
      </c>
      <c r="F55" s="34"/>
      <c r="G55" s="34"/>
      <c r="H55" s="34"/>
      <c r="I55" s="35"/>
      <c r="J55" s="6">
        <f t="shared" si="1"/>
        <v>0</v>
      </c>
      <c r="K55" s="6">
        <v>450</v>
      </c>
      <c r="L55" s="9">
        <f t="shared" si="0"/>
        <v>0</v>
      </c>
      <c r="M55" s="7" t="str">
        <f t="shared" si="2"/>
        <v>Fail</v>
      </c>
      <c r="N55" s="7" t="str" cm="1">
        <f t="array" ref="N55">SUMPRODUCT((L$6:L$56&gt;=L55)/COUNTIF(L$6:L$56,L$6:L$56)) &amp;
    CHOOSE(
        IF(AND(MOD(SUMPRODUCT((L$6:L$56&gt;=L55)/COUNTIF(L$6:L$56,L$6:L$56)),100) &gt;= 11,
               MOD(SUMPRODUCT((L$6:L$56&gt;=L55)/COUNTIF(L$6:L$56,L$6:L$56)),100) &lt;= 13),
           4,
           IF(MOD(SUMPRODUCT((L$6:L$56&gt;=L55)/COUNTIF(L$6:L$56,L$6:L$56)),10)=0,4,MIN(4, MOD(SUMPRODUCT((L$6:L$56&gt;=L55)/COUNTIF(L$6:L$56,L$6:L$56)),10)))
        ),
        "st", "nd", "rd", "th"
    )</f>
        <v>37th</v>
      </c>
    </row>
    <row r="56" spans="1:14" x14ac:dyDescent="0.35">
      <c r="A56" s="6">
        <v>51</v>
      </c>
      <c r="B56" s="8">
        <v>1852</v>
      </c>
      <c r="C56" s="8" t="s">
        <v>116</v>
      </c>
      <c r="D56" s="8" t="s">
        <v>106</v>
      </c>
      <c r="E56" s="8">
        <v>64</v>
      </c>
      <c r="F56" s="8">
        <v>50</v>
      </c>
      <c r="G56" s="8">
        <v>88</v>
      </c>
      <c r="H56" s="8">
        <v>85</v>
      </c>
      <c r="I56" s="8">
        <v>45</v>
      </c>
      <c r="J56" s="6">
        <f t="shared" si="1"/>
        <v>332</v>
      </c>
      <c r="K56" s="6">
        <v>450</v>
      </c>
      <c r="L56" s="9">
        <f t="shared" si="0"/>
        <v>0.73777777777777775</v>
      </c>
      <c r="M56" s="7" t="str">
        <f t="shared" si="2"/>
        <v>Pass</v>
      </c>
      <c r="N56" s="7" t="str" cm="1">
        <f t="array" ref="N56">SUMPRODUCT((L$6:L$56&gt;=L56)/COUNTIF(L$6:L$56,L$6:L$56)) &amp;
    CHOOSE(
        IF(AND(MOD(SUMPRODUCT((L$6:L$56&gt;=L56)/COUNTIF(L$6:L$56,L$6:L$56)),100) &gt;= 11,
               MOD(SUMPRODUCT((L$6:L$56&gt;=L56)/COUNTIF(L$6:L$56,L$6:L$56)),100) &lt;= 13),
           4,
           IF(MOD(SUMPRODUCT((L$6:L$56&gt;=L56)/COUNTIF(L$6:L$56,L$6:L$56)),10)=0,4,MIN(4, MOD(SUMPRODUCT((L$6:L$56&gt;=L56)/COUNTIF(L$6:L$56,L$6:L$56)),10)))
        ),
        "st", "nd", "rd", "th"
    )</f>
        <v>12th</v>
      </c>
    </row>
    <row r="59" spans="1:14" x14ac:dyDescent="0.35">
      <c r="B59" s="14" t="s">
        <v>10</v>
      </c>
      <c r="C59" s="14"/>
      <c r="D59" s="14"/>
      <c r="E59" s="14"/>
      <c r="F59" s="14"/>
      <c r="G59" s="14"/>
      <c r="H59" s="32">
        <f>COUNTA(A6:A56)</f>
        <v>51</v>
      </c>
      <c r="I59" s="32"/>
    </row>
    <row r="60" spans="1:14" x14ac:dyDescent="0.35">
      <c r="B60" s="14" t="s">
        <v>11</v>
      </c>
      <c r="C60" s="14"/>
      <c r="D60" s="14"/>
      <c r="E60" s="14"/>
      <c r="F60" s="14"/>
      <c r="G60" s="14"/>
      <c r="H60" s="32">
        <f>H59-H61</f>
        <v>33</v>
      </c>
      <c r="I60" s="32"/>
    </row>
    <row r="61" spans="1:14" x14ac:dyDescent="0.35">
      <c r="B61" s="14" t="s">
        <v>6</v>
      </c>
      <c r="C61" s="14"/>
      <c r="D61" s="14"/>
      <c r="E61" s="14"/>
      <c r="F61" s="14"/>
      <c r="G61" s="14"/>
      <c r="H61" s="32">
        <f>COUNTIF(E6:I56,"A")</f>
        <v>18</v>
      </c>
      <c r="I61" s="32"/>
    </row>
    <row r="62" spans="1:14" x14ac:dyDescent="0.35">
      <c r="B62" s="14" t="s">
        <v>7</v>
      </c>
      <c r="C62" s="14"/>
      <c r="D62" s="14"/>
      <c r="E62" s="14"/>
      <c r="F62" s="14"/>
      <c r="G62" s="14"/>
      <c r="H62" s="32">
        <f>COUNTIF(M6:M56,"Pass")</f>
        <v>37</v>
      </c>
      <c r="I62" s="32"/>
    </row>
    <row r="63" spans="1:14" x14ac:dyDescent="0.35">
      <c r="B63" s="14" t="s">
        <v>8</v>
      </c>
      <c r="C63" s="14"/>
      <c r="D63" s="14"/>
      <c r="E63" s="14"/>
      <c r="F63" s="14"/>
      <c r="G63" s="14"/>
      <c r="H63" s="32">
        <f>H59-H62</f>
        <v>14</v>
      </c>
      <c r="I63" s="32"/>
    </row>
    <row r="64" spans="1:14" x14ac:dyDescent="0.35">
      <c r="B64" s="27" t="s">
        <v>9</v>
      </c>
      <c r="C64" s="28"/>
      <c r="D64" s="28"/>
      <c r="E64" s="28"/>
      <c r="F64" s="28"/>
      <c r="G64" s="29"/>
      <c r="H64" s="36">
        <f>H62/H59</f>
        <v>0.72549019607843135</v>
      </c>
      <c r="I64" s="36"/>
    </row>
    <row r="66" spans="2:8" x14ac:dyDescent="0.35">
      <c r="B66" s="10"/>
      <c r="C66" s="10"/>
      <c r="D66" s="10"/>
      <c r="E66" s="10"/>
      <c r="F66" s="10"/>
      <c r="G66" s="10"/>
      <c r="H66" s="10"/>
    </row>
    <row r="68" spans="2:8" x14ac:dyDescent="0.35">
      <c r="C68" s="25" t="s">
        <v>21</v>
      </c>
      <c r="D68" s="25"/>
      <c r="E68" s="25"/>
      <c r="F68" s="25"/>
      <c r="G68" s="25"/>
    </row>
    <row r="70" spans="2:8" x14ac:dyDescent="0.35">
      <c r="C70" s="21"/>
      <c r="D70" s="21"/>
      <c r="E70" s="21"/>
      <c r="F70" s="21"/>
    </row>
    <row r="72" spans="2:8" x14ac:dyDescent="0.35">
      <c r="C72" s="25" t="s">
        <v>23</v>
      </c>
      <c r="D72" s="25"/>
      <c r="E72" s="25"/>
      <c r="F72" s="25"/>
      <c r="G72" s="25"/>
    </row>
  </sheetData>
  <mergeCells count="42">
    <mergeCell ref="E21:I21"/>
    <mergeCell ref="E12:I12"/>
    <mergeCell ref="C72:G72"/>
    <mergeCell ref="J4:J5"/>
    <mergeCell ref="A2:C3"/>
    <mergeCell ref="A4:A5"/>
    <mergeCell ref="C68:G68"/>
    <mergeCell ref="D2:H3"/>
    <mergeCell ref="C4:C5"/>
    <mergeCell ref="B64:G64"/>
    <mergeCell ref="D4:D5"/>
    <mergeCell ref="H59:I59"/>
    <mergeCell ref="H60:I60"/>
    <mergeCell ref="H61:I61"/>
    <mergeCell ref="B63:G63"/>
    <mergeCell ref="C70:F70"/>
    <mergeCell ref="B61:G61"/>
    <mergeCell ref="L4:N4"/>
    <mergeCell ref="B59:G59"/>
    <mergeCell ref="K4:K5"/>
    <mergeCell ref="B4:B5"/>
    <mergeCell ref="E4:H4"/>
    <mergeCell ref="H62:I62"/>
    <mergeCell ref="H63:I63"/>
    <mergeCell ref="H64:I64"/>
    <mergeCell ref="E55:I55"/>
    <mergeCell ref="E42:I42"/>
    <mergeCell ref="E40:I40"/>
    <mergeCell ref="G41:I41"/>
    <mergeCell ref="E24:I24"/>
    <mergeCell ref="A1:N1"/>
    <mergeCell ref="B62:G62"/>
    <mergeCell ref="I2:N3"/>
    <mergeCell ref="B60:G60"/>
    <mergeCell ref="E25:I25"/>
    <mergeCell ref="E26:I26"/>
    <mergeCell ref="E27:I27"/>
    <mergeCell ref="E28:I28"/>
    <mergeCell ref="E30:I30"/>
    <mergeCell ref="E18:I18"/>
    <mergeCell ref="E19:I19"/>
    <mergeCell ref="G20:I20"/>
  </mergeCells>
  <conditionalFormatting sqref="E55 E43:I54 E42 E41:G41 E40 E29:I29 E24:E28 E31:I39 E30 E6:I11 E22:I23 E18:E19 E20:G20 E21 E13:I17 E12">
    <cfRule type="cellIs" dxfId="3" priority="8" operator="equal">
      <formula>"A"</formula>
    </cfRule>
  </conditionalFormatting>
  <conditionalFormatting sqref="N6:N56">
    <cfRule type="cellIs" dxfId="2" priority="5" operator="equal">
      <formula>"3rd"</formula>
    </cfRule>
    <cfRule type="cellIs" dxfId="1" priority="6" operator="equal">
      <formula>"2nd"</formula>
    </cfRule>
    <cfRule type="cellIs" dxfId="0" priority="7" operator="equal">
      <formula>"1st"</formula>
    </cfRule>
  </conditionalFormatting>
  <printOptions horizontalCentered="1"/>
  <pageMargins left="0.1" right="0.1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GPS No. 01 Durri Banda</vt:lpstr>
      <vt:lpstr>'GPS No. 01 Durri Banda'!Print_Titles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 X655C</dc:creator>
  <cp:lastModifiedBy>Rizwan Ullah</cp:lastModifiedBy>
  <dcterms:created xsi:type="dcterms:W3CDTF">2006-09-15T14:00:00Z</dcterms:created>
  <dcterms:modified xsi:type="dcterms:W3CDTF">2025-03-28T07:19:10Z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5fac4321c91945f6a6b3d75726df83b1</vt:lpwstr>
  </property>
</Properties>
</file>