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G22" i="2"/>
  <c r="H22" i="2"/>
  <c r="I22" i="2"/>
  <c r="J22" i="2"/>
  <c r="K22" i="2" s="1"/>
  <c r="F23" i="2"/>
  <c r="G23" i="2"/>
  <c r="J23" i="2" s="1"/>
  <c r="K23" i="2" s="1"/>
  <c r="H23" i="2"/>
  <c r="I23" i="2"/>
  <c r="F24" i="2"/>
  <c r="G24" i="2"/>
  <c r="H24" i="2"/>
  <c r="I24" i="2"/>
  <c r="J24" i="2"/>
  <c r="K24" i="2" s="1"/>
  <c r="F25" i="2"/>
  <c r="G25" i="2"/>
  <c r="J25" i="2" s="1"/>
  <c r="K25" i="2" s="1"/>
  <c r="H25" i="2"/>
  <c r="I25" i="2"/>
  <c r="K15" i="2"/>
  <c r="K16" i="2"/>
  <c r="K17" i="2"/>
  <c r="K18" i="2"/>
  <c r="K19" i="2"/>
  <c r="K20" i="2"/>
  <c r="K21" i="2"/>
  <c r="K7" i="2"/>
  <c r="K8" i="2"/>
  <c r="K9" i="2"/>
  <c r="K10" i="2"/>
  <c r="K11" i="2"/>
  <c r="K12" i="2"/>
  <c r="K13" i="2"/>
  <c r="K14" i="2"/>
  <c r="K6" i="2"/>
  <c r="J19" i="2"/>
  <c r="J20" i="2"/>
  <c r="J21" i="2"/>
  <c r="J7" i="2"/>
  <c r="J8" i="2"/>
  <c r="J9" i="2"/>
  <c r="J10" i="2"/>
  <c r="J11" i="2"/>
  <c r="J12" i="2"/>
  <c r="J13" i="2"/>
  <c r="J14" i="2"/>
  <c r="J15" i="2"/>
  <c r="J16" i="2"/>
  <c r="J17" i="2"/>
  <c r="J18" i="2"/>
  <c r="J6" i="2"/>
  <c r="F19" i="2"/>
  <c r="G19" i="2"/>
  <c r="H19" i="2"/>
  <c r="I19" i="2"/>
  <c r="F20" i="2"/>
  <c r="G20" i="2"/>
  <c r="H20" i="2"/>
  <c r="I20" i="2"/>
  <c r="F21" i="2"/>
  <c r="G21" i="2"/>
  <c r="H21" i="2"/>
  <c r="I21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I6" i="2"/>
  <c r="H6" i="2"/>
  <c r="G6" i="2"/>
  <c r="F6" i="2"/>
  <c r="M19" i="1" l="1"/>
  <c r="L19" i="1"/>
  <c r="C22" i="1"/>
  <c r="C20" i="1"/>
  <c r="C18" i="1"/>
  <c r="I21" i="1"/>
  <c r="I20" i="1"/>
  <c r="J18" i="1"/>
  <c r="I17" i="1"/>
  <c r="L15" i="1"/>
  <c r="B10" i="1"/>
  <c r="A8" i="1"/>
  <c r="A7" i="1"/>
  <c r="M15" i="1"/>
  <c r="M14" i="1"/>
  <c r="M13" i="1"/>
  <c r="M12" i="1"/>
  <c r="M11" i="1"/>
  <c r="M10" i="1"/>
  <c r="M9" i="1"/>
  <c r="M8" i="1"/>
  <c r="M7" i="1"/>
  <c r="M6" i="1"/>
  <c r="M5" i="1"/>
  <c r="A14" i="1"/>
  <c r="A13" i="1"/>
  <c r="A12" i="1"/>
  <c r="A11" i="1"/>
  <c r="A10" i="1"/>
  <c r="C2" i="1"/>
  <c r="C1" i="1"/>
</calcChain>
</file>

<file path=xl/sharedStrings.xml><?xml version="1.0" encoding="utf-8"?>
<sst xmlns="http://schemas.openxmlformats.org/spreadsheetml/2006/main" count="70" uniqueCount="65">
  <si>
    <t>&gt;&gt; Just write = now() for this thing.</t>
  </si>
  <si>
    <t>&gt;&gt; Just write = today()   for this thing.</t>
  </si>
  <si>
    <t>sjdbjsabdjbcddc</t>
  </si>
  <si>
    <t>dvjbsbvbvvbsjbcbcbcbdscbdscsds</t>
  </si>
  <si>
    <t>mukarram asad faez asad.</t>
  </si>
  <si>
    <t>&gt;&gt; Jis bhi sign sa pehla dollar sign a jai ga wo change nhi ho ga . Must remember.</t>
  </si>
  <si>
    <t xml:space="preserve"> Jo fixed hai usa chor do aur jo change ho rha hai us ka</t>
  </si>
  <si>
    <t>aga dollar sign laga do.</t>
  </si>
  <si>
    <t>&gt;&gt; Alt + = is used for only SUM.</t>
  </si>
  <si>
    <t>&gt;&gt; this is the total sum of all the numerical values.</t>
  </si>
  <si>
    <t xml:space="preserve">&gt;&gt; Sum </t>
  </si>
  <si>
    <t>&gt;&gt; Average</t>
  </si>
  <si>
    <t>&gt;&gt; Count</t>
  </si>
  <si>
    <t>shift + f3 is the shortut key of inserting a function.</t>
  </si>
  <si>
    <t>&gt;&gt; 100 power 3</t>
  </si>
  <si>
    <t>ABC &amp; Co.</t>
  </si>
  <si>
    <t>Payroll For The Month Of November 2020:</t>
  </si>
  <si>
    <t>Serial#</t>
  </si>
  <si>
    <t>Emp#</t>
  </si>
  <si>
    <t>Name</t>
  </si>
  <si>
    <t>Designation</t>
  </si>
  <si>
    <t>Basic Pay</t>
  </si>
  <si>
    <t>MA</t>
  </si>
  <si>
    <t>CA</t>
  </si>
  <si>
    <t>IT</t>
  </si>
  <si>
    <t>PF</t>
  </si>
  <si>
    <t>Gross Pay Net Pay</t>
  </si>
  <si>
    <t>ABC-123</t>
  </si>
  <si>
    <t>ABC-121</t>
  </si>
  <si>
    <t>ABC-122</t>
  </si>
  <si>
    <t>ABC-133</t>
  </si>
  <si>
    <t>ABC-124</t>
  </si>
  <si>
    <t>ABC-125</t>
  </si>
  <si>
    <t>ABC-126</t>
  </si>
  <si>
    <t>ABC-127</t>
  </si>
  <si>
    <t>ABC-128</t>
  </si>
  <si>
    <t>ABC-129</t>
  </si>
  <si>
    <t>ABC-130</t>
  </si>
  <si>
    <t>ABC-131</t>
  </si>
  <si>
    <t>ABC-132</t>
  </si>
  <si>
    <t>ABC-134</t>
  </si>
  <si>
    <t>ABC-135</t>
  </si>
  <si>
    <t>ABC-136</t>
  </si>
  <si>
    <t>ABC-137</t>
  </si>
  <si>
    <t>ABC-138</t>
  </si>
  <si>
    <t>ABC-139</t>
  </si>
  <si>
    <t>ABC-140</t>
  </si>
  <si>
    <t>Ali</t>
  </si>
  <si>
    <t>Akbar</t>
  </si>
  <si>
    <t>Ahmed</t>
  </si>
  <si>
    <t>Muzammil</t>
  </si>
  <si>
    <t>Mukarram</t>
  </si>
  <si>
    <t>Faez</t>
  </si>
  <si>
    <t>Asad</t>
  </si>
  <si>
    <t>Saad</t>
  </si>
  <si>
    <t>Maaz</t>
  </si>
  <si>
    <t>Ayaz</t>
  </si>
  <si>
    <t>Waqas</t>
  </si>
  <si>
    <t>Wasif</t>
  </si>
  <si>
    <t>Razi</t>
  </si>
  <si>
    <t>Aman</t>
  </si>
  <si>
    <t>Sameer</t>
  </si>
  <si>
    <t>Owais</t>
  </si>
  <si>
    <t>Ammar</t>
  </si>
  <si>
    <t>prepared by Muhammad Mukarram Asad.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</si>
</sst>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/>
    <xf numFmtId="9" fontId="0" fillId="0" borderId="0" xfId="0" applyNumberFormat="1"/>
    <xf numFmtId="0" fontId="2" fillId="0" borderId="0" xfId="0" applyFont="1"/>
    <xf numFmtId="0" fontId="1" fillId="2" borderId="0" xfId="0" applyFont="1" applyFill="1"/>
    <xf numFmtId="0" fontId="4" fillId="0" borderId="1" xfId="1" applyAlignment="1">
      <alignment horizontal="center"/>
    </xf>
    <xf numFmtId="0" fontId="5" fillId="0" borderId="2" xfId="2" applyAlignment="1">
      <alignment horizontal="center"/>
    </xf>
    <xf numFmtId="0" fontId="6" fillId="0" borderId="0" xfId="3" applyAlignment="1"/>
    <xf numFmtId="0" fontId="3" fillId="3" borderId="0" xfId="4"/>
    <xf numFmtId="0" fontId="3" fillId="3" borderId="0" xfId="4" applyAlignment="1">
      <alignment horizontal="left" vertical="top"/>
    </xf>
  </cellXfs>
  <cellStyles count="5">
    <cellStyle name="20% - Accent3" xfId="4" builtinId="38"/>
    <cellStyle name="Heading 1" xfId="1" builtinId="16"/>
    <cellStyle name="Heading 2" xfId="2" builtinId="17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22"/>
  <sheetViews>
    <sheetView topLeftCell="A2" workbookViewId="0">
      <selection activeCell="R22" sqref="R22"/>
    </sheetView>
  </sheetViews>
  <sheetFormatPr defaultRowHeight="15" x14ac:dyDescent="0.25"/>
  <cols>
    <col min="3" max="3" width="15.85546875" bestFit="1" customWidth="1"/>
    <col min="5" max="5" width="10.7109375" bestFit="1" customWidth="1"/>
  </cols>
  <sheetData>
    <row r="1" spans="1:15" x14ac:dyDescent="0.25">
      <c r="A1">
        <v>12</v>
      </c>
      <c r="B1">
        <v>123</v>
      </c>
      <c r="C1" s="1">
        <f ca="1">TODAY()</f>
        <v>44164</v>
      </c>
      <c r="D1" t="s">
        <v>1</v>
      </c>
      <c r="E1" s="1"/>
    </row>
    <row r="2" spans="1:15" x14ac:dyDescent="0.25">
      <c r="A2">
        <v>234</v>
      </c>
      <c r="B2">
        <v>25</v>
      </c>
      <c r="C2" s="2">
        <f ca="1">NOW()</f>
        <v>44164.046580208334</v>
      </c>
      <c r="D2" t="s">
        <v>0</v>
      </c>
    </row>
    <row r="3" spans="1:15" x14ac:dyDescent="0.25">
      <c r="A3">
        <v>345</v>
      </c>
      <c r="B3">
        <v>36</v>
      </c>
    </row>
    <row r="4" spans="1:15" x14ac:dyDescent="0.25">
      <c r="A4">
        <v>456</v>
      </c>
      <c r="B4">
        <v>54</v>
      </c>
    </row>
    <row r="5" spans="1:15" x14ac:dyDescent="0.25">
      <c r="A5">
        <v>678</v>
      </c>
      <c r="B5">
        <v>25</v>
      </c>
      <c r="L5">
        <v>123</v>
      </c>
      <c r="M5">
        <f t="shared" ref="M5:M14" si="0">L5 * N$5</f>
        <v>18.45</v>
      </c>
      <c r="N5" s="4">
        <v>0.15</v>
      </c>
      <c r="O5" t="s">
        <v>6</v>
      </c>
    </row>
    <row r="6" spans="1:15" x14ac:dyDescent="0.25">
      <c r="A6">
        <v>789</v>
      </c>
      <c r="B6">
        <v>12</v>
      </c>
      <c r="L6">
        <v>351</v>
      </c>
      <c r="M6" s="3">
        <f t="shared" si="0"/>
        <v>52.65</v>
      </c>
      <c r="O6" t="s">
        <v>7</v>
      </c>
    </row>
    <row r="7" spans="1:15" x14ac:dyDescent="0.25">
      <c r="A7">
        <f>MAX(A1:A6)</f>
        <v>789</v>
      </c>
      <c r="B7" s="3">
        <v>-7.8666666666666902</v>
      </c>
      <c r="L7">
        <v>420</v>
      </c>
      <c r="M7" s="3">
        <f t="shared" si="0"/>
        <v>63</v>
      </c>
    </row>
    <row r="8" spans="1:15" x14ac:dyDescent="0.25">
      <c r="A8">
        <f>AVERAGE(A1:A7)</f>
        <v>471.85714285714283</v>
      </c>
      <c r="B8" s="3">
        <v>-23.209523809523802</v>
      </c>
      <c r="E8" t="s">
        <v>2</v>
      </c>
      <c r="L8">
        <v>650</v>
      </c>
      <c r="M8" s="3">
        <f t="shared" si="0"/>
        <v>97.5</v>
      </c>
    </row>
    <row r="9" spans="1:15" x14ac:dyDescent="0.25">
      <c r="B9" s="3">
        <v>-38.552380952380801</v>
      </c>
      <c r="E9" t="s">
        <v>3</v>
      </c>
      <c r="L9">
        <v>552</v>
      </c>
      <c r="M9" s="3">
        <f t="shared" si="0"/>
        <v>82.8</v>
      </c>
    </row>
    <row r="10" spans="1:15" x14ac:dyDescent="0.25">
      <c r="A10">
        <f>A1*$A$3</f>
        <v>4140</v>
      </c>
      <c r="B10">
        <f>COUNT(B1:B9)</f>
        <v>9</v>
      </c>
      <c r="E10" t="s">
        <v>4</v>
      </c>
      <c r="L10">
        <v>600</v>
      </c>
      <c r="M10" s="3">
        <f t="shared" si="0"/>
        <v>90</v>
      </c>
    </row>
    <row r="11" spans="1:15" x14ac:dyDescent="0.25">
      <c r="A11">
        <f>$A1</f>
        <v>12</v>
      </c>
      <c r="L11">
        <v>700</v>
      </c>
      <c r="M11" s="3">
        <f t="shared" si="0"/>
        <v>105</v>
      </c>
    </row>
    <row r="12" spans="1:15" x14ac:dyDescent="0.25">
      <c r="A12" s="3">
        <f>$A2</f>
        <v>234</v>
      </c>
      <c r="E12" s="3" t="s">
        <v>4</v>
      </c>
      <c r="F12" s="3"/>
      <c r="G12" s="3"/>
      <c r="I12" s="3" t="s">
        <v>4</v>
      </c>
      <c r="J12" s="3"/>
      <c r="K12" s="3"/>
      <c r="L12">
        <v>850</v>
      </c>
      <c r="M12" s="3">
        <f t="shared" si="0"/>
        <v>127.5</v>
      </c>
    </row>
    <row r="13" spans="1:15" x14ac:dyDescent="0.25">
      <c r="A13" s="3">
        <f>$A3</f>
        <v>345</v>
      </c>
      <c r="L13">
        <v>940</v>
      </c>
      <c r="M13" s="3">
        <f t="shared" si="0"/>
        <v>141</v>
      </c>
    </row>
    <row r="14" spans="1:15" x14ac:dyDescent="0.25">
      <c r="A14" s="3">
        <f>$A4</f>
        <v>456</v>
      </c>
      <c r="B14" t="s">
        <v>5</v>
      </c>
      <c r="L14">
        <v>1040</v>
      </c>
      <c r="M14" s="3">
        <f t="shared" si="0"/>
        <v>156</v>
      </c>
    </row>
    <row r="15" spans="1:15" x14ac:dyDescent="0.25">
      <c r="L15">
        <f>SUM(L5:L13)</f>
        <v>5186</v>
      </c>
      <c r="M15">
        <f>SUM(M5:M14)</f>
        <v>933.9</v>
      </c>
      <c r="N15" t="s">
        <v>8</v>
      </c>
    </row>
    <row r="17" spans="3:15" x14ac:dyDescent="0.25">
      <c r="I17">
        <f>SUM(A1:A14,B1:B6,L5:L14,M5:M13,M13:M14)</f>
        <v>16537.757142857143</v>
      </c>
      <c r="J17" t="s">
        <v>9</v>
      </c>
    </row>
    <row r="18" spans="3:15" x14ac:dyDescent="0.25">
      <c r="C18">
        <f>SUM(A1:A7,B1:B6,M5:M12,L5:L13)</f>
        <v>9400.9</v>
      </c>
      <c r="D18" t="s">
        <v>10</v>
      </c>
      <c r="J18">
        <f>_xlfn.SEC(12)</f>
        <v>1.1850391760939849</v>
      </c>
    </row>
    <row r="19" spans="3:15" x14ac:dyDescent="0.25">
      <c r="L19">
        <f>COS(60)</f>
        <v>-0.95241298041515632</v>
      </c>
      <c r="M19">
        <f>POWER(100,3)</f>
        <v>1000000</v>
      </c>
      <c r="N19" s="6" t="s">
        <v>14</v>
      </c>
      <c r="O19" s="6"/>
    </row>
    <row r="20" spans="3:15" x14ac:dyDescent="0.25">
      <c r="C20">
        <f>AVERAGE(A10:A13,L5:L14,M5:M14,B1:B6)</f>
        <v>405.53</v>
      </c>
      <c r="D20" t="s">
        <v>11</v>
      </c>
      <c r="I20">
        <f>MAX(A1:A14)</f>
        <v>4140</v>
      </c>
    </row>
    <row r="21" spans="3:15" x14ac:dyDescent="0.25">
      <c r="I21">
        <f>MAX(L5:L14,M5:M14)</f>
        <v>1040</v>
      </c>
    </row>
    <row r="22" spans="3:15" x14ac:dyDescent="0.25">
      <c r="C22">
        <f>COUNT(A1:A14,B1:B10,L5:L15,M5:M14)</f>
        <v>44</v>
      </c>
      <c r="D22" t="s">
        <v>12</v>
      </c>
      <c r="F22" s="5" t="s">
        <v>13</v>
      </c>
      <c r="G22" s="5"/>
      <c r="H22" s="5"/>
      <c r="I22" s="5"/>
      <c r="J22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7"/>
  <sheetViews>
    <sheetView tabSelected="1" topLeftCell="A4" workbookViewId="0">
      <selection activeCell="M9" sqref="M9"/>
    </sheetView>
  </sheetViews>
  <sheetFormatPr defaultRowHeight="15" x14ac:dyDescent="0.25"/>
  <cols>
    <col min="2" max="2" width="10" customWidth="1"/>
    <col min="4" max="4" width="12" customWidth="1"/>
    <col min="10" max="10" width="10.28515625" customWidth="1"/>
    <col min="11" max="11" width="9.5703125" customWidth="1"/>
  </cols>
  <sheetData>
    <row r="1" spans="1:13" ht="20.25" thickBot="1" x14ac:dyDescent="0.35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3" ht="15.75" thickTop="1" x14ac:dyDescent="0.25"/>
    <row r="3" spans="1:13" ht="18" thickBot="1" x14ac:dyDescent="0.3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3" ht="15.75" thickTop="1" x14ac:dyDescent="0.25"/>
    <row r="5" spans="1:13" x14ac:dyDescent="0.25">
      <c r="A5" s="9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9"/>
    </row>
    <row r="6" spans="1:13" x14ac:dyDescent="0.25">
      <c r="A6" s="11">
        <v>1</v>
      </c>
      <c r="B6" s="10" t="s">
        <v>28</v>
      </c>
      <c r="C6" s="10" t="s">
        <v>47</v>
      </c>
      <c r="D6" s="10"/>
      <c r="E6" s="10">
        <v>8000</v>
      </c>
      <c r="F6" s="10">
        <f>E6*0.35</f>
        <v>2800</v>
      </c>
      <c r="G6" s="10">
        <f>E6*0.3</f>
        <v>2400</v>
      </c>
      <c r="H6" s="10">
        <f>E6*0.05</f>
        <v>400</v>
      </c>
      <c r="I6" s="10">
        <f>E6*0.025</f>
        <v>200</v>
      </c>
      <c r="J6" s="10">
        <f>SUM(E6:G6)</f>
        <v>13200</v>
      </c>
      <c r="K6" s="10">
        <f>J6-I6-H6</f>
        <v>12600</v>
      </c>
    </row>
    <row r="7" spans="1:13" x14ac:dyDescent="0.25">
      <c r="A7" s="11">
        <v>2</v>
      </c>
      <c r="B7" s="10" t="s">
        <v>29</v>
      </c>
      <c r="C7" s="10" t="s">
        <v>48</v>
      </c>
      <c r="D7" s="10"/>
      <c r="E7" s="10">
        <v>9000</v>
      </c>
      <c r="F7" s="10">
        <f t="shared" ref="F7:F27" si="0">E7*0.35</f>
        <v>3150</v>
      </c>
      <c r="G7" s="10">
        <f t="shared" ref="G7:G18" si="1">E7*0.3</f>
        <v>2700</v>
      </c>
      <c r="H7" s="10">
        <f t="shared" ref="H7:H18" si="2">E7*0.05</f>
        <v>450</v>
      </c>
      <c r="I7" s="10">
        <f t="shared" ref="I7:I18" si="3">E7*0.025</f>
        <v>225</v>
      </c>
      <c r="J7" s="10">
        <f t="shared" ref="J7:J25" si="4">SUM(E7:G7)</f>
        <v>14850</v>
      </c>
      <c r="K7" s="10">
        <f t="shared" ref="K7:K25" si="5">J7-I7-H7</f>
        <v>14175</v>
      </c>
    </row>
    <row r="8" spans="1:13" x14ac:dyDescent="0.25">
      <c r="A8" s="11">
        <v>3</v>
      </c>
      <c r="B8" s="10" t="s">
        <v>27</v>
      </c>
      <c r="C8" s="10" t="s">
        <v>49</v>
      </c>
      <c r="D8" s="10"/>
      <c r="E8" s="10">
        <v>15000</v>
      </c>
      <c r="F8" s="10">
        <f t="shared" si="0"/>
        <v>5250</v>
      </c>
      <c r="G8" s="10">
        <f t="shared" si="1"/>
        <v>4500</v>
      </c>
      <c r="H8" s="10">
        <f t="shared" si="2"/>
        <v>750</v>
      </c>
      <c r="I8" s="10">
        <f t="shared" si="3"/>
        <v>375</v>
      </c>
      <c r="J8" s="10">
        <f t="shared" si="4"/>
        <v>24750</v>
      </c>
      <c r="K8" s="10">
        <f t="shared" si="5"/>
        <v>23625</v>
      </c>
      <c r="M8" t="s">
        <v>64</v>
      </c>
    </row>
    <row r="9" spans="1:13" x14ac:dyDescent="0.25">
      <c r="A9" s="11">
        <v>4</v>
      </c>
      <c r="B9" s="10" t="s">
        <v>31</v>
      </c>
      <c r="C9" s="10" t="s">
        <v>63</v>
      </c>
      <c r="D9" s="10"/>
      <c r="E9" s="10">
        <v>21000</v>
      </c>
      <c r="F9" s="10">
        <f t="shared" si="0"/>
        <v>7349.9999999999991</v>
      </c>
      <c r="G9" s="10">
        <f t="shared" si="1"/>
        <v>6300</v>
      </c>
      <c r="H9" s="10">
        <f t="shared" si="2"/>
        <v>1050</v>
      </c>
      <c r="I9" s="10">
        <f t="shared" si="3"/>
        <v>525</v>
      </c>
      <c r="J9" s="10">
        <f t="shared" si="4"/>
        <v>34650</v>
      </c>
      <c r="K9" s="10">
        <f t="shared" si="5"/>
        <v>33075</v>
      </c>
    </row>
    <row r="10" spans="1:13" x14ac:dyDescent="0.25">
      <c r="A10" s="11">
        <v>5</v>
      </c>
      <c r="B10" s="10" t="s">
        <v>32</v>
      </c>
      <c r="C10" s="10" t="s">
        <v>62</v>
      </c>
      <c r="D10" s="10"/>
      <c r="E10" s="10">
        <v>22000</v>
      </c>
      <c r="F10" s="10">
        <f t="shared" si="0"/>
        <v>7699.9999999999991</v>
      </c>
      <c r="G10" s="10">
        <f t="shared" si="1"/>
        <v>6600</v>
      </c>
      <c r="H10" s="10">
        <f t="shared" si="2"/>
        <v>1100</v>
      </c>
      <c r="I10" s="10">
        <f t="shared" si="3"/>
        <v>550</v>
      </c>
      <c r="J10" s="10">
        <f t="shared" si="4"/>
        <v>36300</v>
      </c>
      <c r="K10" s="10">
        <f t="shared" si="5"/>
        <v>34650</v>
      </c>
    </row>
    <row r="11" spans="1:13" x14ac:dyDescent="0.25">
      <c r="A11" s="11">
        <v>6</v>
      </c>
      <c r="B11" s="10" t="s">
        <v>33</v>
      </c>
      <c r="C11" s="10" t="s">
        <v>61</v>
      </c>
      <c r="D11" s="10"/>
      <c r="E11" s="10">
        <v>14000</v>
      </c>
      <c r="F11" s="10">
        <f t="shared" si="0"/>
        <v>4900</v>
      </c>
      <c r="G11" s="10">
        <f t="shared" si="1"/>
        <v>4200</v>
      </c>
      <c r="H11" s="10">
        <f t="shared" si="2"/>
        <v>700</v>
      </c>
      <c r="I11" s="10">
        <f t="shared" si="3"/>
        <v>350</v>
      </c>
      <c r="J11" s="10">
        <f t="shared" si="4"/>
        <v>23100</v>
      </c>
      <c r="K11" s="10">
        <f t="shared" si="5"/>
        <v>22050</v>
      </c>
    </row>
    <row r="12" spans="1:13" x14ac:dyDescent="0.25">
      <c r="A12" s="11">
        <v>7</v>
      </c>
      <c r="B12" s="10" t="s">
        <v>34</v>
      </c>
      <c r="C12" s="10" t="s">
        <v>60</v>
      </c>
      <c r="D12" s="10"/>
      <c r="E12" s="10">
        <v>16000</v>
      </c>
      <c r="F12" s="10">
        <f t="shared" si="0"/>
        <v>5600</v>
      </c>
      <c r="G12" s="10">
        <f t="shared" si="1"/>
        <v>4800</v>
      </c>
      <c r="H12" s="10">
        <f t="shared" si="2"/>
        <v>800</v>
      </c>
      <c r="I12" s="10">
        <f t="shared" si="3"/>
        <v>400</v>
      </c>
      <c r="J12" s="10">
        <f t="shared" si="4"/>
        <v>26400</v>
      </c>
      <c r="K12" s="10">
        <f t="shared" si="5"/>
        <v>25200</v>
      </c>
    </row>
    <row r="13" spans="1:13" x14ac:dyDescent="0.25">
      <c r="A13" s="11">
        <v>8</v>
      </c>
      <c r="B13" s="10" t="s">
        <v>35</v>
      </c>
      <c r="C13" s="10" t="s">
        <v>50</v>
      </c>
      <c r="D13" s="10"/>
      <c r="E13" s="10">
        <v>11000</v>
      </c>
      <c r="F13" s="10">
        <f t="shared" si="0"/>
        <v>3849.9999999999995</v>
      </c>
      <c r="G13" s="10">
        <f t="shared" si="1"/>
        <v>3300</v>
      </c>
      <c r="H13" s="10">
        <f t="shared" si="2"/>
        <v>550</v>
      </c>
      <c r="I13" s="10">
        <f t="shared" si="3"/>
        <v>275</v>
      </c>
      <c r="J13" s="10">
        <f t="shared" si="4"/>
        <v>18150</v>
      </c>
      <c r="K13" s="10">
        <f t="shared" si="5"/>
        <v>17325</v>
      </c>
    </row>
    <row r="14" spans="1:13" x14ac:dyDescent="0.25">
      <c r="A14" s="11">
        <v>9</v>
      </c>
      <c r="B14" s="10" t="s">
        <v>36</v>
      </c>
      <c r="C14" s="10" t="s">
        <v>51</v>
      </c>
      <c r="D14" s="10"/>
      <c r="E14" s="10">
        <v>15000</v>
      </c>
      <c r="F14" s="10">
        <f t="shared" si="0"/>
        <v>5250</v>
      </c>
      <c r="G14" s="10">
        <f t="shared" si="1"/>
        <v>4500</v>
      </c>
      <c r="H14" s="10">
        <f t="shared" si="2"/>
        <v>750</v>
      </c>
      <c r="I14" s="10">
        <f t="shared" si="3"/>
        <v>375</v>
      </c>
      <c r="J14" s="10">
        <f t="shared" si="4"/>
        <v>24750</v>
      </c>
      <c r="K14" s="10">
        <f t="shared" si="5"/>
        <v>23625</v>
      </c>
    </row>
    <row r="15" spans="1:13" x14ac:dyDescent="0.25">
      <c r="A15" s="11">
        <v>10</v>
      </c>
      <c r="B15" s="10" t="s">
        <v>37</v>
      </c>
      <c r="C15" s="10" t="s">
        <v>52</v>
      </c>
      <c r="D15" s="10"/>
      <c r="E15" s="10">
        <v>25000</v>
      </c>
      <c r="F15" s="10">
        <f t="shared" si="0"/>
        <v>8750</v>
      </c>
      <c r="G15" s="10">
        <f t="shared" si="1"/>
        <v>7500</v>
      </c>
      <c r="H15" s="10">
        <f t="shared" si="2"/>
        <v>1250</v>
      </c>
      <c r="I15" s="10">
        <f t="shared" si="3"/>
        <v>625</v>
      </c>
      <c r="J15" s="10">
        <f t="shared" si="4"/>
        <v>41250</v>
      </c>
      <c r="K15" s="10">
        <f>J15-I15-H15</f>
        <v>39375</v>
      </c>
    </row>
    <row r="16" spans="1:13" x14ac:dyDescent="0.25">
      <c r="A16" s="11">
        <v>11</v>
      </c>
      <c r="B16" s="10" t="s">
        <v>38</v>
      </c>
      <c r="C16" s="10" t="s">
        <v>53</v>
      </c>
      <c r="D16" s="10"/>
      <c r="E16" s="10">
        <v>35000</v>
      </c>
      <c r="F16" s="10">
        <f t="shared" si="0"/>
        <v>12250</v>
      </c>
      <c r="G16" s="10">
        <f t="shared" si="1"/>
        <v>10500</v>
      </c>
      <c r="H16" s="10">
        <f t="shared" si="2"/>
        <v>1750</v>
      </c>
      <c r="I16" s="10">
        <f t="shared" si="3"/>
        <v>875</v>
      </c>
      <c r="J16" s="10">
        <f t="shared" si="4"/>
        <v>57750</v>
      </c>
      <c r="K16" s="10">
        <f t="shared" si="5"/>
        <v>55125</v>
      </c>
    </row>
    <row r="17" spans="1:11" x14ac:dyDescent="0.25">
      <c r="A17" s="11">
        <v>12</v>
      </c>
      <c r="B17" s="10" t="s">
        <v>39</v>
      </c>
      <c r="C17" s="10" t="s">
        <v>54</v>
      </c>
      <c r="D17" s="10"/>
      <c r="E17" s="10">
        <v>30000</v>
      </c>
      <c r="F17" s="10">
        <f t="shared" si="0"/>
        <v>10500</v>
      </c>
      <c r="G17" s="10">
        <f t="shared" si="1"/>
        <v>9000</v>
      </c>
      <c r="H17" s="10">
        <f t="shared" si="2"/>
        <v>1500</v>
      </c>
      <c r="I17" s="10">
        <f t="shared" si="3"/>
        <v>750</v>
      </c>
      <c r="J17" s="10">
        <f t="shared" si="4"/>
        <v>49500</v>
      </c>
      <c r="K17" s="10">
        <f t="shared" si="5"/>
        <v>47250</v>
      </c>
    </row>
    <row r="18" spans="1:11" x14ac:dyDescent="0.25">
      <c r="A18" s="11">
        <v>13</v>
      </c>
      <c r="B18" s="10" t="s">
        <v>30</v>
      </c>
      <c r="C18" s="10" t="s">
        <v>55</v>
      </c>
      <c r="D18" s="10"/>
      <c r="E18" s="10">
        <v>31000</v>
      </c>
      <c r="F18" s="10">
        <f t="shared" si="0"/>
        <v>10850</v>
      </c>
      <c r="G18" s="10">
        <f t="shared" si="1"/>
        <v>9300</v>
      </c>
      <c r="H18" s="10">
        <f t="shared" si="2"/>
        <v>1550</v>
      </c>
      <c r="I18" s="10">
        <f t="shared" si="3"/>
        <v>775</v>
      </c>
      <c r="J18" s="10">
        <f t="shared" si="4"/>
        <v>51150</v>
      </c>
      <c r="K18" s="10">
        <f t="shared" si="5"/>
        <v>48825</v>
      </c>
    </row>
    <row r="19" spans="1:11" x14ac:dyDescent="0.25">
      <c r="A19" s="11">
        <v>14</v>
      </c>
      <c r="B19" s="10" t="s">
        <v>40</v>
      </c>
      <c r="C19" s="10" t="s">
        <v>56</v>
      </c>
      <c r="D19" s="10"/>
      <c r="E19" s="10">
        <v>32000</v>
      </c>
      <c r="F19" s="10">
        <f>E19*0.35</f>
        <v>11200</v>
      </c>
      <c r="G19" s="10">
        <f>E19*0.3</f>
        <v>9600</v>
      </c>
      <c r="H19" s="10">
        <f>E19*0.05</f>
        <v>1600</v>
      </c>
      <c r="I19" s="10">
        <f>E19*0.025</f>
        <v>800</v>
      </c>
      <c r="J19" s="10">
        <f>SUM(E19:G19)</f>
        <v>52800</v>
      </c>
      <c r="K19" s="10">
        <f t="shared" si="5"/>
        <v>50400</v>
      </c>
    </row>
    <row r="20" spans="1:11" x14ac:dyDescent="0.25">
      <c r="A20" s="11">
        <v>15</v>
      </c>
      <c r="B20" s="10" t="s">
        <v>41</v>
      </c>
      <c r="C20" s="10" t="s">
        <v>57</v>
      </c>
      <c r="D20" s="10"/>
      <c r="E20" s="10">
        <v>32500</v>
      </c>
      <c r="F20" s="10">
        <f t="shared" si="0"/>
        <v>11375</v>
      </c>
      <c r="G20" s="10">
        <f t="shared" ref="G20:G24" si="6">E20*0.3</f>
        <v>9750</v>
      </c>
      <c r="H20" s="10">
        <f t="shared" ref="H20:H24" si="7">E20*0.05</f>
        <v>1625</v>
      </c>
      <c r="I20" s="10">
        <f t="shared" ref="I20:I24" si="8">E20*0.025</f>
        <v>812.5</v>
      </c>
      <c r="J20" s="10">
        <f t="shared" si="4"/>
        <v>53625</v>
      </c>
      <c r="K20" s="10">
        <f t="shared" si="5"/>
        <v>51187.5</v>
      </c>
    </row>
    <row r="21" spans="1:11" x14ac:dyDescent="0.25">
      <c r="A21" s="11">
        <v>16</v>
      </c>
      <c r="B21" s="10" t="s">
        <v>42</v>
      </c>
      <c r="C21" s="10" t="s">
        <v>58</v>
      </c>
      <c r="D21" s="10"/>
      <c r="E21" s="10">
        <v>40000</v>
      </c>
      <c r="F21" s="10">
        <f t="shared" si="0"/>
        <v>14000</v>
      </c>
      <c r="G21" s="10">
        <f t="shared" si="6"/>
        <v>12000</v>
      </c>
      <c r="H21" s="10">
        <f t="shared" si="7"/>
        <v>2000</v>
      </c>
      <c r="I21" s="10">
        <f t="shared" si="8"/>
        <v>1000</v>
      </c>
      <c r="J21" s="10">
        <f t="shared" si="4"/>
        <v>66000</v>
      </c>
      <c r="K21" s="10">
        <f t="shared" si="5"/>
        <v>63000</v>
      </c>
    </row>
    <row r="22" spans="1:11" x14ac:dyDescent="0.25">
      <c r="A22" s="11">
        <v>17</v>
      </c>
      <c r="B22" s="10" t="s">
        <v>43</v>
      </c>
      <c r="C22" s="10" t="s">
        <v>47</v>
      </c>
      <c r="D22" s="10"/>
      <c r="E22" s="10">
        <v>37962.5</v>
      </c>
      <c r="F22" s="10">
        <f>E22*0.35</f>
        <v>13286.875</v>
      </c>
      <c r="G22" s="10">
        <f>E22*0.3</f>
        <v>11388.75</v>
      </c>
      <c r="H22" s="10">
        <f>E22*0.05</f>
        <v>1898.125</v>
      </c>
      <c r="I22" s="10">
        <f>E22*0.025</f>
        <v>949.0625</v>
      </c>
      <c r="J22" s="10">
        <f>SUM(E22:G22)</f>
        <v>62638.125</v>
      </c>
      <c r="K22" s="10">
        <f>J22-I22-H22</f>
        <v>59790.9375</v>
      </c>
    </row>
    <row r="23" spans="1:11" x14ac:dyDescent="0.25">
      <c r="A23" s="11">
        <v>18</v>
      </c>
      <c r="B23" s="10" t="s">
        <v>44</v>
      </c>
      <c r="C23" s="10" t="s">
        <v>48</v>
      </c>
      <c r="D23" s="10"/>
      <c r="E23" s="10">
        <v>39807.352941176498</v>
      </c>
      <c r="F23" s="10">
        <f t="shared" si="0"/>
        <v>13932.573529411773</v>
      </c>
      <c r="G23" s="10">
        <f t="shared" ref="G23:G27" si="9">E23*0.3</f>
        <v>11942.20588235295</v>
      </c>
      <c r="H23" s="10">
        <f t="shared" ref="H23:H27" si="10">E23*0.05</f>
        <v>1990.367647058825</v>
      </c>
      <c r="I23" s="10">
        <f t="shared" ref="I23:I27" si="11">E23*0.025</f>
        <v>995.18382352941251</v>
      </c>
      <c r="J23" s="10">
        <f t="shared" ref="J23:J27" si="12">SUM(E23:G23)</f>
        <v>65682.132352941218</v>
      </c>
      <c r="K23" s="10">
        <f t="shared" ref="K23:K27" si="13">J23-I23-H23</f>
        <v>62696.580882352981</v>
      </c>
    </row>
    <row r="24" spans="1:11" x14ac:dyDescent="0.25">
      <c r="A24" s="11">
        <v>19</v>
      </c>
      <c r="B24" s="10" t="s">
        <v>45</v>
      </c>
      <c r="C24" s="10" t="s">
        <v>49</v>
      </c>
      <c r="D24" s="10"/>
      <c r="E24" s="10">
        <v>41652.205882353002</v>
      </c>
      <c r="F24" s="10">
        <f t="shared" si="0"/>
        <v>14578.27205882355</v>
      </c>
      <c r="G24" s="10">
        <f t="shared" si="9"/>
        <v>12495.661764705901</v>
      </c>
      <c r="H24" s="10">
        <f t="shared" si="10"/>
        <v>2082.61029411765</v>
      </c>
      <c r="I24" s="10">
        <f t="shared" si="11"/>
        <v>1041.305147058825</v>
      </c>
      <c r="J24" s="10">
        <f t="shared" si="12"/>
        <v>68726.139705882451</v>
      </c>
      <c r="K24" s="10">
        <f t="shared" si="13"/>
        <v>65602.224264705976</v>
      </c>
    </row>
    <row r="25" spans="1:11" x14ac:dyDescent="0.25">
      <c r="A25" s="11">
        <v>20</v>
      </c>
      <c r="B25" s="10" t="s">
        <v>46</v>
      </c>
      <c r="C25" s="10" t="s">
        <v>59</v>
      </c>
      <c r="D25" s="10"/>
      <c r="E25" s="10">
        <v>43497.058823529398</v>
      </c>
      <c r="F25" s="10">
        <f t="shared" si="0"/>
        <v>15223.970588235288</v>
      </c>
      <c r="G25" s="10">
        <f t="shared" si="9"/>
        <v>13049.11764705882</v>
      </c>
      <c r="H25" s="10">
        <f t="shared" si="10"/>
        <v>2174.8529411764698</v>
      </c>
      <c r="I25" s="10">
        <f t="shared" si="11"/>
        <v>1087.4264705882349</v>
      </c>
      <c r="J25" s="10">
        <f t="shared" si="12"/>
        <v>71770.14705882351</v>
      </c>
      <c r="K25" s="10">
        <f t="shared" si="13"/>
        <v>68507.867647058796</v>
      </c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</sheetData>
  <mergeCells count="2">
    <mergeCell ref="A1:K1"/>
    <mergeCell ref="A3:K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2020-11-28T18:25:15Z</dcterms:created>
  <dcterms:modified xsi:type="dcterms:W3CDTF">2020-11-28T20:07:11Z</dcterms:modified>
</cp:coreProperties>
</file>