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ar\Documents\Encrypted Zone\"/>
    </mc:Choice>
  </mc:AlternateContent>
  <xr:revisionPtr revIDLastSave="0" documentId="8_{7F5A77A0-8E46-4208-B37D-C70017EB02CE}" xr6:coauthVersionLast="36" xr6:coauthVersionMax="36" xr10:uidLastSave="{00000000-0000-0000-0000-000000000000}"/>
  <bookViews>
    <workbookView xWindow="0" yWindow="0" windowWidth="28800" windowHeight="10605" xr2:uid="{C872FE2D-7B87-4298-BF5D-B7A4A3625C6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5" i="1" l="1"/>
  <c r="I215" i="1"/>
  <c r="F215" i="1"/>
  <c r="I214" i="1"/>
  <c r="J214" i="1" s="1"/>
  <c r="F214" i="1"/>
  <c r="C214" i="1"/>
  <c r="I213" i="1"/>
  <c r="J213" i="1" s="1"/>
  <c r="F213" i="1"/>
  <c r="C213" i="1"/>
  <c r="I212" i="1"/>
  <c r="J212" i="1" s="1"/>
  <c r="F212" i="1"/>
  <c r="C212" i="1"/>
  <c r="J211" i="1"/>
  <c r="I211" i="1"/>
  <c r="F211" i="1"/>
  <c r="C211" i="1"/>
  <c r="I210" i="1"/>
  <c r="J210" i="1" s="1"/>
  <c r="F210" i="1"/>
  <c r="C210" i="1"/>
  <c r="I209" i="1"/>
  <c r="J209" i="1" s="1"/>
  <c r="F209" i="1"/>
  <c r="C209" i="1"/>
  <c r="I208" i="1"/>
  <c r="J208" i="1" s="1"/>
  <c r="F208" i="1"/>
  <c r="C208" i="1"/>
  <c r="J207" i="1"/>
  <c r="I207" i="1"/>
  <c r="F207" i="1"/>
  <c r="C207" i="1"/>
  <c r="I206" i="1"/>
  <c r="J206" i="1" s="1"/>
  <c r="F206" i="1"/>
  <c r="C206" i="1"/>
  <c r="I205" i="1"/>
  <c r="J205" i="1" s="1"/>
  <c r="F205" i="1"/>
  <c r="C205" i="1"/>
  <c r="I204" i="1"/>
  <c r="J204" i="1" s="1"/>
  <c r="F204" i="1"/>
  <c r="C204" i="1"/>
  <c r="J203" i="1"/>
  <c r="I203" i="1"/>
  <c r="F203" i="1"/>
  <c r="C203" i="1"/>
  <c r="I202" i="1"/>
  <c r="J202" i="1" s="1"/>
  <c r="F202" i="1"/>
  <c r="C202" i="1"/>
  <c r="I201" i="1"/>
  <c r="J201" i="1" s="1"/>
  <c r="F201" i="1"/>
  <c r="C201" i="1"/>
  <c r="I200" i="1"/>
  <c r="J200" i="1" s="1"/>
  <c r="F200" i="1"/>
  <c r="C200" i="1"/>
  <c r="J199" i="1"/>
  <c r="I199" i="1"/>
  <c r="F199" i="1"/>
  <c r="C199" i="1"/>
  <c r="I198" i="1"/>
  <c r="J198" i="1" s="1"/>
  <c r="F198" i="1"/>
  <c r="C198" i="1"/>
  <c r="I197" i="1"/>
  <c r="J197" i="1" s="1"/>
  <c r="F197" i="1"/>
  <c r="C197" i="1"/>
  <c r="I196" i="1"/>
  <c r="J196" i="1" s="1"/>
  <c r="F196" i="1"/>
  <c r="C196" i="1"/>
  <c r="J195" i="1"/>
  <c r="I195" i="1"/>
  <c r="F195" i="1"/>
  <c r="C195" i="1"/>
  <c r="I194" i="1"/>
  <c r="J194" i="1" s="1"/>
  <c r="F194" i="1"/>
  <c r="C194" i="1"/>
  <c r="I193" i="1"/>
  <c r="J193" i="1" s="1"/>
  <c r="F193" i="1"/>
  <c r="C193" i="1"/>
  <c r="I192" i="1"/>
  <c r="J192" i="1" s="1"/>
  <c r="F192" i="1"/>
  <c r="C192" i="1"/>
  <c r="J191" i="1"/>
  <c r="I191" i="1"/>
  <c r="F191" i="1"/>
  <c r="C191" i="1"/>
  <c r="I190" i="1"/>
  <c r="J190" i="1" s="1"/>
  <c r="F190" i="1"/>
  <c r="C190" i="1"/>
  <c r="I189" i="1"/>
  <c r="J189" i="1" s="1"/>
  <c r="F189" i="1"/>
  <c r="C189" i="1"/>
  <c r="I188" i="1"/>
  <c r="J188" i="1" s="1"/>
  <c r="F188" i="1"/>
  <c r="C188" i="1"/>
  <c r="J187" i="1"/>
  <c r="I187" i="1"/>
  <c r="F187" i="1"/>
  <c r="C187" i="1"/>
  <c r="I186" i="1"/>
  <c r="J186" i="1" s="1"/>
  <c r="F186" i="1"/>
  <c r="C186" i="1"/>
  <c r="I185" i="1"/>
  <c r="J185" i="1" s="1"/>
  <c r="F185" i="1"/>
  <c r="C185" i="1"/>
  <c r="I184" i="1"/>
  <c r="J184" i="1" s="1"/>
  <c r="F184" i="1"/>
  <c r="C184" i="1"/>
  <c r="J183" i="1"/>
  <c r="I183" i="1"/>
  <c r="F183" i="1"/>
  <c r="C183" i="1"/>
  <c r="I182" i="1"/>
  <c r="J182" i="1" s="1"/>
  <c r="F182" i="1"/>
  <c r="C182" i="1"/>
  <c r="I181" i="1"/>
  <c r="J181" i="1" s="1"/>
  <c r="F181" i="1"/>
  <c r="C181" i="1"/>
  <c r="I180" i="1"/>
  <c r="J180" i="1" s="1"/>
  <c r="F180" i="1"/>
  <c r="C180" i="1"/>
  <c r="J179" i="1"/>
  <c r="I179" i="1"/>
  <c r="F179" i="1"/>
  <c r="C179" i="1"/>
  <c r="I178" i="1"/>
  <c r="J178" i="1" s="1"/>
  <c r="F178" i="1"/>
  <c r="C178" i="1"/>
  <c r="I177" i="1"/>
  <c r="J177" i="1" s="1"/>
  <c r="F177" i="1"/>
  <c r="C177" i="1"/>
  <c r="I176" i="1"/>
  <c r="J176" i="1" s="1"/>
  <c r="F176" i="1"/>
  <c r="C176" i="1"/>
  <c r="J175" i="1"/>
  <c r="I175" i="1"/>
  <c r="F175" i="1"/>
  <c r="C175" i="1"/>
  <c r="I174" i="1"/>
  <c r="J174" i="1" s="1"/>
  <c r="F174" i="1"/>
  <c r="C174" i="1"/>
  <c r="I173" i="1"/>
  <c r="J173" i="1" s="1"/>
  <c r="F173" i="1"/>
  <c r="C173" i="1"/>
  <c r="I172" i="1"/>
  <c r="J172" i="1" s="1"/>
  <c r="F172" i="1"/>
  <c r="C172" i="1"/>
  <c r="J171" i="1"/>
  <c r="I171" i="1"/>
  <c r="F171" i="1"/>
  <c r="C171" i="1"/>
  <c r="I170" i="1"/>
  <c r="J170" i="1" s="1"/>
  <c r="F170" i="1"/>
  <c r="C170" i="1"/>
  <c r="I169" i="1"/>
  <c r="J169" i="1" s="1"/>
  <c r="F169" i="1"/>
  <c r="C169" i="1"/>
  <c r="I168" i="1"/>
  <c r="J168" i="1" s="1"/>
  <c r="F168" i="1"/>
  <c r="C168" i="1"/>
  <c r="J167" i="1"/>
  <c r="I167" i="1"/>
  <c r="F167" i="1"/>
  <c r="C167" i="1"/>
  <c r="I166" i="1"/>
  <c r="J166" i="1" s="1"/>
  <c r="F166" i="1"/>
  <c r="C166" i="1"/>
  <c r="I165" i="1"/>
  <c r="J165" i="1" s="1"/>
  <c r="F165" i="1"/>
  <c r="C165" i="1"/>
  <c r="I164" i="1"/>
  <c r="J164" i="1" s="1"/>
  <c r="F164" i="1"/>
  <c r="C164" i="1"/>
  <c r="J163" i="1"/>
  <c r="I163" i="1"/>
  <c r="F163" i="1"/>
  <c r="C163" i="1"/>
  <c r="I162" i="1"/>
  <c r="J162" i="1" s="1"/>
  <c r="F162" i="1"/>
  <c r="C162" i="1"/>
  <c r="I161" i="1"/>
  <c r="J161" i="1" s="1"/>
  <c r="F161" i="1"/>
  <c r="C161" i="1"/>
  <c r="I160" i="1"/>
  <c r="J160" i="1" s="1"/>
  <c r="F160" i="1"/>
  <c r="C160" i="1"/>
  <c r="J159" i="1"/>
  <c r="I159" i="1"/>
  <c r="F159" i="1"/>
  <c r="C159" i="1"/>
  <c r="I158" i="1"/>
  <c r="J158" i="1" s="1"/>
  <c r="F158" i="1"/>
  <c r="C158" i="1"/>
  <c r="I157" i="1"/>
  <c r="J157" i="1" s="1"/>
  <c r="F157" i="1"/>
  <c r="C157" i="1"/>
  <c r="I156" i="1"/>
  <c r="J156" i="1" s="1"/>
  <c r="F156" i="1"/>
  <c r="C156" i="1"/>
  <c r="J155" i="1"/>
  <c r="I155" i="1"/>
  <c r="F155" i="1"/>
  <c r="C155" i="1"/>
  <c r="I154" i="1"/>
  <c r="J154" i="1" s="1"/>
  <c r="F154" i="1"/>
  <c r="C154" i="1"/>
  <c r="I153" i="1"/>
  <c r="J153" i="1" s="1"/>
  <c r="F153" i="1"/>
  <c r="C153" i="1"/>
  <c r="I152" i="1"/>
  <c r="J152" i="1" s="1"/>
  <c r="F152" i="1"/>
  <c r="C152" i="1"/>
  <c r="J151" i="1"/>
  <c r="I151" i="1"/>
  <c r="F151" i="1"/>
  <c r="C151" i="1"/>
  <c r="I150" i="1"/>
  <c r="J150" i="1" s="1"/>
  <c r="F150" i="1"/>
  <c r="C150" i="1"/>
  <c r="I149" i="1"/>
  <c r="J149" i="1" s="1"/>
  <c r="F149" i="1"/>
  <c r="C149" i="1"/>
  <c r="I148" i="1"/>
  <c r="J148" i="1" s="1"/>
  <c r="F148" i="1"/>
  <c r="C148" i="1"/>
  <c r="J147" i="1"/>
  <c r="I147" i="1"/>
  <c r="F147" i="1"/>
  <c r="C147" i="1"/>
  <c r="I146" i="1"/>
  <c r="J146" i="1" s="1"/>
  <c r="F146" i="1"/>
  <c r="C146" i="1"/>
  <c r="I145" i="1"/>
  <c r="J145" i="1" s="1"/>
  <c r="F145" i="1"/>
  <c r="C145" i="1"/>
  <c r="I144" i="1"/>
  <c r="J144" i="1" s="1"/>
  <c r="F144" i="1"/>
  <c r="C144" i="1"/>
  <c r="J143" i="1"/>
  <c r="I143" i="1"/>
  <c r="F143" i="1"/>
  <c r="C143" i="1"/>
  <c r="I142" i="1"/>
  <c r="J142" i="1" s="1"/>
  <c r="F142" i="1"/>
  <c r="C142" i="1"/>
  <c r="I141" i="1"/>
  <c r="J141" i="1" s="1"/>
  <c r="F141" i="1"/>
  <c r="C141" i="1"/>
  <c r="I140" i="1"/>
  <c r="J140" i="1" s="1"/>
  <c r="F140" i="1"/>
  <c r="C140" i="1"/>
  <c r="J139" i="1"/>
  <c r="I139" i="1"/>
  <c r="F139" i="1"/>
  <c r="C139" i="1"/>
  <c r="I138" i="1"/>
  <c r="J138" i="1" s="1"/>
  <c r="F138" i="1"/>
  <c r="C138" i="1"/>
  <c r="I137" i="1"/>
  <c r="J137" i="1" s="1"/>
  <c r="F137" i="1"/>
  <c r="C137" i="1"/>
  <c r="I136" i="1"/>
  <c r="J136" i="1" s="1"/>
  <c r="F136" i="1"/>
  <c r="C136" i="1"/>
  <c r="J135" i="1"/>
  <c r="I135" i="1"/>
  <c r="F135" i="1"/>
  <c r="C135" i="1"/>
  <c r="I134" i="1"/>
  <c r="J134" i="1" s="1"/>
  <c r="F134" i="1"/>
  <c r="C134" i="1"/>
  <c r="I133" i="1"/>
  <c r="J133" i="1" s="1"/>
  <c r="F133" i="1"/>
  <c r="C133" i="1"/>
  <c r="I132" i="1"/>
  <c r="J132" i="1" s="1"/>
  <c r="F132" i="1"/>
  <c r="C132" i="1"/>
  <c r="J131" i="1"/>
  <c r="I131" i="1"/>
  <c r="F131" i="1"/>
  <c r="C131" i="1"/>
  <c r="I130" i="1"/>
  <c r="J130" i="1" s="1"/>
  <c r="F130" i="1"/>
  <c r="C130" i="1"/>
  <c r="I129" i="1"/>
  <c r="J129" i="1" s="1"/>
  <c r="F129" i="1"/>
  <c r="C129" i="1"/>
  <c r="I128" i="1"/>
  <c r="J128" i="1" s="1"/>
  <c r="F128" i="1"/>
  <c r="C128" i="1"/>
  <c r="J127" i="1"/>
  <c r="I127" i="1"/>
  <c r="F127" i="1"/>
  <c r="C127" i="1"/>
  <c r="I126" i="1"/>
  <c r="J126" i="1" s="1"/>
  <c r="F126" i="1"/>
  <c r="C126" i="1"/>
  <c r="I125" i="1"/>
  <c r="J125" i="1" s="1"/>
  <c r="F125" i="1"/>
  <c r="C125" i="1"/>
  <c r="I124" i="1"/>
  <c r="J124" i="1" s="1"/>
  <c r="F124" i="1"/>
  <c r="C124" i="1"/>
  <c r="J123" i="1"/>
  <c r="I123" i="1"/>
  <c r="F123" i="1"/>
  <c r="C123" i="1"/>
  <c r="I122" i="1"/>
  <c r="J122" i="1" s="1"/>
  <c r="F122" i="1"/>
  <c r="C122" i="1"/>
  <c r="I121" i="1"/>
  <c r="J121" i="1" s="1"/>
  <c r="F121" i="1"/>
  <c r="C121" i="1"/>
  <c r="I120" i="1"/>
  <c r="J120" i="1" s="1"/>
  <c r="F120" i="1"/>
  <c r="C120" i="1"/>
  <c r="J119" i="1"/>
  <c r="I119" i="1"/>
  <c r="F119" i="1"/>
  <c r="C119" i="1"/>
  <c r="I118" i="1"/>
  <c r="J118" i="1" s="1"/>
  <c r="F118" i="1"/>
  <c r="C118" i="1"/>
  <c r="I117" i="1"/>
  <c r="J117" i="1" s="1"/>
  <c r="F117" i="1"/>
  <c r="C117" i="1"/>
  <c r="I116" i="1"/>
  <c r="J116" i="1" s="1"/>
  <c r="F116" i="1"/>
  <c r="C116" i="1"/>
  <c r="J115" i="1"/>
  <c r="I115" i="1"/>
  <c r="F115" i="1"/>
  <c r="C115" i="1"/>
  <c r="I114" i="1"/>
  <c r="J114" i="1" s="1"/>
  <c r="F114" i="1"/>
  <c r="C114" i="1"/>
  <c r="I113" i="1"/>
  <c r="J113" i="1" s="1"/>
  <c r="F113" i="1"/>
  <c r="C113" i="1"/>
  <c r="I112" i="1"/>
  <c r="J112" i="1" s="1"/>
  <c r="F112" i="1"/>
  <c r="C112" i="1"/>
  <c r="J111" i="1"/>
  <c r="I111" i="1"/>
  <c r="F111" i="1"/>
  <c r="C111" i="1"/>
  <c r="I110" i="1"/>
  <c r="J110" i="1" s="1"/>
  <c r="F110" i="1"/>
  <c r="C110" i="1"/>
  <c r="I109" i="1"/>
  <c r="J109" i="1" s="1"/>
  <c r="F109" i="1"/>
  <c r="C109" i="1"/>
  <c r="I108" i="1"/>
  <c r="J108" i="1" s="1"/>
  <c r="F108" i="1"/>
  <c r="C108" i="1"/>
  <c r="J107" i="1"/>
  <c r="I107" i="1"/>
  <c r="F107" i="1"/>
  <c r="C107" i="1"/>
  <c r="I106" i="1"/>
  <c r="J106" i="1" s="1"/>
  <c r="F106" i="1"/>
  <c r="C106" i="1"/>
  <c r="I105" i="1"/>
  <c r="J105" i="1" s="1"/>
  <c r="F105" i="1"/>
  <c r="C105" i="1"/>
  <c r="I104" i="1"/>
  <c r="J104" i="1" s="1"/>
  <c r="F104" i="1"/>
  <c r="C104" i="1"/>
  <c r="J103" i="1"/>
  <c r="I103" i="1"/>
  <c r="F103" i="1"/>
  <c r="C103" i="1"/>
  <c r="I102" i="1"/>
  <c r="J102" i="1" s="1"/>
  <c r="F102" i="1"/>
  <c r="C102" i="1"/>
  <c r="I101" i="1"/>
  <c r="J101" i="1" s="1"/>
  <c r="F101" i="1"/>
  <c r="C101" i="1"/>
  <c r="I100" i="1"/>
  <c r="J100" i="1" s="1"/>
  <c r="F100" i="1"/>
  <c r="C100" i="1"/>
  <c r="J99" i="1"/>
  <c r="I99" i="1"/>
  <c r="F99" i="1"/>
  <c r="C99" i="1"/>
  <c r="I98" i="1"/>
  <c r="J98" i="1" s="1"/>
  <c r="F98" i="1"/>
  <c r="C98" i="1"/>
  <c r="I97" i="1"/>
  <c r="J97" i="1" s="1"/>
  <c r="F97" i="1"/>
  <c r="C97" i="1"/>
  <c r="I96" i="1"/>
  <c r="J96" i="1" s="1"/>
  <c r="F96" i="1"/>
  <c r="C96" i="1"/>
  <c r="J95" i="1"/>
  <c r="I95" i="1"/>
  <c r="F95" i="1"/>
  <c r="C95" i="1"/>
  <c r="I94" i="1"/>
  <c r="J94" i="1" s="1"/>
  <c r="F94" i="1"/>
  <c r="C94" i="1"/>
  <c r="I93" i="1"/>
  <c r="J93" i="1" s="1"/>
  <c r="F93" i="1"/>
  <c r="C93" i="1"/>
  <c r="I92" i="1"/>
  <c r="J92" i="1" s="1"/>
  <c r="F92" i="1"/>
  <c r="C92" i="1"/>
  <c r="J91" i="1"/>
  <c r="I91" i="1"/>
  <c r="F91" i="1"/>
  <c r="C91" i="1"/>
  <c r="I90" i="1"/>
  <c r="J90" i="1" s="1"/>
  <c r="F90" i="1"/>
  <c r="C90" i="1"/>
  <c r="I89" i="1"/>
  <c r="J89" i="1" s="1"/>
  <c r="F89" i="1"/>
  <c r="C89" i="1"/>
  <c r="I88" i="1"/>
  <c r="J88" i="1" s="1"/>
  <c r="F88" i="1"/>
  <c r="C88" i="1"/>
  <c r="J87" i="1"/>
  <c r="I87" i="1"/>
  <c r="F87" i="1"/>
  <c r="C87" i="1"/>
  <c r="I86" i="1"/>
  <c r="J86" i="1" s="1"/>
  <c r="F86" i="1"/>
  <c r="C86" i="1"/>
  <c r="I85" i="1"/>
  <c r="J85" i="1" s="1"/>
  <c r="F85" i="1"/>
  <c r="C85" i="1"/>
  <c r="I84" i="1"/>
  <c r="J84" i="1" s="1"/>
  <c r="F84" i="1"/>
  <c r="C84" i="1"/>
  <c r="J83" i="1"/>
  <c r="I83" i="1"/>
  <c r="F83" i="1"/>
  <c r="C83" i="1"/>
  <c r="I82" i="1"/>
  <c r="J82" i="1" s="1"/>
  <c r="F82" i="1"/>
  <c r="C82" i="1"/>
  <c r="I81" i="1"/>
  <c r="J81" i="1" s="1"/>
  <c r="F81" i="1"/>
  <c r="C81" i="1"/>
  <c r="I80" i="1"/>
  <c r="J80" i="1" s="1"/>
  <c r="F80" i="1"/>
  <c r="C80" i="1"/>
  <c r="J79" i="1"/>
  <c r="I79" i="1"/>
  <c r="F79" i="1"/>
  <c r="C79" i="1"/>
  <c r="I78" i="1"/>
  <c r="J78" i="1" s="1"/>
  <c r="F78" i="1"/>
  <c r="C78" i="1"/>
  <c r="I77" i="1"/>
  <c r="J77" i="1" s="1"/>
  <c r="F77" i="1"/>
  <c r="C77" i="1"/>
  <c r="I76" i="1"/>
  <c r="J76" i="1" s="1"/>
  <c r="F76" i="1"/>
  <c r="C76" i="1"/>
  <c r="J75" i="1"/>
  <c r="I75" i="1"/>
  <c r="F75" i="1"/>
  <c r="C75" i="1"/>
  <c r="I74" i="1"/>
  <c r="J74" i="1" s="1"/>
  <c r="F74" i="1"/>
  <c r="C74" i="1"/>
  <c r="I73" i="1"/>
  <c r="J73" i="1" s="1"/>
  <c r="F73" i="1"/>
  <c r="C73" i="1"/>
  <c r="I72" i="1"/>
  <c r="J72" i="1" s="1"/>
  <c r="F72" i="1"/>
  <c r="C72" i="1"/>
  <c r="J71" i="1"/>
  <c r="I71" i="1"/>
  <c r="F71" i="1"/>
  <c r="C71" i="1"/>
  <c r="I70" i="1"/>
  <c r="J70" i="1" s="1"/>
  <c r="F70" i="1"/>
  <c r="C70" i="1"/>
  <c r="I69" i="1"/>
  <c r="J69" i="1" s="1"/>
  <c r="F69" i="1"/>
  <c r="C69" i="1"/>
  <c r="I68" i="1"/>
  <c r="J68" i="1" s="1"/>
  <c r="F68" i="1"/>
  <c r="C68" i="1"/>
  <c r="J67" i="1"/>
  <c r="I67" i="1"/>
  <c r="F67" i="1"/>
  <c r="C67" i="1"/>
  <c r="I66" i="1"/>
  <c r="J66" i="1" s="1"/>
  <c r="F66" i="1"/>
  <c r="C66" i="1"/>
  <c r="I65" i="1"/>
  <c r="J65" i="1" s="1"/>
  <c r="F65" i="1"/>
  <c r="C65" i="1"/>
  <c r="I64" i="1"/>
  <c r="J64" i="1" s="1"/>
  <c r="F64" i="1"/>
  <c r="C64" i="1"/>
  <c r="J63" i="1"/>
  <c r="I63" i="1"/>
  <c r="F63" i="1"/>
  <c r="C63" i="1"/>
  <c r="I62" i="1"/>
  <c r="J62" i="1" s="1"/>
  <c r="F62" i="1"/>
  <c r="C62" i="1"/>
  <c r="I61" i="1"/>
  <c r="J61" i="1" s="1"/>
  <c r="F61" i="1"/>
  <c r="C61" i="1"/>
  <c r="I60" i="1"/>
  <c r="J60" i="1" s="1"/>
  <c r="F60" i="1"/>
  <c r="C60" i="1"/>
  <c r="J59" i="1"/>
  <c r="I59" i="1"/>
  <c r="F59" i="1"/>
  <c r="C59" i="1"/>
  <c r="I58" i="1"/>
  <c r="J58" i="1" s="1"/>
  <c r="F58" i="1"/>
  <c r="C58" i="1"/>
  <c r="I57" i="1"/>
  <c r="J57" i="1" s="1"/>
  <c r="F57" i="1"/>
  <c r="C57" i="1"/>
  <c r="I56" i="1"/>
  <c r="J56" i="1" s="1"/>
  <c r="F56" i="1"/>
  <c r="C56" i="1"/>
  <c r="J55" i="1"/>
  <c r="I55" i="1"/>
  <c r="F55" i="1"/>
  <c r="C55" i="1"/>
  <c r="I54" i="1"/>
  <c r="J54" i="1" s="1"/>
  <c r="F54" i="1"/>
  <c r="C54" i="1"/>
  <c r="I53" i="1"/>
  <c r="J53" i="1" s="1"/>
  <c r="F53" i="1"/>
  <c r="C53" i="1"/>
  <c r="I52" i="1"/>
  <c r="J52" i="1" s="1"/>
  <c r="F52" i="1"/>
  <c r="C52" i="1"/>
  <c r="J51" i="1"/>
  <c r="I51" i="1"/>
  <c r="F51" i="1"/>
  <c r="C51" i="1"/>
  <c r="I50" i="1"/>
  <c r="J50" i="1" s="1"/>
  <c r="F50" i="1"/>
  <c r="C50" i="1"/>
  <c r="I49" i="1"/>
  <c r="J49" i="1" s="1"/>
  <c r="F49" i="1"/>
  <c r="C49" i="1"/>
  <c r="I48" i="1"/>
  <c r="J48" i="1" s="1"/>
  <c r="F48" i="1"/>
  <c r="C48" i="1"/>
  <c r="J47" i="1"/>
  <c r="I47" i="1"/>
  <c r="F47" i="1"/>
  <c r="C47" i="1"/>
  <c r="I46" i="1"/>
  <c r="J46" i="1" s="1"/>
  <c r="F46" i="1"/>
  <c r="C46" i="1"/>
  <c r="I45" i="1"/>
  <c r="J45" i="1" s="1"/>
  <c r="F45" i="1"/>
  <c r="C45" i="1"/>
  <c r="I44" i="1"/>
  <c r="J44" i="1" s="1"/>
  <c r="F44" i="1"/>
  <c r="C44" i="1"/>
  <c r="J43" i="1"/>
  <c r="I43" i="1"/>
  <c r="F43" i="1"/>
  <c r="C43" i="1"/>
  <c r="I42" i="1"/>
  <c r="J42" i="1" s="1"/>
  <c r="F42" i="1"/>
  <c r="C42" i="1"/>
  <c r="I41" i="1"/>
  <c r="J41" i="1" s="1"/>
  <c r="F41" i="1"/>
  <c r="C41" i="1"/>
  <c r="I40" i="1"/>
  <c r="J40" i="1" s="1"/>
  <c r="J39" i="1"/>
  <c r="I39" i="1"/>
  <c r="F39" i="1"/>
  <c r="C39" i="1"/>
  <c r="I38" i="1"/>
  <c r="J38" i="1" s="1"/>
  <c r="F38" i="1"/>
  <c r="C38" i="1"/>
  <c r="I37" i="1"/>
  <c r="J37" i="1" s="1"/>
  <c r="F37" i="1"/>
  <c r="C37" i="1"/>
  <c r="I36" i="1"/>
  <c r="J36" i="1" s="1"/>
  <c r="F36" i="1"/>
  <c r="C36" i="1"/>
  <c r="J35" i="1"/>
  <c r="I35" i="1"/>
  <c r="F35" i="1"/>
  <c r="C35" i="1"/>
  <c r="I34" i="1"/>
  <c r="J34" i="1" s="1"/>
  <c r="F34" i="1"/>
  <c r="C34" i="1"/>
  <c r="I33" i="1"/>
  <c r="J33" i="1" s="1"/>
  <c r="F33" i="1"/>
  <c r="C33" i="1"/>
  <c r="I32" i="1"/>
  <c r="J32" i="1" s="1"/>
  <c r="F32" i="1"/>
  <c r="C32" i="1"/>
  <c r="J31" i="1"/>
  <c r="I31" i="1"/>
  <c r="F31" i="1"/>
  <c r="C31" i="1"/>
  <c r="I30" i="1"/>
  <c r="J30" i="1" s="1"/>
  <c r="F30" i="1"/>
  <c r="I29" i="1"/>
  <c r="J29" i="1" s="1"/>
  <c r="F29" i="1"/>
  <c r="C29" i="1"/>
  <c r="I28" i="1"/>
  <c r="J28" i="1" s="1"/>
  <c r="F28" i="1"/>
  <c r="C28" i="1"/>
  <c r="I27" i="1"/>
  <c r="J27" i="1" s="1"/>
  <c r="F27" i="1"/>
  <c r="C27" i="1"/>
  <c r="I26" i="1"/>
  <c r="J26" i="1" s="1"/>
  <c r="F26" i="1"/>
  <c r="C26" i="1"/>
  <c r="I25" i="1"/>
  <c r="J25" i="1" s="1"/>
  <c r="F25" i="1"/>
  <c r="C25" i="1"/>
  <c r="I24" i="1"/>
  <c r="J24" i="1" s="1"/>
  <c r="F24" i="1"/>
  <c r="C24" i="1"/>
  <c r="I23" i="1"/>
  <c r="J23" i="1" s="1"/>
  <c r="F23" i="1"/>
  <c r="C23" i="1"/>
  <c r="I22" i="1"/>
  <c r="J22" i="1" s="1"/>
  <c r="F22" i="1"/>
  <c r="C22" i="1"/>
  <c r="I21" i="1"/>
  <c r="J21" i="1" s="1"/>
  <c r="F21" i="1"/>
  <c r="C21" i="1"/>
  <c r="I20" i="1"/>
  <c r="J20" i="1" s="1"/>
  <c r="F20" i="1"/>
  <c r="C20" i="1"/>
  <c r="I19" i="1"/>
  <c r="J19" i="1" s="1"/>
  <c r="F19" i="1"/>
  <c r="C19" i="1"/>
  <c r="I18" i="1"/>
  <c r="J18" i="1" s="1"/>
  <c r="F18" i="1"/>
  <c r="C18" i="1"/>
  <c r="I17" i="1"/>
  <c r="J17" i="1" s="1"/>
  <c r="F17" i="1"/>
  <c r="C17" i="1"/>
  <c r="I16" i="1"/>
  <c r="J16" i="1" s="1"/>
  <c r="F16" i="1"/>
  <c r="C16" i="1"/>
  <c r="I15" i="1"/>
  <c r="J15" i="1" s="1"/>
  <c r="F15" i="1"/>
  <c r="C15" i="1"/>
  <c r="I14" i="1"/>
  <c r="J14" i="1" s="1"/>
  <c r="F14" i="1"/>
  <c r="C14" i="1"/>
  <c r="I13" i="1"/>
  <c r="J13" i="1" s="1"/>
  <c r="F13" i="1"/>
  <c r="C13" i="1"/>
  <c r="I12" i="1"/>
  <c r="J12" i="1" s="1"/>
  <c r="F12" i="1"/>
  <c r="C12" i="1"/>
  <c r="I11" i="1"/>
  <c r="J11" i="1" s="1"/>
  <c r="F11" i="1"/>
  <c r="C11" i="1"/>
  <c r="I10" i="1"/>
  <c r="J10" i="1" s="1"/>
  <c r="F10" i="1"/>
  <c r="C10" i="1"/>
  <c r="I9" i="1"/>
  <c r="J9" i="1" s="1"/>
  <c r="F9" i="1"/>
  <c r="C9" i="1"/>
  <c r="I8" i="1"/>
  <c r="J8" i="1" s="1"/>
  <c r="I7" i="1"/>
  <c r="J7" i="1" s="1"/>
  <c r="F7" i="1"/>
  <c r="C7" i="1"/>
  <c r="J6" i="1"/>
  <c r="I6" i="1"/>
  <c r="F6" i="1"/>
  <c r="C6" i="1"/>
  <c r="J5" i="1"/>
  <c r="I5" i="1"/>
  <c r="F5" i="1"/>
  <c r="C5" i="1"/>
  <c r="I4" i="1"/>
  <c r="J4" i="1" s="1"/>
  <c r="F4" i="1"/>
  <c r="C4" i="1"/>
  <c r="I3" i="1"/>
  <c r="J3" i="1" s="1"/>
  <c r="F3" i="1"/>
  <c r="C3" i="1"/>
  <c r="J2" i="1"/>
  <c r="I2" i="1"/>
  <c r="F2" i="1"/>
  <c r="C2" i="1"/>
</calcChain>
</file>

<file path=xl/sharedStrings.xml><?xml version="1.0" encoding="utf-8"?>
<sst xmlns="http://schemas.openxmlformats.org/spreadsheetml/2006/main" count="798" uniqueCount="344">
  <si>
    <t>Name</t>
  </si>
  <si>
    <t>Company</t>
  </si>
  <si>
    <t>Department</t>
  </si>
  <si>
    <t>Designation</t>
  </si>
  <si>
    <t>Replacement</t>
  </si>
  <si>
    <t>D.O.J</t>
  </si>
  <si>
    <t>Start Date</t>
  </si>
  <si>
    <t>End Date</t>
  </si>
  <si>
    <t>Total Days</t>
  </si>
  <si>
    <t>Balance</t>
  </si>
  <si>
    <t>Muhammad Kashif</t>
  </si>
  <si>
    <t>Rolli</t>
  </si>
  <si>
    <t>Sales Executive</t>
  </si>
  <si>
    <t>Nasir Ahmed Shaikh</t>
  </si>
  <si>
    <t>Production Supervisor</t>
  </si>
  <si>
    <t>Amar Thapa</t>
  </si>
  <si>
    <t xml:space="preserve">Abdul Wasay Mohammed </t>
  </si>
  <si>
    <t>Asha Jasmine David</t>
  </si>
  <si>
    <t>Alphatech</t>
  </si>
  <si>
    <t>Melchor Martinez</t>
  </si>
  <si>
    <t>HOD Sales</t>
  </si>
  <si>
    <t>Abin K Baby</t>
  </si>
  <si>
    <t>Melchor Martinez(Approved by PKG)</t>
  </si>
  <si>
    <t>Calibration</t>
  </si>
  <si>
    <t>Sales Engineer</t>
  </si>
  <si>
    <t>Praveen George</t>
  </si>
  <si>
    <t>Calibration Engineer</t>
  </si>
  <si>
    <t>Arun Njattuvetty Jayakumar</t>
  </si>
  <si>
    <t>Arief Mohammed</t>
  </si>
  <si>
    <t>Corporate</t>
  </si>
  <si>
    <t>Accountant</t>
  </si>
  <si>
    <t>Irfan Mohammed</t>
  </si>
  <si>
    <t>Mohamed Suhail</t>
  </si>
  <si>
    <t>Vladimer Mallari</t>
  </si>
  <si>
    <t>Carl Dominic</t>
  </si>
  <si>
    <t>Maricel Pagal</t>
  </si>
  <si>
    <t>Maricel</t>
  </si>
  <si>
    <t>Neelam Shahzadi</t>
  </si>
  <si>
    <t>Auditor</t>
  </si>
  <si>
    <t>Abbas</t>
  </si>
  <si>
    <t>Awais Shafique</t>
  </si>
  <si>
    <t>Irfan</t>
  </si>
  <si>
    <t>Suphiyan Memon</t>
  </si>
  <si>
    <t>Awais</t>
  </si>
  <si>
    <t>Muhammad Faizan</t>
  </si>
  <si>
    <t>Suphiyan</t>
  </si>
  <si>
    <t>Abbas Waseem</t>
  </si>
  <si>
    <t>Rabia Mahmoud</t>
  </si>
  <si>
    <t>Awais Shafiq</t>
  </si>
  <si>
    <t>Geethani</t>
  </si>
  <si>
    <t>Assistant to HR Director</t>
  </si>
  <si>
    <t>MYK</t>
  </si>
  <si>
    <t>Freni Davis</t>
  </si>
  <si>
    <t>HR Officer</t>
  </si>
  <si>
    <t>Shaheen Farooqi</t>
  </si>
  <si>
    <t>Recruitment Officer</t>
  </si>
  <si>
    <t>Freni</t>
  </si>
  <si>
    <t>Vikas Babu K S</t>
  </si>
  <si>
    <t>HR Coordinator</t>
  </si>
  <si>
    <t>Namrutha</t>
  </si>
  <si>
    <t>Nisar Muhammad</t>
  </si>
  <si>
    <t>Human Resource</t>
  </si>
  <si>
    <t>Muhammad Zeeshan</t>
  </si>
  <si>
    <t>Facility Incharge</t>
  </si>
  <si>
    <t>Muhammad Shoaib Hanif</t>
  </si>
  <si>
    <t>SYSCOM</t>
  </si>
  <si>
    <t>Project Engineer</t>
  </si>
  <si>
    <t>Syam/Aman</t>
  </si>
  <si>
    <t>Sharil Othayoth Koovakkai</t>
  </si>
  <si>
    <t>Azam/Manju</t>
  </si>
  <si>
    <t>Azam/Manju/Hayye</t>
  </si>
  <si>
    <t>Syamsankar Sivasankara Pillai</t>
  </si>
  <si>
    <t>Shoaib</t>
  </si>
  <si>
    <t>Nazir Nadheem</t>
  </si>
  <si>
    <t>Sales/Estimation Engineer</t>
  </si>
  <si>
    <t>Amrutha</t>
  </si>
  <si>
    <t>Amanullah Abdul Sattar</t>
  </si>
  <si>
    <t>Ansari</t>
  </si>
  <si>
    <t>Manjunatha Narayanswamy</t>
  </si>
  <si>
    <t>Sharil/Aman</t>
  </si>
  <si>
    <t>Gourav Shetty</t>
  </si>
  <si>
    <t>Planning Engineer</t>
  </si>
  <si>
    <t>Arshad</t>
  </si>
  <si>
    <t>Arshad ummer</t>
  </si>
  <si>
    <t>Project Coordinator</t>
  </si>
  <si>
    <t>Gourav</t>
  </si>
  <si>
    <t xml:space="preserve">Abhilash Vilakkathara </t>
  </si>
  <si>
    <t>Safety Engineer</t>
  </si>
  <si>
    <t>Shafi/QA/Sajith</t>
  </si>
  <si>
    <t>Mujahid Abdulbagi Omer Mohammed Ahmed</t>
  </si>
  <si>
    <t>Telecom</t>
  </si>
  <si>
    <t>Ribu/Ansari</t>
  </si>
  <si>
    <t>Ansari obaid</t>
  </si>
  <si>
    <t>Amanullah/Gourav</t>
  </si>
  <si>
    <t>Amrutha Ghosh</t>
  </si>
  <si>
    <t>Estimation Engineer</t>
  </si>
  <si>
    <t xml:space="preserve">Nazir </t>
  </si>
  <si>
    <t>Azam Ali</t>
  </si>
  <si>
    <t>Sharil</t>
  </si>
  <si>
    <t>Irshad Ahamed Alakkal</t>
  </si>
  <si>
    <t>Talha</t>
  </si>
  <si>
    <t>Sajith Ikkathara Sathyan</t>
  </si>
  <si>
    <t>Nabeel/Abhilash</t>
  </si>
  <si>
    <t>Akhil Joseph</t>
  </si>
  <si>
    <t>Jithin</t>
  </si>
  <si>
    <t>Jithin PC</t>
  </si>
  <si>
    <t>Akhil</t>
  </si>
  <si>
    <t>Muhammad Talha Zia</t>
  </si>
  <si>
    <t>Irshad</t>
  </si>
  <si>
    <t xml:space="preserve">Abdul Hayye </t>
  </si>
  <si>
    <t>Sharil/Rohan Pradeep</t>
  </si>
  <si>
    <t>Rohan Pradeep</t>
  </si>
  <si>
    <t>Abdul hayye</t>
  </si>
  <si>
    <t>Syscom</t>
  </si>
  <si>
    <t xml:space="preserve">Muhammad Nabeel Khan </t>
  </si>
  <si>
    <t>Sayed Rouhan Rawaha</t>
  </si>
  <si>
    <t xml:space="preserve">Halik Arief </t>
  </si>
  <si>
    <t>Muhammad Zeshan</t>
  </si>
  <si>
    <t>Vasantha Kumar</t>
  </si>
  <si>
    <t>BEE SHJ</t>
  </si>
  <si>
    <t>Design</t>
  </si>
  <si>
    <t>RAMANJUMAN</t>
  </si>
  <si>
    <t xml:space="preserve">Muhammad Waqas </t>
  </si>
  <si>
    <t>VINOTH</t>
  </si>
  <si>
    <t>Noman Ahemad Khan</t>
  </si>
  <si>
    <t>Assistant Project Engineer</t>
  </si>
  <si>
    <t>AHMAD HAMAD</t>
  </si>
  <si>
    <t>Mohamad Al Sawaf Al Sawaf</t>
  </si>
  <si>
    <t>Sales</t>
  </si>
  <si>
    <t>Imran Shaikh</t>
  </si>
  <si>
    <t>QC</t>
  </si>
  <si>
    <t>SARATH</t>
  </si>
  <si>
    <t>Christy P Kurian</t>
  </si>
  <si>
    <t>Sherin Shafi</t>
  </si>
  <si>
    <t>Assistant to Director(Engineering)</t>
  </si>
  <si>
    <t>MEENU</t>
  </si>
  <si>
    <t>Sajid Ali</t>
  </si>
  <si>
    <t>SITHU</t>
  </si>
  <si>
    <t>Afsal Rahiman</t>
  </si>
  <si>
    <t>CHRISTY</t>
  </si>
  <si>
    <t>Muhammed Saif</t>
  </si>
  <si>
    <t>Balwant Singh</t>
  </si>
  <si>
    <t>Arun Kumar Muthuvel</t>
  </si>
  <si>
    <t>Sayyed Kasif Ali Sayyad</t>
  </si>
  <si>
    <t>AS PER PKG</t>
  </si>
  <si>
    <t>Arun Kumarasamy</t>
  </si>
  <si>
    <t>Kannanunni Madhavan</t>
  </si>
  <si>
    <t>Estimation</t>
  </si>
  <si>
    <t>AKILA/MANSOOR</t>
  </si>
  <si>
    <t>Sarath Kunnath Thiruvoth</t>
  </si>
  <si>
    <t>BALWANT/IMRAN</t>
  </si>
  <si>
    <t>Meenu Reji</t>
  </si>
  <si>
    <t>Administration</t>
  </si>
  <si>
    <t>Mohammed Mansoor</t>
  </si>
  <si>
    <t>AKILA/KANNAN</t>
  </si>
  <si>
    <t>Akila Suresh</t>
  </si>
  <si>
    <t>MANSOOR/KANNA</t>
  </si>
  <si>
    <t>Saad Mohd. Siddiqui</t>
  </si>
  <si>
    <t>Mohammed Ruman Mohammed Altaf</t>
  </si>
  <si>
    <t>HAMAD</t>
  </si>
  <si>
    <t>Vinoth Anandhakumar</t>
  </si>
  <si>
    <t>NO ONE</t>
  </si>
  <si>
    <t>Nouman Shehzad</t>
  </si>
  <si>
    <t>ON SITE</t>
  </si>
  <si>
    <t>Joy Sivadasan</t>
  </si>
  <si>
    <t>Shithu Pushpan</t>
  </si>
  <si>
    <t>Ramanujam Gopal</t>
  </si>
  <si>
    <t>Ahmad Hamad</t>
  </si>
  <si>
    <t>HOD Projects</t>
  </si>
  <si>
    <t>RUMAN</t>
  </si>
  <si>
    <t>Namrata Kathorelal</t>
  </si>
  <si>
    <t>Admin</t>
  </si>
  <si>
    <t>VIKAS</t>
  </si>
  <si>
    <t>Basit Kadeen Khan</t>
  </si>
  <si>
    <t>Irfan Yasin Mudholkar</t>
  </si>
  <si>
    <t>NAEEM/SURESH</t>
  </si>
  <si>
    <t>Muhammad Saleem</t>
  </si>
  <si>
    <t>Stores</t>
  </si>
  <si>
    <t>YUNUS</t>
  </si>
  <si>
    <t>Resmy Ramesh Ayyappath</t>
  </si>
  <si>
    <t>SHITHU</t>
  </si>
  <si>
    <t>Hajra Sarwar</t>
  </si>
  <si>
    <t>Dost Muhammed</t>
  </si>
  <si>
    <t>Anurag Nair</t>
  </si>
  <si>
    <t>TAMCO</t>
  </si>
  <si>
    <t>Logistic Assistant</t>
  </si>
  <si>
    <t>Murshid Padar Musthafa</t>
  </si>
  <si>
    <t>Sales Coordinator</t>
  </si>
  <si>
    <t>SHAMAYEL</t>
  </si>
  <si>
    <t>Mohammed Haris</t>
  </si>
  <si>
    <t>Shabeer</t>
  </si>
  <si>
    <t>Joginder Singh Bimbh</t>
  </si>
  <si>
    <t>Sales Manager</t>
  </si>
  <si>
    <t>Mohammed Shabeer</t>
  </si>
  <si>
    <t>Design Engineer</t>
  </si>
  <si>
    <t>M.HARIS</t>
  </si>
  <si>
    <t>Sayeed Bin Essa</t>
  </si>
  <si>
    <t>ABBAS</t>
  </si>
  <si>
    <t>AWAIS</t>
  </si>
  <si>
    <t>Fareed Maricar</t>
  </si>
  <si>
    <t>Zahid Hussain Karkala</t>
  </si>
  <si>
    <t>SALEEJ/JOGI</t>
  </si>
  <si>
    <t>Tammam Sawaf</t>
  </si>
  <si>
    <t>Ahmad Abbas Zakeri</t>
  </si>
  <si>
    <t>SYEED</t>
  </si>
  <si>
    <t>Saleej C</t>
  </si>
  <si>
    <t>ZAHID</t>
  </si>
  <si>
    <t>Ahtasham Khurram</t>
  </si>
  <si>
    <t>Store Incharge</t>
  </si>
  <si>
    <t>ANURAG/RAJJEVAN</t>
  </si>
  <si>
    <t>Vinu Varghese</t>
  </si>
  <si>
    <t>Denil Kandathil Anandan</t>
  </si>
  <si>
    <t>VINU/FAREED</t>
  </si>
  <si>
    <t>Sanjaya Pradeep Laddu</t>
  </si>
  <si>
    <t>SUPERVISR</t>
  </si>
  <si>
    <t>HARI PRAKASH</t>
  </si>
  <si>
    <t>Hari Prakash Hari Prakash</t>
  </si>
  <si>
    <t>QC SUPERVISR</t>
  </si>
  <si>
    <t>AMEER ALI</t>
  </si>
  <si>
    <t>Shams Tabrez</t>
  </si>
  <si>
    <t>BEE Trading</t>
  </si>
  <si>
    <t>Hazem/khyser/hussain</t>
  </si>
  <si>
    <t>Mohammed Irfan Mohammed Irfan Bolar</t>
  </si>
  <si>
    <t>Aravind</t>
  </si>
  <si>
    <t>Mahafooz Kamal</t>
  </si>
  <si>
    <t xml:space="preserve"> SEYAD ALI/Irfan BM</t>
  </si>
  <si>
    <t>Shahanas PS</t>
  </si>
  <si>
    <t>Collection Coordinator</t>
  </si>
  <si>
    <t>Vladimer/Shams</t>
  </si>
  <si>
    <t>Hazem Saber</t>
  </si>
  <si>
    <t>Credit Controller</t>
  </si>
  <si>
    <t>Freni/Shams</t>
  </si>
  <si>
    <t>Bilal Nabhi Sayyed</t>
  </si>
  <si>
    <t>NAYAZ</t>
  </si>
  <si>
    <t>Nayaz Mohammed</t>
  </si>
  <si>
    <t>Store Supervisor</t>
  </si>
  <si>
    <t>Bilal</t>
  </si>
  <si>
    <t>Aravind Bose Kavumkal</t>
  </si>
  <si>
    <t>Irfan BM</t>
  </si>
  <si>
    <t>Sajin Shihabuddin</t>
  </si>
  <si>
    <t>Shams/PKG</t>
  </si>
  <si>
    <t>Shekh Seyad Ali</t>
  </si>
  <si>
    <t>Hussain</t>
  </si>
  <si>
    <t>Sreekumar Gopinath Panicker</t>
  </si>
  <si>
    <t>Purchase Manager</t>
  </si>
  <si>
    <t>Musthaq</t>
  </si>
  <si>
    <t>Rintu Francis</t>
  </si>
  <si>
    <t>Logistics Assistant</t>
  </si>
  <si>
    <t>Ibrahim</t>
  </si>
  <si>
    <t>Muhammad Mushtaq</t>
  </si>
  <si>
    <t>Ibrahim Rahmathullah</t>
  </si>
  <si>
    <t>Rintu</t>
  </si>
  <si>
    <t>Naveed Nawaz</t>
  </si>
  <si>
    <t>Hania Fayyaz</t>
  </si>
  <si>
    <t>Rehan Afzal</t>
  </si>
  <si>
    <t>Shawn Aldridge Lobo</t>
  </si>
  <si>
    <t>Sanjana Bute</t>
  </si>
  <si>
    <t>Ali Sultan</t>
  </si>
  <si>
    <t>Ahmed Ashpak Shaikh</t>
  </si>
  <si>
    <t>Ejaz Shabbir</t>
  </si>
  <si>
    <t>Meera Mohideen</t>
  </si>
  <si>
    <t>Mohammad Ahmad</t>
  </si>
  <si>
    <t>Vishnu Thaivalappil Gangadharan</t>
  </si>
  <si>
    <t>Brian Mpofu</t>
  </si>
  <si>
    <t>Ribu Xavior</t>
  </si>
  <si>
    <t>Lloyd Jose</t>
  </si>
  <si>
    <t>Ahamed Hassan Khan</t>
  </si>
  <si>
    <t>Husamudeen Jamal</t>
  </si>
  <si>
    <t>Narayan Rathod</t>
  </si>
  <si>
    <t>Bolar Moidin Usman</t>
  </si>
  <si>
    <t>Muhammad Ahmad</t>
  </si>
  <si>
    <t>Muzoun Mohamed</t>
  </si>
  <si>
    <t>Sanju Daniel</t>
  </si>
  <si>
    <t>Shaheem Mohammed</t>
  </si>
  <si>
    <t>MEM</t>
  </si>
  <si>
    <t>Abdul Samad</t>
  </si>
  <si>
    <t>Mohammed Bazlulla Hussain</t>
  </si>
  <si>
    <t>Seyad</t>
  </si>
  <si>
    <t>Abdul samad</t>
  </si>
  <si>
    <t>SHAHEEM</t>
  </si>
  <si>
    <t>Aboobacker Sidheequ</t>
  </si>
  <si>
    <t>Mahfooz/SEYAD ALI</t>
  </si>
  <si>
    <t>Ramiah Suresh Ramiah</t>
  </si>
  <si>
    <t>TCL</t>
  </si>
  <si>
    <t>Transport Operator</t>
  </si>
  <si>
    <t>Mohammed Zahed Khan</t>
  </si>
  <si>
    <t>BDOH</t>
  </si>
  <si>
    <t>Jathinlal/ Suresh</t>
  </si>
  <si>
    <t>Gaurav Pravin</t>
  </si>
  <si>
    <t>Technical Sales Engineer</t>
  </si>
  <si>
    <t>Arumugham/Atif</t>
  </si>
  <si>
    <t>Arumugham Ramachandran</t>
  </si>
  <si>
    <t xml:space="preserve">Gaurav Rao </t>
  </si>
  <si>
    <t>Hafiz Ahamad</t>
  </si>
  <si>
    <t xml:space="preserve">Reception </t>
  </si>
  <si>
    <t>Amer</t>
  </si>
  <si>
    <t>Vaisakh Sasi</t>
  </si>
  <si>
    <t xml:space="preserve">Qc </t>
  </si>
  <si>
    <t>Imtiyaz/shinu</t>
  </si>
  <si>
    <t>Armando Purqued</t>
  </si>
  <si>
    <t>Engineering</t>
  </si>
  <si>
    <t>Gener</t>
  </si>
  <si>
    <t>Amer Yakub</t>
  </si>
  <si>
    <t>Armando/Gener/Jathin/Hafiz</t>
  </si>
  <si>
    <t>Mohamed Musthak</t>
  </si>
  <si>
    <t>Shinu Thomas</t>
  </si>
  <si>
    <t>Imtiyaz/vaishak</t>
  </si>
  <si>
    <t>Gener Sampang Sicat</t>
  </si>
  <si>
    <t>Armando</t>
  </si>
  <si>
    <t>Suresh Kumar</t>
  </si>
  <si>
    <t>Zahed</t>
  </si>
  <si>
    <t>Jathinlal Sajanlal</t>
  </si>
  <si>
    <t>Mohammad Imtiyaz Arif</t>
  </si>
  <si>
    <t>Vaisakh/shinu</t>
  </si>
  <si>
    <t>Atif Saifuddin Khaja</t>
  </si>
  <si>
    <t>GM</t>
  </si>
  <si>
    <t>Aru/ Gaurav</t>
  </si>
  <si>
    <t>Shrishail Patil</t>
  </si>
  <si>
    <t>Btech Contracts</t>
  </si>
  <si>
    <t>HOD</t>
  </si>
  <si>
    <t>Suma Kaimal</t>
  </si>
  <si>
    <t>Coordinator</t>
  </si>
  <si>
    <t xml:space="preserve">Martin V James </t>
  </si>
  <si>
    <t>Shammas Manthadathil</t>
  </si>
  <si>
    <t>Jouhar Ibrahim</t>
  </si>
  <si>
    <t>Saravanakumar Mohan</t>
  </si>
  <si>
    <t>Ashif Iqubal</t>
  </si>
  <si>
    <t>Shebin Badusha Nisha </t>
  </si>
  <si>
    <t>Sajan Chowallur Chakkunny</t>
  </si>
  <si>
    <t>Site Engineer</t>
  </si>
  <si>
    <t>Vino Raju</t>
  </si>
  <si>
    <t>Vinayak N K</t>
  </si>
  <si>
    <t>Renz Paul M</t>
  </si>
  <si>
    <t>Haseeb Abdul</t>
  </si>
  <si>
    <t>Nour Abdul Razak</t>
  </si>
  <si>
    <t>Ramees Reza</t>
  </si>
  <si>
    <t>Mohamed Arshathsha</t>
  </si>
  <si>
    <t>Sudath Kumara</t>
  </si>
  <si>
    <t>Supervisor</t>
  </si>
  <si>
    <t>Akhil Haridasan</t>
  </si>
  <si>
    <t>Jiya James</t>
  </si>
  <si>
    <t>Lorenzo Perez</t>
  </si>
  <si>
    <t>Production</t>
  </si>
  <si>
    <t>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</si>
</sst>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7">
    <xf numFmtId="0" fontId="0" fillId="0" borderId="0" xfId="0"/>
    <xf numFmtId="0" fontId="3" fillId="3" borderId="2" xfId="0" applyFont="1" applyFill="1" applyBorder="1"/>
    <xf numFmtId="0" fontId="3" fillId="3" borderId="2" xfId="0" applyFont="1" applyFill="1" applyBorder="1" applyAlignment="1">
      <alignment horizontal="left"/>
    </xf>
    <xf numFmtId="164" fontId="3" fillId="3" borderId="2" xfId="0" applyNumberFormat="1" applyFont="1" applyFill="1" applyBorder="1"/>
    <xf numFmtId="2" fontId="3" fillId="3" borderId="2" xfId="0" applyNumberFormat="1" applyFont="1" applyFill="1" applyBorder="1"/>
    <xf numFmtId="2" fontId="3" fillId="3" borderId="0" xfId="0" applyNumberFormat="1" applyFont="1" applyFill="1" applyBorder="1"/>
    <xf numFmtId="0" fontId="0" fillId="4" borderId="2" xfId="0" applyFill="1" applyBorder="1"/>
    <xf numFmtId="0" fontId="4" fillId="4" borderId="2" xfId="0" applyFont="1" applyFill="1" applyBorder="1" applyAlignment="1">
      <alignment horizontal="left"/>
    </xf>
    <xf numFmtId="0" fontId="4" fillId="4" borderId="2" xfId="0" applyFont="1" applyFill="1" applyBorder="1"/>
    <xf numFmtId="164" fontId="4" fillId="4" borderId="2" xfId="0" applyNumberFormat="1" applyFont="1" applyFill="1" applyBorder="1"/>
    <xf numFmtId="2" fontId="4" fillId="4" borderId="2" xfId="0" applyNumberFormat="1" applyFont="1" applyFill="1" applyBorder="1"/>
    <xf numFmtId="2" fontId="4" fillId="4" borderId="3" xfId="0" applyNumberFormat="1" applyFont="1" applyFill="1" applyBorder="1"/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/>
    <xf numFmtId="164" fontId="4" fillId="4" borderId="4" xfId="0" applyNumberFormat="1" applyFont="1" applyFill="1" applyBorder="1"/>
    <xf numFmtId="2" fontId="4" fillId="4" borderId="4" xfId="0" applyNumberFormat="1" applyFont="1" applyFill="1" applyBorder="1"/>
    <xf numFmtId="0" fontId="0" fillId="5" borderId="2" xfId="0" applyFill="1" applyBorder="1"/>
    <xf numFmtId="0" fontId="4" fillId="5" borderId="2" xfId="0" applyFont="1" applyFill="1" applyBorder="1" applyAlignment="1">
      <alignment horizontal="left"/>
    </xf>
    <xf numFmtId="0" fontId="4" fillId="5" borderId="2" xfId="0" applyFont="1" applyFill="1" applyBorder="1"/>
    <xf numFmtId="164" fontId="4" fillId="5" borderId="2" xfId="0" applyNumberFormat="1" applyFont="1" applyFill="1" applyBorder="1"/>
    <xf numFmtId="2" fontId="4" fillId="5" borderId="2" xfId="0" applyNumberFormat="1" applyFont="1" applyFill="1" applyBorder="1"/>
    <xf numFmtId="2" fontId="4" fillId="5" borderId="3" xfId="0" applyNumberFormat="1" applyFont="1" applyFill="1" applyBorder="1"/>
    <xf numFmtId="164" fontId="4" fillId="5" borderId="4" xfId="0" applyNumberFormat="1" applyFont="1" applyFill="1" applyBorder="1"/>
    <xf numFmtId="2" fontId="4" fillId="5" borderId="4" xfId="0" applyNumberFormat="1" applyFont="1" applyFill="1" applyBorder="1"/>
    <xf numFmtId="164" fontId="4" fillId="4" borderId="2" xfId="0" applyNumberFormat="1" applyFont="1" applyFill="1" applyBorder="1" applyAlignment="1">
      <alignment horizontal="left"/>
    </xf>
    <xf numFmtId="164" fontId="4" fillId="5" borderId="2" xfId="0" applyNumberFormat="1" applyFont="1" applyFill="1" applyBorder="1" applyAlignment="1">
      <alignment horizontal="left"/>
    </xf>
    <xf numFmtId="164" fontId="5" fillId="5" borderId="2" xfId="0" applyNumberFormat="1" applyFont="1" applyFill="1" applyBorder="1" applyAlignment="1">
      <alignment horizontal="left"/>
    </xf>
    <xf numFmtId="0" fontId="4" fillId="5" borderId="4" xfId="0" applyFont="1" applyFill="1" applyBorder="1"/>
    <xf numFmtId="164" fontId="4" fillId="5" borderId="4" xfId="0" applyNumberFormat="1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5" fillId="5" borderId="2" xfId="0" applyFont="1" applyFill="1" applyBorder="1"/>
    <xf numFmtId="0" fontId="6" fillId="4" borderId="2" xfId="0" applyFont="1" applyFill="1" applyBorder="1" applyAlignment="1">
      <alignment horizontal="left"/>
    </xf>
    <xf numFmtId="0" fontId="6" fillId="4" borderId="2" xfId="0" applyFont="1" applyFill="1" applyBorder="1"/>
    <xf numFmtId="0" fontId="1" fillId="4" borderId="1" xfId="1" applyFont="1" applyFill="1"/>
    <xf numFmtId="0" fontId="4" fillId="4" borderId="2" xfId="0" applyFont="1" applyFill="1" applyBorder="1" applyAlignment="1">
      <alignment wrapText="1"/>
    </xf>
    <xf numFmtId="0" fontId="4" fillId="4" borderId="2" xfId="0" applyFont="1" applyFill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left" vertical="center"/>
    </xf>
    <xf numFmtId="164" fontId="4" fillId="4" borderId="2" xfId="0" applyNumberFormat="1" applyFont="1" applyFill="1" applyBorder="1" applyAlignment="1">
      <alignment wrapText="1"/>
    </xf>
    <xf numFmtId="164" fontId="0" fillId="4" borderId="2" xfId="0" applyNumberFormat="1" applyFill="1" applyBorder="1"/>
    <xf numFmtId="0" fontId="0" fillId="4" borderId="5" xfId="0" applyFill="1" applyBorder="1"/>
    <xf numFmtId="0" fontId="0" fillId="4" borderId="4" xfId="0" applyFill="1" applyBorder="1"/>
    <xf numFmtId="164" fontId="0" fillId="4" borderId="4" xfId="0" applyNumberFormat="1" applyFill="1" applyBorder="1"/>
    <xf numFmtId="0" fontId="0" fillId="4" borderId="6" xfId="0" applyFill="1" applyBorder="1"/>
    <xf numFmtId="0" fontId="0" fillId="4" borderId="7" xfId="0" applyFill="1" applyBorder="1"/>
    <xf numFmtId="0" fontId="7" fillId="4" borderId="2" xfId="0" applyFont="1" applyFill="1" applyBorder="1"/>
    <xf numFmtId="0" fontId="0" fillId="4" borderId="2" xfId="0" applyFill="1" applyBorder="1" applyAlignment="1">
      <alignment horizontal="left"/>
    </xf>
    <xf numFmtId="0" fontId="7" fillId="5" borderId="2" xfId="0" applyFont="1" applyFill="1" applyBorder="1"/>
    <xf numFmtId="0" fontId="0" fillId="5" borderId="2" xfId="0" applyFill="1" applyBorder="1" applyAlignment="1">
      <alignment horizontal="left"/>
    </xf>
    <xf numFmtId="164" fontId="0" fillId="5" borderId="4" xfId="0" applyNumberFormat="1" applyFill="1" applyBorder="1"/>
    <xf numFmtId="164" fontId="0" fillId="5" borderId="2" xfId="0" applyNumberFormat="1" applyFill="1" applyBorder="1"/>
    <xf numFmtId="0" fontId="0" fillId="5" borderId="4" xfId="0" applyFill="1" applyBorder="1"/>
    <xf numFmtId="0" fontId="0" fillId="0" borderId="0" xfId="0" applyBorder="1"/>
    <xf numFmtId="0" fontId="0" fillId="0" borderId="0" xfId="0" applyBorder="1" applyAlignment="1">
      <alignment horizontal="left"/>
    </xf>
    <xf numFmtId="164" fontId="0" fillId="0" borderId="0" xfId="0" applyNumberFormat="1" applyBorder="1"/>
    <xf numFmtId="2" fontId="0" fillId="0" borderId="0" xfId="0" applyNumberFormat="1" applyBorder="1"/>
  </cellXfs>
  <cellStyles count="2">
    <cellStyle name="Input" xfId="1" builtinId="20"/>
    <cellStyle name="Normal" xfId="0" builtinId="0"/>
  </cellStyles>
  <dxfs count="18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12%20-%20Vacation%20Planner\Vacation%20Planner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"/>
      <sheetName val="Info"/>
      <sheetName val="Sheet1"/>
    </sheetNames>
    <sheetDataSet>
      <sheetData sheetId="0"/>
      <sheetData sheetId="1">
        <row r="21">
          <cell r="B21" t="str">
            <v>Asha Jasmine David</v>
          </cell>
          <cell r="C21" t="str">
            <v>Alphatech</v>
          </cell>
          <cell r="D21" t="str">
            <v>Sales and Marketing</v>
          </cell>
          <cell r="E21" t="str">
            <v>Office</v>
          </cell>
          <cell r="F21" t="str">
            <v>Sales Executive</v>
          </cell>
          <cell r="G21">
            <v>41548</v>
          </cell>
        </row>
        <row r="22">
          <cell r="B22" t="str">
            <v>Abin K Baby</v>
          </cell>
          <cell r="C22" t="str">
            <v>Alphatech</v>
          </cell>
        </row>
        <row r="23">
          <cell r="B23" t="str">
            <v>Melchor Martinez</v>
          </cell>
          <cell r="C23" t="str">
            <v>Alphatech</v>
          </cell>
          <cell r="D23" t="str">
            <v>Calibration</v>
          </cell>
          <cell r="E23" t="str">
            <v>Office</v>
          </cell>
          <cell r="F23" t="str">
            <v>HOD Alphatech</v>
          </cell>
          <cell r="G23">
            <v>39677</v>
          </cell>
        </row>
        <row r="24">
          <cell r="B24" t="str">
            <v>Praveen George</v>
          </cell>
          <cell r="C24" t="str">
            <v>Alphatech</v>
          </cell>
          <cell r="D24" t="str">
            <v>Calibration</v>
          </cell>
          <cell r="E24" t="str">
            <v>Office</v>
          </cell>
          <cell r="F24" t="str">
            <v>Calibration Technician</v>
          </cell>
          <cell r="G24">
            <v>41882</v>
          </cell>
        </row>
        <row r="25">
          <cell r="B25" t="str">
            <v>Arun Njattuvetty Jayakumar</v>
          </cell>
          <cell r="C25" t="str">
            <v>Alphatech</v>
          </cell>
          <cell r="D25" t="str">
            <v>Calibration</v>
          </cell>
          <cell r="E25" t="str">
            <v>Office</v>
          </cell>
          <cell r="F25" t="str">
            <v>Calibration Technician</v>
          </cell>
          <cell r="G25">
            <v>42120</v>
          </cell>
        </row>
        <row r="26">
          <cell r="B26" t="str">
            <v>Muhammad Kashif</v>
          </cell>
          <cell r="C26" t="str">
            <v>Rolli</v>
          </cell>
          <cell r="D26" t="str">
            <v>Sales and Marketing</v>
          </cell>
          <cell r="E26" t="str">
            <v>Office</v>
          </cell>
          <cell r="F26" t="str">
            <v>Sales Executive</v>
          </cell>
          <cell r="G26">
            <v>42071</v>
          </cell>
        </row>
        <row r="27">
          <cell r="B27" t="str">
            <v xml:space="preserve">Abdul Wasay Mohammed </v>
          </cell>
          <cell r="C27" t="str">
            <v>Rolli</v>
          </cell>
          <cell r="D27" t="str">
            <v>Sales and Marketing</v>
          </cell>
          <cell r="E27" t="str">
            <v>Office</v>
          </cell>
          <cell r="F27" t="str">
            <v>Sales Executive</v>
          </cell>
          <cell r="G27">
            <v>45454</v>
          </cell>
        </row>
        <row r="28">
          <cell r="B28" t="str">
            <v>Nasir Ahmed Shaikh</v>
          </cell>
          <cell r="C28" t="str">
            <v>Rolli</v>
          </cell>
          <cell r="D28" t="str">
            <v>Production</v>
          </cell>
          <cell r="E28" t="str">
            <v>Factory</v>
          </cell>
          <cell r="F28" t="str">
            <v>Assistant Production Supervisor</v>
          </cell>
          <cell r="G28">
            <v>40497</v>
          </cell>
        </row>
        <row r="29">
          <cell r="B29" t="str">
            <v>Shams Tabrez</v>
          </cell>
          <cell r="C29" t="str">
            <v>BEE Trading</v>
          </cell>
          <cell r="D29" t="str">
            <v>HOD</v>
          </cell>
          <cell r="E29" t="str">
            <v>Office</v>
          </cell>
          <cell r="F29" t="str">
            <v>Sales Manager</v>
          </cell>
          <cell r="G29">
            <v>42512</v>
          </cell>
        </row>
        <row r="30">
          <cell r="B30" t="str">
            <v>Shaheem Mohammed</v>
          </cell>
          <cell r="C30" t="str">
            <v>MEM</v>
          </cell>
          <cell r="D30" t="str">
            <v>Sales and Marketing</v>
          </cell>
          <cell r="E30" t="str">
            <v>Office</v>
          </cell>
          <cell r="F30" t="str">
            <v>Sales Engineer</v>
          </cell>
          <cell r="G30">
            <v>44698</v>
          </cell>
        </row>
        <row r="31">
          <cell r="B31" t="str">
            <v>Aravind Bose Kavumkal</v>
          </cell>
          <cell r="C31" t="str">
            <v>MEM</v>
          </cell>
          <cell r="D31" t="str">
            <v>Sales and Marketing</v>
          </cell>
          <cell r="E31" t="str">
            <v>Office</v>
          </cell>
          <cell r="F31" t="str">
            <v>Sales Executive</v>
          </cell>
          <cell r="G31">
            <v>44479</v>
          </cell>
        </row>
        <row r="32">
          <cell r="B32" t="str">
            <v>Aboobacker Sidheequ</v>
          </cell>
          <cell r="C32" t="str">
            <v>MEM</v>
          </cell>
          <cell r="D32" t="str">
            <v>Sales and Marketing</v>
          </cell>
          <cell r="E32" t="str">
            <v>Office</v>
          </cell>
          <cell r="F32" t="str">
            <v>Sales Executive</v>
          </cell>
          <cell r="G32">
            <v>45364</v>
          </cell>
        </row>
        <row r="33">
          <cell r="B33" t="str">
            <v>Abdul Samad</v>
          </cell>
          <cell r="C33" t="str">
            <v>MEM</v>
          </cell>
          <cell r="D33" t="str">
            <v>Sales and Marketing</v>
          </cell>
          <cell r="E33" t="str">
            <v>Office</v>
          </cell>
          <cell r="F33" t="str">
            <v>Sales Executive</v>
          </cell>
          <cell r="G33">
            <v>44789</v>
          </cell>
        </row>
        <row r="34">
          <cell r="B34" t="str">
            <v>Mahafooz Kamal</v>
          </cell>
          <cell r="C34" t="str">
            <v>BEE Trading</v>
          </cell>
          <cell r="D34" t="str">
            <v>Sales and Marketing</v>
          </cell>
          <cell r="E34" t="str">
            <v>Office</v>
          </cell>
          <cell r="F34" t="str">
            <v>Sales Executive</v>
          </cell>
          <cell r="G34">
            <v>45047</v>
          </cell>
        </row>
        <row r="35">
          <cell r="B35" t="str">
            <v>Mohammed Irfan Mohammed Irfan Bolar</v>
          </cell>
          <cell r="C35" t="str">
            <v>BEE Trading</v>
          </cell>
          <cell r="D35" t="str">
            <v>Sales and Marketing</v>
          </cell>
          <cell r="E35" t="str">
            <v>Office</v>
          </cell>
          <cell r="F35" t="str">
            <v>Sales Executive</v>
          </cell>
          <cell r="G35">
            <v>38461</v>
          </cell>
        </row>
        <row r="36">
          <cell r="B36" t="str">
            <v>Sajin Shihabuddin</v>
          </cell>
          <cell r="C36" t="str">
            <v>BEE Trading</v>
          </cell>
          <cell r="D36" t="str">
            <v>Sales and Marketing</v>
          </cell>
          <cell r="E36" t="str">
            <v>Office</v>
          </cell>
          <cell r="F36" t="str">
            <v>Sales Engineer</v>
          </cell>
          <cell r="G36">
            <v>45383</v>
          </cell>
        </row>
        <row r="37">
          <cell r="B37" t="str">
            <v>Mohammed Bazlulla Hussain</v>
          </cell>
          <cell r="C37" t="str">
            <v>BEE Trading</v>
          </cell>
          <cell r="D37" t="str">
            <v>Sales and Marketing</v>
          </cell>
          <cell r="E37" t="str">
            <v>Office</v>
          </cell>
          <cell r="F37" t="str">
            <v>Sales Coordinator(Asst to Shams)</v>
          </cell>
          <cell r="G37">
            <v>43058</v>
          </cell>
        </row>
        <row r="38">
          <cell r="B38" t="str">
            <v>Hazem Saber</v>
          </cell>
          <cell r="C38" t="str">
            <v>BEE Trading</v>
          </cell>
          <cell r="D38" t="str">
            <v>Finance</v>
          </cell>
          <cell r="E38" t="str">
            <v>Office</v>
          </cell>
          <cell r="F38" t="str">
            <v>Credit Controller</v>
          </cell>
          <cell r="G38">
            <v>43374</v>
          </cell>
        </row>
        <row r="39">
          <cell r="B39" t="str">
            <v>Shahanas PS</v>
          </cell>
          <cell r="C39" t="str">
            <v>BEE Trading</v>
          </cell>
          <cell r="D39" t="str">
            <v>Finance</v>
          </cell>
          <cell r="E39" t="str">
            <v>Office</v>
          </cell>
          <cell r="F39" t="str">
            <v>Collection Coordinator</v>
          </cell>
          <cell r="G39">
            <v>45040</v>
          </cell>
        </row>
        <row r="40">
          <cell r="B40" t="str">
            <v>Shekh Seyad Ali</v>
          </cell>
          <cell r="C40" t="str">
            <v>BEE Trading</v>
          </cell>
          <cell r="D40" t="str">
            <v>Supporting</v>
          </cell>
          <cell r="E40" t="str">
            <v>Office</v>
          </cell>
          <cell r="F40" t="str">
            <v>Office Coordinator</v>
          </cell>
          <cell r="G40">
            <v>40799</v>
          </cell>
        </row>
        <row r="41">
          <cell r="B41" t="str">
            <v>Bilal Nabhi Sayyed</v>
          </cell>
          <cell r="C41" t="str">
            <v>BEE Trading</v>
          </cell>
          <cell r="D41" t="str">
            <v>Stores</v>
          </cell>
          <cell r="E41" t="str">
            <v>Factory</v>
          </cell>
          <cell r="F41" t="str">
            <v>Store Incharge</v>
          </cell>
          <cell r="G41">
            <v>44795</v>
          </cell>
        </row>
        <row r="42">
          <cell r="B42" t="str">
            <v>Nayaz Mohammed</v>
          </cell>
          <cell r="C42" t="str">
            <v>BEE Trading</v>
          </cell>
          <cell r="D42" t="str">
            <v>Stores</v>
          </cell>
          <cell r="E42" t="str">
            <v>Factory</v>
          </cell>
          <cell r="F42" t="str">
            <v xml:space="preserve">Stores Supervisor </v>
          </cell>
          <cell r="G42">
            <v>44510</v>
          </cell>
        </row>
        <row r="43">
          <cell r="B43" t="str">
            <v>Nazir Nadheem</v>
          </cell>
          <cell r="C43" t="str">
            <v>Syscom</v>
          </cell>
          <cell r="D43" t="str">
            <v>Sales and Marketing</v>
          </cell>
          <cell r="E43" t="str">
            <v>Office</v>
          </cell>
          <cell r="F43" t="str">
            <v>Sales &amp; Estimation  Engineer</v>
          </cell>
          <cell r="G43">
            <v>44475</v>
          </cell>
        </row>
        <row r="44">
          <cell r="B44" t="str">
            <v>Amanullah Abdul Sattar</v>
          </cell>
          <cell r="C44" t="str">
            <v>Syscom</v>
          </cell>
          <cell r="D44" t="str">
            <v>Engineering</v>
          </cell>
          <cell r="E44" t="str">
            <v>Office</v>
          </cell>
          <cell r="F44" t="str">
            <v>lead Project Engineer</v>
          </cell>
          <cell r="G44">
            <v>43639</v>
          </cell>
        </row>
        <row r="45">
          <cell r="B45" t="str">
            <v>Sharil Othayoth Koovakkai</v>
          </cell>
          <cell r="C45" t="str">
            <v>Syscom</v>
          </cell>
          <cell r="D45" t="str">
            <v>Engineering</v>
          </cell>
          <cell r="E45" t="str">
            <v>Office</v>
          </cell>
          <cell r="F45" t="str">
            <v>Project Engineer</v>
          </cell>
          <cell r="G45">
            <v>43381</v>
          </cell>
        </row>
        <row r="46">
          <cell r="B46" t="str">
            <v>Muhammad Shoaib Hanif</v>
          </cell>
          <cell r="C46" t="str">
            <v>Syscom</v>
          </cell>
          <cell r="D46" t="str">
            <v>Engineering</v>
          </cell>
          <cell r="E46" t="str">
            <v>Office</v>
          </cell>
          <cell r="F46" t="str">
            <v>Project Engineer</v>
          </cell>
          <cell r="G46">
            <v>43429</v>
          </cell>
        </row>
        <row r="47">
          <cell r="B47" t="str">
            <v>Syamsankar Sivasankara Pillai</v>
          </cell>
          <cell r="C47" t="str">
            <v>Syscom</v>
          </cell>
          <cell r="D47" t="str">
            <v>Engineering</v>
          </cell>
          <cell r="E47" t="str">
            <v>Office</v>
          </cell>
          <cell r="F47" t="str">
            <v>Project Engineer</v>
          </cell>
          <cell r="G47">
            <v>44486</v>
          </cell>
        </row>
        <row r="48">
          <cell r="B48" t="str">
            <v>Ansari Obaid</v>
          </cell>
          <cell r="C48" t="str">
            <v>Syscom</v>
          </cell>
          <cell r="D48" t="str">
            <v>Engineering</v>
          </cell>
          <cell r="E48" t="str">
            <v>Office</v>
          </cell>
          <cell r="F48" t="str">
            <v>Project Engineer</v>
          </cell>
          <cell r="G48">
            <v>44584</v>
          </cell>
        </row>
        <row r="49">
          <cell r="B49" t="str">
            <v>Manjunatha Narayanswamy</v>
          </cell>
          <cell r="C49" t="str">
            <v>Syscom</v>
          </cell>
          <cell r="D49" t="str">
            <v>Engineering</v>
          </cell>
          <cell r="E49" t="str">
            <v>Office</v>
          </cell>
          <cell r="F49" t="str">
            <v>Project Engineer</v>
          </cell>
          <cell r="G49">
            <v>44907</v>
          </cell>
        </row>
        <row r="50">
          <cell r="B50" t="str">
            <v>Muhammad Zeshan</v>
          </cell>
          <cell r="C50" t="str">
            <v>Syscom</v>
          </cell>
          <cell r="D50" t="str">
            <v>Engineering</v>
          </cell>
          <cell r="E50" t="str">
            <v>Office</v>
          </cell>
          <cell r="F50" t="str">
            <v>Project Engineer</v>
          </cell>
          <cell r="G50">
            <v>44911</v>
          </cell>
        </row>
        <row r="51">
          <cell r="B51" t="str">
            <v>Mujahid Abdulbagi Omer Mohammed Ahmed</v>
          </cell>
          <cell r="C51" t="str">
            <v>Syscom</v>
          </cell>
          <cell r="D51" t="str">
            <v>Engineering</v>
          </cell>
          <cell r="E51" t="str">
            <v>Office</v>
          </cell>
          <cell r="F51" t="str">
            <v>Project Engineer</v>
          </cell>
          <cell r="G51">
            <v>45019</v>
          </cell>
        </row>
        <row r="52">
          <cell r="B52" t="str">
            <v>Azam Ali</v>
          </cell>
          <cell r="C52" t="str">
            <v>Syscom</v>
          </cell>
          <cell r="D52" t="str">
            <v>Engineering</v>
          </cell>
          <cell r="E52" t="str">
            <v>Office</v>
          </cell>
          <cell r="F52" t="str">
            <v>Project Engineer</v>
          </cell>
          <cell r="G52">
            <v>45315</v>
          </cell>
        </row>
        <row r="53">
          <cell r="B53" t="str">
            <v>Akhil Joseph</v>
          </cell>
          <cell r="C53" t="str">
            <v>Syscom</v>
          </cell>
          <cell r="D53" t="str">
            <v>Engineering</v>
          </cell>
          <cell r="E53" t="str">
            <v>Office</v>
          </cell>
          <cell r="F53" t="str">
            <v>Project Engineer</v>
          </cell>
          <cell r="G53">
            <v>45362</v>
          </cell>
        </row>
        <row r="54">
          <cell r="B54" t="str">
            <v xml:space="preserve">Muhammad Nabeel Khan </v>
          </cell>
          <cell r="C54" t="str">
            <v>Syscom</v>
          </cell>
          <cell r="D54" t="str">
            <v>Engineering</v>
          </cell>
          <cell r="E54" t="str">
            <v>Office</v>
          </cell>
          <cell r="F54" t="str">
            <v>Project Engineer</v>
          </cell>
          <cell r="G54">
            <v>45435</v>
          </cell>
        </row>
        <row r="55">
          <cell r="B55" t="str">
            <v>Muhammad Talha Zia</v>
          </cell>
          <cell r="C55" t="str">
            <v>Syscom</v>
          </cell>
          <cell r="D55" t="str">
            <v>Engineering</v>
          </cell>
          <cell r="E55" t="str">
            <v>Office</v>
          </cell>
          <cell r="F55" t="str">
            <v>Project Engineer</v>
          </cell>
          <cell r="G55">
            <v>45544</v>
          </cell>
        </row>
        <row r="56">
          <cell r="B56" t="str">
            <v>Sajith Ikkathara Sathyan</v>
          </cell>
          <cell r="C56" t="str">
            <v>Syscom</v>
          </cell>
          <cell r="D56" t="str">
            <v>Engineering</v>
          </cell>
          <cell r="E56" t="str">
            <v>Office</v>
          </cell>
          <cell r="F56" t="str">
            <v>Instrumentation Engineer</v>
          </cell>
          <cell r="G56">
            <v>45434</v>
          </cell>
        </row>
        <row r="57">
          <cell r="B57" t="str">
            <v xml:space="preserve">Abdul Hayye </v>
          </cell>
          <cell r="C57" t="str">
            <v>Syscom</v>
          </cell>
          <cell r="D57" t="str">
            <v>Engineering</v>
          </cell>
          <cell r="E57" t="str">
            <v>Office</v>
          </cell>
          <cell r="F57" t="str">
            <v>Asst Project Engineer</v>
          </cell>
          <cell r="G57">
            <v>45139</v>
          </cell>
        </row>
        <row r="58">
          <cell r="B58" t="str">
            <v>Rohan Pradeep</v>
          </cell>
          <cell r="C58" t="str">
            <v>Syscom</v>
          </cell>
          <cell r="D58" t="str">
            <v>Engineering</v>
          </cell>
          <cell r="E58" t="str">
            <v>Office</v>
          </cell>
          <cell r="F58" t="str">
            <v>Asst Project Engineer</v>
          </cell>
          <cell r="G58">
            <v>45434</v>
          </cell>
        </row>
        <row r="59">
          <cell r="B59" t="str">
            <v>Irshad Ahamed Alakkal</v>
          </cell>
          <cell r="C59" t="str">
            <v>Syscom</v>
          </cell>
          <cell r="D59" t="str">
            <v>Sales and Marketing</v>
          </cell>
          <cell r="E59" t="str">
            <v>Office</v>
          </cell>
          <cell r="F59" t="str">
            <v>Estimation Engineer</v>
          </cell>
          <cell r="G59">
            <v>44250</v>
          </cell>
        </row>
        <row r="60">
          <cell r="B60" t="str">
            <v>Amrutha Ghosh</v>
          </cell>
          <cell r="C60" t="str">
            <v>Syscom</v>
          </cell>
          <cell r="E60" t="str">
            <v>Office</v>
          </cell>
          <cell r="F60" t="str">
            <v>Estimation Engineer</v>
          </cell>
          <cell r="G60">
            <v>45300</v>
          </cell>
        </row>
        <row r="61">
          <cell r="B61" t="str">
            <v>Gourav Shetty</v>
          </cell>
          <cell r="C61" t="str">
            <v>Syscom</v>
          </cell>
          <cell r="D61" t="str">
            <v>Engineering</v>
          </cell>
          <cell r="E61" t="str">
            <v>Office</v>
          </cell>
          <cell r="F61" t="str">
            <v>Planning Engineer</v>
          </cell>
          <cell r="G61">
            <v>44899</v>
          </cell>
        </row>
        <row r="62">
          <cell r="B62" t="str">
            <v>Arshad Ummer</v>
          </cell>
          <cell r="C62" t="str">
            <v>Syscom</v>
          </cell>
          <cell r="D62" t="str">
            <v>Supporting</v>
          </cell>
          <cell r="E62" t="str">
            <v>Office</v>
          </cell>
          <cell r="F62" t="str">
            <v>Project Coordinator</v>
          </cell>
          <cell r="G62">
            <v>43604</v>
          </cell>
        </row>
        <row r="63">
          <cell r="B63" t="str">
            <v>Sayed Rouhan Rawaha</v>
          </cell>
          <cell r="C63" t="str">
            <v>Syscom</v>
          </cell>
          <cell r="D63" t="str">
            <v>Engineering</v>
          </cell>
          <cell r="E63" t="str">
            <v>Office</v>
          </cell>
          <cell r="F63" t="str">
            <v>Automation Engineer</v>
          </cell>
          <cell r="G63">
            <v>45109</v>
          </cell>
        </row>
        <row r="64">
          <cell r="B64" t="str">
            <v>Jithin PC</v>
          </cell>
          <cell r="C64" t="str">
            <v>Syscom</v>
          </cell>
          <cell r="D64" t="str">
            <v>Engineering</v>
          </cell>
          <cell r="E64" t="str">
            <v>Office</v>
          </cell>
          <cell r="F64" t="str">
            <v>Automation Engineer</v>
          </cell>
          <cell r="G64">
            <v>45446</v>
          </cell>
        </row>
        <row r="65">
          <cell r="B65" t="str">
            <v xml:space="preserve">Abhilash Vilakkathara </v>
          </cell>
          <cell r="C65" t="str">
            <v>Syscom</v>
          </cell>
          <cell r="D65" t="str">
            <v>Engineering</v>
          </cell>
          <cell r="E65" t="str">
            <v>Office</v>
          </cell>
          <cell r="F65" t="str">
            <v>Safety Engineer</v>
          </cell>
          <cell r="G65">
            <v>45432</v>
          </cell>
        </row>
        <row r="66">
          <cell r="B66" t="str">
            <v xml:space="preserve">Halik Arief </v>
          </cell>
          <cell r="C66" t="str">
            <v>Syscom</v>
          </cell>
          <cell r="D66" t="str">
            <v>Engineering</v>
          </cell>
          <cell r="E66" t="str">
            <v>Office</v>
          </cell>
          <cell r="F66" t="str">
            <v>Office Assistant</v>
          </cell>
          <cell r="G66">
            <v>45243</v>
          </cell>
        </row>
        <row r="67">
          <cell r="B67" t="str">
            <v>Shrishail Patil</v>
          </cell>
          <cell r="C67" t="str">
            <v>Btech Contracts</v>
          </cell>
          <cell r="D67" t="str">
            <v>Engineering</v>
          </cell>
          <cell r="E67" t="str">
            <v>Office</v>
          </cell>
          <cell r="F67" t="str">
            <v>Project Manager</v>
          </cell>
          <cell r="G67">
            <v>41218</v>
          </cell>
        </row>
        <row r="68">
          <cell r="B68" t="str">
            <v>Shammas Manthadathil</v>
          </cell>
          <cell r="C68" t="str">
            <v>Btech Contracts</v>
          </cell>
          <cell r="D68" t="str">
            <v>Engineering</v>
          </cell>
          <cell r="E68" t="str">
            <v>Office</v>
          </cell>
          <cell r="F68" t="str">
            <v>Project Engineer</v>
          </cell>
          <cell r="G68">
            <v>44808</v>
          </cell>
        </row>
        <row r="69">
          <cell r="B69" t="str">
            <v>Jouhar Ibrahim</v>
          </cell>
          <cell r="C69" t="str">
            <v>Btech Contracts</v>
          </cell>
          <cell r="D69" t="str">
            <v>Engineering</v>
          </cell>
          <cell r="E69" t="str">
            <v>Office</v>
          </cell>
          <cell r="F69" t="str">
            <v>Project Engineer</v>
          </cell>
          <cell r="G69">
            <v>45217</v>
          </cell>
        </row>
        <row r="70">
          <cell r="B70" t="str">
            <v xml:space="preserve">Martin V James </v>
          </cell>
          <cell r="C70" t="str">
            <v>Btech Contracts</v>
          </cell>
          <cell r="D70" t="str">
            <v>Engineering</v>
          </cell>
          <cell r="E70" t="str">
            <v>Office</v>
          </cell>
          <cell r="F70" t="str">
            <v>Project Engineer</v>
          </cell>
          <cell r="G70">
            <v>45265</v>
          </cell>
        </row>
        <row r="71">
          <cell r="B71" t="str">
            <v>Saravanakumar Mohan</v>
          </cell>
          <cell r="C71" t="str">
            <v>Btech Contracts</v>
          </cell>
          <cell r="D71" t="str">
            <v>Engineering</v>
          </cell>
          <cell r="E71" t="str">
            <v>Office</v>
          </cell>
          <cell r="F71" t="str">
            <v>Project Engineer</v>
          </cell>
          <cell r="G71">
            <v>45659</v>
          </cell>
        </row>
        <row r="72">
          <cell r="B72" t="str">
            <v>Renz Paul M</v>
          </cell>
          <cell r="C72" t="str">
            <v>Btech Contracts</v>
          </cell>
          <cell r="D72" t="str">
            <v>Engineering</v>
          </cell>
          <cell r="E72" t="str">
            <v>Office</v>
          </cell>
          <cell r="F72" t="str">
            <v>Asst Project Engineer</v>
          </cell>
          <cell r="G72">
            <v>45047</v>
          </cell>
        </row>
        <row r="73">
          <cell r="B73" t="str">
            <v>Ashif Iqubal</v>
          </cell>
          <cell r="C73" t="str">
            <v>Btech Contracts</v>
          </cell>
          <cell r="D73" t="str">
            <v>Engineering</v>
          </cell>
          <cell r="E73" t="str">
            <v>Office</v>
          </cell>
          <cell r="F73" t="str">
            <v>Estimation Engineer</v>
          </cell>
          <cell r="G73">
            <v>43815</v>
          </cell>
        </row>
        <row r="74">
          <cell r="B74" t="str">
            <v>Shebin Badusha Nisha </v>
          </cell>
          <cell r="C74" t="str">
            <v>Btech Contracts</v>
          </cell>
          <cell r="D74" t="str">
            <v>Engineering</v>
          </cell>
          <cell r="E74" t="str">
            <v>Office</v>
          </cell>
          <cell r="F74" t="str">
            <v>Estimation Engineer</v>
          </cell>
          <cell r="G74">
            <v>45474</v>
          </cell>
        </row>
        <row r="75">
          <cell r="B75" t="str">
            <v>Sales Engineer</v>
          </cell>
        </row>
        <row r="76">
          <cell r="B76" t="str">
            <v>Akhil Haridasan</v>
          </cell>
          <cell r="C76" t="str">
            <v>Btech Contracts</v>
          </cell>
          <cell r="D76" t="str">
            <v>Engineering</v>
          </cell>
          <cell r="E76" t="str">
            <v>Office</v>
          </cell>
          <cell r="F76" t="str">
            <v>Design Engineer</v>
          </cell>
          <cell r="G76">
            <v>42478</v>
          </cell>
        </row>
        <row r="77">
          <cell r="B77" t="str">
            <v>Jiya James</v>
          </cell>
          <cell r="C77" t="str">
            <v>Btech Contracts</v>
          </cell>
          <cell r="D77" t="str">
            <v>Engineering</v>
          </cell>
          <cell r="E77" t="str">
            <v>Office</v>
          </cell>
          <cell r="F77" t="str">
            <v>Planning Engineer</v>
          </cell>
          <cell r="G77">
            <v>44963</v>
          </cell>
        </row>
        <row r="78">
          <cell r="B78" t="str">
            <v>Ramees Reza</v>
          </cell>
          <cell r="C78" t="str">
            <v>Btech Contracts</v>
          </cell>
          <cell r="D78" t="str">
            <v>Safety</v>
          </cell>
          <cell r="E78" t="str">
            <v>Office</v>
          </cell>
          <cell r="F78" t="str">
            <v>Safety Engineer</v>
          </cell>
          <cell r="G78">
            <v>44767</v>
          </cell>
        </row>
        <row r="79">
          <cell r="B79" t="str">
            <v>Mohamed Arshathsha</v>
          </cell>
          <cell r="C79" t="str">
            <v>Btech Contracts</v>
          </cell>
          <cell r="D79" t="str">
            <v>Safety</v>
          </cell>
          <cell r="E79" t="str">
            <v>Office</v>
          </cell>
          <cell r="F79" t="str">
            <v>Safety Engineer</v>
          </cell>
          <cell r="G79">
            <v>45126</v>
          </cell>
        </row>
        <row r="80">
          <cell r="B80" t="str">
            <v>Vinayak N K</v>
          </cell>
          <cell r="C80" t="str">
            <v>Btech Contracts</v>
          </cell>
          <cell r="D80" t="str">
            <v>Safety</v>
          </cell>
          <cell r="E80" t="str">
            <v>Office</v>
          </cell>
          <cell r="F80" t="str">
            <v>Safety Engineer</v>
          </cell>
          <cell r="G80">
            <v>45406</v>
          </cell>
        </row>
        <row r="81">
          <cell r="B81" t="str">
            <v>Sajan Chowallur Chakkunny</v>
          </cell>
          <cell r="C81" t="str">
            <v>Btech Contracts</v>
          </cell>
          <cell r="D81" t="str">
            <v>Site Services</v>
          </cell>
          <cell r="E81" t="str">
            <v>Site</v>
          </cell>
          <cell r="F81" t="str">
            <v>Site Engineer</v>
          </cell>
          <cell r="G81">
            <v>40986</v>
          </cell>
        </row>
        <row r="82">
          <cell r="B82" t="str">
            <v>Nour Abdul Razak</v>
          </cell>
          <cell r="C82" t="str">
            <v>Btech Contracts</v>
          </cell>
          <cell r="D82" t="str">
            <v>Site Services</v>
          </cell>
          <cell r="F82" t="str">
            <v>Site Engineer</v>
          </cell>
          <cell r="G82">
            <v>45537</v>
          </cell>
        </row>
        <row r="83">
          <cell r="B83" t="str">
            <v>Vino Raju</v>
          </cell>
          <cell r="C83" t="str">
            <v>Btech Contracts</v>
          </cell>
          <cell r="D83" t="str">
            <v>Site Services</v>
          </cell>
          <cell r="E83" t="str">
            <v>Site</v>
          </cell>
          <cell r="F83" t="str">
            <v>Site Engineer</v>
          </cell>
          <cell r="G83">
            <v>43983</v>
          </cell>
        </row>
        <row r="84">
          <cell r="B84" t="str">
            <v>Haseeb Abdul</v>
          </cell>
          <cell r="C84" t="str">
            <v>Btech Contracts</v>
          </cell>
          <cell r="F84" t="str">
            <v>Site Engineer</v>
          </cell>
          <cell r="G84">
            <v>45630</v>
          </cell>
        </row>
        <row r="85">
          <cell r="B85" t="str">
            <v>Sudath Kumara</v>
          </cell>
          <cell r="C85" t="str">
            <v>Btech Contracts</v>
          </cell>
          <cell r="D85" t="str">
            <v>Site Services</v>
          </cell>
          <cell r="E85" t="str">
            <v>Site</v>
          </cell>
          <cell r="F85" t="str">
            <v>Site Supervisor</v>
          </cell>
          <cell r="G85">
            <v>44171</v>
          </cell>
        </row>
        <row r="86">
          <cell r="B86" t="str">
            <v>Suma Kaimal</v>
          </cell>
          <cell r="C86" t="str">
            <v>Btech Contracts</v>
          </cell>
          <cell r="D86" t="str">
            <v>Supporting</v>
          </cell>
          <cell r="E86" t="str">
            <v>Office</v>
          </cell>
          <cell r="F86" t="str">
            <v>Office Coordinator</v>
          </cell>
          <cell r="G86">
            <v>40741</v>
          </cell>
        </row>
        <row r="87">
          <cell r="B87" t="str">
            <v>Mohamad Al Sawaf Al Sawaf</v>
          </cell>
          <cell r="C87" t="str">
            <v>Binghalib Engineering SHJ</v>
          </cell>
          <cell r="D87" t="str">
            <v>Sales and Marketing</v>
          </cell>
          <cell r="E87" t="str">
            <v>Office</v>
          </cell>
          <cell r="F87" t="str">
            <v>Sales Manager</v>
          </cell>
          <cell r="G87">
            <v>38078</v>
          </cell>
        </row>
        <row r="88">
          <cell r="B88" t="str">
            <v>Sayyed Kasif Ali Sayyad</v>
          </cell>
          <cell r="C88" t="str">
            <v>Binghalib Engineering SHJ</v>
          </cell>
          <cell r="D88" t="str">
            <v>Sales and Marketing</v>
          </cell>
          <cell r="E88" t="str">
            <v>Office</v>
          </cell>
          <cell r="F88" t="str">
            <v>Sales Manager</v>
          </cell>
          <cell r="G88">
            <v>41240</v>
          </cell>
        </row>
        <row r="89">
          <cell r="B89" t="str">
            <v>Basit Kadeen Khan</v>
          </cell>
          <cell r="C89" t="str">
            <v>Binghalib Engineering SHJ</v>
          </cell>
          <cell r="D89" t="str">
            <v>Sales and Marketing</v>
          </cell>
          <cell r="E89" t="str">
            <v>Office</v>
          </cell>
          <cell r="F89" t="str">
            <v>Sales Engineer</v>
          </cell>
          <cell r="G89">
            <v>41443</v>
          </cell>
        </row>
        <row r="90">
          <cell r="B90" t="str">
            <v>Muhammed Saif</v>
          </cell>
          <cell r="C90" t="str">
            <v>Binghalib Engineering SHJ</v>
          </cell>
          <cell r="D90" t="str">
            <v>Sales and Marketing</v>
          </cell>
          <cell r="E90" t="str">
            <v>Office</v>
          </cell>
          <cell r="F90" t="str">
            <v>Sales Coordinator</v>
          </cell>
          <cell r="G90">
            <v>45406</v>
          </cell>
        </row>
        <row r="91">
          <cell r="B91" t="str">
            <v>Kannanunni Madhavan</v>
          </cell>
          <cell r="C91" t="str">
            <v>Binghalib Engineering SHJ</v>
          </cell>
          <cell r="D91" t="str">
            <v>Engineering</v>
          </cell>
          <cell r="E91" t="str">
            <v>Office</v>
          </cell>
          <cell r="F91" t="str">
            <v>Estimation Engineer</v>
          </cell>
          <cell r="G91">
            <v>42771</v>
          </cell>
        </row>
        <row r="92">
          <cell r="B92" t="str">
            <v>Shithu Pushpan</v>
          </cell>
          <cell r="C92" t="str">
            <v>Binghalib Engineering SHJ</v>
          </cell>
          <cell r="D92" t="str">
            <v>Engineering</v>
          </cell>
          <cell r="E92" t="str">
            <v>Office</v>
          </cell>
          <cell r="F92" t="str">
            <v>Design Engineer</v>
          </cell>
          <cell r="G92">
            <v>42764</v>
          </cell>
        </row>
        <row r="93">
          <cell r="B93" t="str">
            <v>Vinoth Anandhakumar</v>
          </cell>
          <cell r="C93" t="str">
            <v>Binghalib Engineering SHJ</v>
          </cell>
          <cell r="D93" t="str">
            <v>Engineering</v>
          </cell>
          <cell r="E93" t="str">
            <v>Office</v>
          </cell>
          <cell r="F93" t="str">
            <v>Design Engineer</v>
          </cell>
          <cell r="G93">
            <v>44053</v>
          </cell>
        </row>
        <row r="94">
          <cell r="B94" t="str">
            <v>Resmy Ramesh Ayyappath</v>
          </cell>
          <cell r="C94" t="str">
            <v>Binghalib Engineering SHJ</v>
          </cell>
          <cell r="D94" t="str">
            <v>Engineering</v>
          </cell>
          <cell r="E94" t="str">
            <v>Office</v>
          </cell>
          <cell r="F94" t="str">
            <v>Design Engineer</v>
          </cell>
          <cell r="G94">
            <v>44262</v>
          </cell>
        </row>
        <row r="95">
          <cell r="B95" t="str">
            <v>Joy Sivadasan</v>
          </cell>
          <cell r="C95" t="str">
            <v>Binghalib Engineering SHJ</v>
          </cell>
          <cell r="D95" t="str">
            <v>Engineering</v>
          </cell>
          <cell r="E95" t="str">
            <v>Office</v>
          </cell>
          <cell r="F95" t="str">
            <v>Design Engineer</v>
          </cell>
          <cell r="G95">
            <v>44986</v>
          </cell>
        </row>
        <row r="96">
          <cell r="B96" t="str">
            <v>Vasantha Kumar</v>
          </cell>
          <cell r="C96" t="str">
            <v>Binghalib Engineering SHJ</v>
          </cell>
          <cell r="D96" t="str">
            <v>Engineering</v>
          </cell>
          <cell r="E96" t="str">
            <v>Office</v>
          </cell>
          <cell r="F96" t="str">
            <v>Design Engineer</v>
          </cell>
          <cell r="G96">
            <v>44738</v>
          </cell>
        </row>
        <row r="97">
          <cell r="B97" t="str">
            <v xml:space="preserve">Muhammad Waqas </v>
          </cell>
          <cell r="C97" t="str">
            <v>Binghalib Engineering SHJ</v>
          </cell>
          <cell r="D97" t="str">
            <v>Engineering</v>
          </cell>
          <cell r="E97" t="str">
            <v>Office</v>
          </cell>
          <cell r="F97" t="str">
            <v>Design Engineer</v>
          </cell>
          <cell r="G97">
            <v>45165</v>
          </cell>
        </row>
        <row r="98">
          <cell r="B98" t="str">
            <v>Sajid Ali</v>
          </cell>
          <cell r="C98" t="str">
            <v>Binghalib Engineering SHJ</v>
          </cell>
          <cell r="D98" t="str">
            <v>Engineering</v>
          </cell>
          <cell r="E98" t="str">
            <v>Office</v>
          </cell>
          <cell r="F98" t="str">
            <v>Draftsman</v>
          </cell>
          <cell r="G98">
            <v>45084</v>
          </cell>
        </row>
        <row r="99">
          <cell r="B99" t="str">
            <v>Saad Mohd. Siddiqui</v>
          </cell>
          <cell r="C99" t="str">
            <v>Binghalib Engineering SHJ</v>
          </cell>
          <cell r="D99" t="str">
            <v>Engineering</v>
          </cell>
          <cell r="E99" t="str">
            <v>Office</v>
          </cell>
          <cell r="F99" t="str">
            <v>Sales Engineer</v>
          </cell>
          <cell r="G99">
            <v>41905</v>
          </cell>
        </row>
        <row r="100">
          <cell r="B100" t="str">
            <v>Ahmad Hamad</v>
          </cell>
          <cell r="C100" t="str">
            <v>Binghalib Engineering SHJ</v>
          </cell>
          <cell r="D100" t="str">
            <v>Engineering</v>
          </cell>
          <cell r="E100" t="str">
            <v>Office</v>
          </cell>
          <cell r="F100" t="str">
            <v>Project Engineer</v>
          </cell>
          <cell r="G100">
            <v>43520</v>
          </cell>
        </row>
        <row r="101">
          <cell r="B101" t="str">
            <v>Nouman Shehzad</v>
          </cell>
          <cell r="C101" t="str">
            <v>Binghalib Engineering SHJ</v>
          </cell>
          <cell r="D101" t="str">
            <v>Engineering</v>
          </cell>
          <cell r="E101" t="str">
            <v>Office</v>
          </cell>
          <cell r="F101" t="str">
            <v>Project Engineer</v>
          </cell>
          <cell r="G101">
            <v>45110</v>
          </cell>
        </row>
        <row r="102">
          <cell r="B102" t="str">
            <v>Mohammed Ruman Mohammed Altaf</v>
          </cell>
          <cell r="C102" t="str">
            <v>Binghalib Engineering SHJ</v>
          </cell>
          <cell r="D102" t="str">
            <v>Engineering</v>
          </cell>
          <cell r="E102" t="str">
            <v>Office</v>
          </cell>
          <cell r="F102" t="str">
            <v>Project Engineer</v>
          </cell>
          <cell r="G102">
            <v>44794</v>
          </cell>
        </row>
        <row r="103">
          <cell r="B103" t="str">
            <v>Afsal Rahiman</v>
          </cell>
          <cell r="C103" t="str">
            <v>Binghalib Engineering SHJ</v>
          </cell>
          <cell r="D103" t="str">
            <v>Engineering</v>
          </cell>
          <cell r="E103" t="str">
            <v>Office</v>
          </cell>
          <cell r="F103" t="str">
            <v>Project Engineer</v>
          </cell>
          <cell r="G103">
            <v>45417</v>
          </cell>
        </row>
        <row r="104">
          <cell r="B104" t="str">
            <v>Christy P Kurian</v>
          </cell>
          <cell r="C104" t="str">
            <v>Binghalib Engineering SHJ</v>
          </cell>
          <cell r="D104" t="str">
            <v>Engineering</v>
          </cell>
          <cell r="F104" t="str">
            <v>Project Engineer</v>
          </cell>
          <cell r="G104">
            <v>45508</v>
          </cell>
        </row>
        <row r="105">
          <cell r="B105" t="str">
            <v>Noman Ahemad Khan</v>
          </cell>
          <cell r="C105" t="str">
            <v>Binghalib Engineering SHJ</v>
          </cell>
          <cell r="D105" t="str">
            <v>Engineering</v>
          </cell>
          <cell r="F105" t="str">
            <v>Asst Project Engineer</v>
          </cell>
          <cell r="G105">
            <v>45515</v>
          </cell>
        </row>
        <row r="106">
          <cell r="B106" t="str">
            <v>Meenu Reji</v>
          </cell>
          <cell r="C106" t="str">
            <v>Binghalib Engineering SHJ</v>
          </cell>
          <cell r="D106" t="str">
            <v>Supporting</v>
          </cell>
          <cell r="E106" t="str">
            <v>Office</v>
          </cell>
          <cell r="F106" t="str">
            <v>Project Coordinator</v>
          </cell>
          <cell r="G106">
            <v>45588</v>
          </cell>
        </row>
        <row r="107">
          <cell r="B107" t="str">
            <v>Akila Suresh</v>
          </cell>
          <cell r="C107" t="str">
            <v>Binghalib Engineering SHJ</v>
          </cell>
          <cell r="D107" t="str">
            <v>Supporting</v>
          </cell>
          <cell r="E107" t="str">
            <v>Office</v>
          </cell>
          <cell r="F107" t="str">
            <v>Estimation Engineer</v>
          </cell>
          <cell r="G107">
            <v>44598</v>
          </cell>
        </row>
        <row r="108">
          <cell r="B108" t="str">
            <v>Mohammed Mansoor</v>
          </cell>
          <cell r="C108" t="str">
            <v>Binghalib Engineering SHJ</v>
          </cell>
          <cell r="D108" t="str">
            <v>Engineering</v>
          </cell>
          <cell r="E108" t="str">
            <v>Office</v>
          </cell>
          <cell r="F108" t="str">
            <v>Estimation Engineer</v>
          </cell>
          <cell r="G108">
            <v>45613</v>
          </cell>
        </row>
        <row r="109">
          <cell r="B109" t="str">
            <v>Sherin Shafi</v>
          </cell>
          <cell r="C109" t="str">
            <v>Binghalib Engineering SHJ</v>
          </cell>
          <cell r="D109" t="str">
            <v>Engineering</v>
          </cell>
          <cell r="E109" t="str">
            <v>Office</v>
          </cell>
          <cell r="F109" t="str">
            <v>Assistant to Director(Engineering)</v>
          </cell>
          <cell r="G109">
            <v>45453</v>
          </cell>
        </row>
        <row r="110">
          <cell r="B110" t="str">
            <v>Hajra Sarwar</v>
          </cell>
          <cell r="C110" t="str">
            <v>Binghalib Engineering SHJ</v>
          </cell>
          <cell r="D110" t="str">
            <v>Engineering</v>
          </cell>
          <cell r="F110" t="str">
            <v>Assistant Project Engineer</v>
          </cell>
          <cell r="G110">
            <v>45474</v>
          </cell>
        </row>
        <row r="111">
          <cell r="B111" t="str">
            <v>Sarath Kunnath Thiruvoth</v>
          </cell>
          <cell r="C111" t="str">
            <v>Binghalib Engineering SHJ</v>
          </cell>
          <cell r="D111" t="str">
            <v>Quality Control</v>
          </cell>
          <cell r="E111" t="str">
            <v>Office</v>
          </cell>
          <cell r="F111" t="str">
            <v>QC Engineer</v>
          </cell>
          <cell r="G111">
            <v>45020</v>
          </cell>
        </row>
        <row r="112">
          <cell r="B112" t="str">
            <v>Arun Kumar Muthuvel</v>
          </cell>
          <cell r="C112" t="str">
            <v>Binghalib Engineering SHJ</v>
          </cell>
          <cell r="D112" t="str">
            <v>Quality Control</v>
          </cell>
          <cell r="E112" t="str">
            <v>Office</v>
          </cell>
          <cell r="F112" t="str">
            <v>QC Engineer</v>
          </cell>
          <cell r="G112">
            <v>43031</v>
          </cell>
        </row>
        <row r="113">
          <cell r="B113" t="str">
            <v>Imran Shaikh</v>
          </cell>
          <cell r="C113" t="str">
            <v>Binghalib Engineering SHJ</v>
          </cell>
          <cell r="D113" t="str">
            <v>Quality Control</v>
          </cell>
          <cell r="E113" t="str">
            <v>Office</v>
          </cell>
          <cell r="F113" t="str">
            <v>Asst QC Engineer</v>
          </cell>
          <cell r="G113">
            <v>44621</v>
          </cell>
        </row>
        <row r="114">
          <cell r="B114" t="str">
            <v>Balwant Singh</v>
          </cell>
          <cell r="C114" t="str">
            <v>Binghalib Engineering SHJ</v>
          </cell>
          <cell r="D114" t="str">
            <v>Quality Control</v>
          </cell>
          <cell r="E114" t="str">
            <v>Factory</v>
          </cell>
          <cell r="F114" t="str">
            <v>QC Technician</v>
          </cell>
          <cell r="G114">
            <v>43556</v>
          </cell>
        </row>
        <row r="115">
          <cell r="B115" t="str">
            <v>Irfan Yasin Mudholkar</v>
          </cell>
          <cell r="C115" t="str">
            <v>Binghalib Engineering SHJ</v>
          </cell>
          <cell r="D115" t="str">
            <v>Supporting</v>
          </cell>
          <cell r="E115" t="str">
            <v>Site</v>
          </cell>
          <cell r="F115" t="str">
            <v>Transport Operator</v>
          </cell>
          <cell r="G115">
            <v>34886</v>
          </cell>
        </row>
        <row r="116">
          <cell r="B116" t="str">
            <v>Namrata Kathorelal</v>
          </cell>
          <cell r="C116" t="str">
            <v>Binghalib Engineering SHJ</v>
          </cell>
          <cell r="D116" t="str">
            <v>Supporting</v>
          </cell>
          <cell r="E116" t="str">
            <v>Office</v>
          </cell>
          <cell r="F116" t="str">
            <v>Office Coordinator</v>
          </cell>
          <cell r="G116">
            <v>43590</v>
          </cell>
        </row>
        <row r="117">
          <cell r="B117" t="str">
            <v>Dost Muhammed</v>
          </cell>
          <cell r="C117" t="str">
            <v>Binghalib Engineering SHJ</v>
          </cell>
          <cell r="D117" t="str">
            <v>Production</v>
          </cell>
          <cell r="E117" t="str">
            <v>Factory</v>
          </cell>
          <cell r="F117" t="str">
            <v>HOD Production</v>
          </cell>
          <cell r="G117">
            <v>35040</v>
          </cell>
        </row>
        <row r="118">
          <cell r="B118" t="str">
            <v>Anoop Thankachan</v>
          </cell>
          <cell r="C118" t="str">
            <v>BMS</v>
          </cell>
          <cell r="D118" t="str">
            <v>Engineering</v>
          </cell>
          <cell r="E118" t="str">
            <v>Office</v>
          </cell>
          <cell r="F118" t="str">
            <v>Project Engineer</v>
          </cell>
          <cell r="G118">
            <v>43292</v>
          </cell>
        </row>
        <row r="119">
          <cell r="B119" t="str">
            <v>Shihabudheen menan</v>
          </cell>
          <cell r="C119" t="str">
            <v>BMS</v>
          </cell>
          <cell r="D119" t="str">
            <v>Engineering</v>
          </cell>
          <cell r="E119" t="str">
            <v>Office</v>
          </cell>
          <cell r="F119" t="str">
            <v>Estimation&amp;Design Eng</v>
          </cell>
          <cell r="G119">
            <v>44517</v>
          </cell>
        </row>
        <row r="120">
          <cell r="B120" t="str">
            <v>Tony Dominic</v>
          </cell>
          <cell r="C120" t="str">
            <v>BMS</v>
          </cell>
          <cell r="D120" t="str">
            <v>Engineering</v>
          </cell>
          <cell r="E120" t="str">
            <v>Office</v>
          </cell>
          <cell r="F120" t="str">
            <v>Project Engineer</v>
          </cell>
          <cell r="G120">
            <v>45314</v>
          </cell>
        </row>
        <row r="121">
          <cell r="B121" t="str">
            <v>Mohammed Sharif</v>
          </cell>
          <cell r="C121" t="str">
            <v>BMS</v>
          </cell>
          <cell r="D121" t="str">
            <v>Engineering</v>
          </cell>
          <cell r="E121" t="str">
            <v>Office</v>
          </cell>
          <cell r="F121" t="str">
            <v>Project Coordinator</v>
          </cell>
          <cell r="G121">
            <v>45047</v>
          </cell>
        </row>
        <row r="122">
          <cell r="B122" t="str">
            <v>Atif Saifuddin Khaja</v>
          </cell>
          <cell r="C122" t="str">
            <v>BEE Doha</v>
          </cell>
          <cell r="D122" t="str">
            <v>Sales and Marketing</v>
          </cell>
          <cell r="E122" t="str">
            <v>Office</v>
          </cell>
          <cell r="F122" t="str">
            <v>Sales Manager</v>
          </cell>
          <cell r="G122">
            <v>42414</v>
          </cell>
        </row>
        <row r="123">
          <cell r="B123" t="str">
            <v>Arumugham Ramachandran</v>
          </cell>
          <cell r="C123" t="str">
            <v>BEE Doha</v>
          </cell>
          <cell r="D123" t="str">
            <v>Sales and Marketing</v>
          </cell>
          <cell r="E123" t="str">
            <v>Office</v>
          </cell>
          <cell r="F123" t="str">
            <v>Sales Engineer</v>
          </cell>
          <cell r="G123">
            <v>38774</v>
          </cell>
        </row>
        <row r="124">
          <cell r="B124" t="str">
            <v>Shinu Thomas</v>
          </cell>
          <cell r="C124" t="str">
            <v>BEE Doha</v>
          </cell>
          <cell r="D124" t="str">
            <v>Site Services</v>
          </cell>
          <cell r="E124" t="str">
            <v>Site</v>
          </cell>
          <cell r="F124" t="str">
            <v>QC Engineer</v>
          </cell>
          <cell r="G124">
            <v>45311</v>
          </cell>
        </row>
        <row r="125">
          <cell r="B125" t="str">
            <v>Mohamed Musthak</v>
          </cell>
          <cell r="C125" t="str">
            <v>BEE Doha</v>
          </cell>
          <cell r="D125" t="str">
            <v>Engineering</v>
          </cell>
          <cell r="E125" t="str">
            <v>Office</v>
          </cell>
          <cell r="F125" t="str">
            <v>Design Engineer</v>
          </cell>
          <cell r="G125">
            <v>44647</v>
          </cell>
        </row>
        <row r="126">
          <cell r="B126" t="str">
            <v>Armando Purqued</v>
          </cell>
          <cell r="C126" t="str">
            <v>BEE Doha</v>
          </cell>
          <cell r="D126" t="str">
            <v>Engineering</v>
          </cell>
          <cell r="E126" t="str">
            <v>Office</v>
          </cell>
          <cell r="F126" t="str">
            <v>Project Engineer</v>
          </cell>
          <cell r="G126">
            <v>38571</v>
          </cell>
        </row>
        <row r="127">
          <cell r="B127" t="str">
            <v>Gener Sampang Sicat</v>
          </cell>
          <cell r="C127" t="str">
            <v>BEE Doha</v>
          </cell>
          <cell r="D127" t="str">
            <v>Engineering</v>
          </cell>
          <cell r="E127" t="str">
            <v>Office</v>
          </cell>
          <cell r="F127" t="str">
            <v>Project Engineer</v>
          </cell>
          <cell r="G127">
            <v>44759</v>
          </cell>
        </row>
        <row r="128">
          <cell r="B128" t="str">
            <v>Amer Yakub</v>
          </cell>
          <cell r="C128" t="str">
            <v>BEE Doha</v>
          </cell>
          <cell r="D128" t="str">
            <v>Engineering</v>
          </cell>
          <cell r="E128" t="str">
            <v>Office</v>
          </cell>
          <cell r="F128" t="str">
            <v>Assistant Project Engineer</v>
          </cell>
          <cell r="G128">
            <v>44033</v>
          </cell>
        </row>
        <row r="129">
          <cell r="B129" t="str">
            <v>Gaurav Pravin</v>
          </cell>
          <cell r="C129" t="str">
            <v>BEE Doha</v>
          </cell>
          <cell r="D129" t="str">
            <v>Site Services</v>
          </cell>
          <cell r="E129" t="str">
            <v>Site</v>
          </cell>
          <cell r="F129" t="str">
            <v xml:space="preserve">Sales Engineer </v>
          </cell>
          <cell r="G129">
            <v>43586</v>
          </cell>
        </row>
        <row r="130">
          <cell r="B130" t="str">
            <v>Suresh Kumar</v>
          </cell>
          <cell r="C130" t="str">
            <v>BEE Doha</v>
          </cell>
          <cell r="D130" t="str">
            <v>Stores</v>
          </cell>
          <cell r="E130" t="str">
            <v>Factory</v>
          </cell>
          <cell r="F130" t="str">
            <v>Store Incharge</v>
          </cell>
          <cell r="G130">
            <v>36218</v>
          </cell>
        </row>
        <row r="131">
          <cell r="B131" t="str">
            <v>Vaisakh Sasi</v>
          </cell>
          <cell r="C131" t="str">
            <v>BEE Doha</v>
          </cell>
          <cell r="D131" t="str">
            <v>Site Services</v>
          </cell>
          <cell r="E131" t="str">
            <v>Site</v>
          </cell>
          <cell r="F131" t="str">
            <v>QC Engineer</v>
          </cell>
          <cell r="G131">
            <v>44510</v>
          </cell>
        </row>
        <row r="132">
          <cell r="B132" t="str">
            <v>Mohammad Imtiyaz Arif</v>
          </cell>
          <cell r="C132" t="str">
            <v>BEE Doha</v>
          </cell>
          <cell r="D132" t="str">
            <v>Production</v>
          </cell>
          <cell r="E132" t="str">
            <v>Factory</v>
          </cell>
          <cell r="F132" t="str">
            <v xml:space="preserve">QC Techncian </v>
          </cell>
          <cell r="G132">
            <v>44307</v>
          </cell>
        </row>
        <row r="133">
          <cell r="B133" t="str">
            <v>Mohammed Zahed Khan</v>
          </cell>
          <cell r="C133" t="str">
            <v>BEE Doha</v>
          </cell>
          <cell r="D133" t="str">
            <v>Finance</v>
          </cell>
          <cell r="E133" t="str">
            <v>Office</v>
          </cell>
          <cell r="F133" t="str">
            <v>Accountant</v>
          </cell>
          <cell r="G133">
            <v>38298</v>
          </cell>
        </row>
        <row r="134">
          <cell r="B134" t="str">
            <v>Lorenzo Perez</v>
          </cell>
          <cell r="C134" t="str">
            <v>BEE Doha</v>
          </cell>
          <cell r="D134" t="str">
            <v>Production</v>
          </cell>
          <cell r="E134" t="str">
            <v>Factory</v>
          </cell>
          <cell r="F134" t="str">
            <v>Production Supervisor</v>
          </cell>
          <cell r="G134">
            <v>38734</v>
          </cell>
        </row>
        <row r="135">
          <cell r="B135" t="str">
            <v>Jathinlal Sajanlal</v>
          </cell>
          <cell r="C135" t="str">
            <v>BEE Doha</v>
          </cell>
          <cell r="D135" t="str">
            <v>Production</v>
          </cell>
          <cell r="E135" t="str">
            <v>Office</v>
          </cell>
          <cell r="F135" t="str">
            <v>Production Coordinator</v>
          </cell>
          <cell r="G135">
            <v>42359</v>
          </cell>
        </row>
        <row r="136">
          <cell r="B136" t="str">
            <v>Hafiz Ahamad</v>
          </cell>
          <cell r="C136" t="str">
            <v>BEE Doha</v>
          </cell>
          <cell r="D136" t="str">
            <v>Supporting</v>
          </cell>
          <cell r="E136" t="str">
            <v>Office</v>
          </cell>
          <cell r="F136" t="str">
            <v>Office Coordinator</v>
          </cell>
          <cell r="G136">
            <v>41452</v>
          </cell>
        </row>
        <row r="137">
          <cell r="B137" t="str">
            <v>Harris Panakkat</v>
          </cell>
          <cell r="C137" t="str">
            <v>TAMCO</v>
          </cell>
          <cell r="D137" t="str">
            <v>HOD</v>
          </cell>
          <cell r="E137" t="str">
            <v>Office</v>
          </cell>
          <cell r="F137" t="str">
            <v>General Manager</v>
          </cell>
          <cell r="G137">
            <v>34009</v>
          </cell>
        </row>
        <row r="138">
          <cell r="B138" t="str">
            <v>Joginder Singh Bimbh</v>
          </cell>
          <cell r="C138" t="str">
            <v>TAMCO</v>
          </cell>
          <cell r="D138" t="str">
            <v>Sales and Marketing</v>
          </cell>
          <cell r="E138" t="str">
            <v>Office</v>
          </cell>
          <cell r="F138" t="str">
            <v>Sales Manager</v>
          </cell>
          <cell r="G138">
            <v>35221</v>
          </cell>
        </row>
        <row r="139">
          <cell r="B139" t="str">
            <v>Ahmad Abbas Zakeri</v>
          </cell>
          <cell r="C139" t="str">
            <v>TAMCO</v>
          </cell>
          <cell r="D139" t="str">
            <v>Sales and Marketing</v>
          </cell>
          <cell r="E139" t="str">
            <v>Office</v>
          </cell>
          <cell r="F139" t="str">
            <v>Sales Executive</v>
          </cell>
          <cell r="G139">
            <v>36543</v>
          </cell>
        </row>
        <row r="140">
          <cell r="B140" t="str">
            <v>Zahid Hussain Karkala</v>
          </cell>
          <cell r="C140" t="str">
            <v>TAMCO</v>
          </cell>
          <cell r="D140" t="str">
            <v>Sales and Marketing</v>
          </cell>
          <cell r="E140" t="str">
            <v>Office</v>
          </cell>
          <cell r="F140" t="str">
            <v>Sales Executive</v>
          </cell>
          <cell r="G140">
            <v>35560</v>
          </cell>
        </row>
        <row r="141">
          <cell r="B141" t="str">
            <v>Tammam Sawaf</v>
          </cell>
          <cell r="C141" t="str">
            <v>TAMCO</v>
          </cell>
          <cell r="D141" t="str">
            <v>Sales and Marketing</v>
          </cell>
          <cell r="E141" t="str">
            <v>Office</v>
          </cell>
          <cell r="F141" t="str">
            <v>Sales Executive</v>
          </cell>
          <cell r="G141">
            <v>38847</v>
          </cell>
        </row>
        <row r="142">
          <cell r="B142" t="str">
            <v>Saleej C</v>
          </cell>
          <cell r="C142" t="str">
            <v>TAMCO</v>
          </cell>
          <cell r="D142" t="str">
            <v>Sales and Marketing</v>
          </cell>
          <cell r="E142" t="str">
            <v>Office</v>
          </cell>
          <cell r="F142" t="str">
            <v>Sales Executive</v>
          </cell>
          <cell r="G142">
            <v>39592</v>
          </cell>
        </row>
        <row r="143">
          <cell r="B143" t="str">
            <v>Sayeed Bin Essa</v>
          </cell>
          <cell r="C143" t="str">
            <v>TAMCO</v>
          </cell>
          <cell r="D143" t="str">
            <v>Sales and Marketing</v>
          </cell>
          <cell r="E143" t="str">
            <v>Office</v>
          </cell>
          <cell r="F143" t="str">
            <v>Sales Executive</v>
          </cell>
          <cell r="G143">
            <v>41906</v>
          </cell>
        </row>
        <row r="144">
          <cell r="B144" t="str">
            <v>Murshid Padar Musthafa</v>
          </cell>
          <cell r="C144" t="str">
            <v>TAMCO</v>
          </cell>
          <cell r="D144" t="str">
            <v>Sales and Marketing</v>
          </cell>
          <cell r="E144" t="str">
            <v>Office</v>
          </cell>
          <cell r="F144" t="str">
            <v>Sales Coordinator</v>
          </cell>
          <cell r="G144">
            <v>43254</v>
          </cell>
        </row>
        <row r="145">
          <cell r="B145" t="str">
            <v>Vinu Varghese</v>
          </cell>
          <cell r="C145" t="str">
            <v>TAMCO</v>
          </cell>
          <cell r="D145" t="str">
            <v>Engineering</v>
          </cell>
          <cell r="E145" t="str">
            <v>Office</v>
          </cell>
          <cell r="F145" t="str">
            <v>Planning Engineer</v>
          </cell>
          <cell r="G145">
            <v>35431</v>
          </cell>
        </row>
        <row r="146">
          <cell r="B146" t="str">
            <v>Denil Kandathil Anandan</v>
          </cell>
          <cell r="C146" t="str">
            <v>TAMCO</v>
          </cell>
          <cell r="D146" t="str">
            <v>Engineering</v>
          </cell>
          <cell r="E146" t="str">
            <v>Office</v>
          </cell>
          <cell r="F146" t="str">
            <v>Estimation Engineer</v>
          </cell>
          <cell r="G146">
            <v>36900</v>
          </cell>
        </row>
        <row r="147">
          <cell r="B147" t="str">
            <v>Fareed Maricar</v>
          </cell>
          <cell r="C147" t="str">
            <v>TAMCO</v>
          </cell>
          <cell r="D147" t="str">
            <v>Production</v>
          </cell>
          <cell r="E147" t="str">
            <v>Office</v>
          </cell>
          <cell r="F147" t="str">
            <v>Design Engineer</v>
          </cell>
          <cell r="G147">
            <v>44228</v>
          </cell>
        </row>
        <row r="148">
          <cell r="B148" t="str">
            <v>Mohammed Haris</v>
          </cell>
          <cell r="C148" t="str">
            <v>TAMCO</v>
          </cell>
          <cell r="D148" t="str">
            <v>Engineering</v>
          </cell>
          <cell r="E148" t="str">
            <v>Office</v>
          </cell>
          <cell r="F148" t="str">
            <v>Design Engineer</v>
          </cell>
          <cell r="G148">
            <v>45425</v>
          </cell>
        </row>
        <row r="149">
          <cell r="B149" t="str">
            <v>Mohammed Shabeer</v>
          </cell>
          <cell r="C149" t="str">
            <v>TAMCO</v>
          </cell>
          <cell r="D149" t="str">
            <v>Engineering</v>
          </cell>
          <cell r="E149" t="str">
            <v>Office</v>
          </cell>
          <cell r="F149" t="str">
            <v>Design Engineer</v>
          </cell>
          <cell r="G149">
            <v>45641</v>
          </cell>
        </row>
        <row r="150">
          <cell r="B150" t="str">
            <v>Rabia Mahmoud</v>
          </cell>
          <cell r="C150" t="str">
            <v>TAMCO</v>
          </cell>
          <cell r="D150" t="str">
            <v>Finance</v>
          </cell>
          <cell r="E150" t="str">
            <v>Office</v>
          </cell>
          <cell r="F150" t="str">
            <v>Accountant</v>
          </cell>
          <cell r="G150">
            <v>42177</v>
          </cell>
        </row>
        <row r="151">
          <cell r="B151" t="str">
            <v>Shamayel Ahamed</v>
          </cell>
          <cell r="C151" t="str">
            <v>TAMCO</v>
          </cell>
          <cell r="D151" t="str">
            <v>CLO</v>
          </cell>
          <cell r="E151" t="str">
            <v>Office</v>
          </cell>
          <cell r="F151" t="str">
            <v>Logistic Assistant</v>
          </cell>
          <cell r="G151">
            <v>41996</v>
          </cell>
        </row>
        <row r="152">
          <cell r="B152" t="str">
            <v>Anurag Nair</v>
          </cell>
          <cell r="C152" t="str">
            <v>TAMCO</v>
          </cell>
          <cell r="D152" t="str">
            <v>CLO</v>
          </cell>
          <cell r="E152" t="str">
            <v>Office</v>
          </cell>
          <cell r="F152" t="str">
            <v>Logistic Assistant</v>
          </cell>
          <cell r="G152">
            <v>44655</v>
          </cell>
        </row>
        <row r="153">
          <cell r="B153" t="str">
            <v>Sanjaya Pradeep Laddu</v>
          </cell>
          <cell r="C153" t="str">
            <v>TAMCO</v>
          </cell>
          <cell r="D153" t="str">
            <v>Site Services</v>
          </cell>
          <cell r="E153" t="str">
            <v>Site</v>
          </cell>
          <cell r="F153" t="str">
            <v>Installation Supervisor</v>
          </cell>
          <cell r="G153">
            <v>37534</v>
          </cell>
        </row>
        <row r="154">
          <cell r="B154" t="str">
            <v>Hari Prakash Hari Prakash</v>
          </cell>
          <cell r="C154" t="str">
            <v>TAMCO</v>
          </cell>
          <cell r="D154" t="str">
            <v>Quality Control</v>
          </cell>
          <cell r="E154" t="str">
            <v>Factory</v>
          </cell>
          <cell r="F154" t="str">
            <v>QC Site Supervisor</v>
          </cell>
          <cell r="G154">
            <v>34910</v>
          </cell>
        </row>
        <row r="155">
          <cell r="B155" t="str">
            <v>Sajeevan Podiyan Valiyadakkathil</v>
          </cell>
          <cell r="C155" t="str">
            <v>TAMCO</v>
          </cell>
          <cell r="D155" t="str">
            <v>Production</v>
          </cell>
          <cell r="E155" t="str">
            <v>Factory</v>
          </cell>
          <cell r="F155" t="str">
            <v>Production Supervisor</v>
          </cell>
          <cell r="G155">
            <v>34690</v>
          </cell>
        </row>
        <row r="156">
          <cell r="B156" t="str">
            <v>Ahtasham Khurram</v>
          </cell>
          <cell r="C156" t="str">
            <v>TAMCO</v>
          </cell>
          <cell r="D156" t="str">
            <v>Stores</v>
          </cell>
          <cell r="E156" t="str">
            <v>Factory</v>
          </cell>
          <cell r="F156" t="str">
            <v>Store Incharge</v>
          </cell>
          <cell r="G156">
            <v>39676</v>
          </cell>
        </row>
        <row r="157">
          <cell r="B157" t="str">
            <v>Sreekumar Gopinath Panicker</v>
          </cell>
          <cell r="C157" t="str">
            <v>Corporate</v>
          </cell>
          <cell r="D157" t="str">
            <v>CLO</v>
          </cell>
          <cell r="E157" t="str">
            <v>Office</v>
          </cell>
          <cell r="F157" t="str">
            <v>Logistics Manager</v>
          </cell>
          <cell r="G157">
            <v>38483</v>
          </cell>
        </row>
        <row r="158">
          <cell r="B158" t="str">
            <v>Muhammad Mushtaq</v>
          </cell>
          <cell r="C158" t="str">
            <v>Corporate</v>
          </cell>
          <cell r="D158" t="str">
            <v>CLO</v>
          </cell>
          <cell r="E158" t="str">
            <v>Office</v>
          </cell>
          <cell r="F158" t="str">
            <v>Logistic Assistant</v>
          </cell>
          <cell r="G158">
            <v>41902</v>
          </cell>
        </row>
        <row r="159">
          <cell r="B159" t="str">
            <v>Rintu Francis</v>
          </cell>
          <cell r="C159" t="str">
            <v>Corporate</v>
          </cell>
          <cell r="D159" t="str">
            <v>CLO</v>
          </cell>
          <cell r="E159" t="str">
            <v>Office</v>
          </cell>
          <cell r="F159" t="str">
            <v>Logistic Assistant</v>
          </cell>
          <cell r="G159">
            <v>44564</v>
          </cell>
        </row>
        <row r="160">
          <cell r="B160" t="str">
            <v>Ibrahim Rahmathullah</v>
          </cell>
          <cell r="C160" t="str">
            <v>Corporate</v>
          </cell>
          <cell r="D160" t="str">
            <v>CLO</v>
          </cell>
          <cell r="E160" t="str">
            <v>Office</v>
          </cell>
          <cell r="F160" t="str">
            <v>Logistic Assistant</v>
          </cell>
          <cell r="G160">
            <v>44633</v>
          </cell>
        </row>
        <row r="161">
          <cell r="B161" t="str">
            <v>Sanju Daniel</v>
          </cell>
          <cell r="C161" t="str">
            <v>Corporate</v>
          </cell>
          <cell r="D161" t="str">
            <v>CLO</v>
          </cell>
          <cell r="E161" t="str">
            <v>Office</v>
          </cell>
          <cell r="F161" t="str">
            <v>Logistic Assistant</v>
          </cell>
          <cell r="G161">
            <v>45406</v>
          </cell>
        </row>
        <row r="162">
          <cell r="B162" t="str">
            <v>Ramiah Suresh Ramiah</v>
          </cell>
          <cell r="C162" t="str">
            <v>Time Cargo Logistics</v>
          </cell>
          <cell r="D162" t="str">
            <v>CLO</v>
          </cell>
          <cell r="E162" t="str">
            <v>Office</v>
          </cell>
          <cell r="F162" t="str">
            <v>Transport Operator</v>
          </cell>
          <cell r="G162">
            <v>38332</v>
          </cell>
        </row>
        <row r="163">
          <cell r="B163" t="str">
            <v>Naveed Nawaz</v>
          </cell>
          <cell r="C163" t="str">
            <v>Corporate</v>
          </cell>
          <cell r="D163" t="str">
            <v>ERP</v>
          </cell>
          <cell r="E163" t="str">
            <v>Office</v>
          </cell>
          <cell r="F163" t="str">
            <v>ERP Manager</v>
          </cell>
          <cell r="G163">
            <v>42395</v>
          </cell>
        </row>
        <row r="164">
          <cell r="B164" t="str">
            <v>Hania Fayyaz</v>
          </cell>
          <cell r="C164" t="str">
            <v>Corporate</v>
          </cell>
          <cell r="D164" t="str">
            <v>ERP</v>
          </cell>
          <cell r="E164" t="str">
            <v>Office</v>
          </cell>
          <cell r="F164" t="str">
            <v>ERP Customization Consultant</v>
          </cell>
          <cell r="G164">
            <v>39609</v>
          </cell>
        </row>
        <row r="165">
          <cell r="B165" t="str">
            <v>Rehan Afzal</v>
          </cell>
          <cell r="C165" t="str">
            <v>Corporate</v>
          </cell>
          <cell r="D165" t="str">
            <v>ERP</v>
          </cell>
          <cell r="E165" t="str">
            <v>Office</v>
          </cell>
          <cell r="F165" t="str">
            <v>ERP - Techno-Functional consultant</v>
          </cell>
          <cell r="G165">
            <v>45354</v>
          </cell>
        </row>
        <row r="166">
          <cell r="B166" t="str">
            <v>Shawn Aldridge Lobo</v>
          </cell>
          <cell r="C166" t="str">
            <v>Corporate</v>
          </cell>
          <cell r="D166" t="str">
            <v>Marketing</v>
          </cell>
          <cell r="E166" t="str">
            <v>Office</v>
          </cell>
          <cell r="F166" t="str">
            <v>Assistant Marketing Manager</v>
          </cell>
          <cell r="G166">
            <v>42116</v>
          </cell>
        </row>
        <row r="167">
          <cell r="B167" t="str">
            <v>Sanjana Bute</v>
          </cell>
          <cell r="C167" t="str">
            <v>Corporate</v>
          </cell>
          <cell r="D167" t="str">
            <v>Marketing</v>
          </cell>
          <cell r="E167" t="str">
            <v>Office</v>
          </cell>
          <cell r="F167" t="str">
            <v>Marketing Coordinator</v>
          </cell>
          <cell r="G167">
            <v>45362</v>
          </cell>
        </row>
        <row r="168">
          <cell r="B168" t="str">
            <v>Ali Sultan</v>
          </cell>
          <cell r="C168" t="str">
            <v>Corporate</v>
          </cell>
          <cell r="D168" t="str">
            <v>Digital Marketing</v>
          </cell>
          <cell r="E168" t="str">
            <v>Office</v>
          </cell>
          <cell r="F168" t="str">
            <v xml:space="preserve">Marketing Executive - </v>
          </cell>
          <cell r="G168">
            <v>44726</v>
          </cell>
        </row>
        <row r="169">
          <cell r="B169" t="str">
            <v>Ahmed Ashpak Shaikh</v>
          </cell>
          <cell r="C169" t="str">
            <v>Corporate</v>
          </cell>
          <cell r="D169" t="str">
            <v>Digital Marketing</v>
          </cell>
          <cell r="E169" t="str">
            <v>Office</v>
          </cell>
          <cell r="F169" t="str">
            <v xml:space="preserve">Marketing Executive - </v>
          </cell>
          <cell r="G169">
            <v>44726</v>
          </cell>
        </row>
        <row r="170">
          <cell r="B170" t="str">
            <v>Ejaz Shabbir</v>
          </cell>
          <cell r="C170" t="str">
            <v>Corporate</v>
          </cell>
          <cell r="D170" t="str">
            <v xml:space="preserve">Media </v>
          </cell>
          <cell r="E170" t="str">
            <v>Office</v>
          </cell>
          <cell r="F170" t="str">
            <v>Graphic Designer</v>
          </cell>
          <cell r="G170">
            <v>42085</v>
          </cell>
        </row>
        <row r="171">
          <cell r="B171" t="str">
            <v>Meera Mohideen</v>
          </cell>
          <cell r="C171" t="str">
            <v>Corporate</v>
          </cell>
          <cell r="D171" t="str">
            <v>QA</v>
          </cell>
          <cell r="E171" t="str">
            <v>Office</v>
          </cell>
          <cell r="F171" t="str">
            <v>QA Assurance Executive</v>
          </cell>
          <cell r="G171">
            <v>45256</v>
          </cell>
        </row>
        <row r="172">
          <cell r="B172" t="str">
            <v>Mohammad Ahmad</v>
          </cell>
          <cell r="C172" t="str">
            <v>Corporate</v>
          </cell>
          <cell r="D172" t="str">
            <v>Corporate Strategy Department</v>
          </cell>
          <cell r="E172" t="str">
            <v>Office</v>
          </cell>
          <cell r="F172" t="str">
            <v>QA Executive/ Business process</v>
          </cell>
          <cell r="G172">
            <v>44900</v>
          </cell>
        </row>
        <row r="173">
          <cell r="B173" t="str">
            <v>Vishnu Thaivalappil Gangadharan</v>
          </cell>
          <cell r="C173" t="str">
            <v>Corporate</v>
          </cell>
          <cell r="D173" t="str">
            <v>Corporate Strategy Department</v>
          </cell>
          <cell r="E173" t="str">
            <v>Office</v>
          </cell>
          <cell r="F173" t="str">
            <v>QA Executive/ Business process</v>
          </cell>
          <cell r="G173">
            <v>44934</v>
          </cell>
        </row>
        <row r="174">
          <cell r="B174" t="str">
            <v>Brian Mpofu</v>
          </cell>
          <cell r="C174" t="str">
            <v>Corporate</v>
          </cell>
          <cell r="D174" t="str">
            <v>Corporate Strategy Department</v>
          </cell>
          <cell r="E174" t="str">
            <v>Office</v>
          </cell>
          <cell r="F174" t="str">
            <v>Power BI developer</v>
          </cell>
          <cell r="G174">
            <v>45585</v>
          </cell>
        </row>
        <row r="175">
          <cell r="B175" t="str">
            <v>Ribu Xavior</v>
          </cell>
          <cell r="C175" t="str">
            <v>Corporate</v>
          </cell>
          <cell r="D175" t="str">
            <v>Information Technology</v>
          </cell>
          <cell r="E175" t="str">
            <v>Office</v>
          </cell>
          <cell r="F175" t="str">
            <v>IT Administrator</v>
          </cell>
          <cell r="G175">
            <v>44690</v>
          </cell>
        </row>
        <row r="176">
          <cell r="B176" t="str">
            <v>Lloyd Jose</v>
          </cell>
          <cell r="C176" t="str">
            <v>Corporate</v>
          </cell>
          <cell r="D176" t="str">
            <v>Information Technology</v>
          </cell>
          <cell r="E176" t="str">
            <v>Office</v>
          </cell>
          <cell r="F176" t="str">
            <v>IT Administrator</v>
          </cell>
          <cell r="G176">
            <v>44139</v>
          </cell>
        </row>
        <row r="177">
          <cell r="B177" t="str">
            <v>Ahamed Hassan Khan</v>
          </cell>
          <cell r="C177" t="str">
            <v>Corporate</v>
          </cell>
          <cell r="D177" t="str">
            <v>Information Technology</v>
          </cell>
          <cell r="E177" t="str">
            <v>Office</v>
          </cell>
          <cell r="F177" t="str">
            <v>IT Administrator</v>
          </cell>
          <cell r="G177">
            <v>45474</v>
          </cell>
        </row>
        <row r="178">
          <cell r="B178" t="str">
            <v>Husamudeen Jamal</v>
          </cell>
          <cell r="C178" t="str">
            <v>Corporate</v>
          </cell>
          <cell r="D178" t="str">
            <v>Information Technology</v>
          </cell>
          <cell r="E178" t="str">
            <v>Office</v>
          </cell>
          <cell r="F178" t="str">
            <v>IT Administrator</v>
          </cell>
          <cell r="G178">
            <v>45635</v>
          </cell>
        </row>
        <row r="179">
          <cell r="B179" t="str">
            <v>Geethani</v>
          </cell>
          <cell r="C179" t="str">
            <v>Corporate</v>
          </cell>
          <cell r="D179" t="str">
            <v>Human Resource</v>
          </cell>
          <cell r="E179" t="str">
            <v>Office</v>
          </cell>
          <cell r="F179" t="str">
            <v>Assistant to HR Director</v>
          </cell>
          <cell r="G179">
            <v>35231</v>
          </cell>
        </row>
        <row r="180">
          <cell r="B180" t="str">
            <v>Freni Davis</v>
          </cell>
          <cell r="C180" t="str">
            <v>Corporate</v>
          </cell>
          <cell r="D180" t="str">
            <v>Human Resource</v>
          </cell>
          <cell r="E180" t="str">
            <v>Office</v>
          </cell>
          <cell r="F180" t="str">
            <v>HR Coordinator (Recruitment)</v>
          </cell>
          <cell r="G180">
            <v>41279</v>
          </cell>
        </row>
        <row r="181">
          <cell r="B181" t="str">
            <v>Shaheen Farooqi</v>
          </cell>
          <cell r="C181" t="str">
            <v>Corporate</v>
          </cell>
          <cell r="D181" t="str">
            <v>Human Resource</v>
          </cell>
          <cell r="E181" t="str">
            <v>Office</v>
          </cell>
          <cell r="F181" t="str">
            <v>HR Coordinator (Recruitment)</v>
          </cell>
          <cell r="G181">
            <v>45356</v>
          </cell>
        </row>
        <row r="182">
          <cell r="B182" t="str">
            <v>Vikas Babu K S</v>
          </cell>
          <cell r="C182" t="str">
            <v>Corporate</v>
          </cell>
          <cell r="D182" t="str">
            <v>Human Resource</v>
          </cell>
          <cell r="E182" t="str">
            <v>Office</v>
          </cell>
          <cell r="F182" t="str">
            <v>HR Coordinator</v>
          </cell>
          <cell r="G182">
            <v>42057</v>
          </cell>
        </row>
        <row r="183">
          <cell r="B183" t="str">
            <v>Nisar Muhammad</v>
          </cell>
          <cell r="C183" t="str">
            <v>Corporate</v>
          </cell>
          <cell r="F183" t="str">
            <v>HR Coordinator</v>
          </cell>
          <cell r="G183">
            <v>45634</v>
          </cell>
        </row>
        <row r="184">
          <cell r="B184" t="str">
            <v>Muhammad Zeeshan</v>
          </cell>
          <cell r="C184" t="str">
            <v>Corporate</v>
          </cell>
          <cell r="D184" t="str">
            <v xml:space="preserve">Facility Management </v>
          </cell>
          <cell r="E184" t="str">
            <v>Office</v>
          </cell>
          <cell r="F184" t="str">
            <v>Facility Incharge</v>
          </cell>
          <cell r="G184">
            <v>45537</v>
          </cell>
        </row>
        <row r="185">
          <cell r="B185" t="str">
            <v>Narayan Rathod</v>
          </cell>
          <cell r="C185" t="str">
            <v>Corporate</v>
          </cell>
          <cell r="D185" t="str">
            <v xml:space="preserve">Facility Management </v>
          </cell>
          <cell r="E185" t="str">
            <v>Office</v>
          </cell>
          <cell r="F185" t="str">
            <v>Mainteanance Technician</v>
          </cell>
          <cell r="G185">
            <v>45600</v>
          </cell>
        </row>
        <row r="186">
          <cell r="B186" t="str">
            <v>Bolar Moidin Usman</v>
          </cell>
          <cell r="C186" t="str">
            <v>Corporate</v>
          </cell>
          <cell r="D186" t="str">
            <v>Corporate Finance</v>
          </cell>
          <cell r="E186" t="str">
            <v>Office</v>
          </cell>
          <cell r="F186" t="str">
            <v>HOD Finance</v>
          </cell>
          <cell r="G186">
            <v>33922</v>
          </cell>
        </row>
        <row r="187">
          <cell r="B187" t="str">
            <v>Maricel Pagal</v>
          </cell>
          <cell r="C187" t="str">
            <v>Corporate</v>
          </cell>
          <cell r="D187" t="str">
            <v>Corporate Finance</v>
          </cell>
          <cell r="E187" t="str">
            <v>Office</v>
          </cell>
          <cell r="F187" t="str">
            <v>Accountant</v>
          </cell>
          <cell r="G187">
            <v>36078</v>
          </cell>
        </row>
        <row r="188">
          <cell r="B188" t="str">
            <v>Arief Mohammed</v>
          </cell>
          <cell r="C188" t="str">
            <v>Corporate</v>
          </cell>
          <cell r="D188" t="str">
            <v>Corporate Finance</v>
          </cell>
          <cell r="E188" t="str">
            <v>Office</v>
          </cell>
          <cell r="F188" t="str">
            <v>Accountant</v>
          </cell>
          <cell r="G188">
            <v>37561</v>
          </cell>
        </row>
        <row r="189">
          <cell r="B189" t="str">
            <v>Irfan Mohammed</v>
          </cell>
          <cell r="C189" t="str">
            <v>Corporate</v>
          </cell>
          <cell r="D189" t="str">
            <v>Corporate Finance</v>
          </cell>
          <cell r="E189" t="str">
            <v>Office</v>
          </cell>
          <cell r="F189" t="str">
            <v>Accountant</v>
          </cell>
          <cell r="G189">
            <v>39052</v>
          </cell>
        </row>
        <row r="190">
          <cell r="B190" t="str">
            <v>Mohamed Suhail</v>
          </cell>
          <cell r="C190" t="str">
            <v>Corporate</v>
          </cell>
          <cell r="D190" t="str">
            <v>Corporate Finance</v>
          </cell>
          <cell r="E190" t="str">
            <v>Office</v>
          </cell>
          <cell r="F190" t="str">
            <v>Accountant</v>
          </cell>
          <cell r="G190">
            <v>39739</v>
          </cell>
        </row>
        <row r="191">
          <cell r="B191" t="str">
            <v>Vladimer Mallari</v>
          </cell>
          <cell r="C191" t="str">
            <v>Corporate</v>
          </cell>
          <cell r="D191" t="str">
            <v>Corporate Finance</v>
          </cell>
          <cell r="E191" t="str">
            <v>Office</v>
          </cell>
          <cell r="F191" t="str">
            <v>Accountant</v>
          </cell>
          <cell r="G191">
            <v>41000</v>
          </cell>
        </row>
        <row r="192">
          <cell r="B192" t="str">
            <v>Abbas Waseem</v>
          </cell>
          <cell r="C192" t="str">
            <v>Corporate</v>
          </cell>
          <cell r="D192" t="str">
            <v>Corporate Finance</v>
          </cell>
          <cell r="E192" t="str">
            <v>Office</v>
          </cell>
          <cell r="F192" t="str">
            <v>Accountant</v>
          </cell>
          <cell r="G192">
            <v>41343</v>
          </cell>
        </row>
        <row r="193">
          <cell r="B193" t="str">
            <v>Suphiyan Memon</v>
          </cell>
          <cell r="C193" t="str">
            <v>Corporate</v>
          </cell>
          <cell r="D193" t="str">
            <v>Corporate Finance</v>
          </cell>
          <cell r="E193" t="str">
            <v>Office</v>
          </cell>
          <cell r="F193" t="str">
            <v>Accountant</v>
          </cell>
          <cell r="G193">
            <v>45354</v>
          </cell>
        </row>
        <row r="194">
          <cell r="B194" t="str">
            <v>Neelam Shahzadi</v>
          </cell>
          <cell r="C194" t="str">
            <v>Corporate</v>
          </cell>
          <cell r="D194" t="str">
            <v>Corporate Finance</v>
          </cell>
          <cell r="E194" t="str">
            <v>Office</v>
          </cell>
          <cell r="F194" t="str">
            <v>Accountant</v>
          </cell>
          <cell r="G194">
            <v>43850</v>
          </cell>
        </row>
        <row r="195">
          <cell r="B195" t="str">
            <v>Carl Dominic</v>
          </cell>
          <cell r="C195" t="str">
            <v>Corporate</v>
          </cell>
          <cell r="D195" t="str">
            <v>Corporate Finance</v>
          </cell>
          <cell r="E195" t="str">
            <v>Office</v>
          </cell>
          <cell r="F195" t="str">
            <v>Accountant</v>
          </cell>
          <cell r="G195">
            <v>43779</v>
          </cell>
        </row>
        <row r="196">
          <cell r="B196" t="str">
            <v>Awais Shafique</v>
          </cell>
          <cell r="C196" t="str">
            <v>Corporate</v>
          </cell>
          <cell r="D196" t="str">
            <v>Corporate Finance</v>
          </cell>
          <cell r="E196" t="str">
            <v>Office</v>
          </cell>
          <cell r="F196" t="str">
            <v>Accountant</v>
          </cell>
          <cell r="G196">
            <v>44962</v>
          </cell>
        </row>
        <row r="197">
          <cell r="B197" t="str">
            <v>Muhammad Ahmad</v>
          </cell>
          <cell r="C197" t="str">
            <v>Corporate</v>
          </cell>
          <cell r="D197" t="str">
            <v>Corporate Finance</v>
          </cell>
          <cell r="E197" t="str">
            <v>Office</v>
          </cell>
          <cell r="F197" t="str">
            <v>Accountant</v>
          </cell>
          <cell r="G197">
            <v>45020</v>
          </cell>
        </row>
        <row r="198">
          <cell r="B198" t="str">
            <v>Muhammad Faizan</v>
          </cell>
          <cell r="C198" t="str">
            <v>Corporate</v>
          </cell>
          <cell r="D198" t="str">
            <v>Corporate</v>
          </cell>
          <cell r="F198" t="str">
            <v>Accountant</v>
          </cell>
          <cell r="G198">
            <v>45496</v>
          </cell>
        </row>
        <row r="199">
          <cell r="B199" t="str">
            <v>Muzoun Mohamed</v>
          </cell>
          <cell r="C199" t="str">
            <v>Corporate</v>
          </cell>
          <cell r="D199" t="str">
            <v>Corporate</v>
          </cell>
          <cell r="F199" t="str">
            <v>Accountant</v>
          </cell>
          <cell r="G199">
            <v>45537</v>
          </cell>
        </row>
        <row r="200">
          <cell r="B200" t="str">
            <v>Dipika Sahoo</v>
          </cell>
          <cell r="C200" t="str">
            <v>V B G INTECH VALVES MANF LLC</v>
          </cell>
          <cell r="D200" t="str">
            <v>Sales and Marketing</v>
          </cell>
          <cell r="E200" t="str">
            <v>Office</v>
          </cell>
          <cell r="F200" t="str">
            <v>HOD Sales</v>
          </cell>
          <cell r="G200">
            <v>43040</v>
          </cell>
        </row>
        <row r="201">
          <cell r="B201" t="str">
            <v>Scherduyck Olievera Da Silva Wanderson</v>
          </cell>
          <cell r="C201" t="str">
            <v>V B G INTECH VALVES MANF LLC</v>
          </cell>
          <cell r="D201" t="str">
            <v>Engineering</v>
          </cell>
          <cell r="E201" t="str">
            <v>Office</v>
          </cell>
          <cell r="F201" t="str">
            <v>HOD Engineering</v>
          </cell>
          <cell r="G201">
            <v>41206</v>
          </cell>
        </row>
        <row r="202">
          <cell r="B202" t="str">
            <v>Hamad Binghalib</v>
          </cell>
          <cell r="C202" t="str">
            <v>V B G INTECH VALVES MANF LLC</v>
          </cell>
          <cell r="D202" t="str">
            <v>Engineering</v>
          </cell>
          <cell r="E202" t="str">
            <v>Office</v>
          </cell>
          <cell r="F202" t="str">
            <v>Design Engineer</v>
          </cell>
          <cell r="G202">
            <v>43269</v>
          </cell>
        </row>
        <row r="203">
          <cell r="B203" t="str">
            <v>Vitor Angelo Matiello</v>
          </cell>
          <cell r="C203" t="str">
            <v>V B G INTECH VALVES MANF LLC</v>
          </cell>
          <cell r="D203" t="str">
            <v>Engineering</v>
          </cell>
          <cell r="E203" t="str">
            <v>Office</v>
          </cell>
          <cell r="F203" t="str">
            <v>Junior Design Engineer</v>
          </cell>
          <cell r="G203">
            <v>44978</v>
          </cell>
        </row>
        <row r="204">
          <cell r="B204" t="str">
            <v>Mohammed Irfan</v>
          </cell>
          <cell r="C204" t="str">
            <v>V B G INTECH VALVES MANF LLC</v>
          </cell>
          <cell r="D204" t="str">
            <v>Quality Control</v>
          </cell>
          <cell r="E204" t="str">
            <v>Office</v>
          </cell>
          <cell r="F204" t="str">
            <v>QC Engineer</v>
          </cell>
          <cell r="G204">
            <v>45558</v>
          </cell>
        </row>
        <row r="205">
          <cell r="B205" t="str">
            <v>Vijith Kalarikkal</v>
          </cell>
          <cell r="C205" t="str">
            <v>V B G INTECH VALVES MANF LLC</v>
          </cell>
          <cell r="D205" t="str">
            <v>Quality Control</v>
          </cell>
          <cell r="E205" t="str">
            <v>Office</v>
          </cell>
          <cell r="F205" t="str">
            <v>QC Engineer</v>
          </cell>
        </row>
        <row r="206">
          <cell r="B206" t="str">
            <v>Tony Tom Scaria</v>
          </cell>
          <cell r="C206" t="str">
            <v>V B G INTECH VALVES MANF LLC</v>
          </cell>
          <cell r="D206" t="str">
            <v>Sales and Marketing</v>
          </cell>
          <cell r="E206" t="str">
            <v>Office</v>
          </cell>
          <cell r="F206" t="str">
            <v>Application Engineer</v>
          </cell>
          <cell r="G206">
            <v>45439</v>
          </cell>
        </row>
        <row r="207">
          <cell r="B207" t="str">
            <v>Felipe Peris Gaziola</v>
          </cell>
          <cell r="C207" t="str">
            <v>V B G INTECH VALVES MANF LLC</v>
          </cell>
          <cell r="D207" t="str">
            <v>Sales and Marketing</v>
          </cell>
          <cell r="E207" t="str">
            <v>Office</v>
          </cell>
          <cell r="F207" t="str">
            <v>Application Specialist</v>
          </cell>
          <cell r="G207">
            <v>45231</v>
          </cell>
        </row>
        <row r="208">
          <cell r="B208" t="str">
            <v>Roney Biju</v>
          </cell>
          <cell r="C208" t="str">
            <v>V B G INTECH VALVES MANF LLC</v>
          </cell>
          <cell r="D208" t="str">
            <v>Sales and Marketing</v>
          </cell>
          <cell r="E208" t="str">
            <v>Office</v>
          </cell>
          <cell r="F208" t="str">
            <v>Application Engineer</v>
          </cell>
          <cell r="G208">
            <v>45586</v>
          </cell>
        </row>
        <row r="209">
          <cell r="B209" t="str">
            <v>Dasun Nirmal</v>
          </cell>
          <cell r="C209" t="str">
            <v>V B G INTECH VALVES MANF LLC</v>
          </cell>
          <cell r="D209" t="str">
            <v>Sales and Marketing</v>
          </cell>
          <cell r="E209" t="str">
            <v>Office</v>
          </cell>
          <cell r="F209" t="str">
            <v>Application Engineer</v>
          </cell>
          <cell r="G209">
            <v>45383</v>
          </cell>
        </row>
        <row r="210">
          <cell r="B210" t="str">
            <v>Krishna Prasath</v>
          </cell>
          <cell r="C210" t="str">
            <v>V B G INTECH VALVES MANF LLC</v>
          </cell>
          <cell r="E210" t="str">
            <v>Office</v>
          </cell>
          <cell r="F210" t="str">
            <v>Procurement Engineer</v>
          </cell>
          <cell r="G210">
            <v>45383</v>
          </cell>
        </row>
        <row r="211">
          <cell r="B211" t="str">
            <v>Ammar Masood</v>
          </cell>
          <cell r="C211" t="str">
            <v>V B G INTECH VALVES MANF LLC</v>
          </cell>
          <cell r="D211" t="str">
            <v>Engineering</v>
          </cell>
          <cell r="E211" t="str">
            <v>Office</v>
          </cell>
          <cell r="F211" t="str">
            <v>Project Coordinator</v>
          </cell>
          <cell r="G211">
            <v>45201</v>
          </cell>
        </row>
        <row r="212">
          <cell r="B212" t="str">
            <v>Risana N</v>
          </cell>
          <cell r="C212" t="str">
            <v>V B G INTECH VALVES MANF LLC</v>
          </cell>
          <cell r="E212" t="str">
            <v>Office</v>
          </cell>
          <cell r="F212" t="str">
            <v>Project Coordinator</v>
          </cell>
        </row>
        <row r="213">
          <cell r="B213" t="str">
            <v>Sameera Muhammad Rafi</v>
          </cell>
          <cell r="C213" t="str">
            <v>V B G INTECH VALVES MANF LLC</v>
          </cell>
          <cell r="D213" t="str">
            <v>Supporting</v>
          </cell>
          <cell r="E213" t="str">
            <v>Office</v>
          </cell>
          <cell r="F213" t="str">
            <v>Contracts Coordinator</v>
          </cell>
          <cell r="G213">
            <v>41548</v>
          </cell>
        </row>
        <row r="214">
          <cell r="B214" t="str">
            <v>Asad Ali</v>
          </cell>
          <cell r="C214" t="str">
            <v>V B G INTECH VALVES MANF LLC</v>
          </cell>
          <cell r="D214" t="str">
            <v>Finance</v>
          </cell>
          <cell r="E214" t="str">
            <v>Office</v>
          </cell>
          <cell r="F214" t="str">
            <v>Accountant</v>
          </cell>
          <cell r="G214">
            <v>43598</v>
          </cell>
        </row>
        <row r="215">
          <cell r="B215" t="str">
            <v>Dinesh Kumar</v>
          </cell>
          <cell r="C215" t="str">
            <v>V B G INTECH VALVES MANF LLC</v>
          </cell>
          <cell r="F215" t="str">
            <v>CNC Operator</v>
          </cell>
          <cell r="G215">
            <v>45600</v>
          </cell>
        </row>
        <row r="216">
          <cell r="B216" t="str">
            <v>Nanthu Danappan</v>
          </cell>
          <cell r="C216" t="str">
            <v>V B G INTECH VALVES MANF LLC</v>
          </cell>
          <cell r="D216" t="str">
            <v>Production</v>
          </cell>
          <cell r="E216" t="str">
            <v>Factory</v>
          </cell>
          <cell r="F216" t="str">
            <v>CNC Operator</v>
          </cell>
          <cell r="G216">
            <v>44150</v>
          </cell>
        </row>
        <row r="217">
          <cell r="B217" t="str">
            <v>Arthur Werner Barrantes</v>
          </cell>
          <cell r="C217" t="str">
            <v>V B G INTECH VALVES MANF LLC</v>
          </cell>
          <cell r="D217" t="str">
            <v>Production</v>
          </cell>
          <cell r="E217" t="str">
            <v>Factory</v>
          </cell>
          <cell r="F217" t="str">
            <v>CNC Operator</v>
          </cell>
          <cell r="G217">
            <v>44811</v>
          </cell>
        </row>
        <row r="218">
          <cell r="B218" t="str">
            <v>Valve Technician</v>
          </cell>
          <cell r="C218" t="str">
            <v>V B G INTECH VALVES MANF LLC</v>
          </cell>
        </row>
        <row r="219">
          <cell r="B219" t="str">
            <v>Azam Ashraf</v>
          </cell>
          <cell r="C219" t="str">
            <v>V B G INTECH VALVES MANF LLC</v>
          </cell>
          <cell r="D219" t="str">
            <v>Stores</v>
          </cell>
          <cell r="E219" t="str">
            <v>Factory</v>
          </cell>
          <cell r="F219" t="str">
            <v>Store Incharge</v>
          </cell>
          <cell r="G219">
            <v>45355</v>
          </cell>
        </row>
        <row r="220">
          <cell r="B220" t="str">
            <v>Ramesan Ravindran</v>
          </cell>
          <cell r="C220" t="str">
            <v>V B G INTECH VALVES MANF LLC</v>
          </cell>
          <cell r="D220" t="str">
            <v>Production</v>
          </cell>
          <cell r="E220" t="str">
            <v>Factory</v>
          </cell>
          <cell r="F220" t="str">
            <v>Senior CNC Operator</v>
          </cell>
          <cell r="G220">
            <v>41791</v>
          </cell>
        </row>
        <row r="221">
          <cell r="B221" t="str">
            <v>Ramachandran V S</v>
          </cell>
          <cell r="C221" t="str">
            <v>V B G INTECH VALVES MANF LLC</v>
          </cell>
          <cell r="D221" t="str">
            <v>Production</v>
          </cell>
          <cell r="E221" t="str">
            <v>Factory</v>
          </cell>
          <cell r="F221" t="str">
            <v>HOD Procurement</v>
          </cell>
          <cell r="G221">
            <v>41672</v>
          </cell>
        </row>
        <row r="222">
          <cell r="B222" t="str">
            <v>Muhammad Arshad</v>
          </cell>
          <cell r="C222" t="str">
            <v>V B G INTECH VALVES MANF LLC</v>
          </cell>
          <cell r="D222" t="str">
            <v>Production</v>
          </cell>
          <cell r="E222" t="str">
            <v>Factory</v>
          </cell>
          <cell r="F222" t="str">
            <v>Valve Technician</v>
          </cell>
          <cell r="G222">
            <v>42501</v>
          </cell>
        </row>
        <row r="223">
          <cell r="B223" t="str">
            <v>Chandra Bose Paulchamy</v>
          </cell>
          <cell r="C223" t="str">
            <v>V B G INTECH VALVES MANF LLC</v>
          </cell>
          <cell r="D223" t="str">
            <v>Production</v>
          </cell>
          <cell r="E223" t="str">
            <v>Factory</v>
          </cell>
          <cell r="F223" t="str">
            <v>Valve Technician</v>
          </cell>
          <cell r="G223">
            <v>41974</v>
          </cell>
        </row>
        <row r="224">
          <cell r="B224" t="str">
            <v>Sarin Surendran</v>
          </cell>
          <cell r="C224" t="str">
            <v>V B G INTECH VALVES MANF LLC</v>
          </cell>
          <cell r="D224" t="str">
            <v>Engineering</v>
          </cell>
          <cell r="E224" t="str">
            <v>Office</v>
          </cell>
          <cell r="F224" t="str">
            <v>Project Engineer</v>
          </cell>
          <cell r="G224">
            <v>43863</v>
          </cell>
        </row>
        <row r="225">
          <cell r="B225" t="str">
            <v>Arookh Prasad</v>
          </cell>
          <cell r="C225" t="str">
            <v>V B G INTECH VALVES MANF LLC</v>
          </cell>
          <cell r="D225" t="str">
            <v>Production</v>
          </cell>
          <cell r="E225" t="str">
            <v>Factory</v>
          </cell>
          <cell r="F225" t="str">
            <v>Valve Technician</v>
          </cell>
          <cell r="G225">
            <v>43870</v>
          </cell>
        </row>
        <row r="226">
          <cell r="B226" t="str">
            <v>Akshay CS</v>
          </cell>
          <cell r="C226" t="str">
            <v>V B G INTECH VALVES MANF LLC</v>
          </cell>
          <cell r="D226" t="str">
            <v>Production</v>
          </cell>
          <cell r="E226" t="str">
            <v>Factory</v>
          </cell>
          <cell r="F226" t="str">
            <v>Valve Technician</v>
          </cell>
        </row>
        <row r="227">
          <cell r="B227" t="str">
            <v>Usman Khalil Ahmad</v>
          </cell>
          <cell r="C227" t="str">
            <v>V B G INTECH VALVES MANF LLC</v>
          </cell>
          <cell r="D227" t="str">
            <v>Production</v>
          </cell>
          <cell r="E227" t="str">
            <v>Factory</v>
          </cell>
          <cell r="F227" t="str">
            <v>Valve Technician</v>
          </cell>
          <cell r="G227">
            <v>43870</v>
          </cell>
        </row>
        <row r="228">
          <cell r="B228" t="str">
            <v>Thiago Gimenes Leite</v>
          </cell>
          <cell r="C228" t="str">
            <v>V B G INTECH VALVES MANF LLC</v>
          </cell>
          <cell r="D228" t="str">
            <v>Production</v>
          </cell>
          <cell r="E228" t="str">
            <v>Factory</v>
          </cell>
          <cell r="F228" t="str">
            <v>Valve Technician</v>
          </cell>
          <cell r="G228">
            <v>45055</v>
          </cell>
        </row>
        <row r="229">
          <cell r="B229" t="str">
            <v>Sarath Chennangad Rajan</v>
          </cell>
          <cell r="C229" t="str">
            <v>V B G INTECH VALVES MANF LLC</v>
          </cell>
          <cell r="D229" t="str">
            <v>Production</v>
          </cell>
          <cell r="E229" t="str">
            <v>Factory</v>
          </cell>
          <cell r="F229" t="str">
            <v>Valve Technician</v>
          </cell>
          <cell r="G229">
            <v>44668</v>
          </cell>
        </row>
        <row r="230">
          <cell r="B230" t="str">
            <v>Yoosuf P</v>
          </cell>
          <cell r="C230" t="str">
            <v>V B G INTECH VALVES MANF LLC</v>
          </cell>
          <cell r="E230" t="str">
            <v>Factory</v>
          </cell>
          <cell r="F230" t="str">
            <v>Valve Technician</v>
          </cell>
          <cell r="G230">
            <v>45223</v>
          </cell>
        </row>
        <row r="231">
          <cell r="B231" t="str">
            <v>Rahim Badshah</v>
          </cell>
          <cell r="C231" t="str">
            <v>V B G INTECH VALVES MANF LLC</v>
          </cell>
          <cell r="D231" t="str">
            <v>Production</v>
          </cell>
          <cell r="E231" t="str">
            <v>Factory</v>
          </cell>
          <cell r="F231" t="str">
            <v>Carpenter</v>
          </cell>
          <cell r="G231">
            <v>43787</v>
          </cell>
        </row>
        <row r="232">
          <cell r="B232" t="str">
            <v>James Jose</v>
          </cell>
          <cell r="C232" t="str">
            <v>V B G INTECH VALVES MANF LLC</v>
          </cell>
          <cell r="D232" t="str">
            <v>Production</v>
          </cell>
          <cell r="E232" t="str">
            <v>Factory</v>
          </cell>
          <cell r="F232" t="str">
            <v>Valve Technician</v>
          </cell>
          <cell r="G232">
            <v>43786</v>
          </cell>
        </row>
        <row r="233">
          <cell r="B233" t="str">
            <v>Ajith Vijayan</v>
          </cell>
          <cell r="C233" t="str">
            <v>V B G INTECH VALVES MANF LLC</v>
          </cell>
          <cell r="D233" t="str">
            <v>Production</v>
          </cell>
          <cell r="E233" t="str">
            <v>Factory</v>
          </cell>
          <cell r="F233" t="str">
            <v>CNC Welder</v>
          </cell>
          <cell r="G233">
            <v>44959</v>
          </cell>
        </row>
        <row r="234">
          <cell r="B234" t="str">
            <v>Mohamed Izmy Naufar</v>
          </cell>
          <cell r="C234" t="str">
            <v>V B G INTECH VALVES MANF LLC</v>
          </cell>
          <cell r="D234" t="str">
            <v>Production</v>
          </cell>
          <cell r="E234" t="str">
            <v>Factory</v>
          </cell>
          <cell r="F234" t="str">
            <v>Industrial Painter</v>
          </cell>
          <cell r="G234">
            <v>45231</v>
          </cell>
        </row>
        <row r="235">
          <cell r="B235" t="str">
            <v>Omar Binghalib</v>
          </cell>
          <cell r="C235" t="str">
            <v>V B G INTECH VALVES MANF LLC</v>
          </cell>
          <cell r="D235" t="str">
            <v>HOD</v>
          </cell>
          <cell r="E235" t="str">
            <v>Office</v>
          </cell>
          <cell r="F235" t="str">
            <v>Director</v>
          </cell>
          <cell r="G235">
            <v>43040</v>
          </cell>
        </row>
        <row r="236">
          <cell r="B236" t="str">
            <v>Ronel Maranan</v>
          </cell>
          <cell r="C236" t="str">
            <v>V B G INTECH VALVES MANF LLC</v>
          </cell>
          <cell r="D236" t="str">
            <v>Tranport Optr</v>
          </cell>
          <cell r="E236" t="str">
            <v>Site</v>
          </cell>
          <cell r="F236" t="str">
            <v>Transport Operator</v>
          </cell>
          <cell r="G236">
            <v>44682</v>
          </cell>
        </row>
        <row r="237">
          <cell r="B237" t="str">
            <v>Udayan Kunjupillai</v>
          </cell>
          <cell r="C237" t="str">
            <v>V B G INTECH VALVES MANF LLC</v>
          </cell>
          <cell r="D237" t="str">
            <v xml:space="preserve">Engineering </v>
          </cell>
          <cell r="E237" t="str">
            <v>Office</v>
          </cell>
          <cell r="F237" t="str">
            <v>Site Engineer</v>
          </cell>
          <cell r="G237">
            <v>44663</v>
          </cell>
        </row>
        <row r="238">
          <cell r="B238" t="str">
            <v>Mohamed Akbar Ali</v>
          </cell>
          <cell r="C238" t="str">
            <v>INTECH</v>
          </cell>
          <cell r="D238" t="str">
            <v>Software</v>
          </cell>
          <cell r="E238" t="str">
            <v>Office</v>
          </cell>
          <cell r="F238" t="str">
            <v>Web Application Dev</v>
          </cell>
          <cell r="G238">
            <v>44760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B3A0-7688-4D25-AB5E-26AD782FE91C}">
  <dimension ref="A1:J215"/>
  <sheetViews>
    <sheetView tabSelected="1" workbookViewId="0">
      <selection sqref="A1:J1048576"/>
    </sheetView>
  </sheetViews>
  <sheetFormatPr defaultRowHeight="15" x14ac:dyDescent="0.25"/>
  <cols>
    <col min="1" max="1" width="24.85546875" style="53" customWidth="1"/>
    <col min="2" max="2" width="10.140625" style="54" customWidth="1"/>
    <col min="3" max="3" width="12.85546875" style="53" customWidth="1"/>
    <col min="4" max="4" width="12.5703125" style="53" customWidth="1"/>
    <col min="5" max="5" width="20" style="53" customWidth="1"/>
    <col min="6" max="6" width="10.85546875" style="55" bestFit="1" customWidth="1"/>
    <col min="7" max="7" width="11" style="55" customWidth="1"/>
    <col min="8" max="8" width="10.85546875" style="55" bestFit="1" customWidth="1"/>
    <col min="9" max="10" width="11.140625" style="56" customWidth="1"/>
  </cols>
  <sheetData>
    <row r="1" spans="1:10" ht="15.7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</row>
    <row r="2" spans="1:10" x14ac:dyDescent="0.25">
      <c r="A2" s="6" t="s">
        <v>10</v>
      </c>
      <c r="B2" s="7" t="s">
        <v>11</v>
      </c>
      <c r="C2" s="8" t="str">
        <f>VLOOKUP(A2:A170,[1]Info!$B$21:$D$238,3,FALSE)</f>
        <v>Sales and Marketing</v>
      </c>
      <c r="D2" s="8" t="s">
        <v>12</v>
      </c>
      <c r="E2" s="8" t="s">
        <v>13</v>
      </c>
      <c r="F2" s="9">
        <f>VLOOKUP(A2:A170,[1]Info!$B$21:$G$238,6,FALSE)</f>
        <v>42071</v>
      </c>
      <c r="G2" s="9">
        <v>45746</v>
      </c>
      <c r="H2" s="9">
        <v>45773</v>
      </c>
      <c r="I2" s="10">
        <f>H2-G2</f>
        <v>27</v>
      </c>
      <c r="J2" s="11">
        <f>28-I2</f>
        <v>1</v>
      </c>
    </row>
    <row r="3" spans="1:10" x14ac:dyDescent="0.25">
      <c r="A3" s="6" t="s">
        <v>13</v>
      </c>
      <c r="B3" s="7" t="s">
        <v>11</v>
      </c>
      <c r="C3" s="8" t="str">
        <f>VLOOKUP(A3:A171,[1]Info!$B$21:$D$238,3,FALSE)</f>
        <v>Production</v>
      </c>
      <c r="D3" s="8" t="s">
        <v>14</v>
      </c>
      <c r="E3" s="8" t="s">
        <v>15</v>
      </c>
      <c r="F3" s="9">
        <f>VLOOKUP(A3:A171,[1]Info!$B$21:$G$238,6,FALSE)</f>
        <v>40497</v>
      </c>
      <c r="G3" s="9">
        <v>45906</v>
      </c>
      <c r="H3" s="9">
        <v>45932</v>
      </c>
      <c r="I3" s="10">
        <f t="shared" ref="I3:I72" si="0">H3-G3</f>
        <v>26</v>
      </c>
      <c r="J3" s="11">
        <f t="shared" ref="J3:J72" si="1">28-I3</f>
        <v>2</v>
      </c>
    </row>
    <row r="4" spans="1:10" x14ac:dyDescent="0.25">
      <c r="A4" s="6" t="s">
        <v>16</v>
      </c>
      <c r="B4" s="7" t="s">
        <v>11</v>
      </c>
      <c r="C4" s="8" t="str">
        <f>VLOOKUP(A4:A172,[1]Info!$B$21:$D$238,3,FALSE)</f>
        <v>Sales and Marketing</v>
      </c>
      <c r="D4" s="8" t="s">
        <v>12</v>
      </c>
      <c r="E4" s="8" t="s">
        <v>10</v>
      </c>
      <c r="F4" s="9">
        <f>VLOOKUP(A4:A172,[1]Info!$B$21:$G$238,6,FALSE)</f>
        <v>45454</v>
      </c>
      <c r="G4" s="9">
        <v>45817</v>
      </c>
      <c r="H4" s="9">
        <v>45844</v>
      </c>
      <c r="I4" s="10">
        <f t="shared" si="0"/>
        <v>27</v>
      </c>
      <c r="J4" s="11">
        <f t="shared" si="1"/>
        <v>1</v>
      </c>
    </row>
    <row r="5" spans="1:10" x14ac:dyDescent="0.25">
      <c r="A5" s="6" t="s">
        <v>17</v>
      </c>
      <c r="B5" s="7" t="s">
        <v>18</v>
      </c>
      <c r="C5" s="8" t="str">
        <f>VLOOKUP(A5:A173,[1]Info!$B$21:$D$238,3,FALSE)</f>
        <v>Sales and Marketing</v>
      </c>
      <c r="D5" s="8" t="s">
        <v>12</v>
      </c>
      <c r="E5" s="8" t="s">
        <v>19</v>
      </c>
      <c r="F5" s="9">
        <f>VLOOKUP(A5:A173,[1]Info!$B$21:$G$238,6,FALSE)</f>
        <v>41548</v>
      </c>
      <c r="G5" s="9">
        <v>45671</v>
      </c>
      <c r="H5" s="9">
        <v>45674</v>
      </c>
      <c r="I5" s="10">
        <f t="shared" si="0"/>
        <v>3</v>
      </c>
      <c r="J5" s="11">
        <f t="shared" si="1"/>
        <v>25</v>
      </c>
    </row>
    <row r="6" spans="1:10" x14ac:dyDescent="0.25">
      <c r="A6" s="6" t="s">
        <v>17</v>
      </c>
      <c r="B6" s="7" t="s">
        <v>18</v>
      </c>
      <c r="C6" s="8" t="str">
        <f>VLOOKUP(A6:A174,[1]Info!$B$21:$D$238,3,FALSE)</f>
        <v>Sales and Marketing</v>
      </c>
      <c r="D6" s="8" t="s">
        <v>12</v>
      </c>
      <c r="E6" s="8" t="s">
        <v>19</v>
      </c>
      <c r="F6" s="9">
        <f>VLOOKUP(A6:A174,[1]Info!$B$21:$G$238,6,FALSE)</f>
        <v>41548</v>
      </c>
      <c r="G6" s="9">
        <v>45937</v>
      </c>
      <c r="H6" s="9">
        <v>45956</v>
      </c>
      <c r="I6" s="10">
        <f t="shared" si="0"/>
        <v>19</v>
      </c>
      <c r="J6" s="11">
        <f>25-I6</f>
        <v>6</v>
      </c>
    </row>
    <row r="7" spans="1:10" x14ac:dyDescent="0.25">
      <c r="A7" s="6" t="s">
        <v>19</v>
      </c>
      <c r="B7" s="12" t="s">
        <v>18</v>
      </c>
      <c r="C7" s="8" t="str">
        <f>VLOOKUP(A7:A175,[1]Info!$B$21:$D$238,3,FALSE)</f>
        <v>Calibration</v>
      </c>
      <c r="D7" s="13" t="s">
        <v>20</v>
      </c>
      <c r="E7" s="13" t="s">
        <v>21</v>
      </c>
      <c r="F7" s="9">
        <f>VLOOKUP(A7:A175,[1]Info!$B$21:$G$238,6,FALSE)</f>
        <v>39677</v>
      </c>
      <c r="G7" s="14">
        <v>45775</v>
      </c>
      <c r="H7" s="14">
        <v>45802</v>
      </c>
      <c r="I7" s="15">
        <f t="shared" si="0"/>
        <v>27</v>
      </c>
      <c r="J7" s="11">
        <f t="shared" si="1"/>
        <v>1</v>
      </c>
    </row>
    <row r="8" spans="1:10" x14ac:dyDescent="0.25">
      <c r="A8" s="6" t="s">
        <v>22</v>
      </c>
      <c r="B8" s="12" t="s">
        <v>18</v>
      </c>
      <c r="C8" s="8" t="s">
        <v>23</v>
      </c>
      <c r="D8" s="13" t="s">
        <v>20</v>
      </c>
      <c r="E8" s="13" t="s">
        <v>21</v>
      </c>
      <c r="F8" s="9">
        <v>39677</v>
      </c>
      <c r="G8" s="14">
        <v>45803</v>
      </c>
      <c r="H8" s="14">
        <v>45818</v>
      </c>
      <c r="I8" s="15">
        <f t="shared" si="0"/>
        <v>15</v>
      </c>
      <c r="J8" s="11">
        <f>1-I8</f>
        <v>-14</v>
      </c>
    </row>
    <row r="9" spans="1:10" x14ac:dyDescent="0.25">
      <c r="A9" s="6" t="s">
        <v>21</v>
      </c>
      <c r="B9" s="7" t="s">
        <v>18</v>
      </c>
      <c r="C9" s="8">
        <f>VLOOKUP(A9:A177,[1]Info!$B$21:$D$238,3,FALSE)</f>
        <v>0</v>
      </c>
      <c r="D9" s="8" t="s">
        <v>24</v>
      </c>
      <c r="E9" s="8" t="s">
        <v>19</v>
      </c>
      <c r="F9" s="9">
        <f>VLOOKUP(A9:A177,[1]Info!$B$21:$G$238,6,FALSE)</f>
        <v>0</v>
      </c>
      <c r="G9" s="9">
        <v>45740</v>
      </c>
      <c r="H9" s="9">
        <v>45767</v>
      </c>
      <c r="I9" s="10">
        <f t="shared" si="0"/>
        <v>27</v>
      </c>
      <c r="J9" s="11">
        <f t="shared" si="1"/>
        <v>1</v>
      </c>
    </row>
    <row r="10" spans="1:10" x14ac:dyDescent="0.25">
      <c r="A10" s="6" t="s">
        <v>25</v>
      </c>
      <c r="B10" s="7" t="s">
        <v>18</v>
      </c>
      <c r="C10" s="8" t="str">
        <f>VLOOKUP(A10:A178,[1]Info!$B$21:$D$238,3,FALSE)</f>
        <v>Calibration</v>
      </c>
      <c r="D10" s="8" t="s">
        <v>26</v>
      </c>
      <c r="E10" s="8" t="s">
        <v>27</v>
      </c>
      <c r="F10" s="9">
        <f>VLOOKUP(A10:A178,[1]Info!$B$21:$G$238,6,FALSE)</f>
        <v>41882</v>
      </c>
      <c r="G10" s="9">
        <v>45691</v>
      </c>
      <c r="H10" s="9">
        <v>45711</v>
      </c>
      <c r="I10" s="10">
        <f t="shared" si="0"/>
        <v>20</v>
      </c>
      <c r="J10" s="11">
        <f t="shared" si="1"/>
        <v>8</v>
      </c>
    </row>
    <row r="11" spans="1:10" x14ac:dyDescent="0.25">
      <c r="A11" s="6" t="s">
        <v>25</v>
      </c>
      <c r="B11" s="7" t="s">
        <v>18</v>
      </c>
      <c r="C11" s="8" t="str">
        <f>VLOOKUP(A11:A179,[1]Info!$B$21:$D$238,3,FALSE)</f>
        <v>Calibration</v>
      </c>
      <c r="D11" s="8" t="s">
        <v>26</v>
      </c>
      <c r="E11" s="8" t="s">
        <v>27</v>
      </c>
      <c r="F11" s="9">
        <f>VLOOKUP(A11:A179,[1]Info!$B$21:$G$238,6,FALSE)</f>
        <v>41882</v>
      </c>
      <c r="G11" s="9">
        <v>45915</v>
      </c>
      <c r="H11" s="9">
        <v>45921</v>
      </c>
      <c r="I11" s="10">
        <f t="shared" si="0"/>
        <v>6</v>
      </c>
      <c r="J11" s="11">
        <f>8-I11</f>
        <v>2</v>
      </c>
    </row>
    <row r="12" spans="1:10" x14ac:dyDescent="0.25">
      <c r="A12" s="6" t="s">
        <v>27</v>
      </c>
      <c r="B12" s="7" t="s">
        <v>18</v>
      </c>
      <c r="C12" s="8" t="str">
        <f>VLOOKUP(A12:A180,[1]Info!$B$21:$D$238,3,FALSE)</f>
        <v>Calibration</v>
      </c>
      <c r="D12" s="8" t="s">
        <v>26</v>
      </c>
      <c r="E12" s="8" t="s">
        <v>25</v>
      </c>
      <c r="F12" s="9">
        <f>VLOOKUP(A12:A180,[1]Info!$B$21:$G$238,6,FALSE)</f>
        <v>42120</v>
      </c>
      <c r="G12" s="9">
        <v>45754</v>
      </c>
      <c r="H12" s="9">
        <v>45774</v>
      </c>
      <c r="I12" s="10">
        <f t="shared" si="0"/>
        <v>20</v>
      </c>
      <c r="J12" s="11">
        <f t="shared" si="1"/>
        <v>8</v>
      </c>
    </row>
    <row r="13" spans="1:10" x14ac:dyDescent="0.25">
      <c r="A13" s="6" t="s">
        <v>27</v>
      </c>
      <c r="B13" s="7" t="s">
        <v>18</v>
      </c>
      <c r="C13" s="8" t="str">
        <f>VLOOKUP(A13:A181,[1]Info!$B$21:$D$238,3,FALSE)</f>
        <v>Calibration</v>
      </c>
      <c r="D13" s="8" t="s">
        <v>26</v>
      </c>
      <c r="E13" s="8" t="s">
        <v>25</v>
      </c>
      <c r="F13" s="9">
        <f>VLOOKUP(A13:A181,[1]Info!$B$21:$G$238,6,FALSE)</f>
        <v>42120</v>
      </c>
      <c r="G13" s="9">
        <v>45943</v>
      </c>
      <c r="H13" s="9">
        <v>45949</v>
      </c>
      <c r="I13" s="10">
        <f t="shared" si="0"/>
        <v>6</v>
      </c>
      <c r="J13" s="11">
        <f>8-I13</f>
        <v>2</v>
      </c>
    </row>
    <row r="14" spans="1:10" x14ac:dyDescent="0.25">
      <c r="A14" s="6" t="s">
        <v>28</v>
      </c>
      <c r="B14" s="7" t="s">
        <v>29</v>
      </c>
      <c r="C14" s="8" t="str">
        <f>VLOOKUP(A14:A182,[1]Info!$B$21:$D$238,3,FALSE)</f>
        <v>Corporate Finance</v>
      </c>
      <c r="D14" s="8" t="s">
        <v>30</v>
      </c>
      <c r="E14" s="8" t="s">
        <v>31</v>
      </c>
      <c r="F14" s="9">
        <f>VLOOKUP(A14:A182,[1]Info!$B$21:$G$238,6,FALSE)</f>
        <v>37561</v>
      </c>
      <c r="G14" s="9">
        <v>45750</v>
      </c>
      <c r="H14" s="9">
        <v>45776</v>
      </c>
      <c r="I14" s="10">
        <f t="shared" si="0"/>
        <v>26</v>
      </c>
      <c r="J14" s="11">
        <f t="shared" si="1"/>
        <v>2</v>
      </c>
    </row>
    <row r="15" spans="1:10" x14ac:dyDescent="0.25">
      <c r="A15" s="6" t="s">
        <v>32</v>
      </c>
      <c r="B15" s="7" t="s">
        <v>29</v>
      </c>
      <c r="C15" s="8" t="str">
        <f>VLOOKUP(A15:A183,[1]Info!$B$21:$D$238,3,FALSE)</f>
        <v>Corporate Finance</v>
      </c>
      <c r="D15" s="8" t="s">
        <v>30</v>
      </c>
      <c r="E15" s="8" t="s">
        <v>28</v>
      </c>
      <c r="F15" s="9">
        <f>VLOOKUP(A15:A183,[1]Info!$B$21:$G$238,6,FALSE)</f>
        <v>39739</v>
      </c>
      <c r="G15" s="9">
        <v>45817</v>
      </c>
      <c r="H15" s="9">
        <v>45830</v>
      </c>
      <c r="I15" s="10">
        <f t="shared" si="0"/>
        <v>13</v>
      </c>
      <c r="J15" s="11">
        <f t="shared" si="1"/>
        <v>15</v>
      </c>
    </row>
    <row r="16" spans="1:10" x14ac:dyDescent="0.25">
      <c r="A16" s="6" t="s">
        <v>33</v>
      </c>
      <c r="B16" s="7" t="s">
        <v>29</v>
      </c>
      <c r="C16" s="8" t="str">
        <f>VLOOKUP(A16:A184,[1]Info!$B$21:$D$238,3,FALSE)</f>
        <v>Corporate Finance</v>
      </c>
      <c r="D16" s="8" t="s">
        <v>30</v>
      </c>
      <c r="E16" s="8" t="s">
        <v>34</v>
      </c>
      <c r="F16" s="9">
        <f>VLOOKUP(A16:A184,[1]Info!$B$21:$G$238,6,FALSE)</f>
        <v>41000</v>
      </c>
      <c r="G16" s="9">
        <v>45824</v>
      </c>
      <c r="H16" s="9">
        <v>45847</v>
      </c>
      <c r="I16" s="10">
        <f t="shared" si="0"/>
        <v>23</v>
      </c>
      <c r="J16" s="11">
        <f t="shared" si="1"/>
        <v>5</v>
      </c>
    </row>
    <row r="17" spans="1:10" x14ac:dyDescent="0.25">
      <c r="A17" s="6" t="s">
        <v>35</v>
      </c>
      <c r="B17" s="7" t="s">
        <v>29</v>
      </c>
      <c r="C17" s="8" t="str">
        <f>VLOOKUP(A17:A185,[1]Info!$B$21:$D$238,3,FALSE)</f>
        <v>Corporate Finance</v>
      </c>
      <c r="D17" s="8" t="s">
        <v>30</v>
      </c>
      <c r="E17" s="8" t="s">
        <v>34</v>
      </c>
      <c r="F17" s="9">
        <f>VLOOKUP(A17:A185,[1]Info!$B$21:$G$238,6,FALSE)</f>
        <v>36078</v>
      </c>
      <c r="G17" s="9">
        <v>45851</v>
      </c>
      <c r="H17" s="9">
        <v>45857</v>
      </c>
      <c r="I17" s="10">
        <f t="shared" si="0"/>
        <v>6</v>
      </c>
      <c r="J17" s="11">
        <f t="shared" si="1"/>
        <v>22</v>
      </c>
    </row>
    <row r="18" spans="1:10" x14ac:dyDescent="0.25">
      <c r="A18" s="6" t="s">
        <v>34</v>
      </c>
      <c r="B18" s="7" t="s">
        <v>29</v>
      </c>
      <c r="C18" s="8" t="str">
        <f>VLOOKUP(A18:A186,[1]Info!$B$21:$D$238,3,FALSE)</f>
        <v>Corporate Finance</v>
      </c>
      <c r="D18" s="8" t="s">
        <v>30</v>
      </c>
      <c r="E18" s="8" t="s">
        <v>36</v>
      </c>
      <c r="F18" s="9">
        <f>VLOOKUP(A18:A186,[1]Info!$B$21:$G$238,6,FALSE)</f>
        <v>43779</v>
      </c>
      <c r="G18" s="9">
        <v>45916</v>
      </c>
      <c r="H18" s="9">
        <v>45930</v>
      </c>
      <c r="I18" s="10">
        <f t="shared" si="0"/>
        <v>14</v>
      </c>
      <c r="J18" s="11">
        <f t="shared" si="1"/>
        <v>14</v>
      </c>
    </row>
    <row r="19" spans="1:10" x14ac:dyDescent="0.25">
      <c r="A19" s="6" t="s">
        <v>37</v>
      </c>
      <c r="B19" s="7" t="s">
        <v>29</v>
      </c>
      <c r="C19" s="8" t="str">
        <f>VLOOKUP(A19:A187,[1]Info!$B$21:$D$238,3,FALSE)</f>
        <v>Corporate Finance</v>
      </c>
      <c r="D19" s="8" t="s">
        <v>38</v>
      </c>
      <c r="E19" s="8"/>
      <c r="F19" s="9">
        <f>VLOOKUP(A19:A187,[1]Info!$B$21:$G$238,6,FALSE)</f>
        <v>43850</v>
      </c>
      <c r="G19" s="9">
        <v>45750</v>
      </c>
      <c r="H19" s="9">
        <v>45760</v>
      </c>
      <c r="I19" s="10">
        <f t="shared" si="0"/>
        <v>10</v>
      </c>
      <c r="J19" s="11">
        <f t="shared" si="1"/>
        <v>18</v>
      </c>
    </row>
    <row r="20" spans="1:10" x14ac:dyDescent="0.25">
      <c r="A20" s="6" t="s">
        <v>31</v>
      </c>
      <c r="B20" s="7" t="s">
        <v>29</v>
      </c>
      <c r="C20" s="8" t="str">
        <f>VLOOKUP(A20:A188,[1]Info!$B$21:$D$238,3,FALSE)</f>
        <v>Corporate Finance</v>
      </c>
      <c r="D20" s="8" t="s">
        <v>30</v>
      </c>
      <c r="E20" s="8" t="s">
        <v>39</v>
      </c>
      <c r="F20" s="9">
        <f>VLOOKUP(A20:A188,[1]Info!$B$21:$G$238,6,FALSE)</f>
        <v>39052</v>
      </c>
      <c r="G20" s="9">
        <v>45872</v>
      </c>
      <c r="H20" s="9">
        <v>45895</v>
      </c>
      <c r="I20" s="10">
        <f t="shared" si="0"/>
        <v>23</v>
      </c>
      <c r="J20" s="11">
        <f t="shared" si="1"/>
        <v>5</v>
      </c>
    </row>
    <row r="21" spans="1:10" x14ac:dyDescent="0.25">
      <c r="A21" s="6" t="s">
        <v>40</v>
      </c>
      <c r="B21" s="7" t="s">
        <v>29</v>
      </c>
      <c r="C21" s="8" t="str">
        <f>VLOOKUP(A21:A190,[1]Info!$B$21:$D$238,3,FALSE)</f>
        <v>Corporate Finance</v>
      </c>
      <c r="D21" s="8" t="s">
        <v>30</v>
      </c>
      <c r="E21" s="8" t="s">
        <v>41</v>
      </c>
      <c r="F21" s="9">
        <f>VLOOKUP(A21:A190,[1]Info!$B$21:$G$238,6,FALSE)</f>
        <v>44962</v>
      </c>
      <c r="G21" s="9">
        <v>45753</v>
      </c>
      <c r="H21" s="9">
        <v>45775</v>
      </c>
      <c r="I21" s="10">
        <f t="shared" si="0"/>
        <v>22</v>
      </c>
      <c r="J21" s="11">
        <f t="shared" si="1"/>
        <v>6</v>
      </c>
    </row>
    <row r="22" spans="1:10" x14ac:dyDescent="0.25">
      <c r="A22" s="6" t="s">
        <v>42</v>
      </c>
      <c r="B22" s="7" t="s">
        <v>29</v>
      </c>
      <c r="C22" s="8" t="str">
        <f>VLOOKUP(A22:A192,[1]Info!$B$21:$D$238,3,FALSE)</f>
        <v>Corporate Finance</v>
      </c>
      <c r="D22" s="8" t="s">
        <v>30</v>
      </c>
      <c r="E22" s="8" t="s">
        <v>43</v>
      </c>
      <c r="F22" s="9">
        <f>VLOOKUP(A22:A192,[1]Info!$B$21:$G$238,6,FALSE)</f>
        <v>45354</v>
      </c>
      <c r="G22" s="9">
        <v>45809</v>
      </c>
      <c r="H22" s="9">
        <v>45827</v>
      </c>
      <c r="I22" s="10">
        <f t="shared" si="0"/>
        <v>18</v>
      </c>
      <c r="J22" s="11">
        <f t="shared" si="1"/>
        <v>10</v>
      </c>
    </row>
    <row r="23" spans="1:10" x14ac:dyDescent="0.25">
      <c r="A23" s="6" t="s">
        <v>44</v>
      </c>
      <c r="B23" s="7" t="s">
        <v>29</v>
      </c>
      <c r="C23" s="8" t="str">
        <f>VLOOKUP(A23:A193,[1]Info!$B$21:$D$238,3,FALSE)</f>
        <v>Corporate</v>
      </c>
      <c r="D23" s="8" t="s">
        <v>30</v>
      </c>
      <c r="E23" s="8" t="s">
        <v>45</v>
      </c>
      <c r="F23" s="9">
        <f>VLOOKUP(A23:A193,[1]Info!$B$21:$G$238,6,FALSE)</f>
        <v>45496</v>
      </c>
      <c r="G23" s="9">
        <v>45739</v>
      </c>
      <c r="H23" s="9">
        <v>45757</v>
      </c>
      <c r="I23" s="10">
        <f t="shared" si="0"/>
        <v>18</v>
      </c>
      <c r="J23" s="11">
        <f t="shared" si="1"/>
        <v>10</v>
      </c>
    </row>
    <row r="24" spans="1:10" x14ac:dyDescent="0.25">
      <c r="A24" s="16" t="s">
        <v>46</v>
      </c>
      <c r="B24" s="17" t="s">
        <v>29</v>
      </c>
      <c r="C24" s="18" t="str">
        <f>VLOOKUP(A24:A195,[1]Info!$B$21:$D$238,3,FALSE)</f>
        <v>Corporate Finance</v>
      </c>
      <c r="D24" s="18" t="s">
        <v>30</v>
      </c>
      <c r="E24" s="18"/>
      <c r="F24" s="19">
        <f>VLOOKUP(A24:A195,[1]Info!$B$21:$G$238,6,FALSE)</f>
        <v>41343</v>
      </c>
      <c r="G24" s="19"/>
      <c r="H24" s="19"/>
      <c r="I24" s="20">
        <f t="shared" si="0"/>
        <v>0</v>
      </c>
      <c r="J24" s="21">
        <f t="shared" si="1"/>
        <v>28</v>
      </c>
    </row>
    <row r="25" spans="1:10" x14ac:dyDescent="0.25">
      <c r="A25" s="6" t="s">
        <v>47</v>
      </c>
      <c r="B25" s="7" t="s">
        <v>29</v>
      </c>
      <c r="C25" s="8" t="str">
        <f>VLOOKUP(A25:A196,[1]Info!$B$21:$D$238,3,FALSE)</f>
        <v>Finance</v>
      </c>
      <c r="D25" s="8" t="s">
        <v>30</v>
      </c>
      <c r="E25" s="8" t="s">
        <v>48</v>
      </c>
      <c r="F25" s="9">
        <f>VLOOKUP(A25:A196,[1]Info!$B$21:$G$238,6,FALSE)</f>
        <v>42177</v>
      </c>
      <c r="G25" s="9">
        <v>45851</v>
      </c>
      <c r="H25" s="9">
        <v>45873</v>
      </c>
      <c r="I25" s="10">
        <f t="shared" si="0"/>
        <v>22</v>
      </c>
      <c r="J25" s="11">
        <f t="shared" si="1"/>
        <v>6</v>
      </c>
    </row>
    <row r="26" spans="1:10" x14ac:dyDescent="0.25">
      <c r="A26" s="6" t="s">
        <v>49</v>
      </c>
      <c r="B26" s="7" t="s">
        <v>29</v>
      </c>
      <c r="C26" s="8" t="str">
        <f>VLOOKUP(A26:A197,[1]Info!$B$21:$D$238,3,FALSE)</f>
        <v>Human Resource</v>
      </c>
      <c r="D26" s="8" t="s">
        <v>50</v>
      </c>
      <c r="E26" s="8" t="s">
        <v>51</v>
      </c>
      <c r="F26" s="9">
        <f>VLOOKUP(A26:A197,[1]Info!$B$21:$G$238,6,FALSE)</f>
        <v>35231</v>
      </c>
      <c r="G26" s="9">
        <v>45809</v>
      </c>
      <c r="H26" s="9">
        <v>45836</v>
      </c>
      <c r="I26" s="10">
        <f t="shared" si="0"/>
        <v>27</v>
      </c>
      <c r="J26" s="11">
        <f t="shared" si="1"/>
        <v>1</v>
      </c>
    </row>
    <row r="27" spans="1:10" x14ac:dyDescent="0.25">
      <c r="A27" s="16" t="s">
        <v>52</v>
      </c>
      <c r="B27" s="17" t="s">
        <v>29</v>
      </c>
      <c r="C27" s="18" t="str">
        <f>VLOOKUP(A27:A199,[1]Info!$B$21:$D$238,3,FALSE)</f>
        <v>Human Resource</v>
      </c>
      <c r="D27" s="18" t="s">
        <v>53</v>
      </c>
      <c r="E27" s="18" t="s">
        <v>49</v>
      </c>
      <c r="F27" s="19">
        <f>VLOOKUP(A27:A199,[1]Info!$B$21:$G$238,6,FALSE)</f>
        <v>41279</v>
      </c>
      <c r="G27" s="19"/>
      <c r="H27" s="19"/>
      <c r="I27" s="20">
        <f t="shared" si="0"/>
        <v>0</v>
      </c>
      <c r="J27" s="21">
        <f t="shared" si="1"/>
        <v>28</v>
      </c>
    </row>
    <row r="28" spans="1:10" x14ac:dyDescent="0.25">
      <c r="A28" s="6" t="s">
        <v>54</v>
      </c>
      <c r="B28" s="7" t="s">
        <v>29</v>
      </c>
      <c r="C28" s="8" t="str">
        <f>VLOOKUP(A28:A200,[1]Info!$B$21:$D$238,3,FALSE)</f>
        <v>Human Resource</v>
      </c>
      <c r="D28" s="8" t="s">
        <v>55</v>
      </c>
      <c r="E28" s="8" t="s">
        <v>56</v>
      </c>
      <c r="F28" s="9">
        <f>VLOOKUP(A28:A200,[1]Info!$B$21:$G$238,6,FALSE)</f>
        <v>45356</v>
      </c>
      <c r="G28" s="9">
        <v>45748</v>
      </c>
      <c r="H28" s="9">
        <v>45762</v>
      </c>
      <c r="I28" s="10">
        <f t="shared" si="0"/>
        <v>14</v>
      </c>
      <c r="J28" s="11">
        <f t="shared" si="1"/>
        <v>14</v>
      </c>
    </row>
    <row r="29" spans="1:10" x14ac:dyDescent="0.25">
      <c r="A29" s="6" t="s">
        <v>57</v>
      </c>
      <c r="B29" s="7" t="s">
        <v>29</v>
      </c>
      <c r="C29" s="8" t="str">
        <f>VLOOKUP(A29:A201,[1]Info!$B$21:$D$238,3,FALSE)</f>
        <v>Human Resource</v>
      </c>
      <c r="D29" s="8" t="s">
        <v>58</v>
      </c>
      <c r="E29" s="8" t="s">
        <v>59</v>
      </c>
      <c r="F29" s="9">
        <f>VLOOKUP(A29:A201,[1]Info!$B$21:$G$238,6,FALSE)</f>
        <v>42057</v>
      </c>
      <c r="G29" s="9">
        <v>45864</v>
      </c>
      <c r="H29" s="9">
        <v>45886</v>
      </c>
      <c r="I29" s="10">
        <f t="shared" si="0"/>
        <v>22</v>
      </c>
      <c r="J29" s="11">
        <f t="shared" si="1"/>
        <v>6</v>
      </c>
    </row>
    <row r="30" spans="1:10" x14ac:dyDescent="0.25">
      <c r="A30" s="6" t="s">
        <v>60</v>
      </c>
      <c r="B30" s="7" t="s">
        <v>29</v>
      </c>
      <c r="C30" s="8" t="s">
        <v>61</v>
      </c>
      <c r="D30" s="8" t="s">
        <v>58</v>
      </c>
      <c r="E30" s="8" t="s">
        <v>49</v>
      </c>
      <c r="F30" s="9">
        <f>VLOOKUP(A30:A202,[1]Info!$B$21:$G$238,6,FALSE)</f>
        <v>45634</v>
      </c>
      <c r="G30" s="9">
        <v>45797</v>
      </c>
      <c r="H30" s="9">
        <v>45820</v>
      </c>
      <c r="I30" s="10">
        <f t="shared" si="0"/>
        <v>23</v>
      </c>
      <c r="J30" s="11">
        <f t="shared" si="1"/>
        <v>5</v>
      </c>
    </row>
    <row r="31" spans="1:10" x14ac:dyDescent="0.25">
      <c r="A31" s="6" t="s">
        <v>62</v>
      </c>
      <c r="B31" s="7" t="s">
        <v>29</v>
      </c>
      <c r="C31" s="8" t="str">
        <f>VLOOKUP(A31:A204,[1]Info!$B$21:$D$238,3,FALSE)</f>
        <v xml:space="preserve">Facility Management </v>
      </c>
      <c r="D31" s="8" t="s">
        <v>63</v>
      </c>
      <c r="E31" s="8"/>
      <c r="F31" s="9">
        <f>VLOOKUP(A31:A204,[1]Info!$B$21:$G$238,6,FALSE)</f>
        <v>45537</v>
      </c>
      <c r="G31" s="9">
        <v>45915</v>
      </c>
      <c r="H31" s="9">
        <v>45942</v>
      </c>
      <c r="I31" s="10">
        <f t="shared" si="0"/>
        <v>27</v>
      </c>
      <c r="J31" s="11">
        <f t="shared" si="1"/>
        <v>1</v>
      </c>
    </row>
    <row r="32" spans="1:10" x14ac:dyDescent="0.25">
      <c r="A32" s="6" t="s">
        <v>54</v>
      </c>
      <c r="B32" s="7" t="s">
        <v>29</v>
      </c>
      <c r="C32" s="8" t="str">
        <f>VLOOKUP(A32:A206,[1]Info!$B$21:$D$238,3,FALSE)</f>
        <v>Human Resource</v>
      </c>
      <c r="D32" s="8" t="s">
        <v>55</v>
      </c>
      <c r="E32" s="8" t="s">
        <v>56</v>
      </c>
      <c r="F32" s="9">
        <f>VLOOKUP(A32:A206,[1]Info!$B$21:$G$238,6,FALSE)</f>
        <v>45356</v>
      </c>
      <c r="G32" s="14">
        <v>45818</v>
      </c>
      <c r="H32" s="14">
        <v>45827</v>
      </c>
      <c r="I32" s="10">
        <f t="shared" si="0"/>
        <v>9</v>
      </c>
      <c r="J32" s="11">
        <f>14-I32</f>
        <v>5</v>
      </c>
    </row>
    <row r="33" spans="1:10" x14ac:dyDescent="0.25">
      <c r="A33" s="6" t="s">
        <v>64</v>
      </c>
      <c r="B33" s="7" t="s">
        <v>65</v>
      </c>
      <c r="C33" s="8" t="str">
        <f>VLOOKUP(A33:A208,[1]Info!$B$21:$D$238,3,FALSE)</f>
        <v>Engineering</v>
      </c>
      <c r="D33" s="8" t="s">
        <v>66</v>
      </c>
      <c r="E33" s="8" t="s">
        <v>67</v>
      </c>
      <c r="F33" s="9">
        <f>VLOOKUP(A33:A208,[1]Info!$B$21:$G$238,6,FALSE)</f>
        <v>43429</v>
      </c>
      <c r="G33" s="9">
        <v>45699</v>
      </c>
      <c r="H33" s="9">
        <v>45704</v>
      </c>
      <c r="I33" s="10">
        <f t="shared" si="0"/>
        <v>5</v>
      </c>
      <c r="J33" s="11">
        <f t="shared" si="1"/>
        <v>23</v>
      </c>
    </row>
    <row r="34" spans="1:10" x14ac:dyDescent="0.25">
      <c r="A34" s="6" t="s">
        <v>68</v>
      </c>
      <c r="B34" s="7" t="s">
        <v>65</v>
      </c>
      <c r="C34" s="8" t="str">
        <f>VLOOKUP(A34:A209,[1]Info!$B$21:$D$238,3,FALSE)</f>
        <v>Engineering</v>
      </c>
      <c r="D34" s="8" t="s">
        <v>66</v>
      </c>
      <c r="E34" s="8" t="s">
        <v>69</v>
      </c>
      <c r="F34" s="9">
        <f>VLOOKUP(A34:A209,[1]Info!$B$21:$G$238,6,FALSE)</f>
        <v>43381</v>
      </c>
      <c r="G34" s="14">
        <v>45901</v>
      </c>
      <c r="H34" s="14">
        <v>45914</v>
      </c>
      <c r="I34" s="10">
        <f t="shared" si="0"/>
        <v>13</v>
      </c>
      <c r="J34" s="11">
        <f t="shared" si="1"/>
        <v>15</v>
      </c>
    </row>
    <row r="35" spans="1:10" x14ac:dyDescent="0.25">
      <c r="A35" s="6" t="s">
        <v>68</v>
      </c>
      <c r="B35" s="7" t="s">
        <v>65</v>
      </c>
      <c r="C35" s="8" t="str">
        <f>VLOOKUP(A35:A210,[1]Info!$B$21:$D$238,3,FALSE)</f>
        <v>Engineering</v>
      </c>
      <c r="D35" s="8" t="s">
        <v>66</v>
      </c>
      <c r="E35" s="8" t="s">
        <v>70</v>
      </c>
      <c r="F35" s="9">
        <f>VLOOKUP(A35:A210,[1]Info!$B$21:$G$238,6,FALSE)</f>
        <v>43381</v>
      </c>
      <c r="G35" s="9">
        <v>45817</v>
      </c>
      <c r="H35" s="9">
        <v>45830</v>
      </c>
      <c r="I35" s="10">
        <f t="shared" si="0"/>
        <v>13</v>
      </c>
      <c r="J35" s="11">
        <f>15-I35</f>
        <v>2</v>
      </c>
    </row>
    <row r="36" spans="1:10" x14ac:dyDescent="0.25">
      <c r="A36" s="6" t="s">
        <v>71</v>
      </c>
      <c r="B36" s="7" t="s">
        <v>65</v>
      </c>
      <c r="C36" s="8" t="str">
        <f>VLOOKUP(A36:A211,[1]Info!$B$21:$D$238,3,FALSE)</f>
        <v>Engineering</v>
      </c>
      <c r="D36" s="8" t="s">
        <v>66</v>
      </c>
      <c r="E36" s="8" t="s">
        <v>72</v>
      </c>
      <c r="F36" s="9">
        <f>VLOOKUP(A36:A211,[1]Info!$B$21:$G$238,6,FALSE)</f>
        <v>44486</v>
      </c>
      <c r="G36" s="9">
        <v>45761</v>
      </c>
      <c r="H36" s="9">
        <v>45765</v>
      </c>
      <c r="I36" s="10">
        <f t="shared" si="0"/>
        <v>4</v>
      </c>
      <c r="J36" s="11">
        <f t="shared" si="1"/>
        <v>24</v>
      </c>
    </row>
    <row r="37" spans="1:10" x14ac:dyDescent="0.25">
      <c r="A37" s="6" t="s">
        <v>71</v>
      </c>
      <c r="B37" s="7" t="s">
        <v>65</v>
      </c>
      <c r="C37" s="8" t="str">
        <f>VLOOKUP(A37:A214,[1]Info!$B$21:$D$238,3,FALSE)</f>
        <v>Engineering</v>
      </c>
      <c r="D37" s="8" t="s">
        <v>66</v>
      </c>
      <c r="E37" s="8" t="s">
        <v>72</v>
      </c>
      <c r="F37" s="9">
        <f>VLOOKUP(A37:A214,[1]Info!$B$21:$G$238,6,FALSE)</f>
        <v>44486</v>
      </c>
      <c r="G37" s="9">
        <v>45929</v>
      </c>
      <c r="H37" s="9">
        <v>45933</v>
      </c>
      <c r="I37" s="10">
        <f t="shared" si="0"/>
        <v>4</v>
      </c>
      <c r="J37" s="11">
        <f>24-I37</f>
        <v>20</v>
      </c>
    </row>
    <row r="38" spans="1:10" x14ac:dyDescent="0.25">
      <c r="A38" s="6" t="s">
        <v>71</v>
      </c>
      <c r="B38" s="7" t="s">
        <v>65</v>
      </c>
      <c r="C38" s="8" t="str">
        <f>VLOOKUP(A38:A214,[1]Info!$B$21:$D$238,3,FALSE)</f>
        <v>Engineering</v>
      </c>
      <c r="D38" s="8" t="s">
        <v>66</v>
      </c>
      <c r="E38" s="8" t="s">
        <v>72</v>
      </c>
      <c r="F38" s="9">
        <f>VLOOKUP(A38:A214,[1]Info!$B$21:$G$238,6,FALSE)</f>
        <v>44486</v>
      </c>
      <c r="G38" s="9">
        <v>45789</v>
      </c>
      <c r="H38" s="9">
        <v>45791</v>
      </c>
      <c r="I38" s="10">
        <f t="shared" si="0"/>
        <v>2</v>
      </c>
      <c r="J38" s="11">
        <f>20-I38</f>
        <v>18</v>
      </c>
    </row>
    <row r="39" spans="1:10" x14ac:dyDescent="0.25">
      <c r="A39" s="6" t="s">
        <v>73</v>
      </c>
      <c r="B39" s="7" t="s">
        <v>65</v>
      </c>
      <c r="C39" s="8" t="str">
        <f>VLOOKUP(A39:A214,[1]Info!$B$21:$D$238,3,FALSE)</f>
        <v>Sales and Marketing</v>
      </c>
      <c r="D39" s="8" t="s">
        <v>74</v>
      </c>
      <c r="E39" s="8" t="s">
        <v>75</v>
      </c>
      <c r="F39" s="9">
        <f>VLOOKUP(A39:A214,[1]Info!$B$21:$G$238,6,FALSE)</f>
        <v>44475</v>
      </c>
      <c r="G39" s="9">
        <v>45751</v>
      </c>
      <c r="H39" s="9">
        <v>45760</v>
      </c>
      <c r="I39" s="10">
        <f t="shared" si="0"/>
        <v>9</v>
      </c>
      <c r="J39" s="11">
        <f t="shared" si="1"/>
        <v>19</v>
      </c>
    </row>
    <row r="40" spans="1:10" x14ac:dyDescent="0.25">
      <c r="A40" s="6"/>
      <c r="B40" s="7" t="s">
        <v>65</v>
      </c>
      <c r="C40" s="8"/>
      <c r="D40" s="8" t="s">
        <v>74</v>
      </c>
      <c r="E40" s="8" t="s">
        <v>75</v>
      </c>
      <c r="F40" s="9"/>
      <c r="G40" s="9">
        <v>45839</v>
      </c>
      <c r="H40" s="9">
        <v>45846</v>
      </c>
      <c r="I40" s="10">
        <f t="shared" si="0"/>
        <v>7</v>
      </c>
      <c r="J40" s="11">
        <f t="shared" si="1"/>
        <v>21</v>
      </c>
    </row>
    <row r="41" spans="1:10" x14ac:dyDescent="0.25">
      <c r="A41" s="16" t="s">
        <v>76</v>
      </c>
      <c r="B41" s="17" t="s">
        <v>65</v>
      </c>
      <c r="C41" s="18" t="str">
        <f>VLOOKUP(A41:A214,[1]Info!$B$21:$D$238,3,FALSE)</f>
        <v>Engineering</v>
      </c>
      <c r="D41" s="18" t="s">
        <v>66</v>
      </c>
      <c r="E41" s="18" t="s">
        <v>77</v>
      </c>
      <c r="F41" s="19">
        <f>VLOOKUP(A41:A214,[1]Info!$B$21:$G$238,6,FALSE)</f>
        <v>43639</v>
      </c>
      <c r="G41" s="22"/>
      <c r="H41" s="22"/>
      <c r="I41" s="20">
        <f t="shared" si="0"/>
        <v>0</v>
      </c>
      <c r="J41" s="21">
        <f t="shared" si="1"/>
        <v>28</v>
      </c>
    </row>
    <row r="42" spans="1:10" x14ac:dyDescent="0.25">
      <c r="A42" s="6" t="s">
        <v>78</v>
      </c>
      <c r="B42" s="7" t="s">
        <v>65</v>
      </c>
      <c r="C42" s="8" t="str">
        <f>VLOOKUP(A42:A214,[1]Info!$B$21:$D$238,3,FALSE)</f>
        <v>Engineering</v>
      </c>
      <c r="D42" s="8" t="s">
        <v>66</v>
      </c>
      <c r="E42" s="8" t="s">
        <v>79</v>
      </c>
      <c r="F42" s="9">
        <f>VLOOKUP(A42:A214,[1]Info!$B$21:$G$238,6,FALSE)</f>
        <v>44907</v>
      </c>
      <c r="G42" s="9">
        <v>45726</v>
      </c>
      <c r="H42" s="9">
        <v>45744</v>
      </c>
      <c r="I42" s="10">
        <f t="shared" si="0"/>
        <v>18</v>
      </c>
      <c r="J42" s="11">
        <f t="shared" si="1"/>
        <v>10</v>
      </c>
    </row>
    <row r="43" spans="1:10" x14ac:dyDescent="0.25">
      <c r="A43" s="6" t="s">
        <v>80</v>
      </c>
      <c r="B43" s="7" t="s">
        <v>65</v>
      </c>
      <c r="C43" s="8" t="str">
        <f>VLOOKUP(A43:A214,[1]Info!$B$21:$D$238,3,FALSE)</f>
        <v>Engineering</v>
      </c>
      <c r="D43" s="8" t="s">
        <v>81</v>
      </c>
      <c r="E43" s="8" t="s">
        <v>82</v>
      </c>
      <c r="F43" s="9">
        <f>VLOOKUP(A43:A214,[1]Info!$B$21:$G$238,6,FALSE)</f>
        <v>44899</v>
      </c>
      <c r="G43" s="9">
        <v>45929</v>
      </c>
      <c r="H43" s="9">
        <v>45954</v>
      </c>
      <c r="I43" s="10">
        <f t="shared" si="0"/>
        <v>25</v>
      </c>
      <c r="J43" s="11">
        <f t="shared" si="1"/>
        <v>3</v>
      </c>
    </row>
    <row r="44" spans="1:10" x14ac:dyDescent="0.25">
      <c r="A44" s="6" t="s">
        <v>83</v>
      </c>
      <c r="B44" s="7" t="s">
        <v>65</v>
      </c>
      <c r="C44" s="8" t="str">
        <f>VLOOKUP(A44:A214,[1]Info!$B$21:$D$238,3,FALSE)</f>
        <v>Supporting</v>
      </c>
      <c r="D44" s="8" t="s">
        <v>84</v>
      </c>
      <c r="E44" s="8" t="s">
        <v>85</v>
      </c>
      <c r="F44" s="9">
        <f>VLOOKUP(A44:A214,[1]Info!$B$21:$G$238,6,FALSE)</f>
        <v>43604</v>
      </c>
      <c r="G44" s="9">
        <v>45838</v>
      </c>
      <c r="H44" s="9">
        <v>45865</v>
      </c>
      <c r="I44" s="10">
        <f t="shared" si="0"/>
        <v>27</v>
      </c>
      <c r="J44" s="11">
        <f t="shared" si="1"/>
        <v>1</v>
      </c>
    </row>
    <row r="45" spans="1:10" x14ac:dyDescent="0.25">
      <c r="A45" s="6" t="s">
        <v>86</v>
      </c>
      <c r="B45" s="7" t="s">
        <v>65</v>
      </c>
      <c r="C45" s="8" t="str">
        <f>VLOOKUP(A45:A214,[1]Info!$B$21:$D$238,3,FALSE)</f>
        <v>Engineering</v>
      </c>
      <c r="D45" s="8" t="s">
        <v>87</v>
      </c>
      <c r="E45" s="8" t="s">
        <v>88</v>
      </c>
      <c r="F45" s="9">
        <f>VLOOKUP(A45:A214,[1]Info!$B$21:$G$238,6,FALSE)</f>
        <v>45432</v>
      </c>
      <c r="G45" s="9">
        <v>45796</v>
      </c>
      <c r="H45" s="9">
        <v>45817</v>
      </c>
      <c r="I45" s="10">
        <f t="shared" si="0"/>
        <v>21</v>
      </c>
      <c r="J45" s="11">
        <f t="shared" si="1"/>
        <v>7</v>
      </c>
    </row>
    <row r="46" spans="1:10" x14ac:dyDescent="0.25">
      <c r="A46" s="6" t="s">
        <v>89</v>
      </c>
      <c r="B46" s="7" t="s">
        <v>65</v>
      </c>
      <c r="C46" s="8" t="str">
        <f>VLOOKUP(A46:A214,[1]Info!$B$21:$D$238,3,FALSE)</f>
        <v>Engineering</v>
      </c>
      <c r="D46" s="8" t="s">
        <v>90</v>
      </c>
      <c r="E46" s="8" t="s">
        <v>91</v>
      </c>
      <c r="F46" s="9">
        <f>VLOOKUP(A46:A214,[1]Info!$B$21:$G$238,6,FALSE)</f>
        <v>45019</v>
      </c>
      <c r="G46" s="9">
        <v>45754</v>
      </c>
      <c r="H46" s="9">
        <v>45763</v>
      </c>
      <c r="I46" s="10">
        <f t="shared" si="0"/>
        <v>9</v>
      </c>
      <c r="J46" s="11">
        <f t="shared" si="1"/>
        <v>19</v>
      </c>
    </row>
    <row r="47" spans="1:10" x14ac:dyDescent="0.25">
      <c r="A47" s="6" t="s">
        <v>89</v>
      </c>
      <c r="B47" s="7" t="s">
        <v>65</v>
      </c>
      <c r="C47" s="8" t="str">
        <f>VLOOKUP(A47:A214,[1]Info!$B$21:$D$238,3,FALSE)</f>
        <v>Engineering</v>
      </c>
      <c r="D47" s="8" t="s">
        <v>90</v>
      </c>
      <c r="E47" s="8" t="s">
        <v>91</v>
      </c>
      <c r="F47" s="9">
        <f>VLOOKUP(A47:A214,[1]Info!$B$21:$G$238,6,FALSE)</f>
        <v>45019</v>
      </c>
      <c r="G47" s="9">
        <v>45908</v>
      </c>
      <c r="H47" s="9">
        <v>45914</v>
      </c>
      <c r="I47" s="10">
        <f t="shared" si="0"/>
        <v>6</v>
      </c>
      <c r="J47" s="11">
        <f>19-I47</f>
        <v>13</v>
      </c>
    </row>
    <row r="48" spans="1:10" x14ac:dyDescent="0.25">
      <c r="A48" s="6" t="s">
        <v>92</v>
      </c>
      <c r="B48" s="7" t="s">
        <v>65</v>
      </c>
      <c r="C48" s="8" t="str">
        <f>VLOOKUP(A48:A214,[1]Info!$B$21:$D$238,3,FALSE)</f>
        <v>Engineering</v>
      </c>
      <c r="D48" s="8" t="s">
        <v>66</v>
      </c>
      <c r="E48" s="8" t="s">
        <v>93</v>
      </c>
      <c r="F48" s="9">
        <f>VLOOKUP(A48:A214,[1]Info!$B$21:$G$238,6,FALSE)</f>
        <v>44584</v>
      </c>
      <c r="G48" s="9">
        <v>45733</v>
      </c>
      <c r="H48" s="9">
        <v>45753</v>
      </c>
      <c r="I48" s="10">
        <f t="shared" si="0"/>
        <v>20</v>
      </c>
      <c r="J48" s="11">
        <f t="shared" si="1"/>
        <v>8</v>
      </c>
    </row>
    <row r="49" spans="1:10" x14ac:dyDescent="0.25">
      <c r="A49" s="6" t="s">
        <v>94</v>
      </c>
      <c r="B49" s="7" t="s">
        <v>65</v>
      </c>
      <c r="C49" s="8">
        <f>VLOOKUP(A49:A214,[1]Info!$B$21:$D$238,3,FALSE)</f>
        <v>0</v>
      </c>
      <c r="D49" s="8" t="s">
        <v>95</v>
      </c>
      <c r="E49" s="8" t="s">
        <v>96</v>
      </c>
      <c r="F49" s="9">
        <f>VLOOKUP(A49:A214,[1]Info!$B$21:$G$238,6,FALSE)</f>
        <v>45300</v>
      </c>
      <c r="G49" s="9">
        <v>45950</v>
      </c>
      <c r="H49" s="9">
        <v>45973</v>
      </c>
      <c r="I49" s="10">
        <f t="shared" si="0"/>
        <v>23</v>
      </c>
      <c r="J49" s="11">
        <f t="shared" si="1"/>
        <v>5</v>
      </c>
    </row>
    <row r="50" spans="1:10" x14ac:dyDescent="0.25">
      <c r="A50" s="6" t="s">
        <v>97</v>
      </c>
      <c r="B50" s="7" t="s">
        <v>65</v>
      </c>
      <c r="C50" s="8" t="str">
        <f>VLOOKUP(A50:A214,[1]Info!$B$21:$D$238,3,FALSE)</f>
        <v>Engineering</v>
      </c>
      <c r="D50" s="8" t="s">
        <v>66</v>
      </c>
      <c r="E50" s="8" t="s">
        <v>98</v>
      </c>
      <c r="F50" s="9">
        <f>VLOOKUP(A50:A214,[1]Info!$B$21:$G$238,6,FALSE)</f>
        <v>45315</v>
      </c>
      <c r="G50" s="9">
        <v>45754</v>
      </c>
      <c r="H50" s="9">
        <v>45780</v>
      </c>
      <c r="I50" s="10">
        <f t="shared" si="0"/>
        <v>26</v>
      </c>
      <c r="J50" s="11">
        <f t="shared" si="1"/>
        <v>2</v>
      </c>
    </row>
    <row r="51" spans="1:10" x14ac:dyDescent="0.25">
      <c r="A51" s="6" t="s">
        <v>99</v>
      </c>
      <c r="B51" s="7" t="s">
        <v>65</v>
      </c>
      <c r="C51" s="8" t="str">
        <f>VLOOKUP(A51:A214,[1]Info!$B$21:$D$238,3,FALSE)</f>
        <v>Sales and Marketing</v>
      </c>
      <c r="D51" s="8" t="s">
        <v>66</v>
      </c>
      <c r="E51" s="8" t="s">
        <v>100</v>
      </c>
      <c r="F51" s="9">
        <f>VLOOKUP(A51:A214,[1]Info!$B$21:$G$238,6,FALSE)</f>
        <v>44250</v>
      </c>
      <c r="G51" s="9">
        <v>45835</v>
      </c>
      <c r="H51" s="9">
        <v>45863</v>
      </c>
      <c r="I51" s="10">
        <f t="shared" si="0"/>
        <v>28</v>
      </c>
      <c r="J51" s="11">
        <f t="shared" si="1"/>
        <v>0</v>
      </c>
    </row>
    <row r="52" spans="1:10" x14ac:dyDescent="0.25">
      <c r="A52" s="6" t="s">
        <v>101</v>
      </c>
      <c r="B52" s="7" t="s">
        <v>65</v>
      </c>
      <c r="C52" s="8" t="str">
        <f>VLOOKUP(A52:A214,[1]Info!$B$21:$D$238,3,FALSE)</f>
        <v>Engineering</v>
      </c>
      <c r="D52" s="8" t="s">
        <v>66</v>
      </c>
      <c r="E52" s="8" t="s">
        <v>102</v>
      </c>
      <c r="F52" s="9">
        <f>VLOOKUP(A52:A214,[1]Info!$B$21:$G$238,6,FALSE)</f>
        <v>45434</v>
      </c>
      <c r="G52" s="9">
        <v>45691</v>
      </c>
      <c r="H52" s="9">
        <v>45711</v>
      </c>
      <c r="I52" s="10">
        <f t="shared" si="0"/>
        <v>20</v>
      </c>
      <c r="J52" s="11">
        <f t="shared" si="1"/>
        <v>8</v>
      </c>
    </row>
    <row r="53" spans="1:10" x14ac:dyDescent="0.25">
      <c r="A53" s="6" t="s">
        <v>103</v>
      </c>
      <c r="B53" s="7" t="s">
        <v>65</v>
      </c>
      <c r="C53" s="8" t="str">
        <f>VLOOKUP(A53:A214,[1]Info!$B$21:$D$238,3,FALSE)</f>
        <v>Engineering</v>
      </c>
      <c r="D53" s="8" t="s">
        <v>66</v>
      </c>
      <c r="E53" s="8" t="s">
        <v>104</v>
      </c>
      <c r="F53" s="9">
        <f>VLOOKUP(A53:A214,[1]Info!$B$21:$G$238,6,FALSE)</f>
        <v>45362</v>
      </c>
      <c r="G53" s="9">
        <v>45901</v>
      </c>
      <c r="H53" s="9">
        <v>45928</v>
      </c>
      <c r="I53" s="10">
        <f t="shared" si="0"/>
        <v>27</v>
      </c>
      <c r="J53" s="11">
        <f t="shared" si="1"/>
        <v>1</v>
      </c>
    </row>
    <row r="54" spans="1:10" x14ac:dyDescent="0.25">
      <c r="A54" s="6" t="s">
        <v>105</v>
      </c>
      <c r="B54" s="7" t="s">
        <v>65</v>
      </c>
      <c r="C54" s="8" t="str">
        <f>VLOOKUP(A54:A214,[1]Info!$B$21:$D$238,3,FALSE)</f>
        <v>Engineering</v>
      </c>
      <c r="D54" s="8" t="s">
        <v>66</v>
      </c>
      <c r="E54" s="8" t="s">
        <v>106</v>
      </c>
      <c r="F54" s="9">
        <f>VLOOKUP(A54:A214,[1]Info!$B$21:$G$238,6,FALSE)</f>
        <v>45446</v>
      </c>
      <c r="G54" s="9">
        <v>45748</v>
      </c>
      <c r="H54" s="9">
        <v>45767</v>
      </c>
      <c r="I54" s="10">
        <f t="shared" si="0"/>
        <v>19</v>
      </c>
      <c r="J54" s="11">
        <f t="shared" si="1"/>
        <v>9</v>
      </c>
    </row>
    <row r="55" spans="1:10" x14ac:dyDescent="0.25">
      <c r="A55" s="16" t="s">
        <v>105</v>
      </c>
      <c r="B55" s="17" t="s">
        <v>65</v>
      </c>
      <c r="C55" s="18" t="str">
        <f>VLOOKUP(A55:A214,[1]Info!$B$21:$D$238,3,FALSE)</f>
        <v>Engineering</v>
      </c>
      <c r="D55" s="18" t="s">
        <v>66</v>
      </c>
      <c r="E55" s="18" t="s">
        <v>106</v>
      </c>
      <c r="F55" s="19">
        <f>VLOOKUP(A55:A214,[1]Info!$B$21:$G$238,6,FALSE)</f>
        <v>45446</v>
      </c>
      <c r="G55" s="19">
        <v>45698</v>
      </c>
      <c r="H55" s="19">
        <v>45708</v>
      </c>
      <c r="I55" s="20">
        <f t="shared" si="0"/>
        <v>10</v>
      </c>
      <c r="J55" s="21">
        <f>9-I55</f>
        <v>-1</v>
      </c>
    </row>
    <row r="56" spans="1:10" x14ac:dyDescent="0.25">
      <c r="A56" s="6" t="s">
        <v>107</v>
      </c>
      <c r="B56" s="7" t="s">
        <v>65</v>
      </c>
      <c r="C56" s="8" t="str">
        <f>VLOOKUP(A56:A214,[1]Info!$B$21:$D$238,3,FALSE)</f>
        <v>Engineering</v>
      </c>
      <c r="D56" s="8" t="s">
        <v>66</v>
      </c>
      <c r="E56" s="8" t="s">
        <v>108</v>
      </c>
      <c r="F56" s="9">
        <f>VLOOKUP(A56:A214,[1]Info!$B$21:$G$238,6,FALSE)</f>
        <v>45544</v>
      </c>
      <c r="G56" s="9">
        <v>45870</v>
      </c>
      <c r="H56" s="9">
        <v>45897</v>
      </c>
      <c r="I56" s="10">
        <f t="shared" si="0"/>
        <v>27</v>
      </c>
      <c r="J56" s="11">
        <f t="shared" si="1"/>
        <v>1</v>
      </c>
    </row>
    <row r="57" spans="1:10" x14ac:dyDescent="0.25">
      <c r="A57" s="6" t="s">
        <v>109</v>
      </c>
      <c r="B57" s="7" t="s">
        <v>65</v>
      </c>
      <c r="C57" s="8" t="str">
        <f>VLOOKUP(A57:A214,[1]Info!$B$21:$D$238,3,FALSE)</f>
        <v>Engineering</v>
      </c>
      <c r="D57" s="8" t="s">
        <v>66</v>
      </c>
      <c r="E57" s="8" t="s">
        <v>110</v>
      </c>
      <c r="F57" s="9">
        <f>VLOOKUP(A57:A214,[1]Info!$B$21:$G$238,6,FALSE)</f>
        <v>45139</v>
      </c>
      <c r="G57" s="9">
        <v>45789</v>
      </c>
      <c r="H57" s="9">
        <v>45816</v>
      </c>
      <c r="I57" s="10">
        <f t="shared" si="0"/>
        <v>27</v>
      </c>
      <c r="J57" s="11">
        <f t="shared" si="1"/>
        <v>1</v>
      </c>
    </row>
    <row r="58" spans="1:10" x14ac:dyDescent="0.25">
      <c r="A58" s="6" t="s">
        <v>111</v>
      </c>
      <c r="B58" s="7" t="s">
        <v>65</v>
      </c>
      <c r="C58" s="8" t="str">
        <f>VLOOKUP(A58:A214,[1]Info!$B$21:$D$238,3,FALSE)</f>
        <v>Engineering</v>
      </c>
      <c r="D58" s="8" t="s">
        <v>66</v>
      </c>
      <c r="E58" s="8" t="s">
        <v>112</v>
      </c>
      <c r="F58" s="9">
        <f>VLOOKUP(A58:A214,[1]Info!$B$21:$G$238,6,FALSE)</f>
        <v>45434</v>
      </c>
      <c r="G58" s="9">
        <v>45712</v>
      </c>
      <c r="H58" s="9">
        <v>45716</v>
      </c>
      <c r="I58" s="10">
        <f t="shared" si="0"/>
        <v>4</v>
      </c>
      <c r="J58" s="11">
        <f t="shared" si="1"/>
        <v>24</v>
      </c>
    </row>
    <row r="59" spans="1:10" x14ac:dyDescent="0.25">
      <c r="A59" s="6" t="s">
        <v>111</v>
      </c>
      <c r="B59" s="7" t="s">
        <v>65</v>
      </c>
      <c r="C59" s="8" t="str">
        <f>VLOOKUP(A59:A214,[1]Info!$B$21:$D$238,3,FALSE)</f>
        <v>Engineering</v>
      </c>
      <c r="D59" s="8" t="s">
        <v>66</v>
      </c>
      <c r="E59" s="8" t="s">
        <v>112</v>
      </c>
      <c r="F59" s="9">
        <f>VLOOKUP(A59:A214,[1]Info!$B$21:$G$238,6,FALSE)</f>
        <v>45434</v>
      </c>
      <c r="G59" s="9">
        <v>45889</v>
      </c>
      <c r="H59" s="9">
        <v>45912</v>
      </c>
      <c r="I59" s="10">
        <f t="shared" si="0"/>
        <v>23</v>
      </c>
      <c r="J59" s="11">
        <f>24-I59</f>
        <v>1</v>
      </c>
    </row>
    <row r="60" spans="1:10" x14ac:dyDescent="0.25">
      <c r="A60" s="16" t="s">
        <v>76</v>
      </c>
      <c r="B60" s="17" t="s">
        <v>113</v>
      </c>
      <c r="C60" s="18" t="str">
        <f>VLOOKUP(A60:A215,[1]Info!$B$21:$D$238,3,FALSE)</f>
        <v>Engineering</v>
      </c>
      <c r="D60" s="18" t="s">
        <v>66</v>
      </c>
      <c r="E60" s="18"/>
      <c r="F60" s="19">
        <f>VLOOKUP(A60:A215,[1]Info!$B$21:$G$238,6,FALSE)</f>
        <v>43639</v>
      </c>
      <c r="G60" s="22"/>
      <c r="H60" s="22"/>
      <c r="I60" s="20">
        <f t="shared" si="0"/>
        <v>0</v>
      </c>
      <c r="J60" s="21">
        <f>28-I60</f>
        <v>28</v>
      </c>
    </row>
    <row r="61" spans="1:10" x14ac:dyDescent="0.25">
      <c r="A61" s="16" t="s">
        <v>114</v>
      </c>
      <c r="B61" s="17" t="s">
        <v>113</v>
      </c>
      <c r="C61" s="18" t="str">
        <f>VLOOKUP(A61:A216,[1]Info!$B$21:$D$238,3,FALSE)</f>
        <v>Engineering</v>
      </c>
      <c r="D61" s="18" t="s">
        <v>66</v>
      </c>
      <c r="E61" s="18"/>
      <c r="F61" s="19">
        <f>VLOOKUP(A61:A216,[1]Info!$B$21:$G$238,6,FALSE)</f>
        <v>45435</v>
      </c>
      <c r="G61" s="22"/>
      <c r="H61" s="22"/>
      <c r="I61" s="20">
        <f t="shared" si="0"/>
        <v>0</v>
      </c>
      <c r="J61" s="21">
        <f t="shared" ref="J61:J63" si="2">28-I61</f>
        <v>28</v>
      </c>
    </row>
    <row r="62" spans="1:10" x14ac:dyDescent="0.25">
      <c r="A62" s="16" t="s">
        <v>115</v>
      </c>
      <c r="B62" s="17" t="s">
        <v>113</v>
      </c>
      <c r="C62" s="18" t="str">
        <f>VLOOKUP(A62:A217,[1]Info!$B$21:$D$238,3,FALSE)</f>
        <v>Engineering</v>
      </c>
      <c r="D62" s="18" t="s">
        <v>66</v>
      </c>
      <c r="E62" s="18"/>
      <c r="F62" s="19">
        <f>VLOOKUP(A62:A217,[1]Info!$B$21:$G$238,6,FALSE)</f>
        <v>45109</v>
      </c>
      <c r="G62" s="22"/>
      <c r="H62" s="22"/>
      <c r="I62" s="20">
        <f t="shared" si="0"/>
        <v>0</v>
      </c>
      <c r="J62" s="21">
        <f t="shared" si="2"/>
        <v>28</v>
      </c>
    </row>
    <row r="63" spans="1:10" x14ac:dyDescent="0.25">
      <c r="A63" s="16" t="s">
        <v>116</v>
      </c>
      <c r="B63" s="17" t="s">
        <v>113</v>
      </c>
      <c r="C63" s="18" t="str">
        <f>VLOOKUP(A63:A218,[1]Info!$B$21:$D$238,3,FALSE)</f>
        <v>Engineering</v>
      </c>
      <c r="D63" s="18" t="s">
        <v>66</v>
      </c>
      <c r="E63" s="18"/>
      <c r="F63" s="19">
        <f>VLOOKUP(A63:A218,[1]Info!$B$21:$G$238,6,FALSE)</f>
        <v>45243</v>
      </c>
      <c r="G63" s="22"/>
      <c r="H63" s="22"/>
      <c r="I63" s="20">
        <f t="shared" si="0"/>
        <v>0</v>
      </c>
      <c r="J63" s="21">
        <f t="shared" si="2"/>
        <v>28</v>
      </c>
    </row>
    <row r="64" spans="1:10" x14ac:dyDescent="0.25">
      <c r="A64" s="16" t="s">
        <v>117</v>
      </c>
      <c r="B64" s="17" t="s">
        <v>65</v>
      </c>
      <c r="C64" s="18" t="str">
        <f>VLOOKUP(A64:A214,[1]Info!$B$21:$D$238,3,FALSE)</f>
        <v>Engineering</v>
      </c>
      <c r="D64" s="18" t="s">
        <v>66</v>
      </c>
      <c r="E64" s="18"/>
      <c r="F64" s="19">
        <f>VLOOKUP(A64:A214,[1]Info!$B$21:$G$238,6,FALSE)</f>
        <v>44911</v>
      </c>
      <c r="G64" s="22"/>
      <c r="H64" s="22"/>
      <c r="I64" s="23">
        <f t="shared" si="0"/>
        <v>0</v>
      </c>
      <c r="J64" s="21">
        <f t="shared" si="1"/>
        <v>28</v>
      </c>
    </row>
    <row r="65" spans="1:10" x14ac:dyDescent="0.25">
      <c r="A65" s="6" t="s">
        <v>118</v>
      </c>
      <c r="B65" s="7" t="s">
        <v>119</v>
      </c>
      <c r="C65" s="8" t="str">
        <f>VLOOKUP(A65:A214,[1]Info!$B$21:$D$238,3,FALSE)</f>
        <v>Engineering</v>
      </c>
      <c r="D65" s="8" t="s">
        <v>120</v>
      </c>
      <c r="E65" s="8" t="s">
        <v>121</v>
      </c>
      <c r="F65" s="9">
        <f>VLOOKUP(A65:A214,[1]Info!$B$21:$G$238,6,FALSE)</f>
        <v>44738</v>
      </c>
      <c r="G65" s="24">
        <v>45760</v>
      </c>
      <c r="H65" s="24">
        <v>45776</v>
      </c>
      <c r="I65" s="10">
        <f t="shared" si="0"/>
        <v>16</v>
      </c>
      <c r="J65" s="11">
        <f t="shared" si="1"/>
        <v>12</v>
      </c>
    </row>
    <row r="66" spans="1:10" x14ac:dyDescent="0.25">
      <c r="A66" s="6" t="s">
        <v>122</v>
      </c>
      <c r="B66" s="7" t="s">
        <v>119</v>
      </c>
      <c r="C66" s="8" t="str">
        <f>VLOOKUP(A66:A214,[1]Info!$B$21:$D$238,3,FALSE)</f>
        <v>Engineering</v>
      </c>
      <c r="D66" s="8" t="s">
        <v>120</v>
      </c>
      <c r="E66" s="8" t="s">
        <v>123</v>
      </c>
      <c r="F66" s="9">
        <f>VLOOKUP(A66:A214,[1]Info!$B$21:$G$238,6,FALSE)</f>
        <v>45165</v>
      </c>
      <c r="G66" s="24">
        <v>45816</v>
      </c>
      <c r="H66" s="24">
        <v>45822</v>
      </c>
      <c r="I66" s="10">
        <f t="shared" si="0"/>
        <v>6</v>
      </c>
      <c r="J66" s="11">
        <f t="shared" si="1"/>
        <v>22</v>
      </c>
    </row>
    <row r="67" spans="1:10" x14ac:dyDescent="0.25">
      <c r="A67" s="6" t="s">
        <v>122</v>
      </c>
      <c r="B67" s="7" t="s">
        <v>119</v>
      </c>
      <c r="C67" s="8" t="str">
        <f>VLOOKUP(A67:A214,[1]Info!$B$21:$D$238,3,FALSE)</f>
        <v>Engineering</v>
      </c>
      <c r="D67" s="8" t="s">
        <v>120</v>
      </c>
      <c r="E67" s="8" t="s">
        <v>123</v>
      </c>
      <c r="F67" s="9">
        <f>VLOOKUP(A67:A214,[1]Info!$B$21:$G$238,6,FALSE)</f>
        <v>45165</v>
      </c>
      <c r="G67" s="24">
        <v>45942</v>
      </c>
      <c r="H67" s="24">
        <v>45962</v>
      </c>
      <c r="I67" s="10">
        <f t="shared" si="0"/>
        <v>20</v>
      </c>
      <c r="J67" s="11">
        <f>22-I67</f>
        <v>2</v>
      </c>
    </row>
    <row r="68" spans="1:10" x14ac:dyDescent="0.25">
      <c r="A68" s="6" t="s">
        <v>124</v>
      </c>
      <c r="B68" s="7" t="s">
        <v>119</v>
      </c>
      <c r="C68" s="8" t="str">
        <f>VLOOKUP(A68:A214,[1]Info!$B$21:$D$238,3,FALSE)</f>
        <v>Engineering</v>
      </c>
      <c r="D68" s="8" t="s">
        <v>125</v>
      </c>
      <c r="E68" s="8" t="s">
        <v>126</v>
      </c>
      <c r="F68" s="9">
        <f>VLOOKUP(A68:A214,[1]Info!$B$21:$G$238,6,FALSE)</f>
        <v>45515</v>
      </c>
      <c r="G68" s="24">
        <v>45709</v>
      </c>
      <c r="H68" s="24">
        <v>45715</v>
      </c>
      <c r="I68" s="10">
        <f t="shared" si="0"/>
        <v>6</v>
      </c>
      <c r="J68" s="11">
        <f t="shared" si="1"/>
        <v>22</v>
      </c>
    </row>
    <row r="69" spans="1:10" x14ac:dyDescent="0.25">
      <c r="A69" s="6" t="s">
        <v>124</v>
      </c>
      <c r="B69" s="7" t="s">
        <v>119</v>
      </c>
      <c r="C69" s="8" t="str">
        <f>VLOOKUP(A69:A214,[1]Info!$B$21:$D$238,3,FALSE)</f>
        <v>Engineering</v>
      </c>
      <c r="D69" s="8" t="s">
        <v>125</v>
      </c>
      <c r="E69" s="8" t="s">
        <v>126</v>
      </c>
      <c r="F69" s="9">
        <f>VLOOKUP(A69:A214,[1]Info!$B$21:$G$238,6,FALSE)</f>
        <v>45515</v>
      </c>
      <c r="G69" s="24">
        <v>45818</v>
      </c>
      <c r="H69" s="24">
        <v>45838</v>
      </c>
      <c r="I69" s="10">
        <f t="shared" si="0"/>
        <v>20</v>
      </c>
      <c r="J69" s="11">
        <f>22-I69</f>
        <v>2</v>
      </c>
    </row>
    <row r="70" spans="1:10" x14ac:dyDescent="0.25">
      <c r="A70" s="16" t="s">
        <v>127</v>
      </c>
      <c r="B70" s="17" t="s">
        <v>119</v>
      </c>
      <c r="C70" s="18" t="str">
        <f>VLOOKUP(A70:A214,[1]Info!$B$21:$D$238,3,FALSE)</f>
        <v>Sales and Marketing</v>
      </c>
      <c r="D70" s="18" t="s">
        <v>128</v>
      </c>
      <c r="E70" s="18"/>
      <c r="F70" s="19">
        <f>VLOOKUP(A70:A214,[1]Info!$B$21:$G$238,6,FALSE)</f>
        <v>38078</v>
      </c>
      <c r="G70" s="25"/>
      <c r="H70" s="25"/>
      <c r="I70" s="20">
        <f t="shared" si="0"/>
        <v>0</v>
      </c>
      <c r="J70" s="21">
        <f t="shared" si="1"/>
        <v>28</v>
      </c>
    </row>
    <row r="71" spans="1:10" x14ac:dyDescent="0.25">
      <c r="A71" s="16" t="s">
        <v>129</v>
      </c>
      <c r="B71" s="17" t="s">
        <v>119</v>
      </c>
      <c r="C71" s="18" t="str">
        <f>VLOOKUP(A71:A214,[1]Info!$B$21:$D$238,3,FALSE)</f>
        <v>Quality Control</v>
      </c>
      <c r="D71" s="18" t="s">
        <v>130</v>
      </c>
      <c r="E71" s="18" t="s">
        <v>131</v>
      </c>
      <c r="F71" s="19">
        <f>VLOOKUP(A71:A214,[1]Info!$B$21:$G$238,6,FALSE)</f>
        <v>44621</v>
      </c>
      <c r="G71" s="25"/>
      <c r="H71" s="25"/>
      <c r="I71" s="20">
        <f t="shared" si="0"/>
        <v>0</v>
      </c>
      <c r="J71" s="21">
        <f t="shared" si="1"/>
        <v>28</v>
      </c>
    </row>
    <row r="72" spans="1:10" x14ac:dyDescent="0.25">
      <c r="A72" s="6" t="s">
        <v>132</v>
      </c>
      <c r="B72" s="7" t="s">
        <v>119</v>
      </c>
      <c r="C72" s="8" t="str">
        <f>VLOOKUP(A72:A214,[1]Info!$B$21:$D$238,3,FALSE)</f>
        <v>Engineering</v>
      </c>
      <c r="D72" s="8" t="s">
        <v>66</v>
      </c>
      <c r="E72" s="8" t="s">
        <v>126</v>
      </c>
      <c r="F72" s="9">
        <f>VLOOKUP(A72:A214,[1]Info!$B$21:$G$238,6,FALSE)</f>
        <v>45508</v>
      </c>
      <c r="G72" s="9">
        <v>45767</v>
      </c>
      <c r="H72" s="9">
        <v>45773</v>
      </c>
      <c r="I72" s="10">
        <f t="shared" si="0"/>
        <v>6</v>
      </c>
      <c r="J72" s="11">
        <f t="shared" si="1"/>
        <v>22</v>
      </c>
    </row>
    <row r="73" spans="1:10" x14ac:dyDescent="0.25">
      <c r="A73" s="6" t="s">
        <v>132</v>
      </c>
      <c r="B73" s="7" t="s">
        <v>119</v>
      </c>
      <c r="C73" s="8" t="str">
        <f>VLOOKUP(A73:A214,[1]Info!$B$21:$D$238,3,FALSE)</f>
        <v>Engineering</v>
      </c>
      <c r="D73" s="8" t="s">
        <v>66</v>
      </c>
      <c r="E73" s="8" t="s">
        <v>126</v>
      </c>
      <c r="F73" s="9">
        <f>VLOOKUP(A73:A214,[1]Info!$B$21:$G$238,6,FALSE)</f>
        <v>45508</v>
      </c>
      <c r="G73" s="9">
        <v>45910</v>
      </c>
      <c r="H73" s="9">
        <v>45931</v>
      </c>
      <c r="I73" s="10">
        <f t="shared" ref="I73:I136" si="3">H73-G73</f>
        <v>21</v>
      </c>
      <c r="J73" s="11">
        <f>22-I73</f>
        <v>1</v>
      </c>
    </row>
    <row r="74" spans="1:10" x14ac:dyDescent="0.25">
      <c r="A74" s="6" t="s">
        <v>133</v>
      </c>
      <c r="B74" s="7" t="s">
        <v>119</v>
      </c>
      <c r="C74" s="8" t="str">
        <f>VLOOKUP(A74:A214,[1]Info!$B$21:$D$238,3,FALSE)</f>
        <v>Engineering</v>
      </c>
      <c r="D74" s="8" t="s">
        <v>134</v>
      </c>
      <c r="E74" s="8" t="s">
        <v>135</v>
      </c>
      <c r="F74" s="9">
        <f>VLOOKUP(A74:A214,[1]Info!$B$21:$G$238,6,FALSE)</f>
        <v>45453</v>
      </c>
      <c r="G74" s="9">
        <v>45778</v>
      </c>
      <c r="H74" s="9">
        <v>45792</v>
      </c>
      <c r="I74" s="10">
        <f t="shared" si="3"/>
        <v>14</v>
      </c>
      <c r="J74" s="11">
        <f t="shared" ref="J74:J162" si="4">28-I74</f>
        <v>14</v>
      </c>
    </row>
    <row r="75" spans="1:10" x14ac:dyDescent="0.25">
      <c r="A75" s="6" t="s">
        <v>136</v>
      </c>
      <c r="B75" s="7" t="s">
        <v>119</v>
      </c>
      <c r="C75" s="8" t="str">
        <f>VLOOKUP(A75:A214,[1]Info!$B$21:$D$238,3,FALSE)</f>
        <v>Engineering</v>
      </c>
      <c r="D75" s="8" t="s">
        <v>120</v>
      </c>
      <c r="E75" s="8" t="s">
        <v>137</v>
      </c>
      <c r="F75" s="9">
        <f>VLOOKUP(A75:A214,[1]Info!$B$21:$G$238,6,FALSE)</f>
        <v>45084</v>
      </c>
      <c r="G75" s="9">
        <v>45844</v>
      </c>
      <c r="H75" s="9">
        <v>45871</v>
      </c>
      <c r="I75" s="10">
        <f t="shared" si="3"/>
        <v>27</v>
      </c>
      <c r="J75" s="11">
        <f t="shared" si="4"/>
        <v>1</v>
      </c>
    </row>
    <row r="76" spans="1:10" x14ac:dyDescent="0.25">
      <c r="A76" s="16" t="s">
        <v>138</v>
      </c>
      <c r="B76" s="17" t="s">
        <v>119</v>
      </c>
      <c r="C76" s="18" t="str">
        <f>VLOOKUP(A76:A214,[1]Info!$B$21:$D$238,3,FALSE)</f>
        <v>Engineering</v>
      </c>
      <c r="D76" s="18" t="s">
        <v>66</v>
      </c>
      <c r="E76" s="18" t="s">
        <v>139</v>
      </c>
      <c r="F76" s="19">
        <f>VLOOKUP(A76:A214,[1]Info!$B$21:$G$238,6,FALSE)</f>
        <v>45417</v>
      </c>
      <c r="G76" s="19"/>
      <c r="H76" s="19"/>
      <c r="I76" s="20">
        <f t="shared" si="3"/>
        <v>0</v>
      </c>
      <c r="J76" s="21">
        <f t="shared" si="4"/>
        <v>28</v>
      </c>
    </row>
    <row r="77" spans="1:10" x14ac:dyDescent="0.25">
      <c r="A77" s="6" t="s">
        <v>140</v>
      </c>
      <c r="B77" s="7" t="s">
        <v>119</v>
      </c>
      <c r="C77" s="8" t="str">
        <f>VLOOKUP(A77:A214,[1]Info!$B$21:$D$238,3,FALSE)</f>
        <v>Sales and Marketing</v>
      </c>
      <c r="D77" s="8" t="s">
        <v>128</v>
      </c>
      <c r="E77" s="8" t="s">
        <v>135</v>
      </c>
      <c r="F77" s="9">
        <f>VLOOKUP(A77:A214,[1]Info!$B$21:$G$238,6,FALSE)</f>
        <v>45406</v>
      </c>
      <c r="G77" s="9">
        <v>45795</v>
      </c>
      <c r="H77" s="9">
        <v>45818</v>
      </c>
      <c r="I77" s="10">
        <f t="shared" si="3"/>
        <v>23</v>
      </c>
      <c r="J77" s="11">
        <f t="shared" si="4"/>
        <v>5</v>
      </c>
    </row>
    <row r="78" spans="1:10" x14ac:dyDescent="0.25">
      <c r="A78" s="16" t="s">
        <v>141</v>
      </c>
      <c r="B78" s="17" t="s">
        <v>119</v>
      </c>
      <c r="C78" s="18" t="str">
        <f>VLOOKUP(A78:A214,[1]Info!$B$21:$D$238,3,FALSE)</f>
        <v>Quality Control</v>
      </c>
      <c r="D78" s="18" t="s">
        <v>130</v>
      </c>
      <c r="E78" s="18" t="s">
        <v>135</v>
      </c>
      <c r="F78" s="19">
        <f>VLOOKUP(A78:A214,[1]Info!$B$21:$G$238,6,FALSE)</f>
        <v>43556</v>
      </c>
      <c r="G78" s="19">
        <v>45689</v>
      </c>
      <c r="H78" s="19">
        <v>45749</v>
      </c>
      <c r="I78" s="20">
        <f t="shared" si="3"/>
        <v>60</v>
      </c>
      <c r="J78" s="21">
        <f t="shared" si="4"/>
        <v>-32</v>
      </c>
    </row>
    <row r="79" spans="1:10" x14ac:dyDescent="0.25">
      <c r="A79" s="16" t="s">
        <v>142</v>
      </c>
      <c r="B79" s="17" t="s">
        <v>119</v>
      </c>
      <c r="C79" s="18" t="str">
        <f>VLOOKUP(A79:A214,[1]Info!$B$21:$D$238,3,FALSE)</f>
        <v>Quality Control</v>
      </c>
      <c r="D79" s="18" t="s">
        <v>130</v>
      </c>
      <c r="E79" s="18"/>
      <c r="F79" s="19">
        <f>VLOOKUP(A79:A214,[1]Info!$B$21:$G$238,6,FALSE)</f>
        <v>43031</v>
      </c>
      <c r="G79" s="19"/>
      <c r="H79" s="19"/>
      <c r="I79" s="20">
        <f t="shared" si="3"/>
        <v>0</v>
      </c>
      <c r="J79" s="21">
        <f t="shared" si="4"/>
        <v>28</v>
      </c>
    </row>
    <row r="80" spans="1:10" x14ac:dyDescent="0.25">
      <c r="A80" s="6" t="s">
        <v>143</v>
      </c>
      <c r="B80" s="7" t="s">
        <v>119</v>
      </c>
      <c r="C80" s="8" t="str">
        <f>VLOOKUP(A80:A214,[1]Info!$B$21:$D$238,3,FALSE)</f>
        <v>Sales and Marketing</v>
      </c>
      <c r="D80" s="8" t="s">
        <v>128</v>
      </c>
      <c r="E80" s="8" t="s">
        <v>144</v>
      </c>
      <c r="F80" s="9">
        <f>VLOOKUP(A80:A214,[1]Info!$B$21:$G$238,6,FALSE)</f>
        <v>41240</v>
      </c>
      <c r="G80" s="9">
        <v>45750</v>
      </c>
      <c r="H80" s="9">
        <v>45767</v>
      </c>
      <c r="I80" s="10">
        <f t="shared" si="3"/>
        <v>17</v>
      </c>
      <c r="J80" s="11">
        <f t="shared" si="4"/>
        <v>11</v>
      </c>
    </row>
    <row r="81" spans="1:10" x14ac:dyDescent="0.25">
      <c r="A81" s="16" t="s">
        <v>145</v>
      </c>
      <c r="B81" s="17" t="s">
        <v>119</v>
      </c>
      <c r="C81" s="18" t="e">
        <f>VLOOKUP(A81:A214,[1]Info!$B$21:$D$238,3,FALSE)</f>
        <v>#N/A</v>
      </c>
      <c r="D81" s="18" t="s">
        <v>130</v>
      </c>
      <c r="E81" s="18"/>
      <c r="F81" s="19" t="e">
        <f>VLOOKUP(A81:A214,[1]Info!$B$21:$G$238,6,FALSE)</f>
        <v>#N/A</v>
      </c>
      <c r="G81" s="19"/>
      <c r="H81" s="19"/>
      <c r="I81" s="20">
        <f t="shared" si="3"/>
        <v>0</v>
      </c>
      <c r="J81" s="21">
        <f t="shared" si="4"/>
        <v>28</v>
      </c>
    </row>
    <row r="82" spans="1:10" x14ac:dyDescent="0.25">
      <c r="A82" s="6" t="s">
        <v>146</v>
      </c>
      <c r="B82" s="7" t="s">
        <v>119</v>
      </c>
      <c r="C82" s="8" t="str">
        <f>VLOOKUP(A82:A214,[1]Info!$B$21:$D$238,3,FALSE)</f>
        <v>Engineering</v>
      </c>
      <c r="D82" s="8" t="s">
        <v>147</v>
      </c>
      <c r="E82" s="8" t="s">
        <v>148</v>
      </c>
      <c r="F82" s="9">
        <f>VLOOKUP(A82:A214,[1]Info!$B$21:$G$238,6,FALSE)</f>
        <v>42771</v>
      </c>
      <c r="G82" s="9">
        <v>45858</v>
      </c>
      <c r="H82" s="9">
        <v>45874</v>
      </c>
      <c r="I82" s="10">
        <f t="shared" si="3"/>
        <v>16</v>
      </c>
      <c r="J82" s="11">
        <f t="shared" si="4"/>
        <v>12</v>
      </c>
    </row>
    <row r="83" spans="1:10" x14ac:dyDescent="0.25">
      <c r="A83" s="6" t="s">
        <v>149</v>
      </c>
      <c r="B83" s="7" t="s">
        <v>119</v>
      </c>
      <c r="C83" s="8" t="str">
        <f>VLOOKUP(A83:A214,[1]Info!$B$21:$D$238,3,FALSE)</f>
        <v>Quality Control</v>
      </c>
      <c r="D83" s="8" t="s">
        <v>130</v>
      </c>
      <c r="E83" s="8" t="s">
        <v>150</v>
      </c>
      <c r="F83" s="9">
        <f>VLOOKUP(A83:A214,[1]Info!$B$21:$G$238,6,FALSE)</f>
        <v>45020</v>
      </c>
      <c r="G83" s="9">
        <v>45815</v>
      </c>
      <c r="H83" s="9">
        <v>45843</v>
      </c>
      <c r="I83" s="10">
        <f t="shared" si="3"/>
        <v>28</v>
      </c>
      <c r="J83" s="11">
        <f t="shared" si="4"/>
        <v>0</v>
      </c>
    </row>
    <row r="84" spans="1:10" x14ac:dyDescent="0.25">
      <c r="A84" s="6" t="s">
        <v>151</v>
      </c>
      <c r="B84" s="7" t="s">
        <v>119</v>
      </c>
      <c r="C84" s="8" t="str">
        <f>VLOOKUP(A84:A214,[1]Info!$B$21:$D$238,3,FALSE)</f>
        <v>Supporting</v>
      </c>
      <c r="D84" s="8" t="s">
        <v>152</v>
      </c>
      <c r="E84" s="8" t="s">
        <v>84</v>
      </c>
      <c r="F84" s="9">
        <f>VLOOKUP(A84:A214,[1]Info!$B$21:$G$238,6,FALSE)</f>
        <v>45588</v>
      </c>
      <c r="G84" s="9">
        <v>45944</v>
      </c>
      <c r="H84" s="9">
        <v>45965</v>
      </c>
      <c r="I84" s="10">
        <f t="shared" si="3"/>
        <v>21</v>
      </c>
      <c r="J84" s="11">
        <f t="shared" si="4"/>
        <v>7</v>
      </c>
    </row>
    <row r="85" spans="1:10" x14ac:dyDescent="0.25">
      <c r="A85" s="6" t="s">
        <v>153</v>
      </c>
      <c r="B85" s="7" t="s">
        <v>119</v>
      </c>
      <c r="C85" s="8" t="str">
        <f>VLOOKUP(A85:A214,[1]Info!$B$21:$D$238,3,FALSE)</f>
        <v>Engineering</v>
      </c>
      <c r="D85" s="8" t="s">
        <v>147</v>
      </c>
      <c r="E85" s="8" t="s">
        <v>154</v>
      </c>
      <c r="F85" s="9">
        <f>VLOOKUP(A85:A214,[1]Info!$B$21:$G$238,6,FALSE)</f>
        <v>45613</v>
      </c>
      <c r="G85" s="9">
        <v>45816</v>
      </c>
      <c r="H85" s="9">
        <v>45830</v>
      </c>
      <c r="I85" s="10">
        <f t="shared" si="3"/>
        <v>14</v>
      </c>
      <c r="J85" s="11">
        <f t="shared" si="4"/>
        <v>14</v>
      </c>
    </row>
    <row r="86" spans="1:10" x14ac:dyDescent="0.25">
      <c r="A86" s="6" t="s">
        <v>155</v>
      </c>
      <c r="B86" s="7" t="s">
        <v>119</v>
      </c>
      <c r="C86" s="8" t="str">
        <f>VLOOKUP(A86:A214,[1]Info!$B$21:$D$238,3,FALSE)</f>
        <v>Supporting</v>
      </c>
      <c r="D86" s="8" t="s">
        <v>147</v>
      </c>
      <c r="E86" s="8" t="s">
        <v>156</v>
      </c>
      <c r="F86" s="9">
        <f>VLOOKUP(A86:A214,[1]Info!$B$21:$G$238,6,FALSE)</f>
        <v>44598</v>
      </c>
      <c r="G86" s="9">
        <v>45711</v>
      </c>
      <c r="H86" s="9">
        <v>45731</v>
      </c>
      <c r="I86" s="10">
        <f t="shared" si="3"/>
        <v>20</v>
      </c>
      <c r="J86" s="11">
        <f t="shared" si="4"/>
        <v>8</v>
      </c>
    </row>
    <row r="87" spans="1:10" x14ac:dyDescent="0.25">
      <c r="A87" s="6" t="s">
        <v>157</v>
      </c>
      <c r="B87" s="7" t="s">
        <v>119</v>
      </c>
      <c r="C87" s="8" t="str">
        <f>VLOOKUP(A87:A214,[1]Info!$B$21:$D$238,3,FALSE)</f>
        <v>Engineering</v>
      </c>
      <c r="D87" s="8" t="s">
        <v>128</v>
      </c>
      <c r="E87" s="8" t="s">
        <v>144</v>
      </c>
      <c r="F87" s="9">
        <f>VLOOKUP(A87:A214,[1]Info!$B$21:$G$238,6,FALSE)</f>
        <v>41905</v>
      </c>
      <c r="G87" s="9">
        <v>45865</v>
      </c>
      <c r="H87" s="9">
        <v>45883</v>
      </c>
      <c r="I87" s="10">
        <f t="shared" si="3"/>
        <v>18</v>
      </c>
      <c r="J87" s="11">
        <f t="shared" si="4"/>
        <v>10</v>
      </c>
    </row>
    <row r="88" spans="1:10" x14ac:dyDescent="0.25">
      <c r="A88" s="6" t="s">
        <v>158</v>
      </c>
      <c r="B88" s="7" t="s">
        <v>119</v>
      </c>
      <c r="C88" s="8" t="str">
        <f>VLOOKUP(A88:A214,[1]Info!$B$21:$D$238,3,FALSE)</f>
        <v>Engineering</v>
      </c>
      <c r="D88" s="8" t="s">
        <v>66</v>
      </c>
      <c r="E88" s="8" t="s">
        <v>159</v>
      </c>
      <c r="F88" s="9">
        <f>VLOOKUP(A88:A214,[1]Info!$B$21:$G$238,6,FALSE)</f>
        <v>44794</v>
      </c>
      <c r="G88" s="9">
        <v>45683</v>
      </c>
      <c r="H88" s="9">
        <v>45691</v>
      </c>
      <c r="I88" s="10">
        <f t="shared" si="3"/>
        <v>8</v>
      </c>
      <c r="J88" s="11">
        <f t="shared" si="4"/>
        <v>20</v>
      </c>
    </row>
    <row r="89" spans="1:10" x14ac:dyDescent="0.25">
      <c r="A89" s="6" t="s">
        <v>158</v>
      </c>
      <c r="B89" s="7" t="s">
        <v>119</v>
      </c>
      <c r="C89" s="8" t="str">
        <f>VLOOKUP(A89:A214,[1]Info!$B$21:$D$238,3,FALSE)</f>
        <v>Engineering</v>
      </c>
      <c r="D89" s="8" t="s">
        <v>66</v>
      </c>
      <c r="E89" s="8" t="s">
        <v>159</v>
      </c>
      <c r="F89" s="9">
        <f>VLOOKUP(A89:A214,[1]Info!$B$21:$G$238,6,FALSE)</f>
        <v>44794</v>
      </c>
      <c r="G89" s="9">
        <v>45739</v>
      </c>
      <c r="H89" s="9">
        <v>45757</v>
      </c>
      <c r="I89" s="10">
        <f t="shared" si="3"/>
        <v>18</v>
      </c>
      <c r="J89" s="11">
        <f t="shared" si="4"/>
        <v>10</v>
      </c>
    </row>
    <row r="90" spans="1:10" x14ac:dyDescent="0.25">
      <c r="A90" s="6" t="s">
        <v>160</v>
      </c>
      <c r="B90" s="7" t="s">
        <v>119</v>
      </c>
      <c r="C90" s="8" t="str">
        <f>VLOOKUP(A90:A214,[1]Info!$B$21:$D$238,3,FALSE)</f>
        <v>Engineering</v>
      </c>
      <c r="D90" s="8" t="s">
        <v>120</v>
      </c>
      <c r="E90" s="8" t="s">
        <v>161</v>
      </c>
      <c r="F90" s="9">
        <f>VLOOKUP(A90:A214,[1]Info!$B$21:$G$238,6,FALSE)</f>
        <v>44053</v>
      </c>
      <c r="G90" s="9">
        <v>45769</v>
      </c>
      <c r="H90" s="9">
        <v>45779</v>
      </c>
      <c r="I90" s="10">
        <f t="shared" si="3"/>
        <v>10</v>
      </c>
      <c r="J90" s="11">
        <f t="shared" si="4"/>
        <v>18</v>
      </c>
    </row>
    <row r="91" spans="1:10" x14ac:dyDescent="0.25">
      <c r="A91" s="16" t="s">
        <v>162</v>
      </c>
      <c r="B91" s="17" t="s">
        <v>119</v>
      </c>
      <c r="C91" s="18" t="str">
        <f>VLOOKUP(A91:A214,[1]Info!$B$21:$D$238,3,FALSE)</f>
        <v>Engineering</v>
      </c>
      <c r="D91" s="18" t="s">
        <v>66</v>
      </c>
      <c r="E91" s="18" t="s">
        <v>163</v>
      </c>
      <c r="F91" s="19">
        <f>VLOOKUP(A91:A214,[1]Info!$B$21:$G$238,6,FALSE)</f>
        <v>45110</v>
      </c>
      <c r="G91" s="26"/>
      <c r="H91" s="26"/>
      <c r="I91" s="20">
        <f t="shared" si="3"/>
        <v>0</v>
      </c>
      <c r="J91" s="21">
        <f t="shared" si="4"/>
        <v>28</v>
      </c>
    </row>
    <row r="92" spans="1:10" x14ac:dyDescent="0.25">
      <c r="A92" s="6" t="s">
        <v>164</v>
      </c>
      <c r="B92" s="7" t="s">
        <v>119</v>
      </c>
      <c r="C92" s="8" t="str">
        <f>VLOOKUP(A92:A214,[1]Info!$B$21:$D$238,3,FALSE)</f>
        <v>Engineering</v>
      </c>
      <c r="D92" s="8" t="s">
        <v>120</v>
      </c>
      <c r="E92" s="8" t="s">
        <v>121</v>
      </c>
      <c r="F92" s="9">
        <f>VLOOKUP(A92:A214,[1]Info!$B$21:$G$238,6,FALSE)</f>
        <v>44986</v>
      </c>
      <c r="G92" s="24">
        <v>45753</v>
      </c>
      <c r="H92" s="24">
        <v>45776</v>
      </c>
      <c r="I92" s="10">
        <f t="shared" si="3"/>
        <v>23</v>
      </c>
      <c r="J92" s="11">
        <f t="shared" si="4"/>
        <v>5</v>
      </c>
    </row>
    <row r="93" spans="1:10" x14ac:dyDescent="0.25">
      <c r="A93" s="6" t="s">
        <v>165</v>
      </c>
      <c r="B93" s="7" t="s">
        <v>119</v>
      </c>
      <c r="C93" s="8" t="str">
        <f>VLOOKUP(A93:A214,[1]Info!$B$21:$D$238,3,FALSE)</f>
        <v>Engineering</v>
      </c>
      <c r="D93" s="8" t="s">
        <v>120</v>
      </c>
      <c r="E93" s="8" t="s">
        <v>121</v>
      </c>
      <c r="F93" s="9">
        <f>VLOOKUP(A93:A214,[1]Info!$B$21:$G$238,6,FALSE)</f>
        <v>42764</v>
      </c>
      <c r="G93" s="24">
        <v>45900</v>
      </c>
      <c r="H93" s="24">
        <v>45923</v>
      </c>
      <c r="I93" s="10">
        <f t="shared" si="3"/>
        <v>23</v>
      </c>
      <c r="J93" s="11">
        <f t="shared" si="4"/>
        <v>5</v>
      </c>
    </row>
    <row r="94" spans="1:10" x14ac:dyDescent="0.25">
      <c r="A94" s="16" t="s">
        <v>166</v>
      </c>
      <c r="B94" s="17" t="s">
        <v>119</v>
      </c>
      <c r="C94" s="18" t="e">
        <f>VLOOKUP(A94:A214,[1]Info!$B$21:$D$238,3,FALSE)</f>
        <v>#N/A</v>
      </c>
      <c r="D94" s="18" t="s">
        <v>120</v>
      </c>
      <c r="E94" s="18"/>
      <c r="F94" s="19" t="e">
        <f>VLOOKUP(A94:A214,[1]Info!$B$21:$G$238,6,FALSE)</f>
        <v>#N/A</v>
      </c>
      <c r="G94" s="26"/>
      <c r="H94" s="26"/>
      <c r="I94" s="20">
        <f t="shared" si="3"/>
        <v>0</v>
      </c>
      <c r="J94" s="21">
        <f t="shared" si="4"/>
        <v>28</v>
      </c>
    </row>
    <row r="95" spans="1:10" x14ac:dyDescent="0.25">
      <c r="A95" s="6" t="s">
        <v>167</v>
      </c>
      <c r="B95" s="7" t="s">
        <v>119</v>
      </c>
      <c r="C95" s="8" t="str">
        <f>VLOOKUP(A95:A214,[1]Info!$B$21:$D$238,3,FALSE)</f>
        <v>Engineering</v>
      </c>
      <c r="D95" s="8" t="s">
        <v>168</v>
      </c>
      <c r="E95" s="8" t="s">
        <v>169</v>
      </c>
      <c r="F95" s="9">
        <f>VLOOKUP(A95:A214,[1]Info!$B$21:$G$238,6,FALSE)</f>
        <v>43520</v>
      </c>
      <c r="G95" s="24">
        <v>45760</v>
      </c>
      <c r="H95" s="24">
        <v>45774</v>
      </c>
      <c r="I95" s="10">
        <f t="shared" si="3"/>
        <v>14</v>
      </c>
      <c r="J95" s="11">
        <f t="shared" si="4"/>
        <v>14</v>
      </c>
    </row>
    <row r="96" spans="1:10" x14ac:dyDescent="0.25">
      <c r="A96" s="6" t="s">
        <v>170</v>
      </c>
      <c r="B96" s="7" t="s">
        <v>119</v>
      </c>
      <c r="C96" s="8" t="str">
        <f>VLOOKUP(A96:A214,[1]Info!$B$21:$D$238,3,FALSE)</f>
        <v>Supporting</v>
      </c>
      <c r="D96" s="8" t="s">
        <v>171</v>
      </c>
      <c r="E96" s="8" t="s">
        <v>172</v>
      </c>
      <c r="F96" s="9">
        <f>VLOOKUP(A96:A214,[1]Info!$B$21:$G$238,6,FALSE)</f>
        <v>43590</v>
      </c>
      <c r="G96" s="24">
        <v>45970</v>
      </c>
      <c r="H96" s="24">
        <v>45990</v>
      </c>
      <c r="I96" s="10">
        <f t="shared" si="3"/>
        <v>20</v>
      </c>
      <c r="J96" s="11">
        <f t="shared" si="4"/>
        <v>8</v>
      </c>
    </row>
    <row r="97" spans="1:10" x14ac:dyDescent="0.25">
      <c r="A97" s="6" t="s">
        <v>173</v>
      </c>
      <c r="B97" s="7" t="s">
        <v>119</v>
      </c>
      <c r="C97" s="8" t="str">
        <f>VLOOKUP(A97:A214,[1]Info!$B$21:$D$238,3,FALSE)</f>
        <v>Sales and Marketing</v>
      </c>
      <c r="D97" s="8" t="s">
        <v>128</v>
      </c>
      <c r="E97" s="8" t="s">
        <v>144</v>
      </c>
      <c r="F97" s="9">
        <f>VLOOKUP(A97:A214,[1]Info!$B$21:$G$238,6,FALSE)</f>
        <v>41443</v>
      </c>
      <c r="G97" s="24">
        <v>45972</v>
      </c>
      <c r="H97" s="24">
        <v>45999</v>
      </c>
      <c r="I97" s="10">
        <f t="shared" si="3"/>
        <v>27</v>
      </c>
      <c r="J97" s="11">
        <f t="shared" si="4"/>
        <v>1</v>
      </c>
    </row>
    <row r="98" spans="1:10" x14ac:dyDescent="0.25">
      <c r="A98" s="6" t="s">
        <v>174</v>
      </c>
      <c r="B98" s="7" t="s">
        <v>119</v>
      </c>
      <c r="C98" s="8" t="str">
        <f>VLOOKUP(A98:A214,[1]Info!$B$21:$D$238,3,FALSE)</f>
        <v>Supporting</v>
      </c>
      <c r="D98" s="8" t="s">
        <v>171</v>
      </c>
      <c r="E98" s="8" t="s">
        <v>175</v>
      </c>
      <c r="F98" s="9">
        <f>VLOOKUP(A98:A214,[1]Info!$B$21:$G$238,6,FALSE)</f>
        <v>34886</v>
      </c>
      <c r="G98" s="24">
        <v>45844</v>
      </c>
      <c r="H98" s="24">
        <v>45872</v>
      </c>
      <c r="I98" s="10">
        <f t="shared" si="3"/>
        <v>28</v>
      </c>
      <c r="J98" s="11">
        <f t="shared" si="4"/>
        <v>0</v>
      </c>
    </row>
    <row r="99" spans="1:10" x14ac:dyDescent="0.25">
      <c r="A99" s="6" t="s">
        <v>176</v>
      </c>
      <c r="B99" s="7" t="s">
        <v>119</v>
      </c>
      <c r="C99" s="8" t="e">
        <f>VLOOKUP(A99:A214,[1]Info!$B$21:$D$238,3,FALSE)</f>
        <v>#N/A</v>
      </c>
      <c r="D99" s="8" t="s">
        <v>177</v>
      </c>
      <c r="E99" s="8" t="s">
        <v>178</v>
      </c>
      <c r="F99" s="9" t="e">
        <f>VLOOKUP(A99:A214,[1]Info!$B$21:$G$238,6,FALSE)</f>
        <v>#N/A</v>
      </c>
      <c r="G99" s="24">
        <v>45911</v>
      </c>
      <c r="H99" s="24">
        <v>45937</v>
      </c>
      <c r="I99" s="10">
        <f t="shared" si="3"/>
        <v>26</v>
      </c>
      <c r="J99" s="11">
        <f t="shared" si="4"/>
        <v>2</v>
      </c>
    </row>
    <row r="100" spans="1:10" x14ac:dyDescent="0.25">
      <c r="A100" s="6" t="s">
        <v>179</v>
      </c>
      <c r="B100" s="7" t="s">
        <v>119</v>
      </c>
      <c r="C100" s="8" t="str">
        <f>VLOOKUP(A100:A214,[1]Info!$B$21:$D$238,3,FALSE)</f>
        <v>Engineering</v>
      </c>
      <c r="D100" s="8" t="s">
        <v>120</v>
      </c>
      <c r="E100" s="8" t="s">
        <v>180</v>
      </c>
      <c r="F100" s="9">
        <f>VLOOKUP(A100:A214,[1]Info!$B$21:$G$238,6,FALSE)</f>
        <v>44262</v>
      </c>
      <c r="G100" s="24">
        <v>45872</v>
      </c>
      <c r="H100" s="24">
        <v>45892</v>
      </c>
      <c r="I100" s="10">
        <f t="shared" si="3"/>
        <v>20</v>
      </c>
      <c r="J100" s="11">
        <f t="shared" si="4"/>
        <v>8</v>
      </c>
    </row>
    <row r="101" spans="1:10" x14ac:dyDescent="0.25">
      <c r="A101" s="16" t="s">
        <v>162</v>
      </c>
      <c r="B101" s="17" t="s">
        <v>119</v>
      </c>
      <c r="C101" s="18" t="str">
        <f>VLOOKUP(A101:A215,[1]Info!$B$21:$D$238,3,FALSE)</f>
        <v>Engineering</v>
      </c>
      <c r="D101" s="18" t="s">
        <v>120</v>
      </c>
      <c r="E101" s="27"/>
      <c r="F101" s="19">
        <f>VLOOKUP(A101:A215,[1]Info!$B$21:$G$238,6,FALSE)</f>
        <v>45110</v>
      </c>
      <c r="G101" s="28"/>
      <c r="H101" s="28"/>
      <c r="I101" s="20">
        <f t="shared" si="3"/>
        <v>0</v>
      </c>
      <c r="J101" s="21">
        <f t="shared" si="4"/>
        <v>28</v>
      </c>
    </row>
    <row r="102" spans="1:10" x14ac:dyDescent="0.25">
      <c r="A102" s="16" t="s">
        <v>138</v>
      </c>
      <c r="B102" s="17" t="s">
        <v>119</v>
      </c>
      <c r="C102" s="18" t="str">
        <f>VLOOKUP(A102:A216,[1]Info!$B$21:$D$238,3,FALSE)</f>
        <v>Engineering</v>
      </c>
      <c r="D102" s="18" t="s">
        <v>120</v>
      </c>
      <c r="E102" s="27"/>
      <c r="F102" s="19">
        <f>VLOOKUP(A102:A216,[1]Info!$B$21:$G$238,6,FALSE)</f>
        <v>45417</v>
      </c>
      <c r="G102" s="28"/>
      <c r="H102" s="28"/>
      <c r="I102" s="20">
        <f t="shared" si="3"/>
        <v>0</v>
      </c>
      <c r="J102" s="21">
        <f t="shared" si="4"/>
        <v>28</v>
      </c>
    </row>
    <row r="103" spans="1:10" x14ac:dyDescent="0.25">
      <c r="A103" s="16" t="s">
        <v>181</v>
      </c>
      <c r="B103" s="17" t="s">
        <v>119</v>
      </c>
      <c r="C103" s="18" t="str">
        <f>VLOOKUP(A103:A217,[1]Info!$B$21:$D$238,3,FALSE)</f>
        <v>Engineering</v>
      </c>
      <c r="D103" s="18" t="s">
        <v>120</v>
      </c>
      <c r="E103" s="27"/>
      <c r="F103" s="19">
        <f>VLOOKUP(A103:A217,[1]Info!$B$21:$G$238,6,FALSE)</f>
        <v>45474</v>
      </c>
      <c r="G103" s="28"/>
      <c r="H103" s="28"/>
      <c r="I103" s="20">
        <f t="shared" si="3"/>
        <v>0</v>
      </c>
      <c r="J103" s="21">
        <f t="shared" si="4"/>
        <v>28</v>
      </c>
    </row>
    <row r="104" spans="1:10" x14ac:dyDescent="0.25">
      <c r="A104" s="16" t="s">
        <v>142</v>
      </c>
      <c r="B104" s="17" t="s">
        <v>119</v>
      </c>
      <c r="C104" s="18" t="str">
        <f>VLOOKUP(A104:A218,[1]Info!$B$21:$D$238,3,FALSE)</f>
        <v>Quality Control</v>
      </c>
      <c r="D104" s="18" t="s">
        <v>120</v>
      </c>
      <c r="E104" s="27"/>
      <c r="F104" s="19">
        <f>VLOOKUP(A104:A218,[1]Info!$B$21:$G$238,6,FALSE)</f>
        <v>43031</v>
      </c>
      <c r="G104" s="28"/>
      <c r="H104" s="28"/>
      <c r="I104" s="20">
        <f t="shared" si="3"/>
        <v>0</v>
      </c>
      <c r="J104" s="21">
        <f t="shared" si="4"/>
        <v>28</v>
      </c>
    </row>
    <row r="105" spans="1:10" x14ac:dyDescent="0.25">
      <c r="A105" s="16" t="s">
        <v>182</v>
      </c>
      <c r="B105" s="17" t="s">
        <v>119</v>
      </c>
      <c r="C105" s="18" t="str">
        <f>VLOOKUP(A105:A219,[1]Info!$B$21:$D$238,3,FALSE)</f>
        <v>Production</v>
      </c>
      <c r="D105" s="18" t="s">
        <v>120</v>
      </c>
      <c r="E105" s="27"/>
      <c r="F105" s="19">
        <f>VLOOKUP(A105:A219,[1]Info!$B$21:$G$238,6,FALSE)</f>
        <v>35040</v>
      </c>
      <c r="G105" s="28"/>
      <c r="H105" s="28"/>
      <c r="I105" s="20">
        <f t="shared" si="3"/>
        <v>0</v>
      </c>
      <c r="J105" s="21">
        <f t="shared" si="4"/>
        <v>28</v>
      </c>
    </row>
    <row r="106" spans="1:10" x14ac:dyDescent="0.25">
      <c r="A106" s="16" t="s">
        <v>181</v>
      </c>
      <c r="B106" s="29" t="s">
        <v>119</v>
      </c>
      <c r="C106" s="18" t="str">
        <f>VLOOKUP(A106:A214,[1]Info!$B$21:$D$238,3,FALSE)</f>
        <v>Engineering</v>
      </c>
      <c r="D106" s="27" t="s">
        <v>66</v>
      </c>
      <c r="E106" s="27" t="s">
        <v>163</v>
      </c>
      <c r="F106" s="19">
        <f>VLOOKUP(A106:A214,[1]Info!$B$21:$G$238,6,FALSE)</f>
        <v>45474</v>
      </c>
      <c r="G106" s="28"/>
      <c r="H106" s="22"/>
      <c r="I106" s="23">
        <f t="shared" si="3"/>
        <v>0</v>
      </c>
      <c r="J106" s="21">
        <f t="shared" si="4"/>
        <v>28</v>
      </c>
    </row>
    <row r="107" spans="1:10" x14ac:dyDescent="0.25">
      <c r="A107" s="16" t="s">
        <v>183</v>
      </c>
      <c r="B107" s="30" t="s">
        <v>184</v>
      </c>
      <c r="C107" s="18" t="str">
        <f>VLOOKUP(A107:A214,[1]Info!$B$21:$D$238,3,FALSE)</f>
        <v>CLO</v>
      </c>
      <c r="D107" s="30" t="s">
        <v>185</v>
      </c>
      <c r="E107" s="31"/>
      <c r="F107" s="19">
        <f>VLOOKUP(A107:A214,[1]Info!$B$21:$G$238,6,FALSE)</f>
        <v>44655</v>
      </c>
      <c r="G107" s="19"/>
      <c r="H107" s="19"/>
      <c r="I107" s="20">
        <f t="shared" si="3"/>
        <v>0</v>
      </c>
      <c r="J107" s="21">
        <f t="shared" si="4"/>
        <v>28</v>
      </c>
    </row>
    <row r="108" spans="1:10" x14ac:dyDescent="0.25">
      <c r="A108" s="6" t="s">
        <v>186</v>
      </c>
      <c r="B108" s="32" t="s">
        <v>184</v>
      </c>
      <c r="C108" s="8" t="str">
        <f>VLOOKUP(A108:A214,[1]Info!$B$21:$D$238,3,FALSE)</f>
        <v>Sales and Marketing</v>
      </c>
      <c r="D108" s="32" t="s">
        <v>187</v>
      </c>
      <c r="E108" s="33" t="s">
        <v>188</v>
      </c>
      <c r="F108" s="9">
        <f>VLOOKUP(A108:A214,[1]Info!$B$21:$G$238,6,FALSE)</f>
        <v>43254</v>
      </c>
      <c r="G108" s="9">
        <v>45669</v>
      </c>
      <c r="H108" s="9">
        <v>45682</v>
      </c>
      <c r="I108" s="10">
        <f t="shared" si="3"/>
        <v>13</v>
      </c>
      <c r="J108" s="11">
        <f t="shared" si="4"/>
        <v>15</v>
      </c>
    </row>
    <row r="109" spans="1:10" x14ac:dyDescent="0.25">
      <c r="A109" s="34" t="s">
        <v>189</v>
      </c>
      <c r="B109" s="32" t="s">
        <v>184</v>
      </c>
      <c r="C109" s="8" t="str">
        <f>VLOOKUP(A109:A214,[1]Info!$B$21:$D$238,3,FALSE)</f>
        <v>Engineering</v>
      </c>
      <c r="D109" s="32" t="s">
        <v>187</v>
      </c>
      <c r="E109" s="33" t="s">
        <v>190</v>
      </c>
      <c r="F109" s="9">
        <f>VLOOKUP(A109:A214,[1]Info!$B$21:$G$238,6,FALSE)</f>
        <v>45425</v>
      </c>
      <c r="G109" s="9">
        <v>45871</v>
      </c>
      <c r="H109" s="9">
        <v>45899</v>
      </c>
      <c r="I109" s="10">
        <f t="shared" si="3"/>
        <v>28</v>
      </c>
      <c r="J109" s="11">
        <f t="shared" si="4"/>
        <v>0</v>
      </c>
    </row>
    <row r="110" spans="1:10" x14ac:dyDescent="0.25">
      <c r="A110" s="16" t="s">
        <v>191</v>
      </c>
      <c r="B110" s="17" t="s">
        <v>184</v>
      </c>
      <c r="C110" s="18" t="str">
        <f>VLOOKUP(A110:A214,[1]Info!$B$21:$D$238,3,FALSE)</f>
        <v>Sales and Marketing</v>
      </c>
      <c r="D110" s="17" t="s">
        <v>192</v>
      </c>
      <c r="E110" s="18"/>
      <c r="F110" s="19">
        <f>VLOOKUP(A110:A214,[1]Info!$B$21:$G$238,6,FALSE)</f>
        <v>35221</v>
      </c>
      <c r="G110" s="19"/>
      <c r="H110" s="19"/>
      <c r="I110" s="20">
        <f t="shared" si="3"/>
        <v>0</v>
      </c>
      <c r="J110" s="21">
        <f t="shared" si="4"/>
        <v>28</v>
      </c>
    </row>
    <row r="111" spans="1:10" x14ac:dyDescent="0.25">
      <c r="A111" s="6" t="s">
        <v>193</v>
      </c>
      <c r="B111" s="7" t="s">
        <v>184</v>
      </c>
      <c r="C111" s="8" t="str">
        <f>VLOOKUP(A111:A214,[1]Info!$B$21:$D$238,3,FALSE)</f>
        <v>Engineering</v>
      </c>
      <c r="D111" s="7" t="s">
        <v>194</v>
      </c>
      <c r="E111" s="8" t="s">
        <v>195</v>
      </c>
      <c r="F111" s="9">
        <f>VLOOKUP(A111:A214,[1]Info!$B$21:$G$238,6,FALSE)</f>
        <v>45641</v>
      </c>
      <c r="G111" s="9">
        <v>45842</v>
      </c>
      <c r="H111" s="9">
        <v>45869</v>
      </c>
      <c r="I111" s="10">
        <f t="shared" si="3"/>
        <v>27</v>
      </c>
      <c r="J111" s="11">
        <f t="shared" si="4"/>
        <v>1</v>
      </c>
    </row>
    <row r="112" spans="1:10" x14ac:dyDescent="0.25">
      <c r="A112" s="6" t="s">
        <v>196</v>
      </c>
      <c r="B112" s="7" t="s">
        <v>184</v>
      </c>
      <c r="C112" s="8" t="str">
        <f>VLOOKUP(A112:A214,[1]Info!$B$21:$D$238,3,FALSE)</f>
        <v>Sales and Marketing</v>
      </c>
      <c r="D112" s="7" t="s">
        <v>12</v>
      </c>
      <c r="E112" s="8" t="s">
        <v>197</v>
      </c>
      <c r="F112" s="9">
        <f>VLOOKUP(A112:A214,[1]Info!$B$21:$G$238,6,FALSE)</f>
        <v>41906</v>
      </c>
      <c r="G112" s="9">
        <v>45858</v>
      </c>
      <c r="H112" s="9">
        <v>45874</v>
      </c>
      <c r="I112" s="10">
        <f t="shared" si="3"/>
        <v>16</v>
      </c>
      <c r="J112" s="11">
        <f t="shared" si="4"/>
        <v>12</v>
      </c>
    </row>
    <row r="113" spans="1:10" x14ac:dyDescent="0.25">
      <c r="A113" s="16" t="s">
        <v>47</v>
      </c>
      <c r="B113" s="17" t="s">
        <v>184</v>
      </c>
      <c r="C113" s="18" t="str">
        <f>VLOOKUP(A113:A214,[1]Info!$B$21:$D$238,3,FALSE)</f>
        <v>Finance</v>
      </c>
      <c r="D113" s="17" t="s">
        <v>30</v>
      </c>
      <c r="E113" s="18" t="s">
        <v>198</v>
      </c>
      <c r="F113" s="19">
        <f>VLOOKUP(A113:A214,[1]Info!$B$21:$G$238,6,FALSE)</f>
        <v>42177</v>
      </c>
      <c r="G113" s="19">
        <v>45851</v>
      </c>
      <c r="H113" s="19">
        <v>45873</v>
      </c>
      <c r="I113" s="20">
        <f t="shared" si="3"/>
        <v>22</v>
      </c>
      <c r="J113" s="21">
        <f>6-I113</f>
        <v>-16</v>
      </c>
    </row>
    <row r="114" spans="1:10" x14ac:dyDescent="0.25">
      <c r="A114" s="16" t="s">
        <v>199</v>
      </c>
      <c r="B114" s="17" t="s">
        <v>184</v>
      </c>
      <c r="C114" s="18" t="str">
        <f>VLOOKUP(A114:A214,[1]Info!$B$21:$D$238,3,FALSE)</f>
        <v>Production</v>
      </c>
      <c r="D114" s="17" t="s">
        <v>194</v>
      </c>
      <c r="E114" s="18"/>
      <c r="F114" s="19">
        <f>VLOOKUP(A114:A214,[1]Info!$B$21:$G$238,6,FALSE)</f>
        <v>44228</v>
      </c>
      <c r="G114" s="19"/>
      <c r="H114" s="19"/>
      <c r="I114" s="20">
        <f t="shared" si="3"/>
        <v>0</v>
      </c>
      <c r="J114" s="21">
        <f t="shared" si="4"/>
        <v>28</v>
      </c>
    </row>
    <row r="115" spans="1:10" x14ac:dyDescent="0.25">
      <c r="A115" s="6" t="s">
        <v>200</v>
      </c>
      <c r="B115" s="7" t="s">
        <v>184</v>
      </c>
      <c r="C115" s="8" t="str">
        <f>VLOOKUP(A115:A214,[1]Info!$B$21:$D$238,3,FALSE)</f>
        <v>Sales and Marketing</v>
      </c>
      <c r="D115" s="7" t="s">
        <v>12</v>
      </c>
      <c r="E115" s="8" t="s">
        <v>201</v>
      </c>
      <c r="F115" s="9">
        <f>VLOOKUP(A115:A214,[1]Info!$B$21:$G$238,6,FALSE)</f>
        <v>35560</v>
      </c>
      <c r="G115" s="9">
        <v>45816</v>
      </c>
      <c r="H115" s="9">
        <v>45838</v>
      </c>
      <c r="I115" s="10">
        <f t="shared" si="3"/>
        <v>22</v>
      </c>
      <c r="J115" s="11">
        <f t="shared" si="4"/>
        <v>6</v>
      </c>
    </row>
    <row r="116" spans="1:10" x14ac:dyDescent="0.25">
      <c r="A116" s="16" t="s">
        <v>202</v>
      </c>
      <c r="B116" s="30" t="s">
        <v>184</v>
      </c>
      <c r="C116" s="18" t="str">
        <f>VLOOKUP(A116:A214,[1]Info!$B$21:$D$238,3,FALSE)</f>
        <v>Sales and Marketing</v>
      </c>
      <c r="D116" s="30" t="s">
        <v>12</v>
      </c>
      <c r="E116" s="31"/>
      <c r="F116" s="19">
        <f>VLOOKUP(A116:A214,[1]Info!$B$21:$G$238,6,FALSE)</f>
        <v>38847</v>
      </c>
      <c r="G116" s="19"/>
      <c r="H116" s="19"/>
      <c r="I116" s="20">
        <f t="shared" si="3"/>
        <v>0</v>
      </c>
      <c r="J116" s="21">
        <f t="shared" si="4"/>
        <v>28</v>
      </c>
    </row>
    <row r="117" spans="1:10" x14ac:dyDescent="0.25">
      <c r="A117" s="6" t="s">
        <v>203</v>
      </c>
      <c r="B117" s="7" t="s">
        <v>184</v>
      </c>
      <c r="C117" s="8" t="str">
        <f>VLOOKUP(A117:A214,[1]Info!$B$21:$D$238,3,FALSE)</f>
        <v>Sales and Marketing</v>
      </c>
      <c r="D117" s="7" t="s">
        <v>12</v>
      </c>
      <c r="E117" s="8" t="s">
        <v>204</v>
      </c>
      <c r="F117" s="9">
        <f>VLOOKUP(A117:A214,[1]Info!$B$21:$G$238,6,FALSE)</f>
        <v>36543</v>
      </c>
      <c r="G117" s="9">
        <v>45907</v>
      </c>
      <c r="H117" s="9">
        <v>45934</v>
      </c>
      <c r="I117" s="10">
        <f t="shared" si="3"/>
        <v>27</v>
      </c>
      <c r="J117" s="11">
        <f t="shared" si="4"/>
        <v>1</v>
      </c>
    </row>
    <row r="118" spans="1:10" x14ac:dyDescent="0.25">
      <c r="A118" s="6" t="s">
        <v>205</v>
      </c>
      <c r="B118" s="7" t="s">
        <v>184</v>
      </c>
      <c r="C118" s="8" t="str">
        <f>VLOOKUP(A118:A214,[1]Info!$B$21:$D$238,3,FALSE)</f>
        <v>Sales and Marketing</v>
      </c>
      <c r="D118" s="7" t="s">
        <v>12</v>
      </c>
      <c r="E118" s="8" t="s">
        <v>206</v>
      </c>
      <c r="F118" s="9">
        <f>VLOOKUP(A118:A214,[1]Info!$B$21:$G$238,6,FALSE)</f>
        <v>39592</v>
      </c>
      <c r="G118" s="9">
        <v>45743</v>
      </c>
      <c r="H118" s="9">
        <v>45767</v>
      </c>
      <c r="I118" s="10">
        <f t="shared" si="3"/>
        <v>24</v>
      </c>
      <c r="J118" s="11">
        <f t="shared" si="4"/>
        <v>4</v>
      </c>
    </row>
    <row r="119" spans="1:10" x14ac:dyDescent="0.25">
      <c r="A119" s="6" t="s">
        <v>207</v>
      </c>
      <c r="B119" s="7" t="s">
        <v>184</v>
      </c>
      <c r="C119" s="8" t="str">
        <f>VLOOKUP(A119:A214,[1]Info!$B$21:$D$238,3,FALSE)</f>
        <v>Stores</v>
      </c>
      <c r="D119" s="7" t="s">
        <v>208</v>
      </c>
      <c r="E119" s="35" t="s">
        <v>209</v>
      </c>
      <c r="F119" s="9">
        <f>VLOOKUP(A119:A214,[1]Info!$B$21:$G$238,6,FALSE)</f>
        <v>39676</v>
      </c>
      <c r="G119" s="9">
        <v>45858</v>
      </c>
      <c r="H119" s="9">
        <v>45885</v>
      </c>
      <c r="I119" s="10">
        <f t="shared" si="3"/>
        <v>27</v>
      </c>
      <c r="J119" s="11">
        <f t="shared" si="4"/>
        <v>1</v>
      </c>
    </row>
    <row r="120" spans="1:10" x14ac:dyDescent="0.25">
      <c r="A120" s="16" t="s">
        <v>210</v>
      </c>
      <c r="B120" s="30" t="s">
        <v>184</v>
      </c>
      <c r="C120" s="18" t="str">
        <f>VLOOKUP(A120:A214,[1]Info!$B$21:$D$238,3,FALSE)</f>
        <v>Engineering</v>
      </c>
      <c r="D120" s="30" t="s">
        <v>81</v>
      </c>
      <c r="E120" s="31"/>
      <c r="F120" s="19">
        <f>VLOOKUP(A120:A214,[1]Info!$B$21:$G$238,6,FALSE)</f>
        <v>35431</v>
      </c>
      <c r="G120" s="19"/>
      <c r="H120" s="19"/>
      <c r="I120" s="20">
        <f t="shared" si="3"/>
        <v>0</v>
      </c>
      <c r="J120" s="21">
        <f t="shared" si="4"/>
        <v>28</v>
      </c>
    </row>
    <row r="121" spans="1:10" x14ac:dyDescent="0.25">
      <c r="A121" s="6" t="s">
        <v>211</v>
      </c>
      <c r="B121" s="7" t="s">
        <v>184</v>
      </c>
      <c r="C121" s="8" t="str">
        <f>VLOOKUP(A121:A214,[1]Info!$B$21:$D$238,3,FALSE)</f>
        <v>Engineering</v>
      </c>
      <c r="D121" s="7" t="s">
        <v>95</v>
      </c>
      <c r="E121" s="8" t="s">
        <v>212</v>
      </c>
      <c r="F121" s="9">
        <f>VLOOKUP(A121:A214,[1]Info!$B$21:$G$238,6,FALSE)</f>
        <v>36900</v>
      </c>
      <c r="G121" s="9">
        <v>45753</v>
      </c>
      <c r="H121" s="9">
        <v>45760</v>
      </c>
      <c r="I121" s="10">
        <f t="shared" si="3"/>
        <v>7</v>
      </c>
      <c r="J121" s="11">
        <f t="shared" si="4"/>
        <v>21</v>
      </c>
    </row>
    <row r="122" spans="1:10" x14ac:dyDescent="0.25">
      <c r="A122" s="6" t="s">
        <v>213</v>
      </c>
      <c r="B122" s="7" t="s">
        <v>184</v>
      </c>
      <c r="C122" s="8" t="str">
        <f>VLOOKUP(A122:A214,[1]Info!$B$21:$D$238,3,FALSE)</f>
        <v>Site Services</v>
      </c>
      <c r="D122" s="7" t="s">
        <v>214</v>
      </c>
      <c r="E122" s="8" t="s">
        <v>215</v>
      </c>
      <c r="F122" s="9">
        <f>VLOOKUP(A122:A214,[1]Info!$B$21:$G$238,6,FALSE)</f>
        <v>37534</v>
      </c>
      <c r="G122" s="9">
        <v>45857</v>
      </c>
      <c r="H122" s="9">
        <v>45884</v>
      </c>
      <c r="I122" s="10">
        <f t="shared" si="3"/>
        <v>27</v>
      </c>
      <c r="J122" s="11">
        <f t="shared" si="4"/>
        <v>1</v>
      </c>
    </row>
    <row r="123" spans="1:10" x14ac:dyDescent="0.25">
      <c r="A123" s="16" t="s">
        <v>216</v>
      </c>
      <c r="B123" s="29" t="s">
        <v>184</v>
      </c>
      <c r="C123" s="18" t="str">
        <f>VLOOKUP(A123:A214,[1]Info!$B$21:$D$238,3,FALSE)</f>
        <v>Quality Control</v>
      </c>
      <c r="D123" s="29" t="s">
        <v>217</v>
      </c>
      <c r="E123" s="27" t="s">
        <v>218</v>
      </c>
      <c r="F123" s="19">
        <f>VLOOKUP(A123:A214,[1]Info!$B$21:$G$238,6,FALSE)</f>
        <v>34910</v>
      </c>
      <c r="G123" s="19">
        <v>45668</v>
      </c>
      <c r="H123" s="19">
        <v>45699</v>
      </c>
      <c r="I123" s="23">
        <f t="shared" si="3"/>
        <v>31</v>
      </c>
      <c r="J123" s="21">
        <f t="shared" si="4"/>
        <v>-3</v>
      </c>
    </row>
    <row r="124" spans="1:10" x14ac:dyDescent="0.25">
      <c r="A124" s="6" t="s">
        <v>219</v>
      </c>
      <c r="B124" s="36" t="s">
        <v>220</v>
      </c>
      <c r="C124" s="8" t="str">
        <f>VLOOKUP(A124:A214,[1]Info!$B$21:$D$238,3,FALSE)</f>
        <v>HOD</v>
      </c>
      <c r="D124" s="36" t="s">
        <v>192</v>
      </c>
      <c r="E124" s="36" t="s">
        <v>221</v>
      </c>
      <c r="F124" s="9">
        <f>VLOOKUP(A124:A214,[1]Info!$B$21:$G$238,6,FALSE)</f>
        <v>42512</v>
      </c>
      <c r="G124" s="9">
        <v>45852</v>
      </c>
      <c r="H124" s="9">
        <v>45872</v>
      </c>
      <c r="I124" s="10">
        <f t="shared" si="3"/>
        <v>20</v>
      </c>
      <c r="J124" s="11">
        <f t="shared" si="4"/>
        <v>8</v>
      </c>
    </row>
    <row r="125" spans="1:10" x14ac:dyDescent="0.25">
      <c r="A125" s="6" t="s">
        <v>222</v>
      </c>
      <c r="B125" s="36" t="s">
        <v>220</v>
      </c>
      <c r="C125" s="8" t="str">
        <f>VLOOKUP(A125:A214,[1]Info!$B$21:$D$238,3,FALSE)</f>
        <v>Sales and Marketing</v>
      </c>
      <c r="D125" s="36" t="s">
        <v>12</v>
      </c>
      <c r="E125" s="36" t="s">
        <v>223</v>
      </c>
      <c r="F125" s="9">
        <f>VLOOKUP(A125:A214,[1]Info!$B$21:$G$238,6,FALSE)</f>
        <v>38461</v>
      </c>
      <c r="G125" s="9">
        <v>45691</v>
      </c>
      <c r="H125" s="9">
        <v>45707</v>
      </c>
      <c r="I125" s="10">
        <f t="shared" si="3"/>
        <v>16</v>
      </c>
      <c r="J125" s="11">
        <f t="shared" si="4"/>
        <v>12</v>
      </c>
    </row>
    <row r="126" spans="1:10" x14ac:dyDescent="0.25">
      <c r="A126" s="6" t="s">
        <v>222</v>
      </c>
      <c r="B126" s="36" t="s">
        <v>220</v>
      </c>
      <c r="C126" s="8" t="str">
        <f>VLOOKUP(A126:A214,[1]Info!$B$21:$D$238,3,FALSE)</f>
        <v>Sales and Marketing</v>
      </c>
      <c r="D126" s="36" t="s">
        <v>12</v>
      </c>
      <c r="E126" s="36" t="s">
        <v>223</v>
      </c>
      <c r="F126" s="9">
        <f>VLOOKUP(A126:A214,[1]Info!$B$21:$G$238,6,FALSE)</f>
        <v>38461</v>
      </c>
      <c r="G126" s="9">
        <v>45957</v>
      </c>
      <c r="H126" s="9">
        <v>45963</v>
      </c>
      <c r="I126" s="10">
        <f t="shared" si="3"/>
        <v>6</v>
      </c>
      <c r="J126" s="11">
        <f>12-I126</f>
        <v>6</v>
      </c>
    </row>
    <row r="127" spans="1:10" x14ac:dyDescent="0.25">
      <c r="A127" s="6" t="s">
        <v>224</v>
      </c>
      <c r="B127" s="36" t="s">
        <v>220</v>
      </c>
      <c r="C127" s="8" t="str">
        <f>VLOOKUP(A127:A214,[1]Info!$B$21:$D$238,3,FALSE)</f>
        <v>Sales and Marketing</v>
      </c>
      <c r="D127" s="36" t="s">
        <v>12</v>
      </c>
      <c r="E127" s="36" t="s">
        <v>225</v>
      </c>
      <c r="F127" s="9">
        <f>VLOOKUP(A127:A214,[1]Info!$B$21:$G$238,6,FALSE)</f>
        <v>45047</v>
      </c>
      <c r="G127" s="9">
        <v>45719</v>
      </c>
      <c r="H127" s="9">
        <v>45739</v>
      </c>
      <c r="I127" s="10">
        <f t="shared" si="3"/>
        <v>20</v>
      </c>
      <c r="J127" s="11">
        <f t="shared" si="4"/>
        <v>8</v>
      </c>
    </row>
    <row r="128" spans="1:10" x14ac:dyDescent="0.25">
      <c r="A128" s="6" t="s">
        <v>226</v>
      </c>
      <c r="B128" s="36" t="s">
        <v>220</v>
      </c>
      <c r="C128" s="8" t="str">
        <f>VLOOKUP(A128:A214,[1]Info!$B$21:$D$238,3,FALSE)</f>
        <v>Finance</v>
      </c>
      <c r="D128" s="36" t="s">
        <v>227</v>
      </c>
      <c r="E128" s="36" t="s">
        <v>228</v>
      </c>
      <c r="F128" s="9">
        <f>VLOOKUP(A128:A214,[1]Info!$B$21:$G$238,6,FALSE)</f>
        <v>45040</v>
      </c>
      <c r="G128" s="9">
        <v>45756</v>
      </c>
      <c r="H128" s="9">
        <v>45765</v>
      </c>
      <c r="I128" s="10">
        <f t="shared" si="3"/>
        <v>9</v>
      </c>
      <c r="J128" s="11">
        <f t="shared" si="4"/>
        <v>19</v>
      </c>
    </row>
    <row r="129" spans="1:10" x14ac:dyDescent="0.25">
      <c r="A129" s="6" t="s">
        <v>226</v>
      </c>
      <c r="B129" s="36" t="s">
        <v>220</v>
      </c>
      <c r="C129" s="8" t="str">
        <f>VLOOKUP(A129:A214,[1]Info!$B$21:$D$238,3,FALSE)</f>
        <v>Finance</v>
      </c>
      <c r="D129" s="36" t="s">
        <v>227</v>
      </c>
      <c r="E129" s="36" t="s">
        <v>228</v>
      </c>
      <c r="F129" s="9">
        <f>VLOOKUP(A129:A214,[1]Info!$B$21:$G$238,6,FALSE)</f>
        <v>45040</v>
      </c>
      <c r="G129" s="9">
        <v>45964</v>
      </c>
      <c r="H129" s="9">
        <v>45978</v>
      </c>
      <c r="I129" s="10">
        <f t="shared" si="3"/>
        <v>14</v>
      </c>
      <c r="J129" s="11">
        <f>19-I129</f>
        <v>5</v>
      </c>
    </row>
    <row r="130" spans="1:10" x14ac:dyDescent="0.25">
      <c r="A130" s="16" t="s">
        <v>229</v>
      </c>
      <c r="B130" s="37" t="s">
        <v>220</v>
      </c>
      <c r="C130" s="18" t="str">
        <f>VLOOKUP(A130:A214,[1]Info!$B$21:$D$238,3,FALSE)</f>
        <v>Finance</v>
      </c>
      <c r="D130" s="37" t="s">
        <v>230</v>
      </c>
      <c r="E130" s="37" t="s">
        <v>231</v>
      </c>
      <c r="F130" s="19">
        <f>VLOOKUP(A130:A214,[1]Info!$B$21:$G$238,6,FALSE)</f>
        <v>43374</v>
      </c>
      <c r="G130" s="19">
        <v>45859</v>
      </c>
      <c r="H130" s="19">
        <v>45889</v>
      </c>
      <c r="I130" s="20">
        <f t="shared" si="3"/>
        <v>30</v>
      </c>
      <c r="J130" s="21">
        <f t="shared" si="4"/>
        <v>-2</v>
      </c>
    </row>
    <row r="131" spans="1:10" x14ac:dyDescent="0.25">
      <c r="A131" s="6" t="s">
        <v>232</v>
      </c>
      <c r="B131" s="36" t="s">
        <v>220</v>
      </c>
      <c r="C131" s="8" t="str">
        <f>VLOOKUP(A131:A214,[1]Info!$B$21:$D$238,3,FALSE)</f>
        <v>Stores</v>
      </c>
      <c r="D131" s="36" t="s">
        <v>208</v>
      </c>
      <c r="E131" s="36" t="s">
        <v>233</v>
      </c>
      <c r="F131" s="9">
        <f>VLOOKUP(A131:A214,[1]Info!$B$21:$G$238,6,FALSE)</f>
        <v>44795</v>
      </c>
      <c r="G131" s="9">
        <v>45754</v>
      </c>
      <c r="H131" s="9">
        <v>45768</v>
      </c>
      <c r="I131" s="10">
        <f t="shared" si="3"/>
        <v>14</v>
      </c>
      <c r="J131" s="11">
        <f t="shared" si="4"/>
        <v>14</v>
      </c>
    </row>
    <row r="132" spans="1:10" x14ac:dyDescent="0.25">
      <c r="A132" s="6" t="s">
        <v>232</v>
      </c>
      <c r="B132" s="36" t="s">
        <v>220</v>
      </c>
      <c r="C132" s="8" t="str">
        <f>VLOOKUP(A132:A214,[1]Info!$B$21:$D$238,3,FALSE)</f>
        <v>Stores</v>
      </c>
      <c r="D132" s="36" t="s">
        <v>208</v>
      </c>
      <c r="E132" s="36" t="s">
        <v>233</v>
      </c>
      <c r="F132" s="9">
        <f>VLOOKUP(A132:A214,[1]Info!$B$21:$G$238,6,FALSE)</f>
        <v>44795</v>
      </c>
      <c r="G132" s="9">
        <v>45908</v>
      </c>
      <c r="H132" s="9">
        <v>45921</v>
      </c>
      <c r="I132" s="10">
        <f t="shared" si="3"/>
        <v>13</v>
      </c>
      <c r="J132" s="11">
        <f>14-I132</f>
        <v>1</v>
      </c>
    </row>
    <row r="133" spans="1:10" x14ac:dyDescent="0.25">
      <c r="A133" s="6" t="s">
        <v>234</v>
      </c>
      <c r="B133" s="36" t="s">
        <v>220</v>
      </c>
      <c r="C133" s="8" t="str">
        <f>VLOOKUP(A133:A214,[1]Info!$B$21:$D$238,3,FALSE)</f>
        <v>Stores</v>
      </c>
      <c r="D133" s="36" t="s">
        <v>235</v>
      </c>
      <c r="E133" s="38" t="s">
        <v>236</v>
      </c>
      <c r="F133" s="9">
        <f>VLOOKUP(A133:A214,[1]Info!$B$21:$G$238,6,FALSE)</f>
        <v>44510</v>
      </c>
      <c r="G133" s="9">
        <v>45784</v>
      </c>
      <c r="H133" s="9">
        <v>45804</v>
      </c>
      <c r="I133" s="10">
        <f t="shared" si="3"/>
        <v>20</v>
      </c>
      <c r="J133" s="11">
        <f t="shared" si="4"/>
        <v>8</v>
      </c>
    </row>
    <row r="134" spans="1:10" x14ac:dyDescent="0.25">
      <c r="A134" s="6" t="s">
        <v>237</v>
      </c>
      <c r="B134" s="36" t="s">
        <v>220</v>
      </c>
      <c r="C134" s="8" t="str">
        <f>VLOOKUP(A134:A214,[1]Info!$B$21:$D$238,3,FALSE)</f>
        <v>Sales and Marketing</v>
      </c>
      <c r="D134" s="36" t="s">
        <v>12</v>
      </c>
      <c r="E134" s="38" t="s">
        <v>238</v>
      </c>
      <c r="F134" s="9">
        <f>VLOOKUP(A134:A214,[1]Info!$B$21:$G$238,6,FALSE)</f>
        <v>44479</v>
      </c>
      <c r="G134" s="9">
        <v>45726</v>
      </c>
      <c r="H134" s="9">
        <v>45732</v>
      </c>
      <c r="I134" s="10">
        <f t="shared" si="3"/>
        <v>6</v>
      </c>
      <c r="J134" s="11">
        <f t="shared" si="4"/>
        <v>22</v>
      </c>
    </row>
    <row r="135" spans="1:10" x14ac:dyDescent="0.25">
      <c r="A135" s="6" t="s">
        <v>237</v>
      </c>
      <c r="B135" s="36" t="s">
        <v>220</v>
      </c>
      <c r="C135" s="8" t="str">
        <f>VLOOKUP(A135:A214,[1]Info!$B$21:$D$238,3,FALSE)</f>
        <v>Sales and Marketing</v>
      </c>
      <c r="D135" s="36" t="s">
        <v>12</v>
      </c>
      <c r="E135" s="38" t="s">
        <v>238</v>
      </c>
      <c r="F135" s="9">
        <f>VLOOKUP(A135:A214,[1]Info!$B$21:$G$238,6,FALSE)</f>
        <v>44479</v>
      </c>
      <c r="G135" s="39">
        <v>45936</v>
      </c>
      <c r="H135" s="9">
        <v>45956</v>
      </c>
      <c r="I135" s="10">
        <f t="shared" si="3"/>
        <v>20</v>
      </c>
      <c r="J135" s="11">
        <f>22-I135</f>
        <v>2</v>
      </c>
    </row>
    <row r="136" spans="1:10" x14ac:dyDescent="0.25">
      <c r="A136" s="6" t="s">
        <v>239</v>
      </c>
      <c r="B136" s="36" t="s">
        <v>220</v>
      </c>
      <c r="C136" s="8" t="str">
        <f>VLOOKUP(A136:A214,[1]Info!$B$21:$D$238,3,FALSE)</f>
        <v>Sales and Marketing</v>
      </c>
      <c r="D136" s="36" t="s">
        <v>12</v>
      </c>
      <c r="E136" s="8" t="s">
        <v>240</v>
      </c>
      <c r="F136" s="9">
        <f>VLOOKUP(A136:A214,[1]Info!$B$21:$G$238,6,FALSE)</f>
        <v>45383</v>
      </c>
      <c r="G136" s="9">
        <v>45810</v>
      </c>
      <c r="H136" s="9">
        <v>45826</v>
      </c>
      <c r="I136" s="10">
        <f t="shared" si="3"/>
        <v>16</v>
      </c>
      <c r="J136" s="11">
        <f t="shared" si="4"/>
        <v>12</v>
      </c>
    </row>
    <row r="137" spans="1:10" x14ac:dyDescent="0.25">
      <c r="A137" s="6" t="s">
        <v>241</v>
      </c>
      <c r="B137" s="36" t="s">
        <v>220</v>
      </c>
      <c r="C137" s="8" t="str">
        <f>VLOOKUP(A137:A214,[1]Info!$B$21:$D$238,3,FALSE)</f>
        <v>Supporting</v>
      </c>
      <c r="D137" s="36" t="s">
        <v>187</v>
      </c>
      <c r="E137" s="36" t="s">
        <v>242</v>
      </c>
      <c r="F137" s="9">
        <f>VLOOKUP(A137:A214,[1]Info!$B$21:$G$238,6,FALSE)</f>
        <v>40799</v>
      </c>
      <c r="G137" s="9">
        <v>45754</v>
      </c>
      <c r="H137" s="9">
        <v>45781</v>
      </c>
      <c r="I137" s="10">
        <f t="shared" ref="I137:I225" si="5">H137-G137</f>
        <v>27</v>
      </c>
      <c r="J137" s="11">
        <f t="shared" si="4"/>
        <v>1</v>
      </c>
    </row>
    <row r="138" spans="1:10" x14ac:dyDescent="0.25">
      <c r="A138" s="6" t="s">
        <v>243</v>
      </c>
      <c r="B138" s="7" t="s">
        <v>29</v>
      </c>
      <c r="C138" s="8" t="str">
        <f>VLOOKUP(A138:A214,[1]Info!$B$21:$D$238,3,FALSE)</f>
        <v>CLO</v>
      </c>
      <c r="D138" s="8" t="s">
        <v>244</v>
      </c>
      <c r="E138" s="8" t="s">
        <v>245</v>
      </c>
      <c r="F138" s="9">
        <f>VLOOKUP(A138:A214,[1]Info!$B$21:$G$238,6,FALSE)</f>
        <v>38483</v>
      </c>
      <c r="G138" s="9">
        <v>45712</v>
      </c>
      <c r="H138" s="9">
        <v>45718</v>
      </c>
      <c r="I138" s="10">
        <f t="shared" si="5"/>
        <v>6</v>
      </c>
      <c r="J138" s="11">
        <f t="shared" si="4"/>
        <v>22</v>
      </c>
    </row>
    <row r="139" spans="1:10" x14ac:dyDescent="0.25">
      <c r="A139" s="6" t="s">
        <v>246</v>
      </c>
      <c r="B139" s="7" t="s">
        <v>29</v>
      </c>
      <c r="C139" s="8" t="str">
        <f>VLOOKUP(A139:A214,[1]Info!$B$21:$D$238,3,FALSE)</f>
        <v>CLO</v>
      </c>
      <c r="D139" s="8" t="s">
        <v>247</v>
      </c>
      <c r="E139" s="8" t="s">
        <v>248</v>
      </c>
      <c r="F139" s="9">
        <f>VLOOKUP(A139:A214,[1]Info!$B$21:$G$238,6,FALSE)</f>
        <v>44564</v>
      </c>
      <c r="G139" s="9">
        <v>45673</v>
      </c>
      <c r="H139" s="9">
        <v>45692</v>
      </c>
      <c r="I139" s="10">
        <f t="shared" si="5"/>
        <v>19</v>
      </c>
      <c r="J139" s="11">
        <f t="shared" si="4"/>
        <v>9</v>
      </c>
    </row>
    <row r="140" spans="1:10" x14ac:dyDescent="0.25">
      <c r="A140" s="6" t="s">
        <v>249</v>
      </c>
      <c r="B140" s="7" t="s">
        <v>29</v>
      </c>
      <c r="C140" s="8" t="str">
        <f>VLOOKUP(A140:A214,[1]Info!$B$21:$D$238,3,FALSE)</f>
        <v>CLO</v>
      </c>
      <c r="D140" s="8" t="s">
        <v>247</v>
      </c>
      <c r="E140" s="8" t="s">
        <v>248</v>
      </c>
      <c r="F140" s="9">
        <f>VLOOKUP(A140:A214,[1]Info!$B$21:$G$238,6,FALSE)</f>
        <v>41902</v>
      </c>
      <c r="G140" s="9">
        <v>45817</v>
      </c>
      <c r="H140" s="9">
        <v>45844</v>
      </c>
      <c r="I140" s="10">
        <f t="shared" si="5"/>
        <v>27</v>
      </c>
      <c r="J140" s="11">
        <f t="shared" si="4"/>
        <v>1</v>
      </c>
    </row>
    <row r="141" spans="1:10" x14ac:dyDescent="0.25">
      <c r="A141" s="6" t="s">
        <v>250</v>
      </c>
      <c r="B141" s="7" t="s">
        <v>29</v>
      </c>
      <c r="C141" s="8" t="str">
        <f>VLOOKUP(A141:A214,[1]Info!$B$21:$D$238,3,FALSE)</f>
        <v>CLO</v>
      </c>
      <c r="D141" s="8" t="s">
        <v>247</v>
      </c>
      <c r="E141" s="8" t="s">
        <v>251</v>
      </c>
      <c r="F141" s="9">
        <f>VLOOKUP(A141:A214,[1]Info!$B$21:$G$238,6,FALSE)</f>
        <v>44633</v>
      </c>
      <c r="G141" s="9">
        <v>45750</v>
      </c>
      <c r="H141" s="9">
        <v>45769</v>
      </c>
      <c r="I141" s="10">
        <f t="shared" si="5"/>
        <v>19</v>
      </c>
      <c r="J141" s="11">
        <f t="shared" si="4"/>
        <v>9</v>
      </c>
    </row>
    <row r="142" spans="1:10" x14ac:dyDescent="0.25">
      <c r="A142" s="16" t="s">
        <v>252</v>
      </c>
      <c r="B142" s="17" t="s">
        <v>29</v>
      </c>
      <c r="C142" s="18" t="str">
        <f>VLOOKUP(A142:A215,[1]Info!$B$21:$D$238,3,FALSE)</f>
        <v>ERP</v>
      </c>
      <c r="D142" s="18" t="s">
        <v>247</v>
      </c>
      <c r="E142" s="18"/>
      <c r="F142" s="19">
        <f>VLOOKUP(A142:A215,[1]Info!$B$21:$G$238,6,FALSE)</f>
        <v>42395</v>
      </c>
      <c r="G142" s="19"/>
      <c r="H142" s="19"/>
      <c r="I142" s="20">
        <f t="shared" si="5"/>
        <v>0</v>
      </c>
      <c r="J142" s="21">
        <f t="shared" si="4"/>
        <v>28</v>
      </c>
    </row>
    <row r="143" spans="1:10" x14ac:dyDescent="0.25">
      <c r="A143" s="16" t="s">
        <v>253</v>
      </c>
      <c r="B143" s="17" t="s">
        <v>29</v>
      </c>
      <c r="C143" s="18" t="str">
        <f>VLOOKUP(A143:A216,[1]Info!$B$21:$D$238,3,FALSE)</f>
        <v>ERP</v>
      </c>
      <c r="D143" s="18" t="s">
        <v>247</v>
      </c>
      <c r="E143" s="18"/>
      <c r="F143" s="19">
        <f>VLOOKUP(A143:A216,[1]Info!$B$21:$G$238,6,FALSE)</f>
        <v>39609</v>
      </c>
      <c r="G143" s="19"/>
      <c r="H143" s="19"/>
      <c r="I143" s="20">
        <f t="shared" si="5"/>
        <v>0</v>
      </c>
      <c r="J143" s="21">
        <f t="shared" si="4"/>
        <v>28</v>
      </c>
    </row>
    <row r="144" spans="1:10" x14ac:dyDescent="0.25">
      <c r="A144" s="16" t="s">
        <v>254</v>
      </c>
      <c r="B144" s="17" t="s">
        <v>29</v>
      </c>
      <c r="C144" s="18" t="str">
        <f>VLOOKUP(A144:A217,[1]Info!$B$21:$D$238,3,FALSE)</f>
        <v>ERP</v>
      </c>
      <c r="D144" s="18" t="s">
        <v>247</v>
      </c>
      <c r="E144" s="18"/>
      <c r="F144" s="19">
        <f>VLOOKUP(A144:A217,[1]Info!$B$21:$G$238,6,FALSE)</f>
        <v>45354</v>
      </c>
      <c r="G144" s="19"/>
      <c r="H144" s="19"/>
      <c r="I144" s="20">
        <f t="shared" si="5"/>
        <v>0</v>
      </c>
      <c r="J144" s="21">
        <f t="shared" si="4"/>
        <v>28</v>
      </c>
    </row>
    <row r="145" spans="1:10" x14ac:dyDescent="0.25">
      <c r="A145" s="16" t="s">
        <v>255</v>
      </c>
      <c r="B145" s="17" t="s">
        <v>29</v>
      </c>
      <c r="C145" s="18" t="str">
        <f>VLOOKUP(A145:A218,[1]Info!$B$21:$D$238,3,FALSE)</f>
        <v>Marketing</v>
      </c>
      <c r="D145" s="18" t="s">
        <v>247</v>
      </c>
      <c r="E145" s="18"/>
      <c r="F145" s="19">
        <f>VLOOKUP(A145:A218,[1]Info!$B$21:$G$238,6,FALSE)</f>
        <v>42116</v>
      </c>
      <c r="G145" s="19"/>
      <c r="H145" s="19"/>
      <c r="I145" s="20">
        <f t="shared" si="5"/>
        <v>0</v>
      </c>
      <c r="J145" s="21">
        <f t="shared" si="4"/>
        <v>28</v>
      </c>
    </row>
    <row r="146" spans="1:10" x14ac:dyDescent="0.25">
      <c r="A146" s="16" t="s">
        <v>256</v>
      </c>
      <c r="B146" s="17" t="s">
        <v>29</v>
      </c>
      <c r="C146" s="18" t="str">
        <f>VLOOKUP(A146:A219,[1]Info!$B$21:$D$238,3,FALSE)</f>
        <v>Marketing</v>
      </c>
      <c r="D146" s="18" t="s">
        <v>247</v>
      </c>
      <c r="E146" s="18"/>
      <c r="F146" s="19">
        <f>VLOOKUP(A146:A219,[1]Info!$B$21:$G$238,6,FALSE)</f>
        <v>45362</v>
      </c>
      <c r="G146" s="19"/>
      <c r="H146" s="19"/>
      <c r="I146" s="20">
        <f t="shared" si="5"/>
        <v>0</v>
      </c>
      <c r="J146" s="21">
        <f t="shared" si="4"/>
        <v>28</v>
      </c>
    </row>
    <row r="147" spans="1:10" x14ac:dyDescent="0.25">
      <c r="A147" s="16" t="s">
        <v>257</v>
      </c>
      <c r="B147" s="17" t="s">
        <v>29</v>
      </c>
      <c r="C147" s="18" t="str">
        <f>VLOOKUP(A147:A220,[1]Info!$B$21:$D$238,3,FALSE)</f>
        <v>Digital Marketing</v>
      </c>
      <c r="D147" s="18" t="s">
        <v>247</v>
      </c>
      <c r="E147" s="18"/>
      <c r="F147" s="19">
        <f>VLOOKUP(A147:A220,[1]Info!$B$21:$G$238,6,FALSE)</f>
        <v>44726</v>
      </c>
      <c r="G147" s="19"/>
      <c r="H147" s="19"/>
      <c r="I147" s="20">
        <f t="shared" si="5"/>
        <v>0</v>
      </c>
      <c r="J147" s="21">
        <f t="shared" si="4"/>
        <v>28</v>
      </c>
    </row>
    <row r="148" spans="1:10" x14ac:dyDescent="0.25">
      <c r="A148" s="16" t="s">
        <v>258</v>
      </c>
      <c r="B148" s="17" t="s">
        <v>29</v>
      </c>
      <c r="C148" s="18" t="str">
        <f>VLOOKUP(A148:A221,[1]Info!$B$21:$D$238,3,FALSE)</f>
        <v>Digital Marketing</v>
      </c>
      <c r="D148" s="18" t="s">
        <v>247</v>
      </c>
      <c r="E148" s="18"/>
      <c r="F148" s="19">
        <f>VLOOKUP(A148:A221,[1]Info!$B$21:$G$238,6,FALSE)</f>
        <v>44726</v>
      </c>
      <c r="G148" s="19"/>
      <c r="H148" s="19"/>
      <c r="I148" s="20">
        <f t="shared" si="5"/>
        <v>0</v>
      </c>
      <c r="J148" s="21">
        <f t="shared" si="4"/>
        <v>28</v>
      </c>
    </row>
    <row r="149" spans="1:10" x14ac:dyDescent="0.25">
      <c r="A149" s="16" t="s">
        <v>259</v>
      </c>
      <c r="B149" s="17" t="s">
        <v>29</v>
      </c>
      <c r="C149" s="18" t="str">
        <f>VLOOKUP(A149:A222,[1]Info!$B$21:$D$238,3,FALSE)</f>
        <v xml:space="preserve">Media </v>
      </c>
      <c r="D149" s="18" t="s">
        <v>247</v>
      </c>
      <c r="E149" s="18"/>
      <c r="F149" s="19">
        <f>VLOOKUP(A149:A222,[1]Info!$B$21:$G$238,6,FALSE)</f>
        <v>42085</v>
      </c>
      <c r="G149" s="19"/>
      <c r="H149" s="19"/>
      <c r="I149" s="20">
        <f t="shared" si="5"/>
        <v>0</v>
      </c>
      <c r="J149" s="21">
        <f t="shared" si="4"/>
        <v>28</v>
      </c>
    </row>
    <row r="150" spans="1:10" x14ac:dyDescent="0.25">
      <c r="A150" s="16" t="s">
        <v>260</v>
      </c>
      <c r="B150" s="17" t="s">
        <v>29</v>
      </c>
      <c r="C150" s="18" t="str">
        <f>VLOOKUP(A150:A223,[1]Info!$B$21:$D$238,3,FALSE)</f>
        <v>QA</v>
      </c>
      <c r="D150" s="18" t="s">
        <v>247</v>
      </c>
      <c r="E150" s="18"/>
      <c r="F150" s="19">
        <f>VLOOKUP(A150:A223,[1]Info!$B$21:$G$238,6,FALSE)</f>
        <v>45256</v>
      </c>
      <c r="G150" s="19"/>
      <c r="H150" s="19"/>
      <c r="I150" s="20">
        <f t="shared" si="5"/>
        <v>0</v>
      </c>
      <c r="J150" s="21">
        <f t="shared" si="4"/>
        <v>28</v>
      </c>
    </row>
    <row r="151" spans="1:10" x14ac:dyDescent="0.25">
      <c r="A151" s="16" t="s">
        <v>261</v>
      </c>
      <c r="B151" s="17" t="s">
        <v>29</v>
      </c>
      <c r="C151" s="18" t="str">
        <f>VLOOKUP(A151:A224,[1]Info!$B$21:$D$238,3,FALSE)</f>
        <v>Corporate Strategy Department</v>
      </c>
      <c r="D151" s="18" t="s">
        <v>247</v>
      </c>
      <c r="E151" s="18"/>
      <c r="F151" s="19">
        <f>VLOOKUP(A151:A224,[1]Info!$B$21:$G$238,6,FALSE)</f>
        <v>44900</v>
      </c>
      <c r="G151" s="19"/>
      <c r="H151" s="19"/>
      <c r="I151" s="20">
        <f t="shared" si="5"/>
        <v>0</v>
      </c>
      <c r="J151" s="21">
        <f t="shared" si="4"/>
        <v>28</v>
      </c>
    </row>
    <row r="152" spans="1:10" x14ac:dyDescent="0.25">
      <c r="A152" s="16" t="s">
        <v>262</v>
      </c>
      <c r="B152" s="17" t="s">
        <v>29</v>
      </c>
      <c r="C152" s="18" t="str">
        <f>VLOOKUP(A152:A225,[1]Info!$B$21:$D$238,3,FALSE)</f>
        <v>Corporate Strategy Department</v>
      </c>
      <c r="D152" s="18" t="s">
        <v>247</v>
      </c>
      <c r="E152" s="18"/>
      <c r="F152" s="19">
        <f>VLOOKUP(A152:A225,[1]Info!$B$21:$G$238,6,FALSE)</f>
        <v>44934</v>
      </c>
      <c r="G152" s="19"/>
      <c r="H152" s="19"/>
      <c r="I152" s="20">
        <f t="shared" si="5"/>
        <v>0</v>
      </c>
      <c r="J152" s="21">
        <f t="shared" si="4"/>
        <v>28</v>
      </c>
    </row>
    <row r="153" spans="1:10" x14ac:dyDescent="0.25">
      <c r="A153" s="16" t="s">
        <v>263</v>
      </c>
      <c r="B153" s="17" t="s">
        <v>29</v>
      </c>
      <c r="C153" s="18" t="str">
        <f>VLOOKUP(A153:A226,[1]Info!$B$21:$D$238,3,FALSE)</f>
        <v>Corporate Strategy Department</v>
      </c>
      <c r="D153" s="18" t="s">
        <v>247</v>
      </c>
      <c r="E153" s="18"/>
      <c r="F153" s="19">
        <f>VLOOKUP(A153:A226,[1]Info!$B$21:$G$238,6,FALSE)</f>
        <v>45585</v>
      </c>
      <c r="G153" s="19"/>
      <c r="H153" s="19"/>
      <c r="I153" s="20">
        <f t="shared" si="5"/>
        <v>0</v>
      </c>
      <c r="J153" s="21">
        <f t="shared" si="4"/>
        <v>28</v>
      </c>
    </row>
    <row r="154" spans="1:10" x14ac:dyDescent="0.25">
      <c r="A154" s="16" t="s">
        <v>264</v>
      </c>
      <c r="B154" s="17" t="s">
        <v>29</v>
      </c>
      <c r="C154" s="18" t="str">
        <f>VLOOKUP(A154:A227,[1]Info!$B$21:$D$238,3,FALSE)</f>
        <v>Information Technology</v>
      </c>
      <c r="D154" s="18" t="s">
        <v>247</v>
      </c>
      <c r="E154" s="18"/>
      <c r="F154" s="19">
        <f>VLOOKUP(A154:A227,[1]Info!$B$21:$G$238,6,FALSE)</f>
        <v>44690</v>
      </c>
      <c r="G154" s="19"/>
      <c r="H154" s="19"/>
      <c r="I154" s="20">
        <f t="shared" si="5"/>
        <v>0</v>
      </c>
      <c r="J154" s="21">
        <f t="shared" si="4"/>
        <v>28</v>
      </c>
    </row>
    <row r="155" spans="1:10" x14ac:dyDescent="0.25">
      <c r="A155" s="16" t="s">
        <v>265</v>
      </c>
      <c r="B155" s="17" t="s">
        <v>29</v>
      </c>
      <c r="C155" s="18" t="str">
        <f>VLOOKUP(A155:A228,[1]Info!$B$21:$D$238,3,FALSE)</f>
        <v>Information Technology</v>
      </c>
      <c r="D155" s="18" t="s">
        <v>247</v>
      </c>
      <c r="E155" s="18"/>
      <c r="F155" s="19">
        <f>VLOOKUP(A155:A228,[1]Info!$B$21:$G$238,6,FALSE)</f>
        <v>44139</v>
      </c>
      <c r="G155" s="19"/>
      <c r="H155" s="19"/>
      <c r="I155" s="20">
        <f t="shared" si="5"/>
        <v>0</v>
      </c>
      <c r="J155" s="21">
        <f t="shared" si="4"/>
        <v>28</v>
      </c>
    </row>
    <row r="156" spans="1:10" x14ac:dyDescent="0.25">
      <c r="A156" s="16" t="s">
        <v>266</v>
      </c>
      <c r="B156" s="17" t="s">
        <v>29</v>
      </c>
      <c r="C156" s="18" t="str">
        <f>VLOOKUP(A156:A229,[1]Info!$B$21:$D$238,3,FALSE)</f>
        <v>Information Technology</v>
      </c>
      <c r="D156" s="18" t="s">
        <v>247</v>
      </c>
      <c r="E156" s="18"/>
      <c r="F156" s="19">
        <f>VLOOKUP(A156:A229,[1]Info!$B$21:$G$238,6,FALSE)</f>
        <v>45474</v>
      </c>
      <c r="G156" s="19"/>
      <c r="H156" s="19"/>
      <c r="I156" s="20">
        <f t="shared" si="5"/>
        <v>0</v>
      </c>
      <c r="J156" s="21">
        <f t="shared" si="4"/>
        <v>28</v>
      </c>
    </row>
    <row r="157" spans="1:10" x14ac:dyDescent="0.25">
      <c r="A157" s="16" t="s">
        <v>267</v>
      </c>
      <c r="B157" s="17" t="s">
        <v>29</v>
      </c>
      <c r="C157" s="18" t="str">
        <f>VLOOKUP(A157:A230,[1]Info!$B$21:$D$238,3,FALSE)</f>
        <v>Information Technology</v>
      </c>
      <c r="D157" s="18" t="s">
        <v>247</v>
      </c>
      <c r="E157" s="18"/>
      <c r="F157" s="19">
        <f>VLOOKUP(A157:A230,[1]Info!$B$21:$G$238,6,FALSE)</f>
        <v>45635</v>
      </c>
      <c r="G157" s="19"/>
      <c r="H157" s="19"/>
      <c r="I157" s="20">
        <f t="shared" si="5"/>
        <v>0</v>
      </c>
      <c r="J157" s="21">
        <f t="shared" si="4"/>
        <v>28</v>
      </c>
    </row>
    <row r="158" spans="1:10" x14ac:dyDescent="0.25">
      <c r="A158" s="16" t="s">
        <v>268</v>
      </c>
      <c r="B158" s="17" t="s">
        <v>29</v>
      </c>
      <c r="C158" s="18" t="str">
        <f>VLOOKUP(A158:A231,[1]Info!$B$21:$D$238,3,FALSE)</f>
        <v xml:space="preserve">Facility Management </v>
      </c>
      <c r="D158" s="18" t="s">
        <v>247</v>
      </c>
      <c r="E158" s="18"/>
      <c r="F158" s="19">
        <f>VLOOKUP(A158:A231,[1]Info!$B$21:$G$238,6,FALSE)</f>
        <v>45600</v>
      </c>
      <c r="G158" s="19"/>
      <c r="H158" s="19"/>
      <c r="I158" s="20">
        <f t="shared" si="5"/>
        <v>0</v>
      </c>
      <c r="J158" s="21">
        <f t="shared" si="4"/>
        <v>28</v>
      </c>
    </row>
    <row r="159" spans="1:10" x14ac:dyDescent="0.25">
      <c r="A159" s="16" t="s">
        <v>269</v>
      </c>
      <c r="B159" s="17" t="s">
        <v>29</v>
      </c>
      <c r="C159" s="18" t="str">
        <f>VLOOKUP(A159:A232,[1]Info!$B$21:$D$238,3,FALSE)</f>
        <v>Corporate Finance</v>
      </c>
      <c r="D159" s="18" t="s">
        <v>247</v>
      </c>
      <c r="E159" s="18"/>
      <c r="F159" s="19">
        <f>VLOOKUP(A159:A232,[1]Info!$B$21:$G$238,6,FALSE)</f>
        <v>33922</v>
      </c>
      <c r="G159" s="19"/>
      <c r="H159" s="19"/>
      <c r="I159" s="20">
        <f t="shared" si="5"/>
        <v>0</v>
      </c>
      <c r="J159" s="21">
        <f t="shared" si="4"/>
        <v>28</v>
      </c>
    </row>
    <row r="160" spans="1:10" x14ac:dyDescent="0.25">
      <c r="A160" s="16" t="s">
        <v>270</v>
      </c>
      <c r="B160" s="17" t="s">
        <v>29</v>
      </c>
      <c r="C160" s="18" t="str">
        <f>VLOOKUP(A160:A233,[1]Info!$B$21:$D$238,3,FALSE)</f>
        <v>Corporate Finance</v>
      </c>
      <c r="D160" s="18" t="s">
        <v>247</v>
      </c>
      <c r="E160" s="18"/>
      <c r="F160" s="19">
        <f>VLOOKUP(A160:A233,[1]Info!$B$21:$G$238,6,FALSE)</f>
        <v>45020</v>
      </c>
      <c r="G160" s="19"/>
      <c r="H160" s="19"/>
      <c r="I160" s="20">
        <f t="shared" si="5"/>
        <v>0</v>
      </c>
      <c r="J160" s="21">
        <f t="shared" si="4"/>
        <v>28</v>
      </c>
    </row>
    <row r="161" spans="1:10" x14ac:dyDescent="0.25">
      <c r="A161" s="16" t="s">
        <v>271</v>
      </c>
      <c r="B161" s="17" t="s">
        <v>29</v>
      </c>
      <c r="C161" s="18" t="str">
        <f>VLOOKUP(A161:A234,[1]Info!$B$21:$D$238,3,FALSE)</f>
        <v>Corporate</v>
      </c>
      <c r="D161" s="18" t="s">
        <v>247</v>
      </c>
      <c r="E161" s="18"/>
      <c r="F161" s="19">
        <f>VLOOKUP(A161:A234,[1]Info!$B$21:$G$238,6,FALSE)</f>
        <v>45537</v>
      </c>
      <c r="G161" s="19"/>
      <c r="H161" s="19"/>
      <c r="I161" s="20">
        <f t="shared" si="5"/>
        <v>0</v>
      </c>
      <c r="J161" s="21">
        <f t="shared" si="4"/>
        <v>28</v>
      </c>
    </row>
    <row r="162" spans="1:10" x14ac:dyDescent="0.25">
      <c r="A162" s="6" t="s">
        <v>272</v>
      </c>
      <c r="B162" s="7" t="s">
        <v>29</v>
      </c>
      <c r="C162" s="8" t="str">
        <f>VLOOKUP(A162:A214,[1]Info!$B$21:$D$238,3,FALSE)</f>
        <v>CLO</v>
      </c>
      <c r="D162" s="8" t="s">
        <v>247</v>
      </c>
      <c r="E162" s="8" t="s">
        <v>248</v>
      </c>
      <c r="F162" s="9">
        <f>VLOOKUP(A162:A214,[1]Info!$B$21:$G$238,6,FALSE)</f>
        <v>45406</v>
      </c>
      <c r="G162" s="9">
        <v>45788</v>
      </c>
      <c r="H162" s="9">
        <v>45802</v>
      </c>
      <c r="I162" s="10">
        <f t="shared" si="5"/>
        <v>14</v>
      </c>
      <c r="J162" s="11">
        <f t="shared" si="4"/>
        <v>14</v>
      </c>
    </row>
    <row r="163" spans="1:10" x14ac:dyDescent="0.25">
      <c r="A163" s="6" t="s">
        <v>272</v>
      </c>
      <c r="B163" s="7" t="s">
        <v>29</v>
      </c>
      <c r="C163" s="8" t="str">
        <f>VLOOKUP(A163:A214,[1]Info!$B$21:$D$238,3,FALSE)</f>
        <v>CLO</v>
      </c>
      <c r="D163" s="8" t="s">
        <v>247</v>
      </c>
      <c r="E163" s="8" t="s">
        <v>248</v>
      </c>
      <c r="F163" s="9">
        <f>VLOOKUP(A163:A214,[1]Info!$B$21:$G$238,6,FALSE)</f>
        <v>45406</v>
      </c>
      <c r="G163" s="9">
        <v>45902</v>
      </c>
      <c r="H163" s="9">
        <v>45913</v>
      </c>
      <c r="I163" s="10">
        <f t="shared" si="5"/>
        <v>11</v>
      </c>
      <c r="J163" s="11">
        <f>14-I163</f>
        <v>3</v>
      </c>
    </row>
    <row r="164" spans="1:10" x14ac:dyDescent="0.25">
      <c r="A164" s="6" t="s">
        <v>273</v>
      </c>
      <c r="B164" s="7" t="s">
        <v>274</v>
      </c>
      <c r="C164" s="8" t="str">
        <f>VLOOKUP(A164:A214,[1]Info!$B$21:$D$238,3,FALSE)</f>
        <v>Sales and Marketing</v>
      </c>
      <c r="D164" s="8" t="s">
        <v>12</v>
      </c>
      <c r="E164" s="8" t="s">
        <v>275</v>
      </c>
      <c r="F164" s="9">
        <f>VLOOKUP(A164:A214,[1]Info!$B$21:$G$238,6,FALSE)</f>
        <v>44698</v>
      </c>
      <c r="G164" s="9">
        <v>45789</v>
      </c>
      <c r="H164" s="9">
        <v>45798</v>
      </c>
      <c r="I164" s="10">
        <f t="shared" si="5"/>
        <v>9</v>
      </c>
      <c r="J164" s="11">
        <f t="shared" ref="J164:J169" si="6">28-I164</f>
        <v>19</v>
      </c>
    </row>
    <row r="165" spans="1:10" x14ac:dyDescent="0.25">
      <c r="A165" s="6" t="s">
        <v>273</v>
      </c>
      <c r="B165" s="7" t="s">
        <v>274</v>
      </c>
      <c r="C165" s="8" t="str">
        <f>VLOOKUP(A165:A214,[1]Info!$B$21:$D$238,3,FALSE)</f>
        <v>Sales and Marketing</v>
      </c>
      <c r="D165" s="8" t="s">
        <v>12</v>
      </c>
      <c r="E165" s="8" t="s">
        <v>275</v>
      </c>
      <c r="F165" s="9">
        <f>VLOOKUP(A165:A214,[1]Info!$B$21:$G$238,6,FALSE)</f>
        <v>44698</v>
      </c>
      <c r="G165" s="9">
        <v>45943</v>
      </c>
      <c r="H165" s="9">
        <v>45960</v>
      </c>
      <c r="I165" s="10">
        <f t="shared" si="5"/>
        <v>17</v>
      </c>
      <c r="J165" s="11">
        <f>19-I165</f>
        <v>2</v>
      </c>
    </row>
    <row r="166" spans="1:10" x14ac:dyDescent="0.25">
      <c r="A166" s="6" t="s">
        <v>276</v>
      </c>
      <c r="B166" s="7" t="s">
        <v>274</v>
      </c>
      <c r="C166" s="8" t="str">
        <f>VLOOKUP(A166:A214,[1]Info!$B$21:$D$238,3,FALSE)</f>
        <v>Sales and Marketing</v>
      </c>
      <c r="D166" s="8" t="s">
        <v>187</v>
      </c>
      <c r="E166" s="8" t="s">
        <v>277</v>
      </c>
      <c r="F166" s="9">
        <f>VLOOKUP(A166:A214,[1]Info!$B$21:$G$238,6,FALSE)</f>
        <v>43058</v>
      </c>
      <c r="G166" s="9">
        <v>45880</v>
      </c>
      <c r="H166" s="9">
        <v>45900</v>
      </c>
      <c r="I166" s="10">
        <f t="shared" si="5"/>
        <v>20</v>
      </c>
      <c r="J166" s="11">
        <f t="shared" si="6"/>
        <v>8</v>
      </c>
    </row>
    <row r="167" spans="1:10" x14ac:dyDescent="0.25">
      <c r="A167" s="6" t="s">
        <v>278</v>
      </c>
      <c r="B167" s="7" t="s">
        <v>274</v>
      </c>
      <c r="C167" s="8" t="str">
        <f>VLOOKUP(A167:A214,[1]Info!$B$21:$D$238,3,FALSE)</f>
        <v>Sales and Marketing</v>
      </c>
      <c r="D167" s="8" t="s">
        <v>12</v>
      </c>
      <c r="E167" s="8" t="s">
        <v>279</v>
      </c>
      <c r="F167" s="9">
        <f>VLOOKUP(A167:A214,[1]Info!$B$21:$G$238,6,FALSE)</f>
        <v>44789</v>
      </c>
      <c r="G167" s="9">
        <v>45873</v>
      </c>
      <c r="H167" s="9">
        <v>45895</v>
      </c>
      <c r="I167" s="10">
        <f t="shared" si="5"/>
        <v>22</v>
      </c>
      <c r="J167" s="11">
        <f t="shared" si="6"/>
        <v>6</v>
      </c>
    </row>
    <row r="168" spans="1:10" x14ac:dyDescent="0.25">
      <c r="A168" s="6" t="s">
        <v>280</v>
      </c>
      <c r="B168" s="7" t="s">
        <v>274</v>
      </c>
      <c r="C168" s="8" t="str">
        <f>VLOOKUP(A168:A214,[1]Info!$B$21:$D$238,3,FALSE)</f>
        <v>Sales and Marketing</v>
      </c>
      <c r="D168" s="8" t="s">
        <v>12</v>
      </c>
      <c r="E168" s="8" t="s">
        <v>281</v>
      </c>
      <c r="F168" s="9">
        <f>VLOOKUP(A168:A214,[1]Info!$B$21:$G$238,6,FALSE)</f>
        <v>45364</v>
      </c>
      <c r="G168" s="9">
        <v>45817</v>
      </c>
      <c r="H168" s="9">
        <v>45837</v>
      </c>
      <c r="I168" s="10">
        <f t="shared" si="5"/>
        <v>20</v>
      </c>
      <c r="J168" s="11">
        <f t="shared" si="6"/>
        <v>8</v>
      </c>
    </row>
    <row r="169" spans="1:10" x14ac:dyDescent="0.25">
      <c r="A169" s="6" t="s">
        <v>282</v>
      </c>
      <c r="B169" s="36" t="s">
        <v>283</v>
      </c>
      <c r="C169" s="8" t="str">
        <f>VLOOKUP(A169:A214,[1]Info!$B$21:$D$238,3,FALSE)</f>
        <v>CLO</v>
      </c>
      <c r="D169" s="36" t="s">
        <v>284</v>
      </c>
      <c r="E169" s="8" t="s">
        <v>251</v>
      </c>
      <c r="F169" s="9">
        <f>VLOOKUP(A169:A214,[1]Info!$B$21:$G$238,6,FALSE)</f>
        <v>38332</v>
      </c>
      <c r="G169" s="9">
        <v>45691</v>
      </c>
      <c r="H169" s="9">
        <v>45700</v>
      </c>
      <c r="I169" s="10">
        <f t="shared" si="5"/>
        <v>9</v>
      </c>
      <c r="J169" s="11">
        <f t="shared" si="6"/>
        <v>19</v>
      </c>
    </row>
    <row r="170" spans="1:10" x14ac:dyDescent="0.25">
      <c r="A170" s="6" t="s">
        <v>282</v>
      </c>
      <c r="B170" s="36" t="s">
        <v>283</v>
      </c>
      <c r="C170" s="8" t="str">
        <f>VLOOKUP(A170:A214,[1]Info!$B$21:$D$238,3,FALSE)</f>
        <v>CLO</v>
      </c>
      <c r="D170" s="36" t="s">
        <v>284</v>
      </c>
      <c r="E170" s="8" t="s">
        <v>251</v>
      </c>
      <c r="F170" s="9">
        <f>VLOOKUP(A170:A214,[1]Info!$B$21:$G$238,6,FALSE)</f>
        <v>38332</v>
      </c>
      <c r="G170" s="9">
        <v>45853</v>
      </c>
      <c r="H170" s="9">
        <v>45867</v>
      </c>
      <c r="I170" s="10">
        <f t="shared" si="5"/>
        <v>14</v>
      </c>
      <c r="J170" s="11">
        <f>19-I170</f>
        <v>5</v>
      </c>
    </row>
    <row r="171" spans="1:10" x14ac:dyDescent="0.25">
      <c r="A171" s="6" t="s">
        <v>285</v>
      </c>
      <c r="B171" s="6" t="s">
        <v>286</v>
      </c>
      <c r="C171" s="6" t="str">
        <f>VLOOKUP(A171:A214,[1]Info!$B$21:$D$238,3,FALSE)</f>
        <v>Finance</v>
      </c>
      <c r="D171" s="6" t="s">
        <v>30</v>
      </c>
      <c r="E171" s="6" t="s">
        <v>287</v>
      </c>
      <c r="F171" s="40">
        <f>VLOOKUP(A171:A214,[1]Info!$B$21:$G$238,6,FALSE)</f>
        <v>38298</v>
      </c>
      <c r="G171" s="40">
        <v>45851</v>
      </c>
      <c r="H171" s="40">
        <v>45878</v>
      </c>
      <c r="I171" s="6">
        <f t="shared" si="5"/>
        <v>27</v>
      </c>
      <c r="J171" s="41">
        <f>28-I171</f>
        <v>1</v>
      </c>
    </row>
    <row r="172" spans="1:10" x14ac:dyDescent="0.25">
      <c r="A172" s="42" t="s">
        <v>288</v>
      </c>
      <c r="B172" s="42" t="s">
        <v>286</v>
      </c>
      <c r="C172" s="42" t="str">
        <f>VLOOKUP(A172:A214,[1]Info!$B$21:$D$238,3,FALSE)</f>
        <v>Site Services</v>
      </c>
      <c r="D172" s="42" t="s">
        <v>289</v>
      </c>
      <c r="E172" s="42" t="s">
        <v>290</v>
      </c>
      <c r="F172" s="43">
        <f>VLOOKUP(A172:A214,[1]Info!$B$21:$G$238,6,FALSE)</f>
        <v>43586</v>
      </c>
      <c r="G172" s="43">
        <v>45711</v>
      </c>
      <c r="H172" s="43">
        <v>45715</v>
      </c>
      <c r="I172" s="42">
        <f t="shared" si="5"/>
        <v>4</v>
      </c>
      <c r="J172" s="44">
        <f t="shared" ref="J172:J186" si="7">28-I172</f>
        <v>24</v>
      </c>
    </row>
    <row r="173" spans="1:10" x14ac:dyDescent="0.25">
      <c r="A173" s="6" t="s">
        <v>288</v>
      </c>
      <c r="B173" s="6" t="s">
        <v>286</v>
      </c>
      <c r="C173" s="6" t="str">
        <f>VLOOKUP(A173:A214,[1]Info!$B$21:$D$238,3,FALSE)</f>
        <v>Site Services</v>
      </c>
      <c r="D173" s="6" t="s">
        <v>289</v>
      </c>
      <c r="E173" s="6" t="s">
        <v>290</v>
      </c>
      <c r="F173" s="40">
        <f>VLOOKUP(A173:A214,[1]Info!$B$21:$G$238,6,FALSE)</f>
        <v>43586</v>
      </c>
      <c r="G173" s="40">
        <v>45949</v>
      </c>
      <c r="H173" s="40">
        <v>45971</v>
      </c>
      <c r="I173" s="6">
        <f t="shared" si="5"/>
        <v>22</v>
      </c>
      <c r="J173" s="41">
        <f>24-I173</f>
        <v>2</v>
      </c>
    </row>
    <row r="174" spans="1:10" x14ac:dyDescent="0.25">
      <c r="A174" s="6" t="s">
        <v>291</v>
      </c>
      <c r="B174" s="6" t="s">
        <v>286</v>
      </c>
      <c r="C174" s="6" t="str">
        <f>VLOOKUP(A174:A214,[1]Info!$B$21:$D$238,3,FALSE)</f>
        <v>Sales and Marketing</v>
      </c>
      <c r="D174" s="6" t="s">
        <v>128</v>
      </c>
      <c r="E174" s="6" t="s">
        <v>292</v>
      </c>
      <c r="F174" s="40">
        <f>VLOOKUP(A174:A214,[1]Info!$B$21:$G$238,6,FALSE)</f>
        <v>38774</v>
      </c>
      <c r="G174" s="40">
        <v>45760</v>
      </c>
      <c r="H174" s="40">
        <v>45787</v>
      </c>
      <c r="I174" s="6">
        <f t="shared" si="5"/>
        <v>27</v>
      </c>
      <c r="J174" s="41">
        <f t="shared" si="7"/>
        <v>1</v>
      </c>
    </row>
    <row r="175" spans="1:10" x14ac:dyDescent="0.25">
      <c r="A175" s="6" t="s">
        <v>293</v>
      </c>
      <c r="B175" s="6" t="s">
        <v>286</v>
      </c>
      <c r="C175" s="6" t="str">
        <f>VLOOKUP(A175:A214,[1]Info!$B$21:$D$238,3,FALSE)</f>
        <v>Supporting</v>
      </c>
      <c r="D175" s="6" t="s">
        <v>294</v>
      </c>
      <c r="E175" s="6" t="s">
        <v>295</v>
      </c>
      <c r="F175" s="40">
        <f>VLOOKUP(A175:A214,[1]Info!$B$21:$G$238,6,FALSE)</f>
        <v>41452</v>
      </c>
      <c r="G175" s="40">
        <v>45767</v>
      </c>
      <c r="H175" s="40">
        <v>45794</v>
      </c>
      <c r="I175" s="6">
        <f t="shared" si="5"/>
        <v>27</v>
      </c>
      <c r="J175" s="41">
        <f t="shared" si="7"/>
        <v>1</v>
      </c>
    </row>
    <row r="176" spans="1:10" x14ac:dyDescent="0.25">
      <c r="A176" s="6" t="s">
        <v>296</v>
      </c>
      <c r="B176" s="6" t="s">
        <v>286</v>
      </c>
      <c r="C176" s="6" t="str">
        <f>VLOOKUP(A176:A214,[1]Info!$B$21:$D$238,3,FALSE)</f>
        <v>Site Services</v>
      </c>
      <c r="D176" s="6" t="s">
        <v>297</v>
      </c>
      <c r="E176" s="6" t="s">
        <v>298</v>
      </c>
      <c r="F176" s="40">
        <f>VLOOKUP(A176:A214,[1]Info!$B$21:$G$238,6,FALSE)</f>
        <v>44510</v>
      </c>
      <c r="G176" s="40">
        <v>45801</v>
      </c>
      <c r="H176" s="40">
        <v>45828</v>
      </c>
      <c r="I176" s="6">
        <f t="shared" si="5"/>
        <v>27</v>
      </c>
      <c r="J176" s="41">
        <f t="shared" si="7"/>
        <v>1</v>
      </c>
    </row>
    <row r="177" spans="1:10" x14ac:dyDescent="0.25">
      <c r="A177" s="6" t="s">
        <v>299</v>
      </c>
      <c r="B177" s="6" t="s">
        <v>286</v>
      </c>
      <c r="C177" s="6" t="str">
        <f>VLOOKUP(A177:A214,[1]Info!$B$21:$D$238,3,FALSE)</f>
        <v>Engineering</v>
      </c>
      <c r="D177" s="6" t="s">
        <v>300</v>
      </c>
      <c r="E177" s="6" t="s">
        <v>301</v>
      </c>
      <c r="F177" s="40">
        <f>VLOOKUP(A177:A214,[1]Info!$B$21:$G$238,6,FALSE)</f>
        <v>38571</v>
      </c>
      <c r="G177" s="40">
        <v>45748</v>
      </c>
      <c r="H177" s="40">
        <v>45775</v>
      </c>
      <c r="I177" s="6">
        <f t="shared" si="5"/>
        <v>27</v>
      </c>
      <c r="J177" s="41">
        <f t="shared" si="7"/>
        <v>1</v>
      </c>
    </row>
    <row r="178" spans="1:10" x14ac:dyDescent="0.25">
      <c r="A178" s="6" t="s">
        <v>302</v>
      </c>
      <c r="B178" s="6" t="s">
        <v>286</v>
      </c>
      <c r="C178" s="6" t="str">
        <f>VLOOKUP(A178:A214,[1]Info!$B$21:$D$238,3,FALSE)</f>
        <v>Engineering</v>
      </c>
      <c r="D178" s="6" t="s">
        <v>300</v>
      </c>
      <c r="E178" s="6" t="s">
        <v>303</v>
      </c>
      <c r="F178" s="40">
        <f>VLOOKUP(A178:A214,[1]Info!$B$21:$G$238,6,FALSE)</f>
        <v>44033</v>
      </c>
      <c r="G178" s="40">
        <v>45858</v>
      </c>
      <c r="H178" s="40">
        <v>45885</v>
      </c>
      <c r="I178" s="6">
        <f t="shared" si="5"/>
        <v>27</v>
      </c>
      <c r="J178" s="41">
        <f t="shared" si="7"/>
        <v>1</v>
      </c>
    </row>
    <row r="179" spans="1:10" x14ac:dyDescent="0.25">
      <c r="A179" s="6" t="s">
        <v>304</v>
      </c>
      <c r="B179" s="6" t="s">
        <v>286</v>
      </c>
      <c r="C179" s="6" t="str">
        <f>VLOOKUP(A179:A214,[1]Info!$B$21:$D$238,3,FALSE)</f>
        <v>Engineering</v>
      </c>
      <c r="D179" s="6" t="s">
        <v>194</v>
      </c>
      <c r="E179" s="6" t="s">
        <v>301</v>
      </c>
      <c r="F179" s="40">
        <f>VLOOKUP(A179:A214,[1]Info!$B$21:$G$238,6,FALSE)</f>
        <v>44647</v>
      </c>
      <c r="G179" s="40">
        <v>45928</v>
      </c>
      <c r="H179" s="40">
        <v>45941</v>
      </c>
      <c r="I179" s="6">
        <f t="shared" si="5"/>
        <v>13</v>
      </c>
      <c r="J179" s="41">
        <f t="shared" si="7"/>
        <v>15</v>
      </c>
    </row>
    <row r="180" spans="1:10" x14ac:dyDescent="0.25">
      <c r="A180" s="6" t="s">
        <v>305</v>
      </c>
      <c r="B180" s="6" t="s">
        <v>286</v>
      </c>
      <c r="C180" s="6" t="str">
        <f>VLOOKUP(A180:A214,[1]Info!$B$21:$D$238,3,FALSE)</f>
        <v>Site Services</v>
      </c>
      <c r="D180" s="6" t="s">
        <v>297</v>
      </c>
      <c r="E180" s="6" t="s">
        <v>306</v>
      </c>
      <c r="F180" s="40">
        <f>VLOOKUP(A180:A214,[1]Info!$B$21:$G$238,6,FALSE)</f>
        <v>45311</v>
      </c>
      <c r="G180" s="40">
        <v>45878</v>
      </c>
      <c r="H180" s="40">
        <v>45905</v>
      </c>
      <c r="I180" s="6">
        <f t="shared" si="5"/>
        <v>27</v>
      </c>
      <c r="J180" s="41">
        <f t="shared" si="7"/>
        <v>1</v>
      </c>
    </row>
    <row r="181" spans="1:10" x14ac:dyDescent="0.25">
      <c r="A181" s="6" t="s">
        <v>307</v>
      </c>
      <c r="B181" s="6" t="s">
        <v>286</v>
      </c>
      <c r="C181" s="6" t="str">
        <f>VLOOKUP(A181:A214,[1]Info!$B$21:$D$238,3,FALSE)</f>
        <v>Engineering</v>
      </c>
      <c r="D181" s="6" t="s">
        <v>300</v>
      </c>
      <c r="E181" s="6" t="s">
        <v>308</v>
      </c>
      <c r="F181" s="40">
        <f>VLOOKUP(A181:A214,[1]Info!$B$21:$G$238,6,FALSE)</f>
        <v>44759</v>
      </c>
      <c r="G181" s="40">
        <v>45870</v>
      </c>
      <c r="H181" s="40">
        <v>45897</v>
      </c>
      <c r="I181" s="6">
        <f t="shared" si="5"/>
        <v>27</v>
      </c>
      <c r="J181" s="41">
        <f t="shared" si="7"/>
        <v>1</v>
      </c>
    </row>
    <row r="182" spans="1:10" x14ac:dyDescent="0.25">
      <c r="A182" s="6" t="s">
        <v>309</v>
      </c>
      <c r="B182" s="6" t="s">
        <v>286</v>
      </c>
      <c r="C182" s="6" t="str">
        <f>VLOOKUP(A182:A214,[1]Info!$B$21:$D$238,3,FALSE)</f>
        <v>Stores</v>
      </c>
      <c r="D182" s="6" t="s">
        <v>177</v>
      </c>
      <c r="E182" s="6" t="s">
        <v>310</v>
      </c>
      <c r="F182" s="40">
        <f>VLOOKUP(A182:A214,[1]Info!$B$21:$G$238,6,FALSE)</f>
        <v>36218</v>
      </c>
      <c r="G182" s="40">
        <v>45697</v>
      </c>
      <c r="H182" s="40">
        <v>45710</v>
      </c>
      <c r="I182" s="6">
        <f t="shared" si="5"/>
        <v>13</v>
      </c>
      <c r="J182" s="41">
        <f t="shared" si="7"/>
        <v>15</v>
      </c>
    </row>
    <row r="183" spans="1:10" x14ac:dyDescent="0.25">
      <c r="A183" s="6" t="s">
        <v>309</v>
      </c>
      <c r="B183" s="45" t="s">
        <v>286</v>
      </c>
      <c r="C183" s="6" t="str">
        <f>VLOOKUP(A183:A214,[1]Info!$B$21:$D$238,3,FALSE)</f>
        <v>Stores</v>
      </c>
      <c r="D183" s="6" t="s">
        <v>177</v>
      </c>
      <c r="E183" s="6" t="s">
        <v>310</v>
      </c>
      <c r="F183" s="40">
        <f>VLOOKUP(A183:A214,[1]Info!$B$21:$G$238,6,FALSE)</f>
        <v>36218</v>
      </c>
      <c r="G183" s="40">
        <v>45901</v>
      </c>
      <c r="H183" s="40">
        <v>45914</v>
      </c>
      <c r="I183" s="6">
        <f t="shared" si="5"/>
        <v>13</v>
      </c>
      <c r="J183" s="41">
        <f>15-I183</f>
        <v>2</v>
      </c>
    </row>
    <row r="184" spans="1:10" x14ac:dyDescent="0.25">
      <c r="A184" s="6" t="s">
        <v>311</v>
      </c>
      <c r="B184" s="6" t="s">
        <v>286</v>
      </c>
      <c r="C184" s="6" t="str">
        <f>VLOOKUP(A184:A214,[1]Info!$B$21:$D$238,3,FALSE)</f>
        <v>Production</v>
      </c>
      <c r="D184" s="6" t="s">
        <v>30</v>
      </c>
      <c r="E184" s="6" t="s">
        <v>310</v>
      </c>
      <c r="F184" s="40">
        <f>VLOOKUP(A184:A214,[1]Info!$B$21:$G$238,6,FALSE)</f>
        <v>42359</v>
      </c>
      <c r="G184" s="40">
        <v>45900</v>
      </c>
      <c r="H184" s="40">
        <v>45927</v>
      </c>
      <c r="I184" s="6">
        <f t="shared" si="5"/>
        <v>27</v>
      </c>
      <c r="J184" s="41">
        <f t="shared" si="7"/>
        <v>1</v>
      </c>
    </row>
    <row r="185" spans="1:10" x14ac:dyDescent="0.25">
      <c r="A185" s="6" t="s">
        <v>312</v>
      </c>
      <c r="B185" s="6" t="s">
        <v>286</v>
      </c>
      <c r="C185" s="6" t="str">
        <f>VLOOKUP(A185:A214,[1]Info!$B$21:$D$238,3,FALSE)</f>
        <v>Production</v>
      </c>
      <c r="D185" s="6" t="s">
        <v>297</v>
      </c>
      <c r="E185" s="6" t="s">
        <v>313</v>
      </c>
      <c r="F185" s="40">
        <f>VLOOKUP(A185:A214,[1]Info!$B$21:$G$238,6,FALSE)</f>
        <v>44307</v>
      </c>
      <c r="G185" s="40">
        <v>45816</v>
      </c>
      <c r="H185" s="40">
        <v>45844</v>
      </c>
      <c r="I185" s="6">
        <f t="shared" si="5"/>
        <v>28</v>
      </c>
      <c r="J185" s="41">
        <f t="shared" si="7"/>
        <v>0</v>
      </c>
    </row>
    <row r="186" spans="1:10" x14ac:dyDescent="0.25">
      <c r="A186" s="6" t="s">
        <v>314</v>
      </c>
      <c r="B186" s="6" t="s">
        <v>286</v>
      </c>
      <c r="C186" s="6" t="str">
        <f>VLOOKUP(A186:A214,[1]Info!$B$21:$D$238,3,FALSE)</f>
        <v>Sales and Marketing</v>
      </c>
      <c r="D186" s="6" t="s">
        <v>315</v>
      </c>
      <c r="E186" s="6" t="s">
        <v>316</v>
      </c>
      <c r="F186" s="40">
        <f>VLOOKUP(A186:A214,[1]Info!$B$21:$G$238,6,FALSE)</f>
        <v>42414</v>
      </c>
      <c r="G186" s="40">
        <v>45739</v>
      </c>
      <c r="H186" s="40">
        <v>45752</v>
      </c>
      <c r="I186" s="6">
        <f t="shared" si="5"/>
        <v>13</v>
      </c>
      <c r="J186" s="41">
        <f t="shared" si="7"/>
        <v>15</v>
      </c>
    </row>
    <row r="187" spans="1:10" x14ac:dyDescent="0.25">
      <c r="A187" s="42" t="s">
        <v>314</v>
      </c>
      <c r="B187" s="42" t="s">
        <v>286</v>
      </c>
      <c r="C187" s="42" t="str">
        <f>VLOOKUP(A187:A214,[1]Info!$B$21:$D$238,3,FALSE)</f>
        <v>Sales and Marketing</v>
      </c>
      <c r="D187" s="42" t="s">
        <v>315</v>
      </c>
      <c r="E187" s="42" t="s">
        <v>316</v>
      </c>
      <c r="F187" s="40">
        <f>VLOOKUP(A187:A215,[1]Info!$B$21:$G$238,6,FALSE)</f>
        <v>42414</v>
      </c>
      <c r="G187" s="43">
        <v>45809</v>
      </c>
      <c r="H187" s="43">
        <v>45822</v>
      </c>
      <c r="I187" s="42">
        <f t="shared" si="5"/>
        <v>13</v>
      </c>
      <c r="J187" s="44">
        <f>13-I187</f>
        <v>0</v>
      </c>
    </row>
    <row r="188" spans="1:10" x14ac:dyDescent="0.25">
      <c r="A188" s="46" t="s">
        <v>317</v>
      </c>
      <c r="B188" s="47" t="s">
        <v>318</v>
      </c>
      <c r="C188" s="6" t="str">
        <f>VLOOKUP(A188:A214,[1]Info!$B$21:$D$238,3,FALSE)</f>
        <v>Engineering</v>
      </c>
      <c r="D188" s="46" t="s">
        <v>319</v>
      </c>
      <c r="E188" s="6"/>
      <c r="F188" s="43">
        <f>VLOOKUP(A188:A215,[1]Info!$B$21:$G$238,6,FALSE)</f>
        <v>41218</v>
      </c>
      <c r="G188" s="40">
        <v>45936</v>
      </c>
      <c r="H188" s="40">
        <v>45959</v>
      </c>
      <c r="I188" s="42">
        <f t="shared" si="5"/>
        <v>23</v>
      </c>
      <c r="J188" s="6">
        <f>28-I188</f>
        <v>5</v>
      </c>
    </row>
    <row r="189" spans="1:10" x14ac:dyDescent="0.25">
      <c r="A189" s="46" t="s">
        <v>320</v>
      </c>
      <c r="B189" s="47" t="s">
        <v>318</v>
      </c>
      <c r="C189" s="6" t="str">
        <f>VLOOKUP(A189:A214,[1]Info!$B$21:$D$238,3,FALSE)</f>
        <v>Supporting</v>
      </c>
      <c r="D189" s="46" t="s">
        <v>321</v>
      </c>
      <c r="E189" s="6"/>
      <c r="F189" s="43">
        <f>VLOOKUP(A189:A216,[1]Info!$B$21:$G$238,6,FALSE)</f>
        <v>40741</v>
      </c>
      <c r="G189" s="40">
        <v>45684</v>
      </c>
      <c r="H189" s="40">
        <v>45689</v>
      </c>
      <c r="I189" s="42">
        <f t="shared" si="5"/>
        <v>5</v>
      </c>
      <c r="J189" s="6">
        <f t="shared" ref="J189:J214" si="8">28-I189</f>
        <v>23</v>
      </c>
    </row>
    <row r="190" spans="1:10" x14ac:dyDescent="0.25">
      <c r="A190" s="46" t="s">
        <v>320</v>
      </c>
      <c r="B190" s="47" t="s">
        <v>318</v>
      </c>
      <c r="C190" s="6" t="str">
        <f>VLOOKUP(A190:A214,[1]Info!$B$21:$D$238,3,FALSE)</f>
        <v>Supporting</v>
      </c>
      <c r="D190" s="46" t="s">
        <v>321</v>
      </c>
      <c r="E190" s="6"/>
      <c r="F190" s="43">
        <f>VLOOKUP(A190:A217,[1]Info!$B$21:$G$238,6,FALSE)</f>
        <v>40741</v>
      </c>
      <c r="G190" s="40">
        <v>45852</v>
      </c>
      <c r="H190" s="40">
        <v>45869</v>
      </c>
      <c r="I190" s="42">
        <f t="shared" si="5"/>
        <v>17</v>
      </c>
      <c r="J190" s="6">
        <f>23-I190</f>
        <v>6</v>
      </c>
    </row>
    <row r="191" spans="1:10" x14ac:dyDescent="0.25">
      <c r="A191" s="46" t="s">
        <v>322</v>
      </c>
      <c r="B191" s="47" t="s">
        <v>318</v>
      </c>
      <c r="C191" s="6" t="str">
        <f>VLOOKUP(A191:A214,[1]Info!$B$21:$D$238,3,FALSE)</f>
        <v>Engineering</v>
      </c>
      <c r="D191" s="46" t="s">
        <v>66</v>
      </c>
      <c r="E191" s="6"/>
      <c r="F191" s="43">
        <f>VLOOKUP(A191:A218,[1]Info!$B$21:$G$238,6,FALSE)</f>
        <v>45265</v>
      </c>
      <c r="G191" s="40">
        <v>45873</v>
      </c>
      <c r="H191" s="40">
        <v>45882</v>
      </c>
      <c r="I191" s="42">
        <f t="shared" si="5"/>
        <v>9</v>
      </c>
      <c r="J191" s="6">
        <f t="shared" si="8"/>
        <v>19</v>
      </c>
    </row>
    <row r="192" spans="1:10" x14ac:dyDescent="0.25">
      <c r="A192" s="46" t="s">
        <v>322</v>
      </c>
      <c r="B192" s="47" t="s">
        <v>318</v>
      </c>
      <c r="C192" s="6" t="str">
        <f>VLOOKUP(A192:A214,[1]Info!$B$21:$D$238,3,FALSE)</f>
        <v>Engineering</v>
      </c>
      <c r="D192" s="46" t="s">
        <v>66</v>
      </c>
      <c r="E192" s="6"/>
      <c r="F192" s="43">
        <f>VLOOKUP(A192:A219,[1]Info!$B$21:$G$238,6,FALSE)</f>
        <v>45265</v>
      </c>
      <c r="G192" s="40">
        <v>46013</v>
      </c>
      <c r="H192" s="40">
        <v>46022</v>
      </c>
      <c r="I192" s="42">
        <f t="shared" si="5"/>
        <v>9</v>
      </c>
      <c r="J192" s="6">
        <f>19-I192</f>
        <v>10</v>
      </c>
    </row>
    <row r="193" spans="1:10" x14ac:dyDescent="0.25">
      <c r="A193" s="48" t="s">
        <v>323</v>
      </c>
      <c r="B193" s="49" t="s">
        <v>318</v>
      </c>
      <c r="C193" s="16" t="str">
        <f>VLOOKUP(A193:A214,[1]Info!$B$21:$D$238,3,FALSE)</f>
        <v>Engineering</v>
      </c>
      <c r="D193" s="48" t="s">
        <v>66</v>
      </c>
      <c r="E193" s="16"/>
      <c r="F193" s="50">
        <f>VLOOKUP(A193:A220,[1]Info!$B$21:$G$238,6,FALSE)</f>
        <v>44808</v>
      </c>
      <c r="G193" s="51"/>
      <c r="H193" s="51"/>
      <c r="I193" s="52">
        <f t="shared" si="5"/>
        <v>0</v>
      </c>
      <c r="J193" s="16">
        <f t="shared" si="8"/>
        <v>28</v>
      </c>
    </row>
    <row r="194" spans="1:10" x14ac:dyDescent="0.25">
      <c r="A194" s="46" t="s">
        <v>324</v>
      </c>
      <c r="B194" s="47" t="s">
        <v>318</v>
      </c>
      <c r="C194" s="6" t="str">
        <f>VLOOKUP(A194:A214,[1]Info!$B$21:$D$238,3,FALSE)</f>
        <v>Engineering</v>
      </c>
      <c r="D194" s="46" t="s">
        <v>66</v>
      </c>
      <c r="E194" s="6"/>
      <c r="F194" s="43">
        <f>VLOOKUP(A194:A221,[1]Info!$B$21:$G$238,6,FALSE)</f>
        <v>45217</v>
      </c>
      <c r="G194" s="40">
        <v>45793</v>
      </c>
      <c r="H194" s="40">
        <v>45807</v>
      </c>
      <c r="I194" s="42">
        <f t="shared" si="5"/>
        <v>14</v>
      </c>
      <c r="J194" s="6">
        <f t="shared" si="8"/>
        <v>14</v>
      </c>
    </row>
    <row r="195" spans="1:10" x14ac:dyDescent="0.25">
      <c r="A195" s="46" t="s">
        <v>324</v>
      </c>
      <c r="B195" s="47" t="s">
        <v>318</v>
      </c>
      <c r="C195" s="6" t="str">
        <f>VLOOKUP(A195:A214,[1]Info!$B$21:$D$238,3,FALSE)</f>
        <v>Engineering</v>
      </c>
      <c r="D195" s="46" t="s">
        <v>66</v>
      </c>
      <c r="E195" s="6"/>
      <c r="F195" s="43">
        <f>VLOOKUP(A195:A222,[1]Info!$B$21:$G$238,6,FALSE)</f>
        <v>45217</v>
      </c>
      <c r="G195" s="40">
        <v>45852</v>
      </c>
      <c r="H195" s="40">
        <v>45864</v>
      </c>
      <c r="I195" s="42">
        <f t="shared" si="5"/>
        <v>12</v>
      </c>
      <c r="J195" s="6">
        <f>14-I195</f>
        <v>2</v>
      </c>
    </row>
    <row r="196" spans="1:10" x14ac:dyDescent="0.25">
      <c r="A196" s="48" t="s">
        <v>325</v>
      </c>
      <c r="B196" s="49" t="s">
        <v>318</v>
      </c>
      <c r="C196" s="16" t="str">
        <f>VLOOKUP(A196:A214,[1]Info!$B$21:$D$238,3,FALSE)</f>
        <v>Engineering</v>
      </c>
      <c r="D196" s="48" t="s">
        <v>66</v>
      </c>
      <c r="E196" s="16"/>
      <c r="F196" s="50">
        <f>VLOOKUP(A196:A223,[1]Info!$B$21:$G$238,6,FALSE)</f>
        <v>45659</v>
      </c>
      <c r="G196" s="51"/>
      <c r="H196" s="51"/>
      <c r="I196" s="52">
        <f t="shared" si="5"/>
        <v>0</v>
      </c>
      <c r="J196" s="16">
        <f t="shared" si="8"/>
        <v>28</v>
      </c>
    </row>
    <row r="197" spans="1:10" x14ac:dyDescent="0.25">
      <c r="A197" s="46" t="s">
        <v>326</v>
      </c>
      <c r="B197" s="47" t="s">
        <v>318</v>
      </c>
      <c r="C197" s="6" t="str">
        <f>VLOOKUP(A197:A214,[1]Info!$B$21:$D$238,3,FALSE)</f>
        <v>Engineering</v>
      </c>
      <c r="D197" s="46" t="s">
        <v>95</v>
      </c>
      <c r="E197" s="6"/>
      <c r="F197" s="43">
        <f>VLOOKUP(A197:A224,[1]Info!$B$21:$G$238,6,FALSE)</f>
        <v>43815</v>
      </c>
      <c r="G197" s="40">
        <v>45719</v>
      </c>
      <c r="H197" s="40">
        <v>45746</v>
      </c>
      <c r="I197" s="42">
        <f t="shared" si="5"/>
        <v>27</v>
      </c>
      <c r="J197" s="6">
        <f t="shared" si="8"/>
        <v>1</v>
      </c>
    </row>
    <row r="198" spans="1:10" x14ac:dyDescent="0.25">
      <c r="A198" s="46" t="s">
        <v>327</v>
      </c>
      <c r="B198" s="47" t="s">
        <v>318</v>
      </c>
      <c r="C198" s="6" t="str">
        <f>VLOOKUP(A198:A214,[1]Info!$B$21:$D$238,3,FALSE)</f>
        <v>Engineering</v>
      </c>
      <c r="D198" s="46" t="s">
        <v>95</v>
      </c>
      <c r="E198" s="6"/>
      <c r="F198" s="43">
        <f>VLOOKUP(A198:A225,[1]Info!$B$21:$G$238,6,FALSE)</f>
        <v>45474</v>
      </c>
      <c r="G198" s="40">
        <v>45851</v>
      </c>
      <c r="H198" s="40">
        <v>45860</v>
      </c>
      <c r="I198" s="42">
        <f t="shared" si="5"/>
        <v>9</v>
      </c>
      <c r="J198" s="6">
        <f t="shared" si="8"/>
        <v>19</v>
      </c>
    </row>
    <row r="199" spans="1:10" x14ac:dyDescent="0.25">
      <c r="A199" s="46" t="s">
        <v>327</v>
      </c>
      <c r="B199" s="47" t="s">
        <v>318</v>
      </c>
      <c r="C199" s="6" t="str">
        <f>VLOOKUP(A199:A214,[1]Info!$B$21:$D$238,3,FALSE)</f>
        <v>Engineering</v>
      </c>
      <c r="D199" s="46" t="s">
        <v>95</v>
      </c>
      <c r="E199" s="6"/>
      <c r="F199" s="43">
        <f>VLOOKUP(A199:A226,[1]Info!$B$21:$G$238,6,FALSE)</f>
        <v>45474</v>
      </c>
      <c r="G199" s="40">
        <v>45942</v>
      </c>
      <c r="H199" s="40">
        <v>45959</v>
      </c>
      <c r="I199" s="42">
        <f t="shared" si="5"/>
        <v>17</v>
      </c>
      <c r="J199" s="6">
        <f>19-I199</f>
        <v>2</v>
      </c>
    </row>
    <row r="200" spans="1:10" x14ac:dyDescent="0.25">
      <c r="A200" s="46" t="s">
        <v>328</v>
      </c>
      <c r="B200" s="47" t="s">
        <v>318</v>
      </c>
      <c r="C200" s="6" t="str">
        <f>VLOOKUP(A200:A214,[1]Info!$B$21:$D$238,3,FALSE)</f>
        <v>Site Services</v>
      </c>
      <c r="D200" s="46" t="s">
        <v>329</v>
      </c>
      <c r="E200" s="6"/>
      <c r="F200" s="43">
        <f>VLOOKUP(A200:A227,[1]Info!$B$21:$G$238,6,FALSE)</f>
        <v>40986</v>
      </c>
      <c r="G200" s="40">
        <v>45824</v>
      </c>
      <c r="H200" s="40">
        <v>45843</v>
      </c>
      <c r="I200" s="42">
        <f t="shared" si="5"/>
        <v>19</v>
      </c>
      <c r="J200" s="6">
        <f t="shared" si="8"/>
        <v>9</v>
      </c>
    </row>
    <row r="201" spans="1:10" x14ac:dyDescent="0.25">
      <c r="A201" s="46" t="s">
        <v>330</v>
      </c>
      <c r="B201" s="47" t="s">
        <v>318</v>
      </c>
      <c r="C201" s="6" t="str">
        <f>VLOOKUP(A201:A214,[1]Info!$B$21:$D$238,3,FALSE)</f>
        <v>Site Services</v>
      </c>
      <c r="D201" s="46" t="s">
        <v>66</v>
      </c>
      <c r="E201" s="6"/>
      <c r="F201" s="43">
        <f>VLOOKUP(A201:A228,[1]Info!$B$21:$G$238,6,FALSE)</f>
        <v>43983</v>
      </c>
      <c r="G201" s="40">
        <v>45870</v>
      </c>
      <c r="H201" s="40">
        <v>45897</v>
      </c>
      <c r="I201" s="42">
        <f t="shared" si="5"/>
        <v>27</v>
      </c>
      <c r="J201" s="6">
        <f t="shared" si="8"/>
        <v>1</v>
      </c>
    </row>
    <row r="202" spans="1:10" x14ac:dyDescent="0.25">
      <c r="A202" s="46" t="s">
        <v>331</v>
      </c>
      <c r="B202" s="47" t="s">
        <v>318</v>
      </c>
      <c r="C202" s="6" t="str">
        <f>VLOOKUP(A202:A214,[1]Info!$B$21:$D$238,3,FALSE)</f>
        <v>Safety</v>
      </c>
      <c r="D202" s="46" t="s">
        <v>329</v>
      </c>
      <c r="E202" s="6"/>
      <c r="F202" s="43">
        <f>VLOOKUP(A202:A229,[1]Info!$B$21:$G$238,6,FALSE)</f>
        <v>45406</v>
      </c>
      <c r="G202" s="40">
        <v>45887</v>
      </c>
      <c r="H202" s="40">
        <v>45914</v>
      </c>
      <c r="I202" s="42">
        <f t="shared" si="5"/>
        <v>27</v>
      </c>
      <c r="J202" s="6">
        <f t="shared" si="8"/>
        <v>1</v>
      </c>
    </row>
    <row r="203" spans="1:10" x14ac:dyDescent="0.25">
      <c r="A203" s="46" t="s">
        <v>332</v>
      </c>
      <c r="B203" s="47" t="s">
        <v>318</v>
      </c>
      <c r="C203" s="6" t="str">
        <f>VLOOKUP(A203:A214,[1]Info!$B$21:$D$238,3,FALSE)</f>
        <v>Engineering</v>
      </c>
      <c r="D203" s="46" t="s">
        <v>329</v>
      </c>
      <c r="E203" s="6"/>
      <c r="F203" s="43">
        <f>VLOOKUP(A203:A230,[1]Info!$B$21:$G$238,6,FALSE)</f>
        <v>45047</v>
      </c>
      <c r="G203" s="40">
        <v>45749</v>
      </c>
      <c r="H203" s="40">
        <v>45759</v>
      </c>
      <c r="I203" s="42">
        <f t="shared" si="5"/>
        <v>10</v>
      </c>
      <c r="J203" s="6">
        <f t="shared" si="8"/>
        <v>18</v>
      </c>
    </row>
    <row r="204" spans="1:10" x14ac:dyDescent="0.25">
      <c r="A204" s="46" t="s">
        <v>332</v>
      </c>
      <c r="B204" s="47" t="s">
        <v>318</v>
      </c>
      <c r="C204" s="6" t="str">
        <f>VLOOKUP(A204:A214,[1]Info!$B$21:$D$238,3,FALSE)</f>
        <v>Engineering</v>
      </c>
      <c r="D204" s="46" t="s">
        <v>329</v>
      </c>
      <c r="E204" s="6"/>
      <c r="F204" s="43">
        <f>VLOOKUP(A204:A231,[1]Info!$B$21:$G$238,6,FALSE)</f>
        <v>45047</v>
      </c>
      <c r="G204" s="40">
        <v>45817</v>
      </c>
      <c r="H204" s="40">
        <v>45822</v>
      </c>
      <c r="I204" s="42">
        <f t="shared" si="5"/>
        <v>5</v>
      </c>
      <c r="J204" s="6">
        <f>10-I204</f>
        <v>5</v>
      </c>
    </row>
    <row r="205" spans="1:10" x14ac:dyDescent="0.25">
      <c r="A205" s="46" t="s">
        <v>332</v>
      </c>
      <c r="B205" s="47" t="s">
        <v>318</v>
      </c>
      <c r="C205" s="6" t="str">
        <f>VLOOKUP(A205:A214,[1]Info!$B$21:$D$238,3,FALSE)</f>
        <v>Engineering</v>
      </c>
      <c r="D205" s="46" t="s">
        <v>329</v>
      </c>
      <c r="E205" s="6"/>
      <c r="F205" s="43">
        <f>VLOOKUP(A205:A232,[1]Info!$B$21:$G$238,6,FALSE)</f>
        <v>45047</v>
      </c>
      <c r="G205" s="40">
        <v>45995</v>
      </c>
      <c r="H205" s="40">
        <v>45997</v>
      </c>
      <c r="I205" s="42">
        <f t="shared" si="5"/>
        <v>2</v>
      </c>
      <c r="J205" s="6">
        <f>5-I205</f>
        <v>3</v>
      </c>
    </row>
    <row r="206" spans="1:10" x14ac:dyDescent="0.25">
      <c r="A206" s="46" t="s">
        <v>333</v>
      </c>
      <c r="B206" s="47" t="s">
        <v>318</v>
      </c>
      <c r="C206" s="6">
        <f>VLOOKUP(A206:A214,[1]Info!$B$21:$D$238,3,FALSE)</f>
        <v>0</v>
      </c>
      <c r="D206" s="46" t="s">
        <v>329</v>
      </c>
      <c r="E206" s="6"/>
      <c r="F206" s="43">
        <f>VLOOKUP(A206:A233,[1]Info!$B$21:$G$238,6,FALSE)</f>
        <v>45630</v>
      </c>
      <c r="G206" s="40">
        <v>45809</v>
      </c>
      <c r="H206" s="40">
        <v>45823</v>
      </c>
      <c r="I206" s="42">
        <f t="shared" si="5"/>
        <v>14</v>
      </c>
      <c r="J206" s="6">
        <f t="shared" si="8"/>
        <v>14</v>
      </c>
    </row>
    <row r="207" spans="1:10" x14ac:dyDescent="0.25">
      <c r="A207" s="46" t="s">
        <v>334</v>
      </c>
      <c r="B207" s="47" t="s">
        <v>318</v>
      </c>
      <c r="C207" s="6" t="str">
        <f>VLOOKUP(A207:A214,[1]Info!$B$21:$D$238,3,FALSE)</f>
        <v>Site Services</v>
      </c>
      <c r="D207" s="46" t="s">
        <v>329</v>
      </c>
      <c r="E207" s="6"/>
      <c r="F207" s="43">
        <f>VLOOKUP(A207:A234,[1]Info!$B$21:$G$238,6,FALSE)</f>
        <v>45537</v>
      </c>
      <c r="G207" s="40">
        <v>45749</v>
      </c>
      <c r="H207" s="40">
        <v>45759</v>
      </c>
      <c r="I207" s="42">
        <f t="shared" si="5"/>
        <v>10</v>
      </c>
      <c r="J207" s="6">
        <f t="shared" si="8"/>
        <v>18</v>
      </c>
    </row>
    <row r="208" spans="1:10" x14ac:dyDescent="0.25">
      <c r="A208" s="46" t="s">
        <v>334</v>
      </c>
      <c r="B208" s="47" t="s">
        <v>318</v>
      </c>
      <c r="C208" s="6" t="str">
        <f>VLOOKUP(A208:A214,[1]Info!$B$21:$D$238,3,FALSE)</f>
        <v>Site Services</v>
      </c>
      <c r="D208" s="46" t="s">
        <v>329</v>
      </c>
      <c r="E208" s="6"/>
      <c r="F208" s="43">
        <f>VLOOKUP(A208:A235,[1]Info!$B$21:$G$238,6,FALSE)</f>
        <v>45537</v>
      </c>
      <c r="G208" s="40">
        <v>45880</v>
      </c>
      <c r="H208" s="40">
        <v>45896</v>
      </c>
      <c r="I208" s="42">
        <f t="shared" si="5"/>
        <v>16</v>
      </c>
      <c r="J208" s="6">
        <f t="shared" si="8"/>
        <v>12</v>
      </c>
    </row>
    <row r="209" spans="1:10" x14ac:dyDescent="0.25">
      <c r="A209" s="46" t="s">
        <v>335</v>
      </c>
      <c r="B209" s="47" t="s">
        <v>318</v>
      </c>
      <c r="C209" s="6" t="str">
        <f>VLOOKUP(A209:A214,[1]Info!$B$21:$D$238,3,FALSE)</f>
        <v>Safety</v>
      </c>
      <c r="D209" s="46" t="s">
        <v>87</v>
      </c>
      <c r="E209" s="6"/>
      <c r="F209" s="43">
        <f>VLOOKUP(A209:A236,[1]Info!$B$21:$G$238,6,FALSE)</f>
        <v>44767</v>
      </c>
      <c r="G209" s="40">
        <v>45880</v>
      </c>
      <c r="H209" s="40">
        <v>45907</v>
      </c>
      <c r="I209" s="42">
        <f t="shared" si="5"/>
        <v>27</v>
      </c>
      <c r="J209" s="6">
        <f t="shared" si="8"/>
        <v>1</v>
      </c>
    </row>
    <row r="210" spans="1:10" x14ac:dyDescent="0.25">
      <c r="A210" s="46" t="s">
        <v>336</v>
      </c>
      <c r="B210" s="47" t="s">
        <v>318</v>
      </c>
      <c r="C210" s="6" t="str">
        <f>VLOOKUP(A210:A214,[1]Info!$B$21:$D$238,3,FALSE)</f>
        <v>Safety</v>
      </c>
      <c r="D210" s="46" t="s">
        <v>87</v>
      </c>
      <c r="E210" s="6"/>
      <c r="F210" s="43">
        <f>VLOOKUP(A210:A237,[1]Info!$B$21:$G$238,6,FALSE)</f>
        <v>45126</v>
      </c>
      <c r="G210" s="40">
        <v>45831</v>
      </c>
      <c r="H210" s="40">
        <v>45858</v>
      </c>
      <c r="I210" s="42">
        <f t="shared" si="5"/>
        <v>27</v>
      </c>
      <c r="J210" s="6">
        <f t="shared" si="8"/>
        <v>1</v>
      </c>
    </row>
    <row r="211" spans="1:10" x14ac:dyDescent="0.25">
      <c r="A211" s="46" t="s">
        <v>337</v>
      </c>
      <c r="B211" s="47" t="s">
        <v>318</v>
      </c>
      <c r="C211" s="6" t="str">
        <f>VLOOKUP(A211:A214,[1]Info!$B$21:$D$238,3,FALSE)</f>
        <v>Site Services</v>
      </c>
      <c r="D211" s="46" t="s">
        <v>338</v>
      </c>
      <c r="E211" s="6"/>
      <c r="F211" s="43">
        <f>VLOOKUP(A211:A238,[1]Info!$B$21:$G$238,6,FALSE)</f>
        <v>44171</v>
      </c>
      <c r="G211" s="40">
        <v>45677</v>
      </c>
      <c r="H211" s="40">
        <v>45704</v>
      </c>
      <c r="I211" s="42">
        <f t="shared" si="5"/>
        <v>27</v>
      </c>
      <c r="J211" s="6">
        <f t="shared" si="8"/>
        <v>1</v>
      </c>
    </row>
    <row r="212" spans="1:10" x14ac:dyDescent="0.25">
      <c r="A212" s="48" t="s">
        <v>339</v>
      </c>
      <c r="B212" s="49" t="s">
        <v>318</v>
      </c>
      <c r="C212" s="16" t="str">
        <f>VLOOKUP(A212:A215,[1]Info!$B$21:$D$238,3,FALSE)</f>
        <v>Engineering</v>
      </c>
      <c r="D212" s="48" t="s">
        <v>338</v>
      </c>
      <c r="E212" s="16"/>
      <c r="F212" s="50">
        <f>VLOOKUP(A212:A239,[1]Info!$B$21:$G$238,6,FALSE)</f>
        <v>42478</v>
      </c>
      <c r="G212" s="51"/>
      <c r="H212" s="51"/>
      <c r="I212" s="52">
        <f t="shared" si="5"/>
        <v>0</v>
      </c>
      <c r="J212" s="16">
        <f t="shared" si="8"/>
        <v>28</v>
      </c>
    </row>
    <row r="213" spans="1:10" x14ac:dyDescent="0.25">
      <c r="A213" s="48" t="s">
        <v>340</v>
      </c>
      <c r="B213" s="49" t="s">
        <v>318</v>
      </c>
      <c r="C213" s="16" t="str">
        <f>VLOOKUP(A213:A216,[1]Info!$B$21:$D$238,3,FALSE)</f>
        <v>Engineering</v>
      </c>
      <c r="D213" s="48" t="s">
        <v>338</v>
      </c>
      <c r="E213" s="16"/>
      <c r="F213" s="50">
        <f>VLOOKUP(A213:A240,[1]Info!$B$21:$G$238,6,FALSE)</f>
        <v>44963</v>
      </c>
      <c r="G213" s="51"/>
      <c r="H213" s="51"/>
      <c r="I213" s="52">
        <f t="shared" si="5"/>
        <v>0</v>
      </c>
      <c r="J213" s="16">
        <f t="shared" si="8"/>
        <v>28</v>
      </c>
    </row>
    <row r="214" spans="1:10" x14ac:dyDescent="0.25">
      <c r="A214" s="46" t="s">
        <v>339</v>
      </c>
      <c r="B214" s="47" t="s">
        <v>318</v>
      </c>
      <c r="C214" s="6" t="str">
        <f>VLOOKUP(A214:A214,[1]Info!$B$21:$D$238,3,FALSE)</f>
        <v>Engineering</v>
      </c>
      <c r="D214" s="46" t="s">
        <v>329</v>
      </c>
      <c r="E214" s="6"/>
      <c r="F214" s="40">
        <f>VLOOKUP(A214:A239,[1]Info!$B$21:$G$238,6,FALSE)</f>
        <v>42478</v>
      </c>
      <c r="G214" s="40">
        <v>45782</v>
      </c>
      <c r="H214" s="40">
        <v>45808</v>
      </c>
      <c r="I214" s="6">
        <f t="shared" si="5"/>
        <v>26</v>
      </c>
      <c r="J214" s="6">
        <f t="shared" si="8"/>
        <v>2</v>
      </c>
    </row>
    <row r="215" spans="1:10" x14ac:dyDescent="0.25">
      <c r="A215" s="49" t="s">
        <v>341</v>
      </c>
      <c r="B215" s="16" t="s">
        <v>286</v>
      </c>
      <c r="C215" s="16" t="s">
        <v>342</v>
      </c>
      <c r="D215" s="16" t="s">
        <v>343</v>
      </c>
      <c r="E215" s="16"/>
      <c r="F215" s="51">
        <f>VLOOKUP(A215:A241,[1]Info!$B$21:$G$238,6,FALSE)</f>
        <v>38734</v>
      </c>
      <c r="G215" s="51"/>
      <c r="H215" s="51"/>
      <c r="I215" s="16">
        <f t="shared" si="5"/>
        <v>0</v>
      </c>
      <c r="J215" s="16">
        <f>28-I215</f>
        <v>28</v>
      </c>
    </row>
  </sheetData>
  <conditionalFormatting sqref="B27 D27:E27">
    <cfRule type="expression" dxfId="188" priority="11">
      <formula>AND(#REF!=$B$2:$B$10, NOT(OR(#REF!&gt;$G$2:$G$10, #REF!&lt;#REF!)))</formula>
    </cfRule>
  </conditionalFormatting>
  <conditionalFormatting sqref="D127:E127 B127 D136:E136 B136">
    <cfRule type="expression" dxfId="187" priority="12">
      <formula>AND(#REF!=$B$2:$B$10, NOT(OR(#REF!&gt;$G$2:$G$10, #REF!&lt;#REF!)))</formula>
    </cfRule>
  </conditionalFormatting>
  <conditionalFormatting sqref="I136 I99:J99 F108:F109 I108:J109">
    <cfRule type="expression" dxfId="186" priority="13">
      <formula>AND(#REF!=$B$2:$B$10, NOT(OR(#REF!&gt;$G$2:$G$10, #REF!&lt;$F$2:$F$10)))</formula>
    </cfRule>
  </conditionalFormatting>
  <conditionalFormatting sqref="C99 B108:E109">
    <cfRule type="expression" dxfId="185" priority="14">
      <formula>AND(#REF!=$B$2:$B$10, NOT(OR(#REF!&gt;$G$2:$G$10, #REF!&lt;#REF!)))</formula>
    </cfRule>
  </conditionalFormatting>
  <conditionalFormatting sqref="F99">
    <cfRule type="expression" dxfId="184" priority="15">
      <formula>AND(#REF!=$B$2:$B$10, NOT(OR(#REF!&gt;$G$2:$G$10, #REF!&lt;$F$2:$F$10)))</formula>
    </cfRule>
  </conditionalFormatting>
  <conditionalFormatting sqref="D99:E99 B99">
    <cfRule type="expression" dxfId="183" priority="16">
      <formula>AND(#REF!=$B$2:$B$10, NOT(OR(#REF!&gt;$G$2:$G$10, #REF!&lt;#REF!)))</formula>
    </cfRule>
  </conditionalFormatting>
  <conditionalFormatting sqref="G99">
    <cfRule type="expression" dxfId="182" priority="17">
      <formula>AND(#REF!=$B$2:$B$10, NOT(OR(#REF!&gt;$G$2:$G$10, #REF!&lt;$F$2:$F$10)))</formula>
    </cfRule>
  </conditionalFormatting>
  <conditionalFormatting sqref="C192:E192 B9:B16 D9:E16 B1:E6 B215 C9:C58 C64:C65 C70:C71 C74:C87 C90:C98 B106:E107 D110:E126 B110:B126 D128:E135 B128:B135 C110:C140 B164:B187 D163:E187 C162:C187 C195:E196 C199:E201 C208:E210">
    <cfRule type="expression" dxfId="181" priority="18">
      <formula>AND($B2=$B$2:$B$10, NOT(OR(#REF!&gt;$G$2:$G$10, $G2&lt;#REF!)))</formula>
    </cfRule>
  </conditionalFormatting>
  <conditionalFormatting sqref="B7:E7">
    <cfRule type="expression" dxfId="180" priority="19">
      <formula>AND(#REF!=$B$2:$B$10, NOT(OR(#REF!&gt;$G$2:$G$10, #REF!&lt;#REF!)))</formula>
    </cfRule>
  </conditionalFormatting>
  <conditionalFormatting sqref="B65 B1:B6 B9:B16 B215:B1048576 B70:B71 B74:B87 B90:B98 B106:B107 B110:B126 B128:B135 B164:B187">
    <cfRule type="expression" dxfId="179" priority="20">
      <formula>AND($B2=$B$2:$B$10, #REF!&lt;=G$2:$K$10, $G2&gt;=G$2:$G$10)</formula>
    </cfRule>
  </conditionalFormatting>
  <conditionalFormatting sqref="B7">
    <cfRule type="expression" dxfId="178" priority="21">
      <formula>AND(#REF!=$B$2:$B$10, #REF!&lt;=G$2:$K$10, #REF!&gt;=G$2:$G$10)</formula>
    </cfRule>
  </conditionalFormatting>
  <conditionalFormatting sqref="F215 G9:H16 F1:F6 G2:J6 I215:J215 F9:F58 I9:J58 F64:F65 I64:J65 F70:F71 I70:J71 F74:F87 F90:F98 I74:J87 I90:J98 F106:F107 I106:J107 I110:I135 J110:J140 F110:F140 J162:J187 I163:I210 F162:F210">
    <cfRule type="expression" dxfId="177" priority="22">
      <formula>AND($B2=$B$2:$B$10, NOT(OR($F2&gt;$G$2:$G$10, $G2&lt;$F$2:$F$10)))</formula>
    </cfRule>
  </conditionalFormatting>
  <conditionalFormatting sqref="F7:J7">
    <cfRule type="expression" dxfId="176" priority="23">
      <formula>AND(#REF!=$B$2:$B$10, NOT(OR(#REF!&gt;$G$2:$G$10, #REF!&lt;$F$2:$F$10)))</formula>
    </cfRule>
  </conditionalFormatting>
  <conditionalFormatting sqref="F7">
    <cfRule type="expression" dxfId="175" priority="24">
      <formula>AND(#REF!=$B$2:$B$10, #REF!&lt;=G$2:$N$10, #REF!&gt;=E$2:$L$10)</formula>
    </cfRule>
  </conditionalFormatting>
  <conditionalFormatting sqref="F66 F68:F69 F72:F73 F88:F89">
    <cfRule type="expression" dxfId="174" priority="25">
      <formula>AND($B68=$B$2:$B$10, $F68&lt;=G$2:$N$10, $G68&gt;=E$2:$L$10)</formula>
    </cfRule>
  </conditionalFormatting>
  <conditionalFormatting sqref="G7">
    <cfRule type="expression" dxfId="173" priority="26">
      <formula>AND(#REF!=$B$2:$B$10, #REF!&lt;=H$2:$O$10, #REF!&gt;=G$2:$N$10)</formula>
    </cfRule>
  </conditionalFormatting>
  <conditionalFormatting sqref="I215:J215 H2:J6 H9:H16 I9:J58 I64:J65 I70:J71 I74:J87 I90:J98 I106:J107 I110:I135 J110:J140 J162:J187 I163:I210">
    <cfRule type="expression" dxfId="172" priority="27">
      <formula>AND($B3=$B$2:$B$10, $F3&lt;=L$2:$O$10, $G3&gt;=H$2:$N$10)</formula>
    </cfRule>
  </conditionalFormatting>
  <conditionalFormatting sqref="H7:J7">
    <cfRule type="expression" dxfId="171" priority="28">
      <formula>AND(#REF!=$B$2:$B$10, #REF!&lt;=L$2:$O$10, #REF!&gt;=H$2:$N$10)</formula>
    </cfRule>
  </conditionalFormatting>
  <conditionalFormatting sqref="B17 D64 G64:H64 D17:E17 D65:E65 B65 D70:E70 B106 B70:B71 D90:E98 B74:B87 B90:B98">
    <cfRule type="expression" dxfId="170" priority="29">
      <formula>AND($B18=$B$2:$B$10, NOT(OR(#REF!&gt;$G$2:$G$10, $H18&lt;#REF!)))</formula>
    </cfRule>
  </conditionalFormatting>
  <conditionalFormatting sqref="B17">
    <cfRule type="expression" dxfId="169" priority="30">
      <formula>AND($B18=$B$2:$B$10, #REF!&lt;=G$2:$K$10, $H18&gt;=G$2:$G$10)</formula>
    </cfRule>
  </conditionalFormatting>
  <conditionalFormatting sqref="G17:H17 E64 G65 G70 G91:G98">
    <cfRule type="expression" dxfId="168" priority="31">
      <formula>AND($B18=$B$2:$B$10, NOT(OR($G18&gt;$G$2:$G$10, $H18&lt;$F$2:$F$10)))</formula>
    </cfRule>
  </conditionalFormatting>
  <conditionalFormatting sqref="G17">
    <cfRule type="expression" dxfId="167" priority="32">
      <formula>AND($B18=$B$2:$B$10, $G18&lt;=H$2:$O$10, $H18&gt;=G$2:$N$10)</formula>
    </cfRule>
  </conditionalFormatting>
  <conditionalFormatting sqref="H17">
    <cfRule type="expression" dxfId="166" priority="33">
      <formula>AND($B18=$B$2:$B$10, $G18&lt;=L$2:$O$10, $H18&gt;=H$2:$N$10)</formula>
    </cfRule>
  </conditionalFormatting>
  <conditionalFormatting sqref="B28 D28:E28">
    <cfRule type="expression" dxfId="165" priority="34">
      <formula>AND($B30=$B$2:$B$10, NOT(OR(#REF!&gt;$G$2:$G$10, $G29&lt;#REF!)))</formula>
    </cfRule>
  </conditionalFormatting>
  <conditionalFormatting sqref="B31 D31">
    <cfRule type="expression" dxfId="164" priority="35">
      <formula>AND(#REF!=$B$2:$B$10, NOT(OR(#REF!&gt;$G$2:$G$10, $G31&lt;#REF!)))</formula>
    </cfRule>
  </conditionalFormatting>
  <conditionalFormatting sqref="B31">
    <cfRule type="expression" dxfId="163" priority="36">
      <formula>AND(#REF!=$B$2:$B$10, #REF!&lt;=G$2:$K$10, $G31&gt;=G$2:$G$10)</formula>
    </cfRule>
  </conditionalFormatting>
  <conditionalFormatting sqref="B28">
    <cfRule type="expression" dxfId="162" priority="37">
      <formula>AND($B30=$B$2:$B$10, #REF!&lt;=G$2:$K$10, $G29&gt;=G$2:$G$10)</formula>
    </cfRule>
  </conditionalFormatting>
  <conditionalFormatting sqref="D31">
    <cfRule type="expression" dxfId="161" priority="38">
      <formula>AND(#REF!=$B$2:$B$10, #REF!&lt;=K$2:$K$10, $G31&gt;=G$2:$G$10)</formula>
    </cfRule>
  </conditionalFormatting>
  <conditionalFormatting sqref="B27">
    <cfRule type="expression" dxfId="160" priority="39">
      <formula>AND(#REF!=$B$2:$B$10, #REF!&lt;=G$2:$K$10, #REF!&gt;=G$2:$G$10)</formula>
    </cfRule>
  </conditionalFormatting>
  <conditionalFormatting sqref="B32 D32:E32">
    <cfRule type="expression" dxfId="159" priority="40">
      <formula>AND($D34=$B$2:$B$10, NOT(OR(#REF!&gt;$G$2:$G$10, $G33&lt;#REF!)))</formula>
    </cfRule>
  </conditionalFormatting>
  <conditionalFormatting sqref="B32">
    <cfRule type="expression" dxfId="158" priority="41">
      <formula>AND($D34=$B$2:$B$10, #REF!&lt;=G$2:$K$10, $G33&gt;=G$2:$G$10)</formula>
    </cfRule>
  </conditionalFormatting>
  <conditionalFormatting sqref="G105">
    <cfRule type="expression" dxfId="157" priority="42">
      <formula>AND($B107=$B$2:$B$10, $F107&lt;=G$2:$N$10, $G107&gt;=E$2:$L$10)</formula>
    </cfRule>
  </conditionalFormatting>
  <conditionalFormatting sqref="G65 G70 G91:G98">
    <cfRule type="expression" dxfId="156" priority="43">
      <formula>AND($B66=$B$2:$B$10, $G66&lt;=G$2:$N$10, $H66&gt;=E$2:$L$10)</formula>
    </cfRule>
  </conditionalFormatting>
  <conditionalFormatting sqref="D64">
    <cfRule type="expression" dxfId="155" priority="44">
      <formula>AND($B65=$B$2:$B$10, #REF!&lt;=G$2:$K$10, $H65&gt;=G$2:$G$10)</formula>
    </cfRule>
  </conditionalFormatting>
  <conditionalFormatting sqref="E64">
    <cfRule type="expression" dxfId="154" priority="45">
      <formula>AND($B65=$B$2:$B$10, $G65&lt;=G$2:$N$10, $H65&gt;=E$2:$L$10)</formula>
    </cfRule>
  </conditionalFormatting>
  <conditionalFormatting sqref="B71 D71:E71 B74:B87 D74:E87">
    <cfRule type="expression" dxfId="153" priority="46">
      <formula>AND($B72=$B$2:$B$10, NOT(OR(#REF!&gt;$G$2:$G$10, $F72&lt;#REF!)))</formula>
    </cfRule>
  </conditionalFormatting>
  <conditionalFormatting sqref="G71">
    <cfRule type="expression" dxfId="152" priority="47">
      <formula>AND($B72=$B$2:$B$10, NOT(OR(#REF!&gt;$G$2:$G$10, $F72&lt;$F$2:$F$10)))</formula>
    </cfRule>
  </conditionalFormatting>
  <conditionalFormatting sqref="G71">
    <cfRule type="expression" dxfId="151" priority="48">
      <formula>AND($B72=$B$2:$B$10, #REF!&lt;=G$2:$N$10, $F72&gt;=E$2:$L$10)</formula>
    </cfRule>
  </conditionalFormatting>
  <conditionalFormatting sqref="C192 C1:E2 C3:C6 C9:C58 C64:C65 C70:C71 C74:C87 C90:C98 C106:C107 C110:C140 C162:C187 C195:C196 C199:C201 C208:C210">
    <cfRule type="expression" dxfId="150" priority="49">
      <formula>AND($B2=$B$2:$B$10, #REF!&lt;=K$2:$K$10, $G2&gt;=G$2:$G$10)</formula>
    </cfRule>
  </conditionalFormatting>
  <conditionalFormatting sqref="C7">
    <cfRule type="expression" dxfId="149" priority="50">
      <formula>AND(#REF!=$B$2:$B$10, #REF!&lt;=K$2:$K$10, #REF!&gt;=G$2:$G$10)</formula>
    </cfRule>
  </conditionalFormatting>
  <conditionalFormatting sqref="B127 B136 B99 B108:B109">
    <cfRule type="expression" dxfId="148" priority="51">
      <formula>AND(#REF!=$B$2:$B$10, #REF!&lt;=G$2:$K$10, #REF!&gt;=G$2:$G$10)</formula>
    </cfRule>
  </conditionalFormatting>
  <conditionalFormatting sqref="I136">
    <cfRule type="expression" dxfId="147" priority="52">
      <formula>AND(#REF!=$B$2:$B$10, #REF!&lt;=M$2:$O$10, #REF!&gt;=I$2:$N$10)</formula>
    </cfRule>
  </conditionalFormatting>
  <conditionalFormatting sqref="B137 D162:E162 D137:E140">
    <cfRule type="expression" dxfId="146" priority="53">
      <formula>AND($C138=$B$2:$B$10, NOT(OR(#REF!&gt;$G$2:$G$10, $G138&lt;#REF!)))</formula>
    </cfRule>
  </conditionalFormatting>
  <conditionalFormatting sqref="I162 I137:I140">
    <cfRule type="expression" dxfId="145" priority="54">
      <formula>AND($C138=$B$2:$B$10, NOT(OR($F138&gt;$G$2:$G$10, $G138&lt;$F$2:$F$10)))</formula>
    </cfRule>
  </conditionalFormatting>
  <conditionalFormatting sqref="I162 I137:I140">
    <cfRule type="expression" dxfId="144" priority="55">
      <formula>AND($C138=$B$2:$B$10, $F138&lt;=M$2:$O$10, $G138&gt;=I$2:$N$10)</formula>
    </cfRule>
  </conditionalFormatting>
  <conditionalFormatting sqref="B137">
    <cfRule type="expression" dxfId="143" priority="56">
      <formula>AND($C138=$B$2:$B$10, #REF!&lt;=G$2:$K$10, $G138&gt;=G$2:$G$10)</formula>
    </cfRule>
  </conditionalFormatting>
  <conditionalFormatting sqref="D7:E7">
    <cfRule type="expression" dxfId="142" priority="57">
      <formula>AND(#REF!=$B$2:$B$10, #REF!&lt;=K$2:$L$10, #REF!&gt;=$G$2:H$10)</formula>
    </cfRule>
  </conditionalFormatting>
  <conditionalFormatting sqref="D17:E17 D192:E192 D33:E58 D64:E64 D138:E140 D162:E187 D195:E196 D199:E201 D208:E210">
    <cfRule type="expression" dxfId="141" priority="58">
      <formula>AND($B18=$B$2:$B$10, #REF!&lt;=K$2:$L$10, $H18&gt;=$G$2:H$10)</formula>
    </cfRule>
  </conditionalFormatting>
  <conditionalFormatting sqref="G64:H64">
    <cfRule type="expression" dxfId="140" priority="59">
      <formula>AND($B65=$B$2:$B$10, #REF!&lt;=K$2:$O$10, $H65&gt;=G$2:$M$10)</formula>
    </cfRule>
  </conditionalFormatting>
  <conditionalFormatting sqref="D28:E28">
    <cfRule type="expression" dxfId="139" priority="60">
      <formula>AND($B30=$B$2:$B$10, #REF!&lt;=K$2:$K$10, $G29&gt;=G$2:$G$10)</formula>
    </cfRule>
  </conditionalFormatting>
  <conditionalFormatting sqref="D27:E27">
    <cfRule type="expression" dxfId="138" priority="61">
      <formula>AND(#REF!=$B$2:$B$10, #REF!&lt;=K$2:$K$10, #REF!&gt;=G$2:$G$10)</formula>
    </cfRule>
  </conditionalFormatting>
  <conditionalFormatting sqref="D32:E32">
    <cfRule type="expression" dxfId="137" priority="62">
      <formula>AND($D34=$B$2:$B$10, #REF!&lt;=K$2:$K$10, $G33&gt;=G$2:$G$10)</formula>
    </cfRule>
  </conditionalFormatting>
  <conditionalFormatting sqref="D65:E65 D70:E70 D90:E92 D96:E98 D93:D95 D106:E107 D110:E112 D124:E126 D113:D123 D128:E130 D133:E135 D131:D132">
    <cfRule type="expression" dxfId="136" priority="63">
      <formula>AND($B66=$B$2:$B$10, #REF!&lt;=K$2:$K$10, $H66&gt;=G$2:$G$10)</formula>
    </cfRule>
  </conditionalFormatting>
  <conditionalFormatting sqref="D71:E71 D74:E76 D85:E87 D77:D84">
    <cfRule type="expression" dxfId="135" priority="64">
      <formula>AND($B72=$B$2:$B$10, #REF!&lt;=K$2:$K$10, $F72&gt;=G$2:$G$10)</formula>
    </cfRule>
  </conditionalFormatting>
  <conditionalFormatting sqref="D127:E127 D136:E136">
    <cfRule type="expression" dxfId="134" priority="65">
      <formula>AND(#REF!=$B$2:$B$10, #REF!&lt;=K$2:$K$10, #REF!&gt;=G$2:$G$10)</formula>
    </cfRule>
  </conditionalFormatting>
  <conditionalFormatting sqref="D137:E137">
    <cfRule type="expression" dxfId="133" priority="66">
      <formula>AND($C138=$B$2:$B$10, #REF!&lt;=K$2:$K$10, $H138&gt;=G$2:$G$10)</formula>
    </cfRule>
  </conditionalFormatting>
  <conditionalFormatting sqref="F99 F108:F109">
    <cfRule type="expression" dxfId="132" priority="67">
      <formula>AND(#REF!=$B$2:$B$10, #REF!&lt;=G$2:$N$10, #REF!&gt;=E$2:$L$10)</formula>
    </cfRule>
  </conditionalFormatting>
  <conditionalFormatting sqref="I99:J99 I108:J109">
    <cfRule type="expression" dxfId="131" priority="68">
      <formula>AND(#REF!=$B$2:$B$10, #REF!&lt;=M$2:$O$10, #REF!&gt;=I$2:$N$10)</formula>
    </cfRule>
  </conditionalFormatting>
  <conditionalFormatting sqref="G99">
    <cfRule type="expression" dxfId="130" priority="69">
      <formula>AND(#REF!=$B$2:$B$10, #REF!&lt;=G$2:$N$10, #REF!&gt;=E$2:$L$10)</formula>
    </cfRule>
  </conditionalFormatting>
  <conditionalFormatting sqref="C99 C108:C109">
    <cfRule type="expression" dxfId="129" priority="70">
      <formula>AND(#REF!=$B$2:$B$10, #REF!&lt;=K$2:$K$10, #REF!&gt;=G$2:$G$10)</formula>
    </cfRule>
  </conditionalFormatting>
  <conditionalFormatting sqref="D99:E99 D108:E109">
    <cfRule type="expression" dxfId="128" priority="71">
      <formula>AND(#REF!=$B$2:$B$10, #REF!&lt;=K$2:$K$10, #REF!&gt;=G$2:$G$10)</formula>
    </cfRule>
  </conditionalFormatting>
  <conditionalFormatting sqref="A2:A7 A167 A137 A130 A124 A119:A121 A117 A115 A112:A113 A107:A108 A97:A105 A94:A95 A81:A86 A78 A74:A76 A71 A65 A58:A63 A48 A43:A44 A39:A41 A26:A35 A110 A68:A69 A88:A92 A9:A17">
    <cfRule type="expression" dxfId="127" priority="72">
      <formula>AND(C2&lt;&gt;"", SUMPRODUCT(($B$2:$B$112=B2)*($C$2:$C$112=C2)*($G$2:$G$112&lt;=H2)*($H$2:$H$112&gt;=G2)*($A$2:$A$112&lt;&gt;A2))&gt;0)</formula>
    </cfRule>
  </conditionalFormatting>
  <conditionalFormatting sqref="C66 C72 C190:E190 B188:E188 C193:E193 C197:E197 C202:E202 C204:E204 C206:E206 B214 C68:C69 C88:C89 B189:B209">
    <cfRule type="expression" dxfId="126" priority="73">
      <formula>AND($B68=$B$2:$B$10, NOT(OR(#REF!&gt;$G$2:$G$10, $G68&lt;#REF!)))</formula>
    </cfRule>
  </conditionalFormatting>
  <conditionalFormatting sqref="B66 B72 B214 B68:B69 B88:B89 B188:B209">
    <cfRule type="expression" dxfId="125" priority="74">
      <formula>AND($B68=$B$2:$B$10, #REF!&lt;=G$2:$K$10, $G68&gt;=G$2:$G$10)</formula>
    </cfRule>
  </conditionalFormatting>
  <conditionalFormatting sqref="F66 I66:J66 J214 G105 F68:F69 I68:J69 F72:F73 I72:J73 F88:F89 I88:J89 J188:J209">
    <cfRule type="expression" dxfId="124" priority="75">
      <formula>AND($B68=$B$2:$B$10, NOT(OR($F68&gt;$G$2:$G$10, $G68&lt;$F$2:$F$10)))</formula>
    </cfRule>
  </conditionalFormatting>
  <conditionalFormatting sqref="I66:J66 J214 I68:J69 I72:J73 I88:J89 J188:J209">
    <cfRule type="expression" dxfId="123" priority="76">
      <formula>AND($B68=$B$2:$B$10, $F68&lt;=M$2:$O$10, $G68&gt;=I$2:$N$10)</formula>
    </cfRule>
  </conditionalFormatting>
  <conditionalFormatting sqref="D66:E66 B66 D68:E69 B68:B69 B72:B73 B88:B89">
    <cfRule type="expression" dxfId="122" priority="77">
      <formula>AND($B68=$B$2:$B$10, NOT(OR(#REF!&gt;$G$2:$G$10, $H68&lt;#REF!)))</formula>
    </cfRule>
  </conditionalFormatting>
  <conditionalFormatting sqref="G66 G68:G69">
    <cfRule type="expression" dxfId="121" priority="78">
      <formula>AND($B68=$B$2:$B$10, NOT(OR($G68&gt;$G$2:$G$10, $H68&lt;$F$2:$F$10)))</formula>
    </cfRule>
  </conditionalFormatting>
  <conditionalFormatting sqref="G66 G68:G69">
    <cfRule type="expression" dxfId="120" priority="79">
      <formula>AND($B68=$B$2:$B$10, $G68&lt;=G$2:$N$10, $H68&gt;=E$2:$L$10)</formula>
    </cfRule>
  </conditionalFormatting>
  <conditionalFormatting sqref="C66 C72 C88 C190 C188 C193 C197 C202 C204 C206 C68:C69">
    <cfRule type="expression" dxfId="119" priority="80">
      <formula>AND($B68=$B$2:$B$10, #REF!&lt;=K$2:$K$10, $G68&gt;=G$2:$G$10)</formula>
    </cfRule>
  </conditionalFormatting>
  <conditionalFormatting sqref="D66:E66 D68:E69">
    <cfRule type="expression" dxfId="118" priority="81">
      <formula>AND($B68=$B$2:$B$10, #REF!&lt;=K$2:$K$10, $H68&gt;=G$2:$G$10)</formula>
    </cfRule>
  </conditionalFormatting>
  <conditionalFormatting sqref="F67 F211:F213">
    <cfRule type="expression" dxfId="117" priority="82">
      <formula>AND($B70=$B$2:$B$10, $F70&lt;=G$2:$N$10, $G70&gt;=E$2:$L$10)</formula>
    </cfRule>
  </conditionalFormatting>
  <conditionalFormatting sqref="C67 C211:E211 E212 C212:D213">
    <cfRule type="expression" dxfId="116" priority="83">
      <formula>AND($B70=$B$2:$B$10, NOT(OR(#REF!&gt;$G$2:$G$10, $G70&lt;#REF!)))</formula>
    </cfRule>
  </conditionalFormatting>
  <conditionalFormatting sqref="B67">
    <cfRule type="expression" dxfId="115" priority="84">
      <formula>AND($B70=$B$2:$B$10, #REF!&lt;=G$2:$K$10, $G70&gt;=G$2:$G$10)</formula>
    </cfRule>
  </conditionalFormatting>
  <conditionalFormatting sqref="F67 I67:J67 G104 F211:F213 I211:I213">
    <cfRule type="expression" dxfId="114" priority="85">
      <formula>AND($B70=$B$2:$B$10, NOT(OR($F70&gt;$G$2:$G$10, $G70&lt;$F$2:$F$10)))</formula>
    </cfRule>
  </conditionalFormatting>
  <conditionalFormatting sqref="I67:J67 I211:I213">
    <cfRule type="expression" dxfId="113" priority="86">
      <formula>AND($B70=$B$2:$B$10, $F70&lt;=M$2:$O$10, $G70&gt;=I$2:$N$10)</formula>
    </cfRule>
  </conditionalFormatting>
  <conditionalFormatting sqref="D67:E67 B67">
    <cfRule type="expression" dxfId="112" priority="87">
      <formula>AND($B70=$B$2:$B$10, NOT(OR(#REF!&gt;$G$2:$G$10, $H70&lt;#REF!)))</formula>
    </cfRule>
  </conditionalFormatting>
  <conditionalFormatting sqref="G67">
    <cfRule type="expression" dxfId="111" priority="88">
      <formula>AND($B70=$B$2:$B$10, NOT(OR($G70&gt;$G$2:$G$10, $H70&lt;$F$2:$F$10)))</formula>
    </cfRule>
  </conditionalFormatting>
  <conditionalFormatting sqref="G67">
    <cfRule type="expression" dxfId="110" priority="89">
      <formula>AND($B70=$B$2:$B$10, $G70&lt;=G$2:$N$10, $H70&gt;=E$2:$L$10)</formula>
    </cfRule>
  </conditionalFormatting>
  <conditionalFormatting sqref="C67">
    <cfRule type="expression" dxfId="109" priority="90">
      <formula>AND($B70=$B$2:$B$10, #REF!&lt;=K$2:$K$10, $G70&gt;=G$2:$G$10)</formula>
    </cfRule>
  </conditionalFormatting>
  <conditionalFormatting sqref="D67:E67">
    <cfRule type="expression" dxfId="108" priority="91">
      <formula>AND($B70=$B$2:$B$10, #REF!&lt;=K$2:$K$10, $H70&gt;=G$2:$G$10)</formula>
    </cfRule>
  </conditionalFormatting>
  <conditionalFormatting sqref="B72 D72:E72 B88 D88:E88">
    <cfRule type="expression" dxfId="107" priority="92">
      <formula>AND($B74=$B$2:$B$10, NOT(OR(#REF!&gt;$G$2:$G$10, $F74&lt;#REF!)))</formula>
    </cfRule>
  </conditionalFormatting>
  <conditionalFormatting sqref="D72:E72 D88:E88">
    <cfRule type="expression" dxfId="106" priority="93">
      <formula>AND($B74=$B$2:$B$10, #REF!&lt;=K$2:$K$10, $F74&gt;=G$2:$G$10)</formula>
    </cfRule>
  </conditionalFormatting>
  <conditionalFormatting sqref="C73">
    <cfRule type="expression" dxfId="105" priority="94">
      <formula>AND($B75=$B$2:$B$10, NOT(OR(#REF!&gt;$G$2:$G$10, $G75&lt;#REF!)))</formula>
    </cfRule>
  </conditionalFormatting>
  <conditionalFormatting sqref="B73">
    <cfRule type="expression" dxfId="104" priority="95">
      <formula>AND($B75=$B$2:$B$10, #REF!&lt;=G$2:$K$10, $G75&gt;=G$2:$G$10)</formula>
    </cfRule>
  </conditionalFormatting>
  <conditionalFormatting sqref="C73 C89">
    <cfRule type="expression" dxfId="103" priority="96">
      <formula>AND($B75=$B$2:$B$10, #REF!&lt;=K$2:$K$10, $G75&gt;=G$2:$G$10)</formula>
    </cfRule>
  </conditionalFormatting>
  <conditionalFormatting sqref="B73 D73:E73 B89 D89:E89">
    <cfRule type="expression" dxfId="102" priority="97">
      <formula>AND($B75=$B$2:$B$10, NOT(OR(#REF!&gt;$G$2:$G$10, $F75&lt;#REF!)))</formula>
    </cfRule>
  </conditionalFormatting>
  <conditionalFormatting sqref="D73:E73 D89:E89">
    <cfRule type="expression" dxfId="101" priority="98">
      <formula>AND($B75=$B$2:$B$10, #REF!&lt;=K$2:$K$10, $F75&gt;=G$2:$G$10)</formula>
    </cfRule>
  </conditionalFormatting>
  <conditionalFormatting sqref="D190:E190 D188:E188 D193:E193 D197:E197 D202:E202 D204:E206">
    <cfRule type="expression" dxfId="100" priority="99">
      <formula>AND($B190=$B$2:$B$10, #REF!&lt;=K$2:$L$10, $H190&gt;=$G$2:H$10)</formula>
    </cfRule>
  </conditionalFormatting>
  <conditionalFormatting sqref="C189:E189">
    <cfRule type="expression" dxfId="99" priority="100">
      <formula>AND($B191=$B$2:$B$10, NOT(OR(#REF!&gt;$G$2:$G$10, $G191&lt;#REF!)))</formula>
    </cfRule>
  </conditionalFormatting>
  <conditionalFormatting sqref="C189 C205">
    <cfRule type="expression" dxfId="98" priority="101">
      <formula>AND($B191=$B$2:$B$10, #REF!&lt;=K$2:$K$10, $G191&gt;=G$2:$G$10)</formula>
    </cfRule>
  </conditionalFormatting>
  <conditionalFormatting sqref="D189:E189">
    <cfRule type="expression" dxfId="97" priority="102">
      <formula>AND($B191=$B$2:$B$10, #REF!&lt;=K$2:$L$10, $H191&gt;=$G$2:H$10)</formula>
    </cfRule>
  </conditionalFormatting>
  <conditionalFormatting sqref="C191:E191 C194:E194 C198:E198 C203:E203 C207:E207">
    <cfRule type="expression" dxfId="96" priority="103">
      <formula>AND($B192=$B$2:$B$10, NOT(OR(#REF!&gt;$G$2:$G$10, $G192&lt;#REF!)))</formula>
    </cfRule>
  </conditionalFormatting>
  <conditionalFormatting sqref="C191 C194 C198 C203 C207">
    <cfRule type="expression" dxfId="95" priority="104">
      <formula>AND($B192=$B$2:$B$10, #REF!&lt;=K$2:$K$10, $G192&gt;=G$2:$G$10)</formula>
    </cfRule>
  </conditionalFormatting>
  <conditionalFormatting sqref="D191:E191 D194:E194 D198:E198 D203:E203 D207:E207">
    <cfRule type="expression" dxfId="94" priority="105">
      <formula>AND($B192=$B$2:$B$10, #REF!&lt;=K$2:$L$10, $H192&gt;=$G$2:H$10)</formula>
    </cfRule>
  </conditionalFormatting>
  <conditionalFormatting sqref="C205:E205">
    <cfRule type="expression" dxfId="93" priority="106">
      <formula>AND($B207=$B$2:$B$10, NOT(OR(#REF!&gt;$G$2:$G$10, $G207&lt;#REF!)))</formula>
    </cfRule>
  </conditionalFormatting>
  <conditionalFormatting sqref="C214:E214">
    <cfRule type="expression" dxfId="92" priority="107">
      <formula>AND($A215=$B$2:$B$10, NOT(OR(#REF!&gt;$G$2:$G$10, $G215&lt;#REF!)))</formula>
    </cfRule>
  </conditionalFormatting>
  <conditionalFormatting sqref="A215">
    <cfRule type="expression" dxfId="91" priority="108">
      <formula>AND($B216=$B$2:$B$10, #REF!&lt;=G$2:$K$10, $G216&gt;=G$2:$G$10)</formula>
    </cfRule>
  </conditionalFormatting>
  <conditionalFormatting sqref="F214 I214">
    <cfRule type="expression" dxfId="90" priority="109">
      <formula>AND($A215=$B$2:$B$10, NOT(OR($F215&gt;$G$2:$G$10, $G215&lt;$F$2:$F$10)))</formula>
    </cfRule>
  </conditionalFormatting>
  <conditionalFormatting sqref="F214">
    <cfRule type="expression" dxfId="89" priority="110">
      <formula>AND($A215=$B$2:$B$10, $F215&lt;=G$2:$N$10, $G215&gt;=E$2:$L$10)</formula>
    </cfRule>
  </conditionalFormatting>
  <conditionalFormatting sqref="I214">
    <cfRule type="expression" dxfId="88" priority="111">
      <formula>AND($A215=$B$2:$B$10, $F215&lt;=M$2:$O$10, $G215&gt;=I$2:$N$10)</formula>
    </cfRule>
  </conditionalFormatting>
  <conditionalFormatting sqref="C214">
    <cfRule type="expression" dxfId="87" priority="112">
      <formula>AND($A215=$B$2:$B$10, #REF!&lt;=K$2:$K$10, $G215&gt;=G$2:$G$10)</formula>
    </cfRule>
  </conditionalFormatting>
  <conditionalFormatting sqref="D214:E214">
    <cfRule type="expression" dxfId="86" priority="113">
      <formula>AND($A215=$B$2:$B$10, #REF!&lt;=K$2:$L$10, $H215&gt;=$G$2:H$10)</formula>
    </cfRule>
  </conditionalFormatting>
  <conditionalFormatting sqref="E105 E213">
    <cfRule type="expression" dxfId="85" priority="114">
      <formula>AND($B107=$B$2:$B$10, NOT(OR(#REF!&gt;$G$2:$G$10, $G107&lt;#REF!)))</formula>
    </cfRule>
  </conditionalFormatting>
  <conditionalFormatting sqref="E105">
    <cfRule type="expression" dxfId="84" priority="115">
      <formula>AND($B107=$B$2:$B$10, #REF!&lt;=$K$2:L$10, $H107&gt;=$G$2:H$10)</formula>
    </cfRule>
  </conditionalFormatting>
  <conditionalFormatting sqref="G104">
    <cfRule type="expression" dxfId="83" priority="116">
      <formula>AND($B107=$B$2:$B$10, $F107&lt;=G$2:$N$10, $G107&gt;=E$2:$L$10)</formula>
    </cfRule>
  </conditionalFormatting>
  <conditionalFormatting sqref="E104">
    <cfRule type="expression" dxfId="82" priority="117">
      <formula>AND($B107=$B$2:$B$10, NOT(OR(#REF!&gt;$G$2:$G$10, $G107&lt;#REF!)))</formula>
    </cfRule>
  </conditionalFormatting>
  <conditionalFormatting sqref="E104">
    <cfRule type="expression" dxfId="81" priority="118">
      <formula>AND($B107=$B$2:$B$10, #REF!&lt;=$K$2:L$10, $H107&gt;=$G$2:H$10)</formula>
    </cfRule>
  </conditionalFormatting>
  <conditionalFormatting sqref="G103 F59:F63 I59:J63">
    <cfRule type="expression" dxfId="80" priority="119">
      <formula>AND($B64=$B$2:$B$10, NOT(OR($F64&gt;$G$2:$G$10, $G64&lt;$F$2:$F$10)))</formula>
    </cfRule>
  </conditionalFormatting>
  <conditionalFormatting sqref="G103">
    <cfRule type="expression" dxfId="79" priority="120">
      <formula>AND($B108=$B$2:$B$10, $F108&lt;=G$2:$N$10, $G108&gt;=E$2:$L$10)</formula>
    </cfRule>
  </conditionalFormatting>
  <conditionalFormatting sqref="E103 C59:C63">
    <cfRule type="expression" dxfId="78" priority="121">
      <formula>AND($B64=$B$2:$B$10, NOT(OR(#REF!&gt;$G$2:$G$10, $G64&lt;#REF!)))</formula>
    </cfRule>
  </conditionalFormatting>
  <conditionalFormatting sqref="E103">
    <cfRule type="expression" dxfId="77" priority="122">
      <formula>AND($B108=$B$2:$B$10, #REF!&lt;=$K$2:L$10, $H108&gt;=$G$2:H$10)</formula>
    </cfRule>
  </conditionalFormatting>
  <conditionalFormatting sqref="F100:G100 G101:G102 F101:F105 I100:J105">
    <cfRule type="expression" dxfId="76" priority="123">
      <formula>AND($B106=$B$2:$B$10, NOT(OR($F106&gt;$G$2:$G$10, $G106&lt;$F$2:$F$10)))</formula>
    </cfRule>
  </conditionalFormatting>
  <conditionalFormatting sqref="B100:E100 E101:E102 B101:D105">
    <cfRule type="expression" dxfId="75" priority="124">
      <formula>AND($B106=$B$2:$B$10, NOT(OR(#REF!&gt;$G$2:$G$10, $G106&lt;#REF!)))</formula>
    </cfRule>
  </conditionalFormatting>
  <conditionalFormatting sqref="D100:E100 D101:D105">
    <cfRule type="expression" dxfId="74" priority="125">
      <formula>AND($B106=$B$2:$B$10, #REF!&lt;=K$2:$K$10, $H106&gt;=G$2:$G$10)</formula>
    </cfRule>
  </conditionalFormatting>
  <conditionalFormatting sqref="E161">
    <cfRule type="expression" dxfId="73" priority="126">
      <formula>AND($C163=$B$2:$B$10, NOT(OR(#REF!&gt;$G$2:$G$10, $G163&lt;#REF!)))</formula>
    </cfRule>
  </conditionalFormatting>
  <conditionalFormatting sqref="E161 E63 E213">
    <cfRule type="expression" dxfId="72" priority="127">
      <formula>AND($B65=$B$2:$B$10, #REF!&lt;=L$2:$L$10, $H65&gt;=$G$2:I$10)</formula>
    </cfRule>
  </conditionalFormatting>
  <conditionalFormatting sqref="E160">
    <cfRule type="expression" dxfId="71" priority="128">
      <formula>AND($C163=$B$2:$B$10, NOT(OR(#REF!&gt;$G$2:$G$10, $G163&lt;#REF!)))</formula>
    </cfRule>
  </conditionalFormatting>
  <conditionalFormatting sqref="E160 E62 D211:E211 E212 D212:D213">
    <cfRule type="expression" dxfId="70" priority="129">
      <formula>AND($B65=$B$2:$B$10, #REF!&lt;=K$2:$L$10, $H65&gt;=$G$2:H$10)</formula>
    </cfRule>
  </conditionalFormatting>
  <conditionalFormatting sqref="D59:E59 E158:E159 E60:E61 D60:D63">
    <cfRule type="expression" dxfId="69" priority="130">
      <formula>AND($B64=$B$2:$B$10, #REF!&lt;=K$2:$L$10, $H64&gt;=$G$2:H$10)</formula>
    </cfRule>
  </conditionalFormatting>
  <conditionalFormatting sqref="D141:E141 E142:E145 D142:D161">
    <cfRule type="expression" dxfId="68" priority="131">
      <formula>AND($C162=$B$2:$B$10, NOT(OR(#REF!&gt;$G$2:$G$10, $G162&lt;#REF!)))</formula>
    </cfRule>
  </conditionalFormatting>
  <conditionalFormatting sqref="D141:E141 E142:E145 D142:D161">
    <cfRule type="expression" dxfId="67" priority="132">
      <formula>AND($B162=$B$2:$B$10, #REF!&lt;=K$2:$L$10, $H162&gt;=$G$2:H$10)</formula>
    </cfRule>
  </conditionalFormatting>
  <conditionalFormatting sqref="G63:H63">
    <cfRule type="expression" dxfId="66" priority="133">
      <formula>AND($D65=$B$2:$B$10, NOT(OR(#REF!&gt;$G$2:$G$10, $G65&lt;#REF!)))</formula>
    </cfRule>
  </conditionalFormatting>
  <conditionalFormatting sqref="E63">
    <cfRule type="expression" dxfId="65" priority="134">
      <formula>AND($B65=$B$2:$B$10, $E65&lt;=G$2:$N$10, $G65&gt;=E$2:$L$10)</formula>
    </cfRule>
  </conditionalFormatting>
  <conditionalFormatting sqref="E63">
    <cfRule type="expression" dxfId="64" priority="135">
      <formula>AND($D65=$B$2:$B$10, NOT(OR($E65&gt;$G$2:$G$10, $G65&lt;$F$2:$F$10)))</formula>
    </cfRule>
  </conditionalFormatting>
  <conditionalFormatting sqref="G63:H63">
    <cfRule type="expression" dxfId="63" priority="136">
      <formula>AND($D65=$B$2:$B$10, #REF!&lt;=K$2:$O$10, $G65&gt;=G$2:$M$10)</formula>
    </cfRule>
  </conditionalFormatting>
  <conditionalFormatting sqref="G62:H62">
    <cfRule type="expression" dxfId="62" priority="137">
      <formula>AND($D65=$B$2:$B$10, NOT(OR(#REF!&gt;$G$2:$G$10, $G65&lt;#REF!)))</formula>
    </cfRule>
  </conditionalFormatting>
  <conditionalFormatting sqref="E62">
    <cfRule type="expression" dxfId="61" priority="138">
      <formula>AND($B65=$B$2:$B$10, $E65&lt;=G$2:$N$10, $G65&gt;=E$2:$L$10)</formula>
    </cfRule>
  </conditionalFormatting>
  <conditionalFormatting sqref="E62">
    <cfRule type="expression" dxfId="60" priority="139">
      <formula>AND($D65=$B$2:$B$10, NOT(OR($E65&gt;$G$2:$G$10, $G65&lt;$F$2:$F$10)))</formula>
    </cfRule>
  </conditionalFormatting>
  <conditionalFormatting sqref="G62:H62">
    <cfRule type="expression" dxfId="59" priority="140">
      <formula>AND($D65=$B$2:$B$10, #REF!&lt;=K$2:$O$10, $G65&gt;=G$2:$M$10)</formula>
    </cfRule>
  </conditionalFormatting>
  <conditionalFormatting sqref="B210">
    <cfRule type="expression" dxfId="58" priority="141">
      <formula>AND($B214=$B$2:$B$10, NOT(OR(#REF!&gt;$G$2:$G$10, $G214&lt;#REF!)))</formula>
    </cfRule>
  </conditionalFormatting>
  <conditionalFormatting sqref="B210">
    <cfRule type="expression" dxfId="57" priority="142">
      <formula>AND($B214=$B$2:$B$10, #REF!&lt;=G$2:$K$10, $G214&gt;=G$2:$G$10)</formula>
    </cfRule>
  </conditionalFormatting>
  <conditionalFormatting sqref="J210">
    <cfRule type="expression" dxfId="56" priority="143">
      <formula>AND($B214=$B$2:$B$10, NOT(OR($F214&gt;$G$2:$G$10, $G214&lt;$F$2:$F$10)))</formula>
    </cfRule>
  </conditionalFormatting>
  <conditionalFormatting sqref="J210">
    <cfRule type="expression" dxfId="55" priority="144">
      <formula>AND($B214=$B$2:$B$10, $F214&lt;=N$2:$O$10, $G214&gt;=J$2:$N$10)</formula>
    </cfRule>
  </conditionalFormatting>
  <conditionalFormatting sqref="F1:F6 F215:F1048576 F9:F58 F64:F65 F70:F71 F74:F87 F90:F98 F106:F107 F110:F140 F162:F210">
    <cfRule type="expression" dxfId="54" priority="145">
      <formula>AND($B2=$B$2:$B$10, $F2&lt;=G$2:$N$10, $G2&gt;=E$2:$L$10)</formula>
    </cfRule>
  </conditionalFormatting>
  <conditionalFormatting sqref="G2:G6 G9:G16">
    <cfRule type="expression" dxfId="53" priority="146">
      <formula>AND($B3=$B$2:$B$10, $F3&lt;=H$2:$O$10, $G3&gt;=G$2:$N$10)</formula>
    </cfRule>
  </conditionalFormatting>
  <conditionalFormatting sqref="B29:B30 D29:E30">
    <cfRule type="expression" dxfId="52" priority="147">
      <formula>AND($B30=$B$2:$B$10, NOT(OR(#REF!&gt;$G$2:$G$10, $G29&lt;#REF!)))</formula>
    </cfRule>
  </conditionalFormatting>
  <conditionalFormatting sqref="B29:B30">
    <cfRule type="expression" dxfId="51" priority="148">
      <formula>AND($B30=$B$2:$B$10, #REF!&lt;=G$2:$K$10, $G29&gt;=G$2:$G$10)</formula>
    </cfRule>
  </conditionalFormatting>
  <conditionalFormatting sqref="G33:H58 D33:D58">
    <cfRule type="expression" dxfId="50" priority="149">
      <formula>AND($D34=$B$2:$B$10, NOT(OR(#REF!&gt;$G$2:$G$10, $G34&lt;#REF!)))</formula>
    </cfRule>
  </conditionalFormatting>
  <conditionalFormatting sqref="D33:D58">
    <cfRule type="expression" dxfId="49" priority="150">
      <formula>AND($D34=$B$2:$B$10, #REF!&lt;=G$2:$K$10, $G34&gt;=G$2:$G$10)</formula>
    </cfRule>
  </conditionalFormatting>
  <conditionalFormatting sqref="E33:E58">
    <cfRule type="expression" dxfId="48" priority="151">
      <formula>AND($B34=$B$2:$B$10, $E34&lt;=G$2:$N$10, $G34&gt;=E$2:$L$10)</formula>
    </cfRule>
  </conditionalFormatting>
  <conditionalFormatting sqref="E33:E58">
    <cfRule type="expression" dxfId="47" priority="152">
      <formula>AND($D34=$B$2:$B$10, NOT(OR($E34&gt;$G$2:$G$10, $G34&lt;$F$2:$F$10)))</formula>
    </cfRule>
  </conditionalFormatting>
  <conditionalFormatting sqref="D3:E6 D9:E16">
    <cfRule type="expression" dxfId="46" priority="153">
      <formula>AND($B4=$B$2:$B$10, #REF!&lt;=K$2:$L$10, $G4&gt;=$G$2:H$10)</formula>
    </cfRule>
  </conditionalFormatting>
  <conditionalFormatting sqref="D29:E30">
    <cfRule type="expression" dxfId="45" priority="154">
      <formula>AND($B30=$B$2:$B$10, #REF!&lt;=K$2:$K$10, $G29&gt;=G$2:$G$10)</formula>
    </cfRule>
  </conditionalFormatting>
  <conditionalFormatting sqref="G33:H58">
    <cfRule type="expression" dxfId="44" priority="155">
      <formula>AND($D34=$B$2:$B$10, #REF!&lt;=K$2:$O$10, $G34&gt;=G$2:$M$10)</formula>
    </cfRule>
  </conditionalFormatting>
  <conditionalFormatting sqref="E93:E95 E113:E123 E131:E132">
    <cfRule type="expression" dxfId="43" priority="156">
      <formula>AND($B94=$B$2:$B$10, #REF!&lt;=K$2:$L$10, $H94&gt;=G$2:$H$10)</formula>
    </cfRule>
  </conditionalFormatting>
  <conditionalFormatting sqref="E77:E84">
    <cfRule type="expression" dxfId="42" priority="157">
      <formula>AND($B78=$B$2:$B$10, #REF!&lt;=K$2:$L$10, $F78&gt;=G$2:$H$10)</formula>
    </cfRule>
  </conditionalFormatting>
  <conditionalFormatting sqref="F100:F105">
    <cfRule type="expression" dxfId="41" priority="158">
      <formula>AND($B106=$B$2:$B$10, $F106&lt;=G$2:$N$10, $G106&gt;=E$2:$L$10)</formula>
    </cfRule>
  </conditionalFormatting>
  <conditionalFormatting sqref="I100:J105">
    <cfRule type="expression" dxfId="40" priority="159">
      <formula>AND($B106=$B$2:$B$10, $F106&lt;=M$2:$O$10, $G106&gt;=I$2:$N$10)</formula>
    </cfRule>
  </conditionalFormatting>
  <conditionalFormatting sqref="G100:G102">
    <cfRule type="expression" dxfId="39" priority="160">
      <formula>AND($B106=$B$2:$B$10, $F106&lt;=G$2:$N$10, $G106&gt;=E$2:$L$10)</formula>
    </cfRule>
  </conditionalFormatting>
  <conditionalFormatting sqref="B100:B105">
    <cfRule type="expression" dxfId="38" priority="161">
      <formula>AND($B106=$B$2:$B$10, #REF!&lt;=G$2:$K$10, $G106&gt;=G$2:$G$10)</formula>
    </cfRule>
  </conditionalFormatting>
  <conditionalFormatting sqref="B100:B105">
    <cfRule type="expression" dxfId="37" priority="162">
      <formula>AND($B106=$B$2:$B$10, NOT(OR(#REF!&gt;$G$2:$G$10, $H106&lt;#REF!)))</formula>
    </cfRule>
  </conditionalFormatting>
  <conditionalFormatting sqref="C100:C105">
    <cfRule type="expression" dxfId="36" priority="163">
      <formula>AND($B106=$B$2:$B$10, #REF!&lt;=K$2:$K$10, $G106&gt;=G$2:$G$10)</formula>
    </cfRule>
  </conditionalFormatting>
  <conditionalFormatting sqref="E101:E102">
    <cfRule type="expression" dxfId="35" priority="164">
      <formula>AND($B107=$B$2:$B$10, #REF!&lt;=K$2:$L$10, $H107&gt;=G$2:$H$10)</formula>
    </cfRule>
  </conditionalFormatting>
  <conditionalFormatting sqref="E158:E159">
    <cfRule type="expression" dxfId="34" priority="165">
      <formula>AND($C163=$B$2:$B$10, NOT(OR(#REF!&gt;$G$2:$G$10, $G163&lt;#REF!)))</formula>
    </cfRule>
  </conditionalFormatting>
  <conditionalFormatting sqref="E154:E157">
    <cfRule type="expression" dxfId="33" priority="166">
      <formula>AND($C163=$B$2:$B$10, NOT(OR(#REF!&gt;$G$2:$G$10, $G163&lt;#REF!)))</formula>
    </cfRule>
  </conditionalFormatting>
  <conditionalFormatting sqref="E154:E157">
    <cfRule type="expression" dxfId="32" priority="167">
      <formula>AND($B163=$B$2:$B$10, #REF!&lt;=L$2:$L$10, $H163&gt;=$G$2:I$10)</formula>
    </cfRule>
  </conditionalFormatting>
  <conditionalFormatting sqref="E146:E153">
    <cfRule type="expression" dxfId="31" priority="168">
      <formula>AND($C163=$B$2:$B$10, NOT(OR(#REF!&gt;$G$2:$G$10, $G163&lt;#REF!)))</formula>
    </cfRule>
  </conditionalFormatting>
  <conditionalFormatting sqref="E146:E153">
    <cfRule type="expression" dxfId="30" priority="169">
      <formula>AND($B163=$B$2:$B$10, #REF!&lt;=L$2:$L$10, $H163&gt;=$G$2:I$10)</formula>
    </cfRule>
  </conditionalFormatting>
  <conditionalFormatting sqref="F141:F161 J141:J161">
    <cfRule type="expression" dxfId="29" priority="170">
      <formula>AND($B162=$B$2:$B$10, NOT(OR($F162&gt;$G$2:$G$10, $G162&lt;$F$2:$F$10)))</formula>
    </cfRule>
  </conditionalFormatting>
  <conditionalFormatting sqref="C141:C161">
    <cfRule type="expression" dxfId="28" priority="171">
      <formula>AND($B162=$B$2:$B$10, NOT(OR(#REF!&gt;$G$2:$G$10, $G162&lt;#REF!)))</formula>
    </cfRule>
  </conditionalFormatting>
  <conditionalFormatting sqref="F141:F161">
    <cfRule type="expression" dxfId="27" priority="172">
      <formula>AND($B162=$B$2:$B$10, $F162&lt;=G$2:$N$10, $G162&gt;=E$2:$L$10)</formula>
    </cfRule>
  </conditionalFormatting>
  <conditionalFormatting sqref="J141:J161">
    <cfRule type="expression" dxfId="26" priority="173">
      <formula>AND($B162=$B$2:$B$10, $F162&lt;=N$2:$O$10, $G162&gt;=J$2:$N$10)</formula>
    </cfRule>
  </conditionalFormatting>
  <conditionalFormatting sqref="C141:C161">
    <cfRule type="expression" dxfId="25" priority="174">
      <formula>AND($B162=$B$2:$B$10, #REF!&lt;=K$2:$K$10, $G162&gt;=G$2:$G$10)</formula>
    </cfRule>
  </conditionalFormatting>
  <conditionalFormatting sqref="I141:I161">
    <cfRule type="expression" dxfId="24" priority="175">
      <formula>AND($C162=$B$2:$B$10, NOT(OR($F162&gt;$G$2:$G$10, $G162&lt;$F$2:$F$10)))</formula>
    </cfRule>
  </conditionalFormatting>
  <conditionalFormatting sqref="I141:I161">
    <cfRule type="expression" dxfId="23" priority="176">
      <formula>AND($C162=$B$2:$B$10, $F162&lt;=M$2:$O$10, $G162&gt;=I$2:$N$10)</formula>
    </cfRule>
  </conditionalFormatting>
  <conditionalFormatting sqref="F59:F63">
    <cfRule type="expression" dxfId="22" priority="177">
      <formula>AND($B64=$B$2:$B$10, $F64&lt;=G$2:$N$10, $G64&gt;=E$2:$L$10)</formula>
    </cfRule>
  </conditionalFormatting>
  <conditionalFormatting sqref="I59:J63">
    <cfRule type="expression" dxfId="21" priority="178">
      <formula>AND($B64=$B$2:$B$10, $F64&lt;=M$2:$O$10, $G64&gt;=I$2:$N$10)</formula>
    </cfRule>
  </conditionalFormatting>
  <conditionalFormatting sqref="C59:C63">
    <cfRule type="expression" dxfId="20" priority="179">
      <formula>AND($B64=$B$2:$B$10, #REF!&lt;=K$2:$K$10, $G64&gt;=G$2:$G$10)</formula>
    </cfRule>
  </conditionalFormatting>
  <conditionalFormatting sqref="G59:H61 D59:D63">
    <cfRule type="expression" dxfId="19" priority="180">
      <formula>AND($D64=$B$2:$B$10, NOT(OR(#REF!&gt;$G$2:$G$10, $G64&lt;#REF!)))</formula>
    </cfRule>
  </conditionalFormatting>
  <conditionalFormatting sqref="D59:D63">
    <cfRule type="expression" dxfId="18" priority="181">
      <formula>AND($D64=$B$2:$B$10, #REF!&lt;=G$2:$K$10, $G64&gt;=G$2:$G$10)</formula>
    </cfRule>
  </conditionalFormatting>
  <conditionalFormatting sqref="E59:E61">
    <cfRule type="expression" dxfId="17" priority="182">
      <formula>AND($B64=$B$2:$B$10, $E64&lt;=G$2:$N$10, $G64&gt;=E$2:$L$10)</formula>
    </cfRule>
  </conditionalFormatting>
  <conditionalFormatting sqref="E59:E61">
    <cfRule type="expression" dxfId="16" priority="183">
      <formula>AND($D64=$B$2:$B$10, NOT(OR($E64&gt;$G$2:$G$10, $G64&lt;$F$2:$F$10)))</formula>
    </cfRule>
  </conditionalFormatting>
  <conditionalFormatting sqref="G59:H61">
    <cfRule type="expression" dxfId="15" priority="184">
      <formula>AND($D64=$B$2:$B$10, #REF!&lt;=K$2:$O$10, $G64&gt;=G$2:$M$10)</formula>
    </cfRule>
  </conditionalFormatting>
  <conditionalFormatting sqref="B211:B213">
    <cfRule type="expression" dxfId="14" priority="185">
      <formula>AND($A215=$B$2:$B$10, NOT(OR(#REF!&gt;$G$2:$G$10, $G215&lt;#REF!)))</formula>
    </cfRule>
  </conditionalFormatting>
  <conditionalFormatting sqref="B211:B213">
    <cfRule type="expression" dxfId="13" priority="186">
      <formula>AND($A215=$B$2:$B$10, #REF!&lt;=G$2:$K$10, $G215&gt;=G$2:$G$10)</formula>
    </cfRule>
  </conditionalFormatting>
  <conditionalFormatting sqref="J211:J213">
    <cfRule type="expression" dxfId="12" priority="187">
      <formula>AND($A215=$B$2:$B$10, NOT(OR($F215&gt;$G$2:$G$10, $G215&lt;$F$2:$F$10)))</formula>
    </cfRule>
  </conditionalFormatting>
  <conditionalFormatting sqref="J211:J213">
    <cfRule type="expression" dxfId="11" priority="188">
      <formula>AND($A215=$B$2:$B$10, $F215&lt;=N$2:$O$10, $G215&gt;=J$2:$N$10)</formula>
    </cfRule>
  </conditionalFormatting>
  <conditionalFormatting sqref="C211:C213">
    <cfRule type="expression" dxfId="10" priority="189">
      <formula>AND($B214=$B$2:$B$10, #REF!&lt;=K$2:$K$10, $G214&gt;=G$2:$G$10)</formula>
    </cfRule>
  </conditionalFormatting>
  <conditionalFormatting sqref="B8:E8">
    <cfRule type="expression" dxfId="9" priority="3">
      <formula>AND(#REF!=$B$2:$B$10, NOT(OR(#REF!&gt;$G$2:$G$10, #REF!&lt;#REF!)))</formula>
    </cfRule>
  </conditionalFormatting>
  <conditionalFormatting sqref="B8">
    <cfRule type="expression" dxfId="8" priority="4">
      <formula>AND(#REF!=$B$2:$B$10, #REF!&lt;=G$2:$K$10, #REF!&gt;=G$2:$G$10)</formula>
    </cfRule>
  </conditionalFormatting>
  <conditionalFormatting sqref="G8:J8">
    <cfRule type="expression" dxfId="7" priority="5">
      <formula>AND(#REF!=$B$2:$B$10, NOT(OR(#REF!&gt;$G$2:$G$10, #REF!&lt;$F$2:$F$10)))</formula>
    </cfRule>
  </conditionalFormatting>
  <conditionalFormatting sqref="G8">
    <cfRule type="expression" dxfId="6" priority="6">
      <formula>AND(#REF!=$B$2:$B$10, #REF!&lt;=H$2:$O$10, #REF!&gt;=G$2:$N$10)</formula>
    </cfRule>
  </conditionalFormatting>
  <conditionalFormatting sqref="H8:J8">
    <cfRule type="expression" dxfId="5" priority="7">
      <formula>AND(#REF!=$B$2:$B$10, #REF!&lt;=L$2:$O$10, #REF!&gt;=H$2:$N$10)</formula>
    </cfRule>
  </conditionalFormatting>
  <conditionalFormatting sqref="C8">
    <cfRule type="expression" dxfId="4" priority="8">
      <formula>AND(#REF!=$B$2:$B$10, #REF!&lt;=K$2:$K$10, #REF!&gt;=G$2:$G$10)</formula>
    </cfRule>
  </conditionalFormatting>
  <conditionalFormatting sqref="D8:E8">
    <cfRule type="expression" dxfId="3" priority="9">
      <formula>AND(#REF!=$B$2:$B$10, #REF!&lt;=K$2:$L$10, #REF!&gt;=$G$2:H$10)</formula>
    </cfRule>
  </conditionalFormatting>
  <conditionalFormatting sqref="A8">
    <cfRule type="expression" dxfId="2" priority="10">
      <formula>AND(C8&lt;&gt;"", SUMPRODUCT(($B$2:$B$112=B8)*($C$2:$C$112=C8)*($G$2:$G$112&lt;=H8)*($H$2:$H$112&gt;=G8)*($A$2:$A$112&lt;&gt;A8))&gt;0)</formula>
    </cfRule>
  </conditionalFormatting>
  <conditionalFormatting sqref="F8">
    <cfRule type="expression" dxfId="1" priority="1">
      <formula>AND(#REF!=$B$2:$B$10, NOT(OR(#REF!&gt;$G$2:$G$10, #REF!&lt;$F$2:$F$10)))</formula>
    </cfRule>
  </conditionalFormatting>
  <conditionalFormatting sqref="F8">
    <cfRule type="expression" dxfId="0" priority="2">
      <formula>AND(#REF!=$B$2:$B$10, #REF!&lt;=G$2:$N$10, #REF!&gt;=E$2:$L$10)</formula>
    </cfRule>
  </conditionalFormatting>
  <dataValidations count="1">
    <dataValidation type="date" allowBlank="1" showInputMessage="1" showErrorMessage="1" sqref="G5:G17" xr:uid="{51F3CA37-7C46-40D9-B5D8-BA36D4E1C867}">
      <formula1>45658</formula1>
      <formula2>46022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</dc:creator>
  <cp:lastModifiedBy>Nisar</cp:lastModifiedBy>
  <dcterms:created xsi:type="dcterms:W3CDTF">2025-01-16T05:46:06Z</dcterms:created>
  <dcterms:modified xsi:type="dcterms:W3CDTF">2025-01-16T05:46:37Z</dcterms:modified>
</cp:coreProperties>
</file>