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firstSheet="3" activeTab="3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<sst xmlns="http://schemas.openxmlformats.org/spreadsheetml/2006/main" count="848" uniqueCount="408">
  <si>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</si>
  <si>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</si>
  <si>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</si>
  <si>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</si>
  <si>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</si>
  <si>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</si>
  <si>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</si>
  <si>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</si>
  <si>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</si>
  <si>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</si>
  <si>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</si>
  <si>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</si>
  <si>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</si>
  <si>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</si>
  <si>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</si>
  <si>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</si>
  <si>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SUANDI</t>
  </si>
  <si>
    <t>32411-253-000</t>
  </si>
  <si>
    <t>F</t>
  </si>
  <si>
    <t>P</t>
  </si>
  <si>
    <t>HALDI</t>
  </si>
  <si>
    <t>32108-K81-N001-H1</t>
  </si>
  <si>
    <t>RIAN</t>
  </si>
  <si>
    <t>AFRIYAN</t>
  </si>
  <si>
    <t>LURY</t>
  </si>
  <si>
    <t>SN900-02422A</t>
  </si>
  <si>
    <t>LUTHFI</t>
  </si>
  <si>
    <t>LAKSMANA</t>
  </si>
  <si>
    <t>17A381-AC</t>
  </si>
  <si>
    <t>ADAM</t>
  </si>
  <si>
    <t>FADHIL</t>
  </si>
  <si>
    <t>G05699</t>
  </si>
  <si>
    <t>SUARYA AJI</t>
  </si>
  <si>
    <t>12053-0267</t>
  </si>
  <si>
    <t>GINANJAR</t>
  </si>
  <si>
    <t>G05642</t>
  </si>
  <si>
    <t>RAMDANI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</si>
  <si>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</si>
  <si>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</si>
  <si>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</si>
  <si>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</si>
  <si>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</si>
  <si>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</si>
  <si>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</si>
  <si>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</si>
  <si>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</si>
  <si>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</si>
  <si>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</si>
  <si>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</si>
  <si>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</si>
  <si>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</si>
  <si>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</si>
  <si>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RAMA</t>
  </si>
  <si>
    <t>933-4590</t>
  </si>
  <si>
    <t>FAHMI</t>
  </si>
  <si>
    <t>FAJAR</t>
  </si>
  <si>
    <t>INDRA</t>
  </si>
  <si>
    <t>G04129</t>
  </si>
  <si>
    <t>ADE ANGGARA</t>
  </si>
  <si>
    <t>WANDI</t>
  </si>
  <si>
    <t>FAUDZAN</t>
  </si>
  <si>
    <t>ADEN</t>
  </si>
  <si>
    <t>DERI RAHMAT</t>
  </si>
  <si>
    <t>ZOHAN</t>
  </si>
  <si>
    <t>85373-BZ010</t>
  </si>
  <si>
    <t>ZAMY</t>
  </si>
  <si>
    <t>ANDRE</t>
  </si>
  <si>
    <t>RIFKI</t>
  </si>
  <si>
    <t>FAIZ</t>
  </si>
  <si>
    <t xml:space="preserve">FAHRU </t>
  </si>
  <si>
    <t>RAFFIE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</si>
  <si>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</si>
  <si>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</si>
  <si>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</si>
  <si>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</si>
  <si>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</si>
  <si>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</si>
  <si>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</si>
  <si>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</si>
  <si>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</si>
  <si>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</si>
  <si>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</si>
  <si>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</si>
  <si>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</si>
  <si>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</si>
  <si>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</si>
  <si>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</si>
  <si>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</si>
  <si>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</si>
  <si>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</si>
  <si>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</si>
  <si>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</si>
  <si>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</si>
  <si>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</si>
  <si>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</si>
  <si>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</si>
  <si>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</si>
  <si>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</si>
  <si>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</si>
  <si>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</si>
  <si>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</si>
  <si>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</si>
  <si>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</si>
  <si>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</si>
  <si>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</si>
  <si>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</si>
  <si>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</si>
  <si>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</si>
  <si>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</si>
  <si>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</si>
  <si>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</si>
  <si>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</si>
  <si>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</si>
  <si>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</si>
  <si>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</si>
  <si>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</si>
  <si>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</si>
  <si>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</si>
  <si>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</si>
  <si>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</si>
  <si>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</si>
  <si>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</si>
  <si>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</si>
  <si>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</si>
  <si>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</si>
  <si>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</si>
  <si>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</si>
  <si>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</si>
  <si>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</si>
  <si>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</si>
  <si>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</si>
  <si>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</si>
  <si>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</si>
  <si>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</si>
  <si>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</si>
  <si>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</si>
  <si>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</si>
  <si>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</si>
  <si>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</si>
  <si>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</si>
  <si>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</si>
  <si>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</si>
  <si>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</si>
  <si>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</si>
  <si>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</si>
  <si>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</si>
  <si>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</si>
  <si>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</si>
  <si>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</si>
  <si>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</si>
  <si>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</si>
  <si>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</si>
  <si>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</si>
  <si>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</si>
  <si>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</si>
  <si>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</si>
  <si>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</si>
  <si>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</si>
  <si>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</si>
  <si>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</si>
  <si>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</si>
  <si>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</si>
  <si>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</si>
  <si>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</si>
  <si>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</si>
  <si>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</si>
  <si>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</si>
  <si>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</si>
  <si>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</si>
  <si>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</si>
  <si>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</si>
  <si>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</si>
  <si>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</si>
  <si>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</si>
  <si>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</si>
  <si>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</si>
  <si>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</si>
  <si>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</si>
  <si>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</si>
  <si>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</si>
  <si>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</si>
  <si>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</si>
  <si>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</si>
  <si>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</si>
  <si>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</si>
  <si>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</si>
  <si>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</si>
  <si>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</si>
  <si>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</si>
  <si>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</si>
  <si>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</si>
  <si>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</si>
  <si>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</si>
  <si>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</si>
  <si>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</si>
  <si>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</si>
  <si>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</si>
  <si>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</si>
  <si>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</si>
  <si>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</si>
  <si>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</si>
  <si>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</si>
  <si>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</si>
  <si>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</si>
  <si>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</si>
  <si>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</si>
  <si>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</si>
  <si>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</si>
  <si>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</si>
  <si>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</si>
  <si>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</si>
  <si>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</si>
  <si>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</si>
  <si>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</si>
  <si>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</si>
  <si>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</si>
  <si>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</si>
  <si>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</si>
  <si>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</si>
  <si>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</si>
  <si>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</si>
  <si>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</si>
  <si>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</si>
  <si>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</si>
  <si>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</si>
  <si>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</si>
  <si>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</si>
  <si>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</si>
  <si>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</si>
  <si>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</si>
  <si>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</si>
  <si>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</si>
  <si>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</si>
  <si>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</si>
  <si>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</si>
  <si>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</si>
  <si>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</si>
  <si>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</si>
  <si>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</si>
  <si>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</si>
  <si>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</si>
  <si>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</si>
  <si>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</si>
  <si>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</si>
  <si>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</si>
  <si>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</si>
  <si>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</si>
  <si>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</si>
  <si>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</si>
  <si>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</si>
  <si>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</si>
  <si>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</si>
  <si>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</si>
  <si>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</si>
  <si>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</si>
  <si>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</si>
  <si>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</si>
  <si>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</si>
  <si>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</si>
  <si>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</si>
  <si>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</si>
  <si>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</si>
  <si>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</si>
  <si>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</si>
  <si>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</si>
  <si>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</si>
  <si>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</si>
  <si>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</si>
  <si>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</si>
  <si>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</si>
  <si>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</si>
  <si>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</si>
  <si>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</si>
  <si>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</si>
  <si>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</si>
  <si>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</si>
  <si>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</si>
  <si>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</si>
  <si>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</si>
  <si>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</si>
  <si>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</si>
  <si>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</si>
  <si>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</si>
  <si>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</si>
  <si>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</si>
  <si>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</si>
  <si>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</si>
  <si>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</si>
  <si>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</si>
  <si>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</si>
  <si>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</si>
  <si>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</si>
  <si>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</si>
  <si>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</si>
  <si>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</si>
  <si>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</si>
  <si>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</si>
  <si>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</si>
  <si>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</si>
  <si>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</si>
  <si>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</si>
  <si>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</si>
  <si>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</si>
  <si>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</si>
  <si>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</si>
  <si>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</si>
  <si>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</si>
  <si>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</si>
  <si>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</si>
  <si>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</si>
  <si>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</si>
  <si>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</si>
  <si>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</si>
  <si>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</si>
  <si>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</si>
  <si>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</si>
  <si>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</si>
  <si>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</si>
  <si>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</si>
  <si>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</si>
  <si>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</si>
  <si>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</si>
  <si>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</si>
  <si>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</si>
  <si>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</si>
  <si>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</si>
  <si>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</si>
  <si>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</si>
  <si>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</si>
  <si>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</si>
  <si>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</si>
  <si>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</si>
  <si>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</si>
  <si>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</si>
  <si>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</si>
  <si>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</si>
  <si>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</si>
  <si>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</si>
  <si>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</si>
  <si>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</si>
  <si>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</si>
  <si>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</si>
  <si>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</si>
  <si>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</si>
  <si>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</si>
  <si>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</si>
  <si>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</si>
  <si>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</si>
  <si>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</si>
  <si>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</si>
  <si>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</si>
  <si>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</si>
  <si>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</si>
  <si>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</si>
  <si>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</si>
  <si>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</si>
  <si>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</si>
  <si>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</si>
  <si>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</si>
  <si>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</si>
  <si>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</si>
  <si>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</si>
  <si>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</si>
  <si>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</si>
  <si>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</si>
  <si>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</si>
  <si>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</si>
  <si>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</si>
  <si>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</si>
  <si>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</si>
  <si>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</si>
  <si>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</si>
  <si>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</si>
  <si>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</si>
  <si>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</si>
  <si>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</si>
  <si>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</si>
  <si>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</si>
  <si>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</si>
  <si>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</si>
  <si>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</si>
  <si>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</si>
  <si>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</si>
  <si>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</si>
  <si>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</si>
  <si>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</si>
  <si>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</si>
  <si>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</si>
  <si>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</si>
  <si>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</si>
  <si>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</si>
  <si>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</si>
  <si>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</si>
  <si>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</si>
  <si>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</si>
  <si>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</si>
  <si>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</si>
  <si>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KNOB-L</t>
  </si>
  <si>
    <t>WLT8F-17A381-AC</t>
  </si>
  <si>
    <t>K58</t>
  </si>
  <si>
    <t>NA1940</t>
  </si>
  <si>
    <t>0313</t>
  </si>
  <si>
    <t>WIR</t>
  </si>
  <si>
    <t>USB CAP</t>
  </si>
  <si>
    <t>PACKING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</si>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</sst>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177" formatCode="_(* #,##0_);_(* \(#,##0\);_(* &quot;-&quot;_);_(@_)"/>
    <numFmt numFmtId="178" formatCode="0_ "/>
    <numFmt numFmtId="179" formatCode="_-&quot;Rp&quot;* #,##0.00_-;\-&quot;Rp&quot;* #,##0.00_-;_-&quot;Rp&quot;* &quot;-&quot;??_-;_-@_-"/>
    <numFmt numFmtId="180" formatCode="_(* #,##0.00_);_(* \(#,##0.00\);_(* &quot;-&quot;??_);_(@_)"/>
    <numFmt numFmtId="181" formatCode="[$-F800]dddd\,\ mmmm\ dd\,\ yyyy"/>
    <numFmt numFmtId="182" formatCode="0.00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4" borderId="46" applyNumberFormat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0" fillId="12" borderId="4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0" borderId="4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0" borderId="4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10" borderId="48" applyNumberFormat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77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77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77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78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77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81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81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82" fontId="0" fillId="0" borderId="0" xfId="6" applyNumberFormat="1" applyFont="1" applyAlignment="1">
      <alignment vertical="center"/>
    </xf>
    <xf numFmtId="178" fontId="0" fillId="0" borderId="13" xfId="0" applyNumberFormat="1" applyFont="1" applyBorder="1" applyAlignment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70" zoomScaleNormal="70" topLeftCell="A20" workbookViewId="0">
      <selection activeCell="H33" sqref="H33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45058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 t="s">
        <v>16</v>
      </c>
      <c r="C8" s="93" t="s">
        <v>17</v>
      </c>
      <c r="D8" s="92" t="str">
        <f>VLOOKUP(C8,'TARGET CYCLE TIME (2)'!$B$7:$G$256,2,0)</f>
        <v>BEI-KMI-004</v>
      </c>
      <c r="E8" s="94" t="s">
        <v>18</v>
      </c>
      <c r="F8" s="95" t="s">
        <v>10</v>
      </c>
      <c r="G8" s="96">
        <f>VLOOKUP($C$8,'TARGET CYCLE TIME (2)'!$B$7:$G$256,5,0)</f>
        <v>75</v>
      </c>
      <c r="H8" s="96">
        <f>VLOOKUP($C$8,'TARGET CYCLE TIME (2)'!$B$7:$G$256,5,0)</f>
        <v>75</v>
      </c>
      <c r="I8" s="96">
        <f>VLOOKUP($C$8,'TARGET CYCLE TIME (2)'!$B$7:$G$256,5,0)</f>
        <v>75</v>
      </c>
      <c r="J8" s="96">
        <f>VLOOKUP($C$8,'TARGET CYCLE TIME (2)'!$B$7:$G$256,5,0)</f>
        <v>75</v>
      </c>
      <c r="K8" s="96">
        <f>VLOOKUP($C$8,'TARGET CYCLE TIME (2)'!$B$7:$G$256,5,0)</f>
        <v>75</v>
      </c>
      <c r="L8" s="96">
        <f>VLOOKUP($C$8,'TARGET CYCLE TIME (2)'!$B$7:$G$256,5,0)</f>
        <v>75</v>
      </c>
      <c r="M8" s="96">
        <f>VLOOKUP($C$8,'TARGET CYCLE TIME (2)'!$B$7:$G$256,5,0)</f>
        <v>75</v>
      </c>
      <c r="N8" s="96">
        <f>VLOOKUP($C$8,'TARGET CYCLE TIME (2)'!$B$7:$G$256,5,0)</f>
        <v>75</v>
      </c>
      <c r="O8" s="118">
        <f>SUM(G8:N8)</f>
        <v>600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75</v>
      </c>
      <c r="H9" s="96">
        <f>VLOOKUP($C$8,'TARGET CYCLE TIME (2)'!$B$7:$G$256,5,0)</f>
        <v>75</v>
      </c>
      <c r="I9" s="96">
        <f>VLOOKUP($C$8,'TARGET CYCLE TIME (2)'!$B$7:$G$256,5,0)</f>
        <v>75</v>
      </c>
      <c r="J9" s="96">
        <f>VLOOKUP($C$8,'TARGET CYCLE TIME (2)'!$B$7:$G$256,5,0)</f>
        <v>75</v>
      </c>
      <c r="K9" s="96">
        <f>VLOOKUP($C$8,'TARGET CYCLE TIME (2)'!$B$7:$G$256,5,0)</f>
        <v>75</v>
      </c>
      <c r="L9" s="96">
        <f>VLOOKUP($C$8,'TARGET CYCLE TIME (2)'!$B$7:$G$256,5,0)</f>
        <v>75</v>
      </c>
      <c r="M9" s="100">
        <v>57</v>
      </c>
      <c r="N9" s="100"/>
      <c r="O9" s="118">
        <f t="shared" ref="O9:O31" si="0">SUM(G9:N9)</f>
        <v>507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2</v>
      </c>
      <c r="B10" s="92" t="s">
        <v>20</v>
      </c>
      <c r="C10" s="93" t="s">
        <v>21</v>
      </c>
      <c r="D10" s="92" t="str">
        <f>VLOOKUP(C10,'TARGET CYCLE TIME (2)'!$B$7:$G$256,2,0)</f>
        <v>COVER</v>
      </c>
      <c r="E10" s="94" t="s">
        <v>18</v>
      </c>
      <c r="F10" s="95" t="s">
        <v>10</v>
      </c>
      <c r="G10" s="96">
        <f>VLOOKUP($C$10,'TARGET CYCLE TIME (2)'!$B$7:$G$256,5,0)</f>
        <v>50</v>
      </c>
      <c r="H10" s="96">
        <f>VLOOKUP($C$10,'TARGET CYCLE TIME (2)'!$B$7:$G$256,5,0)</f>
        <v>50</v>
      </c>
      <c r="I10" s="96">
        <f>VLOOKUP($C$10,'TARGET CYCLE TIME (2)'!$B$7:$G$256,5,0)</f>
        <v>50</v>
      </c>
      <c r="J10" s="96">
        <f>VLOOKUP($C$10,'TARGET CYCLE TIME (2)'!$B$7:$G$256,5,0)</f>
        <v>50</v>
      </c>
      <c r="K10" s="96">
        <f>VLOOKUP($C$10,'TARGET CYCLE TIME (2)'!$B$7:$G$256,5,0)</f>
        <v>50</v>
      </c>
      <c r="L10" s="96">
        <f>VLOOKUP($C$10,'TARGET CYCLE TIME (2)'!$B$7:$G$256,5,0)</f>
        <v>50</v>
      </c>
      <c r="M10" s="96">
        <f>VLOOKUP($C$10,'TARGET CYCLE TIME (2)'!$B$7:$G$256,5,0)</f>
        <v>50</v>
      </c>
      <c r="N10" s="96">
        <f>VLOOKUP($C$10,'TARGET CYCLE TIME (2)'!$B$7:$G$256,5,0)</f>
        <v>50</v>
      </c>
      <c r="O10" s="118">
        <f t="shared" si="0"/>
        <v>400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50</v>
      </c>
      <c r="H11" s="96">
        <v>30</v>
      </c>
      <c r="I11" s="96"/>
      <c r="J11" s="96"/>
      <c r="K11" s="100"/>
      <c r="L11" s="100"/>
      <c r="M11" s="100"/>
      <c r="N11" s="100"/>
      <c r="O11" s="118">
        <f t="shared" si="0"/>
        <v>80</v>
      </c>
      <c r="P11" s="120" t="str">
        <f t="shared" si="1"/>
        <v>PRODUK HABIS</v>
      </c>
      <c r="Q11" s="128"/>
    </row>
    <row r="12" ht="21.95" customHeight="1" spans="1:17">
      <c r="A12" s="91">
        <v>3</v>
      </c>
      <c r="B12" s="92" t="s">
        <v>22</v>
      </c>
      <c r="C12" s="93" t="s">
        <v>21</v>
      </c>
      <c r="D12" s="92" t="str">
        <f>VLOOKUP(C12,'TARGET CYCLE TIME (2)'!$B$7:$G$256,2,0)</f>
        <v>COVER</v>
      </c>
      <c r="E12" s="94" t="s">
        <v>18</v>
      </c>
      <c r="F12" s="95" t="s">
        <v>10</v>
      </c>
      <c r="G12" s="96">
        <f>VLOOKUP($C$12,'TARGET CYCLE TIME (2)'!$B$7:$G$256,5,0)</f>
        <v>50</v>
      </c>
      <c r="H12" s="96">
        <f>VLOOKUP($C$12,'TARGET CYCLE TIME (2)'!$B$7:$G$256,5,0)</f>
        <v>50</v>
      </c>
      <c r="I12" s="96">
        <f>VLOOKUP($C$12,'TARGET CYCLE TIME (2)'!$B$7:$G$256,5,0)</f>
        <v>50</v>
      </c>
      <c r="J12" s="96">
        <f>VLOOKUP($C$12,'TARGET CYCLE TIME (2)'!$B$7:$G$256,5,0)</f>
        <v>50</v>
      </c>
      <c r="K12" s="96">
        <f>VLOOKUP($C$12,'TARGET CYCLE TIME (2)'!$B$7:$G$256,5,0)</f>
        <v>50</v>
      </c>
      <c r="L12" s="96">
        <f>VLOOKUP($C$12,'TARGET CYCLE TIME (2)'!$B$7:$G$256,5,0)</f>
        <v>50</v>
      </c>
      <c r="M12" s="96">
        <f>VLOOKUP($C$12,'TARGET CYCLE TIME (2)'!$B$7:$G$256,5,0)</f>
        <v>50</v>
      </c>
      <c r="N12" s="96">
        <f>VLOOKUP($C$12,'TARGET CYCLE TIME (2)'!$B$7:$G$256,5,0)</f>
        <v>50</v>
      </c>
      <c r="O12" s="118">
        <f t="shared" si="0"/>
        <v>400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50</v>
      </c>
      <c r="H13" s="96">
        <f>VLOOKUP($C$12,'TARGET CYCLE TIME (2)'!$B$7:$G$256,5,0)</f>
        <v>50</v>
      </c>
      <c r="I13" s="96">
        <f>VLOOKUP($C$12,'TARGET CYCLE TIME (2)'!$B$7:$G$256,5,0)</f>
        <v>50</v>
      </c>
      <c r="J13" s="96">
        <v>20</v>
      </c>
      <c r="K13" s="96"/>
      <c r="L13" s="96"/>
      <c r="M13" s="96"/>
      <c r="N13" s="96"/>
      <c r="O13" s="118">
        <f t="shared" si="0"/>
        <v>170</v>
      </c>
      <c r="P13" s="120" t="str">
        <f t="shared" si="1"/>
        <v>PRODUK HABIS</v>
      </c>
      <c r="Q13" s="128"/>
    </row>
    <row r="14" ht="21.95" customHeight="1" spans="1:17">
      <c r="A14" s="91">
        <v>4</v>
      </c>
      <c r="B14" s="92" t="s">
        <v>23</v>
      </c>
      <c r="C14" s="93" t="s">
        <v>21</v>
      </c>
      <c r="D14" s="92" t="str">
        <f>VLOOKUP(C14,'TARGET CYCLE TIME (2)'!$B$7:$G$256,2,0)</f>
        <v>COVER</v>
      </c>
      <c r="E14" s="94" t="s">
        <v>18</v>
      </c>
      <c r="F14" s="95" t="s">
        <v>10</v>
      </c>
      <c r="G14" s="96">
        <f>VLOOKUP($C$14,'TARGET CYCLE TIME (2)'!$B$7:$G$256,5,0)</f>
        <v>50</v>
      </c>
      <c r="H14" s="96">
        <f>VLOOKUP($C$14,'TARGET CYCLE TIME (2)'!$B$7:$G$256,5,0)</f>
        <v>50</v>
      </c>
      <c r="I14" s="96">
        <f>VLOOKUP($C$14,'TARGET CYCLE TIME (2)'!$B$7:$G$256,5,0)</f>
        <v>50</v>
      </c>
      <c r="J14" s="96">
        <f>VLOOKUP($C$14,'TARGET CYCLE TIME (2)'!$B$7:$G$256,5,0)</f>
        <v>50</v>
      </c>
      <c r="K14" s="96">
        <f>VLOOKUP($C$14,'TARGET CYCLE TIME (2)'!$B$7:$G$256,5,0)</f>
        <v>50</v>
      </c>
      <c r="L14" s="96">
        <f>VLOOKUP($C$14,'TARGET CYCLE TIME (2)'!$B$7:$G$256,5,0)</f>
        <v>50</v>
      </c>
      <c r="M14" s="96">
        <f>VLOOKUP($C$14,'TARGET CYCLE TIME (2)'!$B$7:$G$256,5,0)</f>
        <v>50</v>
      </c>
      <c r="N14" s="96">
        <f>VLOOKUP($C$14,'TARGET CYCLE TIME (2)'!$B$7:$G$256,5,0)</f>
        <v>50</v>
      </c>
      <c r="O14" s="118">
        <f t="shared" si="0"/>
        <v>400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f>VLOOKUP($C$14,'TARGET CYCLE TIME (2)'!$B$7:$G$256,5,0)</f>
        <v>50</v>
      </c>
      <c r="H15" s="96">
        <f>VLOOKUP($C$14,'TARGET CYCLE TIME (2)'!$B$7:$G$256,5,0)</f>
        <v>50</v>
      </c>
      <c r="I15" s="96">
        <f>VLOOKUP($C$14,'TARGET CYCLE TIME (2)'!$B$7:$G$256,5,0)</f>
        <v>50</v>
      </c>
      <c r="J15" s="96">
        <f>VLOOKUP($C$14,'TARGET CYCLE TIME (2)'!$B$7:$G$256,5,0)</f>
        <v>50</v>
      </c>
      <c r="K15" s="96"/>
      <c r="L15" s="96"/>
      <c r="M15" s="96"/>
      <c r="N15" s="96"/>
      <c r="O15" s="118">
        <f t="shared" si="0"/>
        <v>200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5</v>
      </c>
      <c r="B16" s="92" t="s">
        <v>24</v>
      </c>
      <c r="C16" s="93" t="s">
        <v>25</v>
      </c>
      <c r="D16" s="92" t="str">
        <f>VLOOKUP(C16,'TARGET CYCLE TIME (2)'!$B$7:$G$256,2,0)</f>
        <v>SOCKET BODY A "A"</v>
      </c>
      <c r="E16" s="94" t="s">
        <v>18</v>
      </c>
      <c r="F16" s="95" t="s">
        <v>10</v>
      </c>
      <c r="G16" s="96">
        <f>VLOOKUP($C$16,'TARGET CYCLE TIME (2)'!$B$7:$G$256,5,0)</f>
        <v>200</v>
      </c>
      <c r="H16" s="96">
        <f>VLOOKUP($C$16,'TARGET CYCLE TIME (2)'!$B$7:$G$256,5,0)</f>
        <v>200</v>
      </c>
      <c r="I16" s="96">
        <f>VLOOKUP($C$16,'TARGET CYCLE TIME (2)'!$B$7:$G$256,5,0)</f>
        <v>200</v>
      </c>
      <c r="J16" s="96">
        <f>VLOOKUP($C$16,'TARGET CYCLE TIME (2)'!$B$7:$G$256,5,0)</f>
        <v>200</v>
      </c>
      <c r="K16" s="96">
        <f>VLOOKUP($C$16,'TARGET CYCLE TIME (2)'!$B$7:$G$256,5,0)</f>
        <v>200</v>
      </c>
      <c r="L16" s="96">
        <f>VLOOKUP($C$16,'TARGET CYCLE TIME (2)'!$B$7:$G$256,5,0)</f>
        <v>200</v>
      </c>
      <c r="M16" s="96">
        <f>VLOOKUP($C$16,'TARGET CYCLE TIME (2)'!$B$7:$G$256,5,0)</f>
        <v>200</v>
      </c>
      <c r="N16" s="96">
        <f>VLOOKUP($C$16,'TARGET CYCLE TIME (2)'!$B$7:$G$256,5,0)</f>
        <v>200</v>
      </c>
      <c r="O16" s="118">
        <f t="shared" si="0"/>
        <v>1600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96">
        <f>VLOOKUP($C$16,'TARGET CYCLE TIME (2)'!$B$7:$G$256,5,0)</f>
        <v>200</v>
      </c>
      <c r="H17" s="96">
        <f>VLOOKUP($C$16,'TARGET CYCLE TIME (2)'!$B$7:$G$256,5,0)</f>
        <v>200</v>
      </c>
      <c r="I17" s="96">
        <f>VLOOKUP($C$16,'TARGET CYCLE TIME (2)'!$B$7:$G$256,5,0)</f>
        <v>200</v>
      </c>
      <c r="J17" s="96">
        <f>VLOOKUP($C$16,'TARGET CYCLE TIME (2)'!$B$7:$G$256,5,0)</f>
        <v>200</v>
      </c>
      <c r="K17" s="96">
        <f>VLOOKUP($C$16,'TARGET CYCLE TIME (2)'!$B$7:$G$256,5,0)</f>
        <v>200</v>
      </c>
      <c r="L17" s="100"/>
      <c r="M17" s="100"/>
      <c r="N17" s="100"/>
      <c r="O17" s="118">
        <f t="shared" si="0"/>
        <v>1000</v>
      </c>
      <c r="P17" s="120" t="str">
        <f t="shared" si="2"/>
        <v>PRODUK HABIS</v>
      </c>
      <c r="Q17" s="128"/>
    </row>
    <row r="18" ht="21.95" customHeight="1" spans="1:17">
      <c r="A18" s="91">
        <v>6</v>
      </c>
      <c r="B18" s="92" t="s">
        <v>26</v>
      </c>
      <c r="C18" s="93" t="s">
        <v>25</v>
      </c>
      <c r="D18" s="92" t="str">
        <f>VLOOKUP(C18,'TARGET CYCLE TIME (2)'!$B$7:$G$256,2,0)</f>
        <v>SOCKET BODY A "A"</v>
      </c>
      <c r="E18" s="94" t="s">
        <v>18</v>
      </c>
      <c r="F18" s="95" t="s">
        <v>10</v>
      </c>
      <c r="G18" s="96">
        <f>VLOOKUP($C$18,'TARGET CYCLE TIME (2)'!$B$7:$G$256,5,0)</f>
        <v>200</v>
      </c>
      <c r="H18" s="96">
        <f>VLOOKUP($C$18,'TARGET CYCLE TIME (2)'!$B$7:$G$256,5,0)</f>
        <v>200</v>
      </c>
      <c r="I18" s="96">
        <f>VLOOKUP($C$18,'TARGET CYCLE TIME (2)'!$B$7:$G$256,5,0)</f>
        <v>200</v>
      </c>
      <c r="J18" s="96">
        <f>VLOOKUP($C$18,'TARGET CYCLE TIME (2)'!$B$7:$G$256,5,0)</f>
        <v>200</v>
      </c>
      <c r="K18" s="96">
        <f>VLOOKUP($C$18,'TARGET CYCLE TIME (2)'!$B$7:$G$256,5,0)</f>
        <v>200</v>
      </c>
      <c r="L18" s="96">
        <f>VLOOKUP($C$18,'TARGET CYCLE TIME (2)'!$B$7:$G$256,5,0)</f>
        <v>200</v>
      </c>
      <c r="M18" s="96">
        <f>VLOOKUP($C$18,'TARGET CYCLE TIME (2)'!$B$7:$G$256,5,0)</f>
        <v>200</v>
      </c>
      <c r="N18" s="96">
        <f>VLOOKUP($C$18,'TARGET CYCLE TIME (2)'!$B$7:$G$256,5,0)</f>
        <v>200</v>
      </c>
      <c r="O18" s="118">
        <f t="shared" si="0"/>
        <v>1600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f>VLOOKUP($C$18,'TARGET CYCLE TIME (2)'!$B$7:$G$256,5,0)</f>
        <v>200</v>
      </c>
      <c r="H19" s="96">
        <f>VLOOKUP($C$18,'TARGET CYCLE TIME (2)'!$B$7:$G$256,5,0)</f>
        <v>200</v>
      </c>
      <c r="I19" s="96">
        <f>VLOOKUP($C$18,'TARGET CYCLE TIME (2)'!$B$7:$G$256,5,0)</f>
        <v>200</v>
      </c>
      <c r="J19" s="96"/>
      <c r="K19" s="96"/>
      <c r="L19" s="96"/>
      <c r="M19" s="96"/>
      <c r="N19" s="96"/>
      <c r="O19" s="118">
        <f t="shared" si="0"/>
        <v>600</v>
      </c>
      <c r="P19" s="120" t="str">
        <f t="shared" si="2"/>
        <v>PRODUK HABIS</v>
      </c>
      <c r="Q19" s="128"/>
    </row>
    <row r="20" ht="21.95" customHeight="1" spans="1:17">
      <c r="A20" s="91">
        <v>7</v>
      </c>
      <c r="B20" s="92" t="s">
        <v>27</v>
      </c>
      <c r="C20" s="93" t="s">
        <v>28</v>
      </c>
      <c r="D20" s="92" t="str">
        <f>VLOOKUP(C20,'TARGET CYCLE TIME (2)'!$B$7:$G$256,2,0)</f>
        <v>KNOB-L</v>
      </c>
      <c r="E20" s="94" t="s">
        <v>18</v>
      </c>
      <c r="F20" s="95" t="s">
        <v>10</v>
      </c>
      <c r="G20" s="92">
        <f>VLOOKUP($C$20,'TARGET CYCLE TIME (2)'!$B$7:$G$256,5,0)</f>
        <v>100</v>
      </c>
      <c r="H20" s="92">
        <f>VLOOKUP($C$20,'TARGET CYCLE TIME (2)'!$B$7:$G$256,5,0)</f>
        <v>100</v>
      </c>
      <c r="I20" s="92">
        <f>VLOOKUP($C$20,'TARGET CYCLE TIME (2)'!$B$7:$G$256,5,0)</f>
        <v>100</v>
      </c>
      <c r="J20" s="92">
        <f>VLOOKUP($C$20,'TARGET CYCLE TIME (2)'!$B$7:$G$256,5,0)</f>
        <v>100</v>
      </c>
      <c r="K20" s="92">
        <f>VLOOKUP($C$20,'TARGET CYCLE TIME (2)'!$B$7:$G$256,5,0)</f>
        <v>100</v>
      </c>
      <c r="L20" s="92">
        <f>VLOOKUP($C$20,'TARGET CYCLE TIME (2)'!$B$7:$G$256,5,0)</f>
        <v>100</v>
      </c>
      <c r="M20" s="92">
        <f>VLOOKUP($C$20,'TARGET CYCLE TIME (2)'!$B$7:$G$256,5,0)</f>
        <v>100</v>
      </c>
      <c r="N20" s="92">
        <f>VLOOKUP($C$20,'TARGET CYCLE TIME (2)'!$B$7:$G$256,5,0)</f>
        <v>100</v>
      </c>
      <c r="O20" s="118">
        <f t="shared" si="0"/>
        <v>800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2">
        <f>VLOOKUP($C$20,'TARGET CYCLE TIME (2)'!$B$7:$G$256,5,0)</f>
        <v>100</v>
      </c>
      <c r="H21" s="92">
        <f>VLOOKUP($C$20,'TARGET CYCLE TIME (2)'!$B$7:$G$256,5,0)</f>
        <v>100</v>
      </c>
      <c r="I21" s="92">
        <f>VLOOKUP($C$20,'TARGET CYCLE TIME (2)'!$B$7:$G$256,5,0)</f>
        <v>100</v>
      </c>
      <c r="J21" s="92">
        <f>VLOOKUP($C$20,'TARGET CYCLE TIME (2)'!$B$7:$G$256,5,0)</f>
        <v>100</v>
      </c>
      <c r="K21" s="92">
        <f>VLOOKUP($C$20,'TARGET CYCLE TIME (2)'!$B$7:$G$256,5,0)</f>
        <v>100</v>
      </c>
      <c r="L21" s="92"/>
      <c r="M21" s="92"/>
      <c r="N21" s="92"/>
      <c r="O21" s="118">
        <f t="shared" si="0"/>
        <v>500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8</v>
      </c>
      <c r="B22" s="92" t="s">
        <v>29</v>
      </c>
      <c r="C22" s="93" t="s">
        <v>28</v>
      </c>
      <c r="D22" s="92" t="str">
        <f>VLOOKUP(C22,'TARGET CYCLE TIME (2)'!$B$7:$G$256,2,0)</f>
        <v>KNOB-L</v>
      </c>
      <c r="E22" s="94" t="s">
        <v>18</v>
      </c>
      <c r="F22" s="95" t="s">
        <v>10</v>
      </c>
      <c r="G22" s="96">
        <f>VLOOKUP($C$22,'TARGET CYCLE TIME (2)'!$B$7:$G$256,5,0)</f>
        <v>100</v>
      </c>
      <c r="H22" s="96">
        <f>VLOOKUP($C$22,'TARGET CYCLE TIME (2)'!$B$7:$G$256,5,0)</f>
        <v>100</v>
      </c>
      <c r="I22" s="96">
        <f>VLOOKUP($C$22,'TARGET CYCLE TIME (2)'!$B$7:$G$256,5,0)</f>
        <v>100</v>
      </c>
      <c r="J22" s="96">
        <f>VLOOKUP($C$22,'TARGET CYCLE TIME (2)'!$B$7:$G$256,5,0)</f>
        <v>100</v>
      </c>
      <c r="K22" s="96">
        <f>VLOOKUP($C$22,'TARGET CYCLE TIME (2)'!$B$7:$G$256,5,0)</f>
        <v>100</v>
      </c>
      <c r="L22" s="96">
        <f>VLOOKUP($C$22,'TARGET CYCLE TIME (2)'!$B$7:$G$256,5,0)</f>
        <v>100</v>
      </c>
      <c r="M22" s="96">
        <f>VLOOKUP($C$22,'TARGET CYCLE TIME (2)'!$B$7:$G$256,5,0)</f>
        <v>100</v>
      </c>
      <c r="N22" s="96">
        <f>VLOOKUP($C$22,'TARGET CYCLE TIME (2)'!$B$7:$G$256,5,0)</f>
        <v>100</v>
      </c>
      <c r="O22" s="118">
        <f t="shared" si="0"/>
        <v>800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f>VLOOKUP($C$22,'TARGET CYCLE TIME (2)'!$B$7:$G$256,5,0)</f>
        <v>100</v>
      </c>
      <c r="H23" s="96">
        <f>VLOOKUP($C$22,'TARGET CYCLE TIME (2)'!$B$7:$G$256,5,0)</f>
        <v>100</v>
      </c>
      <c r="I23" s="96">
        <f>VLOOKUP($C$22,'TARGET CYCLE TIME (2)'!$B$7:$G$256,5,0)</f>
        <v>100</v>
      </c>
      <c r="J23" s="96">
        <f>VLOOKUP($C$22,'TARGET CYCLE TIME (2)'!$B$7:$G$256,5,0)</f>
        <v>100</v>
      </c>
      <c r="K23" s="96">
        <f>VLOOKUP($C$22,'TARGET CYCLE TIME (2)'!$B$7:$G$256,5,0)</f>
        <v>100</v>
      </c>
      <c r="L23" s="96">
        <f>VLOOKUP($C$22,'TARGET CYCLE TIME (2)'!$B$7:$G$256,5,0)</f>
        <v>100</v>
      </c>
      <c r="M23" s="100">
        <v>50</v>
      </c>
      <c r="N23" s="100"/>
      <c r="O23" s="118">
        <f t="shared" si="0"/>
        <v>650</v>
      </c>
      <c r="P23" s="120" t="str">
        <f t="shared" si="3"/>
        <v>PRODUK HABIS</v>
      </c>
      <c r="Q23" s="128"/>
    </row>
    <row r="24" ht="21.95" customHeight="1" spans="1:17">
      <c r="A24" s="91">
        <v>9</v>
      </c>
      <c r="B24" s="92" t="s">
        <v>30</v>
      </c>
      <c r="C24" s="93" t="s">
        <v>31</v>
      </c>
      <c r="D24" s="92" t="str">
        <f>VLOOKUP(C24,'TARGET CYCLE TIME (2)'!$B$7:$G$256,2,0)</f>
        <v>COVER CLOUTH</v>
      </c>
      <c r="E24" s="94" t="s">
        <v>18</v>
      </c>
      <c r="F24" s="95" t="s">
        <v>10</v>
      </c>
      <c r="G24" s="96">
        <f>VLOOKUP($C$24,'TARGET CYCLE TIME (2)'!$B$7:$G$256,5,0)</f>
        <v>22.8</v>
      </c>
      <c r="H24" s="96">
        <f>VLOOKUP($C$24,'TARGET CYCLE TIME (2)'!$B$7:$G$256,5,0)</f>
        <v>22.8</v>
      </c>
      <c r="I24" s="96">
        <f>VLOOKUP($C$24,'TARGET CYCLE TIME (2)'!$B$7:$G$256,5,0)</f>
        <v>22.8</v>
      </c>
      <c r="J24" s="96">
        <f>VLOOKUP($C$24,'TARGET CYCLE TIME (2)'!$B$7:$G$256,5,0)</f>
        <v>22.8</v>
      </c>
      <c r="K24" s="96">
        <f>VLOOKUP($C$24,'TARGET CYCLE TIME (2)'!$B$7:$G$256,5,0)</f>
        <v>22.8</v>
      </c>
      <c r="L24" s="96">
        <f>VLOOKUP($C$24,'TARGET CYCLE TIME (2)'!$B$7:$G$256,5,0)</f>
        <v>22.8</v>
      </c>
      <c r="M24" s="96">
        <f>VLOOKUP($C$24,'TARGET CYCLE TIME (2)'!$B$7:$G$256,5,0)</f>
        <v>22.8</v>
      </c>
      <c r="N24" s="96">
        <f>VLOOKUP($C$24,'TARGET CYCLE TIME (2)'!$B$7:$G$256,5,0)</f>
        <v>22.8</v>
      </c>
      <c r="O24" s="118">
        <f t="shared" si="0"/>
        <v>182.4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f>VLOOKUP($C$24,'TARGET CYCLE TIME (2)'!$B$7:$G$256,5,0)</f>
        <v>22.8</v>
      </c>
      <c r="H25" s="96">
        <f>VLOOKUP($C$24,'TARGET CYCLE TIME (2)'!$B$7:$G$256,5,0)</f>
        <v>22.8</v>
      </c>
      <c r="I25" s="96">
        <f>VLOOKUP($C$24,'TARGET CYCLE TIME (2)'!$B$7:$G$256,5,0)</f>
        <v>22.8</v>
      </c>
      <c r="J25" s="96">
        <f>VLOOKUP($C$24,'TARGET CYCLE TIME (2)'!$B$7:$G$256,5,0)</f>
        <v>22.8</v>
      </c>
      <c r="K25" s="96"/>
      <c r="L25" s="96"/>
      <c r="M25" s="96"/>
      <c r="N25" s="100"/>
      <c r="O25" s="118">
        <f t="shared" si="0"/>
        <v>91.2</v>
      </c>
      <c r="P25" s="120" t="str">
        <f t="shared" si="3"/>
        <v>PRODUK HABIS</v>
      </c>
      <c r="Q25" s="128"/>
    </row>
    <row r="26" ht="21.95" customHeight="1" spans="1:17">
      <c r="A26" s="91">
        <v>10</v>
      </c>
      <c r="B26" s="92" t="s">
        <v>32</v>
      </c>
      <c r="C26" s="93" t="s">
        <v>33</v>
      </c>
      <c r="D26" s="92" t="str">
        <f>VLOOKUP(C26,'TARGET CYCLE TIME (2)'!$B$7:$G$256,2,0)</f>
        <v>GUIDE-CHAIN</v>
      </c>
      <c r="E26" s="94" t="s">
        <v>18</v>
      </c>
      <c r="F26" s="95" t="s">
        <v>10</v>
      </c>
      <c r="G26" s="96">
        <f>VLOOKUP($C$26,'TARGET CYCLE TIME (2)'!$B$7:$G$256,5,0)</f>
        <v>15</v>
      </c>
      <c r="H26" s="96">
        <f>VLOOKUP($C$26,'TARGET CYCLE TIME (2)'!$B$7:$G$256,5,0)</f>
        <v>15</v>
      </c>
      <c r="I26" s="96">
        <f>VLOOKUP($C$26,'TARGET CYCLE TIME (2)'!$B$7:$G$256,5,0)</f>
        <v>15</v>
      </c>
      <c r="J26" s="96">
        <f>VLOOKUP($C$26,'TARGET CYCLE TIME (2)'!$B$7:$G$256,5,0)</f>
        <v>15</v>
      </c>
      <c r="K26" s="96">
        <f>VLOOKUP($C$26,'TARGET CYCLE TIME (2)'!$B$7:$G$256,5,0)</f>
        <v>15</v>
      </c>
      <c r="L26" s="96">
        <f>VLOOKUP($C$26,'TARGET CYCLE TIME (2)'!$B$7:$G$256,5,0)</f>
        <v>15</v>
      </c>
      <c r="M26" s="96">
        <f>VLOOKUP($C$26,'TARGET CYCLE TIME (2)'!$B$7:$G$256,5,0)</f>
        <v>15</v>
      </c>
      <c r="N26" s="96">
        <f>VLOOKUP($C$26,'TARGET CYCLE TIME (2)'!$B$7:$G$256,5,0)</f>
        <v>15</v>
      </c>
      <c r="O26" s="118">
        <f t="shared" si="0"/>
        <v>120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f>VLOOKUP($C$26,'TARGET CYCLE TIME (2)'!$B$7:$G$256,5,0)</f>
        <v>15</v>
      </c>
      <c r="H27" s="96">
        <f>VLOOKUP($C$26,'TARGET CYCLE TIME (2)'!$B$7:$G$256,5,0)</f>
        <v>15</v>
      </c>
      <c r="I27" s="96">
        <f>VLOOKUP($C$26,'TARGET CYCLE TIME (2)'!$B$7:$G$256,5,0)</f>
        <v>15</v>
      </c>
      <c r="J27" s="96">
        <v>13</v>
      </c>
      <c r="K27" s="96"/>
      <c r="L27" s="100"/>
      <c r="M27" s="100"/>
      <c r="N27" s="100"/>
      <c r="O27" s="118">
        <f t="shared" si="0"/>
        <v>58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11</v>
      </c>
      <c r="B28" s="92" t="s">
        <v>34</v>
      </c>
      <c r="C28" s="93" t="s">
        <v>35</v>
      </c>
      <c r="D28" s="92" t="str">
        <f>VLOOKUP(C28,'TARGET CYCLE TIME (2)'!$B$7:$G$256,2,0)</f>
        <v>USB CAP</v>
      </c>
      <c r="E28" s="94" t="s">
        <v>18</v>
      </c>
      <c r="F28" s="95" t="s">
        <v>10</v>
      </c>
      <c r="G28" s="96">
        <f>VLOOKUP($C$28,'TARGET CYCLE TIME (2)'!$B$7:$G$256,5,0)</f>
        <v>40</v>
      </c>
      <c r="H28" s="96">
        <f>VLOOKUP($C$28,'TARGET CYCLE TIME (2)'!$B$7:$G$256,5,0)</f>
        <v>40</v>
      </c>
      <c r="I28" s="96">
        <f>VLOOKUP($C$28,'TARGET CYCLE TIME (2)'!$B$7:$G$256,5,0)</f>
        <v>40</v>
      </c>
      <c r="J28" s="96">
        <f>VLOOKUP($C$28,'TARGET CYCLE TIME (2)'!$B$7:$G$256,5,0)</f>
        <v>40</v>
      </c>
      <c r="K28" s="96">
        <f>VLOOKUP($C$28,'TARGET CYCLE TIME (2)'!$B$7:$G$256,5,0)</f>
        <v>40</v>
      </c>
      <c r="L28" s="96">
        <f>VLOOKUP($C$28,'TARGET CYCLE TIME (2)'!$B$7:$G$256,5,0)</f>
        <v>40</v>
      </c>
      <c r="M28" s="96">
        <f>VLOOKUP($C$28,'TARGET CYCLE TIME (2)'!$B$7:$G$256,5,0)</f>
        <v>40</v>
      </c>
      <c r="N28" s="96">
        <f>VLOOKUP($C$28,'TARGET CYCLE TIME (2)'!$B$7:$G$256,5,0)</f>
        <v>40</v>
      </c>
      <c r="O28" s="118">
        <f t="shared" si="0"/>
        <v>320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f>VLOOKUP($C$28,'TARGET CYCLE TIME (2)'!$B$7:$G$256,5,0)</f>
        <v>40</v>
      </c>
      <c r="H29" s="96">
        <f>VLOOKUP($C$28,'TARGET CYCLE TIME (2)'!$B$7:$G$256,5,0)</f>
        <v>40</v>
      </c>
      <c r="I29" s="96">
        <f>VLOOKUP($C$28,'TARGET CYCLE TIME (2)'!$B$7:$G$256,5,0)</f>
        <v>40</v>
      </c>
      <c r="J29" s="96">
        <f>VLOOKUP($C$28,'TARGET CYCLE TIME (2)'!$B$7:$G$256,5,0)</f>
        <v>40</v>
      </c>
      <c r="K29" s="96">
        <f>VLOOKUP($C$28,'TARGET CYCLE TIME (2)'!$B$7:$G$256,5,0)</f>
        <v>40</v>
      </c>
      <c r="L29" s="96">
        <v>18</v>
      </c>
      <c r="M29" s="96"/>
      <c r="N29" s="96"/>
      <c r="O29" s="118">
        <f t="shared" si="0"/>
        <v>218</v>
      </c>
      <c r="P29" s="120" t="str">
        <f t="shared" si="4"/>
        <v>PRODUK HABIS</v>
      </c>
      <c r="Q29" s="128"/>
    </row>
    <row r="30" ht="21.95" customHeight="1" spans="1:17">
      <c r="A30" s="91">
        <v>12</v>
      </c>
      <c r="B30" s="92" t="s">
        <v>36</v>
      </c>
      <c r="C30" s="93">
        <v>39009</v>
      </c>
      <c r="D30" s="92" t="str">
        <f>VLOOKUP(C30,'TARGET CYCLE TIME (2)'!$B$7:$G$256,2,0)</f>
        <v>GROMET</v>
      </c>
      <c r="E30" s="94" t="s">
        <v>18</v>
      </c>
      <c r="F30" s="95" t="s">
        <v>10</v>
      </c>
      <c r="G30" s="96">
        <f>VLOOKUP($C$30,'TARGET CYCLE TIME (2)'!$B$7:$G$256,5,0)</f>
        <v>95</v>
      </c>
      <c r="H30" s="96">
        <f>VLOOKUP($C$30,'TARGET CYCLE TIME (2)'!$B$7:$G$256,5,0)</f>
        <v>95</v>
      </c>
      <c r="I30" s="96">
        <f>VLOOKUP($C$30,'TARGET CYCLE TIME (2)'!$B$7:$G$256,5,0)</f>
        <v>95</v>
      </c>
      <c r="J30" s="96">
        <f>VLOOKUP($C$30,'TARGET CYCLE TIME (2)'!$B$7:$G$256,5,0)</f>
        <v>95</v>
      </c>
      <c r="K30" s="96">
        <f>VLOOKUP($C$30,'TARGET CYCLE TIME (2)'!$B$7:$G$256,5,0)</f>
        <v>95</v>
      </c>
      <c r="L30" s="96">
        <f>VLOOKUP($C$30,'TARGET CYCLE TIME (2)'!$B$7:$G$256,5,0)</f>
        <v>95</v>
      </c>
      <c r="M30" s="96">
        <f>VLOOKUP($C$30,'TARGET CYCLE TIME (2)'!$B$7:$G$256,5,0)</f>
        <v>95</v>
      </c>
      <c r="N30" s="96">
        <f>VLOOKUP($C$30,'TARGET CYCLE TIME (2)'!$B$7:$G$256,5,0)</f>
        <v>95</v>
      </c>
      <c r="O30" s="118">
        <f t="shared" si="0"/>
        <v>760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96">
        <f>VLOOKUP($C$30,'TARGET CYCLE TIME (2)'!$B$7:$G$256,5,0)</f>
        <v>95</v>
      </c>
      <c r="H31" s="96">
        <f>VLOOKUP($C$30,'TARGET CYCLE TIME (2)'!$B$7:$G$256,5,0)</f>
        <v>95</v>
      </c>
      <c r="I31" s="96">
        <f>VLOOKUP($C$30,'TARGET CYCLE TIME (2)'!$B$7:$G$256,5,0)</f>
        <v>95</v>
      </c>
      <c r="J31" s="96">
        <f>VLOOKUP($C$30,'TARGET CYCLE TIME (2)'!$B$7:$G$256,5,0)</f>
        <v>95</v>
      </c>
      <c r="K31" s="96">
        <f>VLOOKUP($C$30,'TARGET CYCLE TIME (2)'!$B$7:$G$256,5,0)</f>
        <v>95</v>
      </c>
      <c r="L31" s="96">
        <v>81</v>
      </c>
      <c r="M31" s="96"/>
      <c r="N31" s="132"/>
      <c r="O31" s="118">
        <f t="shared" si="0"/>
        <v>556</v>
      </c>
      <c r="P31" s="120" t="str">
        <f t="shared" si="4"/>
        <v>PRODUK HABIS</v>
      </c>
      <c r="Q31" s="128"/>
    </row>
    <row r="32" spans="1:17">
      <c r="A32" s="101"/>
      <c r="Q32" s="129"/>
    </row>
    <row r="33" spans="1:17">
      <c r="A33" s="102" t="s">
        <v>37</v>
      </c>
      <c r="B33" s="103"/>
      <c r="C33" s="103"/>
      <c r="Q33" s="129"/>
    </row>
    <row r="34" spans="1:17">
      <c r="A34" s="101" t="s">
        <v>38</v>
      </c>
      <c r="B34" s="103" t="s">
        <v>39</v>
      </c>
      <c r="C34" s="103"/>
      <c r="F34" s="74" t="s">
        <v>10</v>
      </c>
      <c r="G34" s="103" t="s">
        <v>40</v>
      </c>
      <c r="H34" s="104">
        <v>28758</v>
      </c>
      <c r="I34"/>
      <c r="Q34" s="129"/>
    </row>
    <row r="35" spans="1:17">
      <c r="A35" s="101" t="s">
        <v>41</v>
      </c>
      <c r="B35" s="103" t="s">
        <v>42</v>
      </c>
      <c r="C35" s="103"/>
      <c r="F35" s="74" t="s">
        <v>15</v>
      </c>
      <c r="G35" s="103" t="s">
        <v>43</v>
      </c>
      <c r="H35" s="104">
        <v>18194</v>
      </c>
      <c r="I35"/>
      <c r="P35"/>
      <c r="Q35" s="129"/>
    </row>
    <row r="36" spans="1:17">
      <c r="A36" s="101" t="s">
        <v>44</v>
      </c>
      <c r="B36" s="103" t="s">
        <v>45</v>
      </c>
      <c r="C36" s="103"/>
      <c r="F36" s="105" t="s">
        <v>46</v>
      </c>
      <c r="G36" s="106" t="s">
        <v>47</v>
      </c>
      <c r="H36" s="131">
        <f>(H35/H34)*100</f>
        <v>63.2658738438</v>
      </c>
      <c r="P36"/>
      <c r="Q36" s="129"/>
    </row>
    <row r="37" spans="1:17">
      <c r="A37" s="108" t="s">
        <v>19</v>
      </c>
      <c r="B37" s="109" t="s">
        <v>48</v>
      </c>
      <c r="C37" s="110"/>
      <c r="P37"/>
      <c r="Q37" s="129"/>
    </row>
    <row r="38" spans="1:17">
      <c r="A38" s="108" t="s">
        <v>18</v>
      </c>
      <c r="B38" s="109" t="s">
        <v>49</v>
      </c>
      <c r="C38" s="110"/>
      <c r="Q38" s="129"/>
    </row>
    <row r="39" ht="15.75" spans="1:17">
      <c r="A39" s="111" t="s">
        <v>50</v>
      </c>
      <c r="B39" s="112" t="s">
        <v>51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7" workbookViewId="0">
      <selection activeCell="H36" sqref="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45058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 t="s">
        <v>52</v>
      </c>
      <c r="C8" s="93" t="s">
        <v>53</v>
      </c>
      <c r="D8" s="92" t="str">
        <f>VLOOKUP(C8,'TARGET CYCLE TIME (2)'!$B$7:$G$256,2,0)</f>
        <v>PACKING</v>
      </c>
      <c r="E8" s="94" t="s">
        <v>18</v>
      </c>
      <c r="F8" s="95" t="s">
        <v>10</v>
      </c>
      <c r="G8" s="96">
        <f>VLOOKUP($C$8,'TARGET CYCLE TIME (2)'!$B$7:$G$256,5,0)</f>
        <v>127</v>
      </c>
      <c r="H8" s="96">
        <f>VLOOKUP($C$8,'TARGET CYCLE TIME (2)'!$B$7:$G$256,5,0)</f>
        <v>127</v>
      </c>
      <c r="I8" s="96">
        <f>VLOOKUP($C$8,'TARGET CYCLE TIME (2)'!$B$7:$G$256,5,0)</f>
        <v>127</v>
      </c>
      <c r="J8" s="96">
        <f>VLOOKUP($C$8,'TARGET CYCLE TIME (2)'!$B$7:$G$256,5,0)</f>
        <v>127</v>
      </c>
      <c r="K8" s="96">
        <f>VLOOKUP($C$8,'TARGET CYCLE TIME (2)'!$B$7:$G$256,5,0)</f>
        <v>127</v>
      </c>
      <c r="L8" s="96">
        <f>VLOOKUP($C$8,'TARGET CYCLE TIME (2)'!$B$7:$G$256,5,0)</f>
        <v>127</v>
      </c>
      <c r="M8" s="96">
        <f>VLOOKUP($C$8,'TARGET CYCLE TIME (2)'!$B$7:$G$256,5,0)</f>
        <v>127</v>
      </c>
      <c r="N8" s="96">
        <f>VLOOKUP($C$8,'TARGET CYCLE TIME (2)'!$B$7:$G$256,5,0)</f>
        <v>127</v>
      </c>
      <c r="O8" s="118">
        <f t="shared" ref="O8:O31" si="0">SUM(G8:N8)</f>
        <v>1016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127</v>
      </c>
      <c r="H9" s="96">
        <f>VLOOKUP($C$8,'TARGET CYCLE TIME (2)'!$B$7:$G$256,5,0)</f>
        <v>127</v>
      </c>
      <c r="I9" s="96">
        <f>VLOOKUP($C$8,'TARGET CYCLE TIME (2)'!$B$7:$G$256,5,0)</f>
        <v>127</v>
      </c>
      <c r="J9" s="96">
        <f>VLOOKUP($C$8,'TARGET CYCLE TIME (2)'!$B$7:$G$256,5,0)</f>
        <v>127</v>
      </c>
      <c r="K9" s="96"/>
      <c r="L9" s="96"/>
      <c r="M9" s="96"/>
      <c r="N9" s="96"/>
      <c r="O9" s="118">
        <f t="shared" si="0"/>
        <v>508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14</v>
      </c>
      <c r="B10" s="92" t="s">
        <v>54</v>
      </c>
      <c r="C10" s="93" t="s">
        <v>53</v>
      </c>
      <c r="D10" s="92" t="str">
        <f>VLOOKUP(C10,'TARGET CYCLE TIME (2)'!$B$7:$G$256,2,0)</f>
        <v>PACKING</v>
      </c>
      <c r="E10" s="94" t="s">
        <v>18</v>
      </c>
      <c r="F10" s="95" t="s">
        <v>10</v>
      </c>
      <c r="G10" s="96">
        <f>VLOOKUP($C$10,'TARGET CYCLE TIME (2)'!$B$7:$G$256,5,0)</f>
        <v>127</v>
      </c>
      <c r="H10" s="96">
        <f>VLOOKUP($C$10,'TARGET CYCLE TIME (2)'!$B$7:$G$256,5,0)</f>
        <v>127</v>
      </c>
      <c r="I10" s="96">
        <f>VLOOKUP($C$10,'TARGET CYCLE TIME (2)'!$B$7:$G$256,5,0)</f>
        <v>127</v>
      </c>
      <c r="J10" s="96">
        <f>VLOOKUP($C$10,'TARGET CYCLE TIME (2)'!$B$7:$G$256,5,0)</f>
        <v>127</v>
      </c>
      <c r="K10" s="96">
        <f>VLOOKUP($C$10,'TARGET CYCLE TIME (2)'!$B$7:$G$256,5,0)</f>
        <v>127</v>
      </c>
      <c r="L10" s="96">
        <f>VLOOKUP($C$10,'TARGET CYCLE TIME (2)'!$B$7:$G$256,5,0)</f>
        <v>127</v>
      </c>
      <c r="M10" s="96">
        <f>VLOOKUP($C$10,'TARGET CYCLE TIME (2)'!$B$7:$G$256,5,0)</f>
        <v>127</v>
      </c>
      <c r="N10" s="96">
        <f>VLOOKUP($C$10,'TARGET CYCLE TIME (2)'!$B$7:$G$256,5,0)</f>
        <v>127</v>
      </c>
      <c r="O10" s="118">
        <f t="shared" si="0"/>
        <v>1016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127</v>
      </c>
      <c r="H11" s="96">
        <f>VLOOKUP($C$10,'TARGET CYCLE TIME (2)'!$B$7:$G$256,5,0)</f>
        <v>127</v>
      </c>
      <c r="I11" s="96">
        <f>VLOOKUP($C$10,'TARGET CYCLE TIME (2)'!$B$7:$G$256,5,0)</f>
        <v>127</v>
      </c>
      <c r="J11" s="96">
        <v>53</v>
      </c>
      <c r="K11" s="100"/>
      <c r="L11" s="100"/>
      <c r="M11" s="100"/>
      <c r="N11" s="100"/>
      <c r="O11" s="118">
        <f t="shared" si="0"/>
        <v>434</v>
      </c>
      <c r="P11" s="120" t="str">
        <f t="shared" si="1"/>
        <v>PRODUK HABIS</v>
      </c>
      <c r="Q11" s="128"/>
    </row>
    <row r="12" ht="21.95" customHeight="1" spans="1:17">
      <c r="A12" s="91">
        <v>15</v>
      </c>
      <c r="B12" s="92" t="s">
        <v>55</v>
      </c>
      <c r="C12" s="93" t="s">
        <v>53</v>
      </c>
      <c r="D12" s="92" t="str">
        <f>VLOOKUP(C12,'TARGET CYCLE TIME (2)'!$B$7:$G$256,2,0)</f>
        <v>PACKING</v>
      </c>
      <c r="E12" s="94" t="s">
        <v>18</v>
      </c>
      <c r="F12" s="95" t="s">
        <v>10</v>
      </c>
      <c r="G12" s="96">
        <f>VLOOKUP($C$12,'TARGET CYCLE TIME (2)'!$B$7:$G$256,5,0)</f>
        <v>127</v>
      </c>
      <c r="H12" s="96">
        <f>VLOOKUP($C$12,'TARGET CYCLE TIME (2)'!$B$7:$G$256,5,0)</f>
        <v>127</v>
      </c>
      <c r="I12" s="96">
        <f>VLOOKUP($C$12,'TARGET CYCLE TIME (2)'!$B$7:$G$256,5,0)</f>
        <v>127</v>
      </c>
      <c r="J12" s="96">
        <f>VLOOKUP($C$12,'TARGET CYCLE TIME (2)'!$B$7:$G$256,5,0)</f>
        <v>127</v>
      </c>
      <c r="K12" s="96">
        <f>VLOOKUP($C$12,'TARGET CYCLE TIME (2)'!$B$7:$G$256,5,0)</f>
        <v>127</v>
      </c>
      <c r="L12" s="96">
        <f>VLOOKUP($C$12,'TARGET CYCLE TIME (2)'!$B$7:$G$256,5,0)</f>
        <v>127</v>
      </c>
      <c r="M12" s="96">
        <f>VLOOKUP($C$12,'TARGET CYCLE TIME (2)'!$B$7:$G$256,5,0)</f>
        <v>127</v>
      </c>
      <c r="N12" s="96">
        <f>VLOOKUP($C$12,'TARGET CYCLE TIME (2)'!$B$7:$G$256,5,0)</f>
        <v>127</v>
      </c>
      <c r="O12" s="118">
        <f t="shared" si="0"/>
        <v>1016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127</v>
      </c>
      <c r="H13" s="96">
        <f>VLOOKUP($C$12,'TARGET CYCLE TIME (2)'!$B$7:$G$256,5,0)</f>
        <v>127</v>
      </c>
      <c r="I13" s="96">
        <f>VLOOKUP($C$12,'TARGET CYCLE TIME (2)'!$B$7:$G$256,5,0)</f>
        <v>127</v>
      </c>
      <c r="J13" s="96">
        <v>65</v>
      </c>
      <c r="K13" s="100"/>
      <c r="L13" s="100"/>
      <c r="M13" s="100"/>
      <c r="N13" s="100"/>
      <c r="O13" s="118">
        <f t="shared" si="0"/>
        <v>446</v>
      </c>
      <c r="P13" s="120" t="str">
        <f t="shared" si="1"/>
        <v>PRODUK HABIS</v>
      </c>
      <c r="Q13" s="128"/>
    </row>
    <row r="14" ht="21.95" customHeight="1" spans="1:17">
      <c r="A14" s="91">
        <v>16</v>
      </c>
      <c r="B14" s="92" t="s">
        <v>56</v>
      </c>
      <c r="C14" s="93" t="s">
        <v>57</v>
      </c>
      <c r="D14" s="92" t="str">
        <f>VLOOKUP(C14,'TARGET CYCLE TIME (2)'!$B$7:$G$256,2,0)</f>
        <v>CAP RUBBER</v>
      </c>
      <c r="E14" s="94" t="s">
        <v>18</v>
      </c>
      <c r="F14" s="95" t="s">
        <v>10</v>
      </c>
      <c r="G14" s="96">
        <v>150</v>
      </c>
      <c r="H14" s="96">
        <v>150</v>
      </c>
      <c r="I14" s="96">
        <v>150</v>
      </c>
      <c r="J14" s="96">
        <v>150</v>
      </c>
      <c r="K14" s="96">
        <v>150</v>
      </c>
      <c r="L14" s="96">
        <v>150</v>
      </c>
      <c r="M14" s="96">
        <v>150</v>
      </c>
      <c r="N14" s="96">
        <v>150</v>
      </c>
      <c r="O14" s="118">
        <f t="shared" si="0"/>
        <v>1200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v>150</v>
      </c>
      <c r="H15" s="96">
        <v>150</v>
      </c>
      <c r="I15" s="96">
        <v>150</v>
      </c>
      <c r="J15" s="96">
        <v>150</v>
      </c>
      <c r="K15" s="96">
        <v>150</v>
      </c>
      <c r="L15" s="96">
        <v>114</v>
      </c>
      <c r="M15" s="96"/>
      <c r="N15" s="100"/>
      <c r="O15" s="118">
        <f t="shared" si="0"/>
        <v>864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17</v>
      </c>
      <c r="B16" s="92" t="s">
        <v>58</v>
      </c>
      <c r="C16" s="93" t="s">
        <v>53</v>
      </c>
      <c r="D16" s="92" t="str">
        <f>VLOOKUP(C16,'TARGET CYCLE TIME (2)'!$B$7:$G$256,2,0)</f>
        <v>PACKING</v>
      </c>
      <c r="E16" s="94" t="s">
        <v>18</v>
      </c>
      <c r="F16" s="95" t="s">
        <v>10</v>
      </c>
      <c r="G16" s="96">
        <f>VLOOKUP($C$16,'TARGET CYCLE TIME (2)'!$B$7:$G$256,5,0)</f>
        <v>127</v>
      </c>
      <c r="H16" s="96">
        <f>VLOOKUP($C$16,'TARGET CYCLE TIME (2)'!$B$7:$G$256,5,0)</f>
        <v>127</v>
      </c>
      <c r="I16" s="96">
        <f>VLOOKUP($C$16,'TARGET CYCLE TIME (2)'!$B$7:$G$256,5,0)</f>
        <v>127</v>
      </c>
      <c r="J16" s="96">
        <f>VLOOKUP($C$16,'TARGET CYCLE TIME (2)'!$B$7:$G$256,5,0)</f>
        <v>127</v>
      </c>
      <c r="K16" s="96">
        <f>VLOOKUP($C$16,'TARGET CYCLE TIME (2)'!$B$7:$G$256,5,0)</f>
        <v>127</v>
      </c>
      <c r="L16" s="96">
        <f>VLOOKUP($C$16,'TARGET CYCLE TIME (2)'!$B$7:$G$256,5,0)</f>
        <v>127</v>
      </c>
      <c r="M16" s="96">
        <f>VLOOKUP($C$16,'TARGET CYCLE TIME (2)'!$B$7:$G$256,5,0)</f>
        <v>127</v>
      </c>
      <c r="N16" s="96">
        <f>VLOOKUP($C$16,'TARGET CYCLE TIME (2)'!$B$7:$G$256,5,0)</f>
        <v>127</v>
      </c>
      <c r="O16" s="118">
        <f t="shared" si="0"/>
        <v>1016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96">
        <f>VLOOKUP($C$16,'TARGET CYCLE TIME (2)'!$B$7:$G$256,5,0)</f>
        <v>127</v>
      </c>
      <c r="H17" s="96">
        <f>VLOOKUP($C$16,'TARGET CYCLE TIME (2)'!$B$7:$G$256,5,0)</f>
        <v>127</v>
      </c>
      <c r="I17" s="96">
        <v>72</v>
      </c>
      <c r="J17" s="100"/>
      <c r="K17" s="100"/>
      <c r="L17" s="100"/>
      <c r="M17" s="100"/>
      <c r="N17" s="100"/>
      <c r="O17" s="118">
        <f t="shared" si="0"/>
        <v>326</v>
      </c>
      <c r="P17" s="120" t="str">
        <f t="shared" si="2"/>
        <v>PRODUK HABIS</v>
      </c>
      <c r="Q17" s="128"/>
    </row>
    <row r="18" ht="21.95" customHeight="1" spans="1:17">
      <c r="A18" s="91">
        <v>18</v>
      </c>
      <c r="B18" s="92" t="s">
        <v>59</v>
      </c>
      <c r="C18" s="93">
        <v>22500</v>
      </c>
      <c r="D18" s="92" t="str">
        <f>VLOOKUP(C18,'TARGET CYCLE TIME (2)'!$B$7:$G$256,2,0)</f>
        <v>BLB BYNT </v>
      </c>
      <c r="E18" s="94" t="s">
        <v>18</v>
      </c>
      <c r="F18" s="95" t="s">
        <v>10</v>
      </c>
      <c r="G18" s="96">
        <f>VLOOKUP($C$18,'TARGET CYCLE TIME (2)'!$B$7:$G$256,5,0)</f>
        <v>380</v>
      </c>
      <c r="H18" s="96">
        <f>VLOOKUP($C$18,'TARGET CYCLE TIME (2)'!$B$7:$G$256,5,0)</f>
        <v>380</v>
      </c>
      <c r="I18" s="96">
        <f>VLOOKUP($C$18,'TARGET CYCLE TIME (2)'!$B$7:$G$256,5,0)</f>
        <v>380</v>
      </c>
      <c r="J18" s="96">
        <f>VLOOKUP($C$18,'TARGET CYCLE TIME (2)'!$B$7:$G$256,5,0)</f>
        <v>380</v>
      </c>
      <c r="K18" s="96">
        <f>VLOOKUP($C$18,'TARGET CYCLE TIME (2)'!$B$7:$G$256,5,0)</f>
        <v>380</v>
      </c>
      <c r="L18" s="96">
        <f>VLOOKUP($C$18,'TARGET CYCLE TIME (2)'!$B$7:$G$256,5,0)</f>
        <v>380</v>
      </c>
      <c r="M18" s="96">
        <f>VLOOKUP($C$18,'TARGET CYCLE TIME (2)'!$B$7:$G$256,5,0)</f>
        <v>380</v>
      </c>
      <c r="N18" s="96">
        <f>VLOOKUP($C$18,'TARGET CYCLE TIME (2)'!$B$7:$G$256,5,0)</f>
        <v>380</v>
      </c>
      <c r="O18" s="118">
        <f t="shared" si="0"/>
        <v>3040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f>VLOOKUP($C$18,'TARGET CYCLE TIME (2)'!$B$7:$G$256,5,0)</f>
        <v>380</v>
      </c>
      <c r="H19" s="96">
        <f>VLOOKUP($C$18,'TARGET CYCLE TIME (2)'!$B$7:$G$256,5,0)</f>
        <v>380</v>
      </c>
      <c r="I19" s="96">
        <f>VLOOKUP($C$18,'TARGET CYCLE TIME (2)'!$B$7:$G$256,5,0)</f>
        <v>380</v>
      </c>
      <c r="J19" s="96">
        <f>VLOOKUP($C$18,'TARGET CYCLE TIME (2)'!$B$7:$G$256,5,0)</f>
        <v>380</v>
      </c>
      <c r="K19" s="96">
        <v>99</v>
      </c>
      <c r="L19" s="96"/>
      <c r="M19" s="100"/>
      <c r="N19" s="100"/>
      <c r="O19" s="118">
        <f t="shared" si="0"/>
        <v>1619</v>
      </c>
      <c r="P19" s="120" t="str">
        <f t="shared" si="2"/>
        <v>PRODUK HABIS</v>
      </c>
      <c r="Q19" s="128"/>
    </row>
    <row r="20" ht="21.95" customHeight="1" spans="1:17">
      <c r="A20" s="91">
        <v>19</v>
      </c>
      <c r="B20" s="92" t="s">
        <v>60</v>
      </c>
      <c r="C20" s="93" t="s">
        <v>57</v>
      </c>
      <c r="D20" s="92" t="str">
        <f>VLOOKUP(C20,'TARGET CYCLE TIME (2)'!$B$7:$G$256,2,0)</f>
        <v>CAP RUBBER</v>
      </c>
      <c r="E20" s="94" t="s">
        <v>18</v>
      </c>
      <c r="F20" s="95" t="s">
        <v>10</v>
      </c>
      <c r="G20" s="96">
        <v>150</v>
      </c>
      <c r="H20" s="96">
        <v>150</v>
      </c>
      <c r="I20" s="96">
        <v>150</v>
      </c>
      <c r="J20" s="96">
        <v>150</v>
      </c>
      <c r="K20" s="96">
        <v>150</v>
      </c>
      <c r="L20" s="96">
        <v>150</v>
      </c>
      <c r="M20" s="96">
        <v>150</v>
      </c>
      <c r="N20" s="96">
        <v>150</v>
      </c>
      <c r="O20" s="118">
        <f t="shared" si="0"/>
        <v>1200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6">
        <v>150</v>
      </c>
      <c r="H21" s="96">
        <v>150</v>
      </c>
      <c r="I21" s="96">
        <v>150</v>
      </c>
      <c r="J21" s="96">
        <v>150</v>
      </c>
      <c r="K21" s="96">
        <v>150</v>
      </c>
      <c r="L21" s="96">
        <v>150</v>
      </c>
      <c r="M21" s="96">
        <v>150</v>
      </c>
      <c r="N21" s="96">
        <v>128</v>
      </c>
      <c r="O21" s="118">
        <f t="shared" si="0"/>
        <v>1178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20</v>
      </c>
      <c r="B22" s="92" t="s">
        <v>61</v>
      </c>
      <c r="C22" s="93">
        <v>22500</v>
      </c>
      <c r="D22" s="92" t="str">
        <f>VLOOKUP(C22,'TARGET CYCLE TIME (2)'!$B$7:$G$256,2,0)</f>
        <v>BLB BYNT </v>
      </c>
      <c r="E22" s="94" t="s">
        <v>18</v>
      </c>
      <c r="F22" s="95" t="s">
        <v>10</v>
      </c>
      <c r="G22" s="96">
        <f>VLOOKUP($C$22,'TARGET CYCLE TIME (2)'!$B$7:$G$256,5,0)</f>
        <v>380</v>
      </c>
      <c r="H22" s="96">
        <f>VLOOKUP($C$22,'TARGET CYCLE TIME (2)'!$B$7:$G$256,5,0)</f>
        <v>380</v>
      </c>
      <c r="I22" s="96">
        <f>VLOOKUP($C$22,'TARGET CYCLE TIME (2)'!$B$7:$G$256,5,0)</f>
        <v>380</v>
      </c>
      <c r="J22" s="96">
        <f>VLOOKUP($C$22,'TARGET CYCLE TIME (2)'!$B$7:$G$256,5,0)</f>
        <v>380</v>
      </c>
      <c r="K22" s="96">
        <f>VLOOKUP($C$22,'TARGET CYCLE TIME (2)'!$B$7:$G$256,5,0)</f>
        <v>380</v>
      </c>
      <c r="L22" s="96">
        <f>VLOOKUP($C$22,'TARGET CYCLE TIME (2)'!$B$7:$G$256,5,0)</f>
        <v>380</v>
      </c>
      <c r="M22" s="96">
        <f>VLOOKUP($C$22,'TARGET CYCLE TIME (2)'!$B$7:$G$256,5,0)</f>
        <v>380</v>
      </c>
      <c r="N22" s="96">
        <f>VLOOKUP($C$22,'TARGET CYCLE TIME (2)'!$B$7:$G$256,5,0)</f>
        <v>380</v>
      </c>
      <c r="O22" s="118">
        <f t="shared" si="0"/>
        <v>3040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f>VLOOKUP($C$22,'TARGET CYCLE TIME (2)'!$B$7:$G$256,5,0)</f>
        <v>380</v>
      </c>
      <c r="H23" s="96">
        <f>VLOOKUP($C$22,'TARGET CYCLE TIME (2)'!$B$7:$G$256,5,0)</f>
        <v>380</v>
      </c>
      <c r="I23" s="96">
        <f>VLOOKUP($C$22,'TARGET CYCLE TIME (2)'!$B$7:$G$256,5,0)</f>
        <v>380</v>
      </c>
      <c r="J23" s="96">
        <f>VLOOKUP($C$22,'TARGET CYCLE TIME (2)'!$B$7:$G$256,5,0)</f>
        <v>380</v>
      </c>
      <c r="K23" s="96">
        <v>351</v>
      </c>
      <c r="L23" s="96"/>
      <c r="M23" s="96"/>
      <c r="N23" s="100"/>
      <c r="O23" s="118">
        <f t="shared" si="0"/>
        <v>1871</v>
      </c>
      <c r="P23" s="120" t="str">
        <f t="shared" si="3"/>
        <v>PRODUK HABIS</v>
      </c>
      <c r="Q23" s="128"/>
    </row>
    <row r="24" ht="21.95" customHeight="1" spans="1:17">
      <c r="A24" s="91">
        <v>21</v>
      </c>
      <c r="B24" s="92" t="s">
        <v>62</v>
      </c>
      <c r="C24" s="93" t="s">
        <v>35</v>
      </c>
      <c r="D24" s="92" t="str">
        <f>VLOOKUP(C24,'TARGET CYCLE TIME (2)'!$B$7:$G$256,2,0)</f>
        <v>USB CAP</v>
      </c>
      <c r="E24" s="94" t="s">
        <v>18</v>
      </c>
      <c r="F24" s="95" t="s">
        <v>10</v>
      </c>
      <c r="G24" s="96">
        <f>VLOOKUP($C$24,'TARGET CYCLE TIME (2)'!$B$7:$G$256,5,0)</f>
        <v>40</v>
      </c>
      <c r="H24" s="96">
        <f>VLOOKUP($C$24,'TARGET CYCLE TIME (2)'!$B$7:$G$256,5,0)</f>
        <v>40</v>
      </c>
      <c r="I24" s="96">
        <f>VLOOKUP($C$24,'TARGET CYCLE TIME (2)'!$B$7:$G$256,5,0)</f>
        <v>40</v>
      </c>
      <c r="J24" s="96">
        <f>VLOOKUP($C$24,'TARGET CYCLE TIME (2)'!$B$7:$G$256,5,0)</f>
        <v>40</v>
      </c>
      <c r="K24" s="96">
        <f>VLOOKUP($C$24,'TARGET CYCLE TIME (2)'!$B$7:$G$256,5,0)</f>
        <v>40</v>
      </c>
      <c r="L24" s="96">
        <f>VLOOKUP($C$24,'TARGET CYCLE TIME (2)'!$B$7:$G$256,5,0)</f>
        <v>40</v>
      </c>
      <c r="M24" s="96">
        <f>VLOOKUP($C$24,'TARGET CYCLE TIME (2)'!$B$7:$G$256,5,0)</f>
        <v>40</v>
      </c>
      <c r="N24" s="96">
        <f>VLOOKUP($C$24,'TARGET CYCLE TIME (2)'!$B$7:$G$256,5,0)</f>
        <v>40</v>
      </c>
      <c r="O24" s="118">
        <f t="shared" si="0"/>
        <v>320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f>VLOOKUP($C$24,'TARGET CYCLE TIME (2)'!$B$7:$G$256,5,0)</f>
        <v>40</v>
      </c>
      <c r="H25" s="96">
        <f>VLOOKUP($C$24,'TARGET CYCLE TIME (2)'!$B$7:$G$256,5,0)</f>
        <v>40</v>
      </c>
      <c r="I25" s="96">
        <f>VLOOKUP($C$24,'TARGET CYCLE TIME (2)'!$B$7:$G$256,5,0)</f>
        <v>40</v>
      </c>
      <c r="J25" s="96">
        <f>VLOOKUP($C$24,'TARGET CYCLE TIME (2)'!$B$7:$G$256,5,0)</f>
        <v>40</v>
      </c>
      <c r="K25" s="96">
        <f>VLOOKUP($C$24,'TARGET CYCLE TIME (2)'!$B$7:$G$256,5,0)</f>
        <v>40</v>
      </c>
      <c r="L25" s="96">
        <f>VLOOKUP($C$24,'TARGET CYCLE TIME (2)'!$B$7:$G$256,5,0)</f>
        <v>40</v>
      </c>
      <c r="M25" s="96">
        <f>VLOOKUP($C$24,'TARGET CYCLE TIME (2)'!$B$7:$G$256,5,0)</f>
        <v>40</v>
      </c>
      <c r="N25" s="96">
        <f>VLOOKUP($C$24,'TARGET CYCLE TIME (2)'!$B$7:$G$256,5,0)</f>
        <v>40</v>
      </c>
      <c r="O25" s="118">
        <f t="shared" si="0"/>
        <v>320</v>
      </c>
      <c r="P25" s="120" t="str">
        <f t="shared" si="3"/>
        <v/>
      </c>
      <c r="Q25" s="128"/>
    </row>
    <row r="26" ht="21.95" customHeight="1" spans="1:17">
      <c r="A26" s="91">
        <v>22</v>
      </c>
      <c r="B26" s="92" t="s">
        <v>63</v>
      </c>
      <c r="C26" s="93" t="s">
        <v>64</v>
      </c>
      <c r="D26" s="92" t="str">
        <f>VLOOKUP(C26,'TARGET CYCLE TIME (2)'!$B$7:$G$256,2,0)</f>
        <v>GROMMET WASHER</v>
      </c>
      <c r="E26" s="94" t="s">
        <v>18</v>
      </c>
      <c r="F26" s="95" t="s">
        <v>10</v>
      </c>
      <c r="G26" s="96">
        <f>VLOOKUP($C$26,'TARGET CYCLE TIME (2)'!$B$7:$G$256,5,0)</f>
        <v>53</v>
      </c>
      <c r="H26" s="96">
        <f>VLOOKUP($C$26,'TARGET CYCLE TIME (2)'!$B$7:$G$256,5,0)</f>
        <v>53</v>
      </c>
      <c r="I26" s="96">
        <f>VLOOKUP($C$26,'TARGET CYCLE TIME (2)'!$B$7:$G$256,5,0)</f>
        <v>53</v>
      </c>
      <c r="J26" s="96">
        <f>VLOOKUP($C$26,'TARGET CYCLE TIME (2)'!$B$7:$G$256,5,0)</f>
        <v>53</v>
      </c>
      <c r="K26" s="96">
        <f>VLOOKUP($C$26,'TARGET CYCLE TIME (2)'!$B$7:$G$256,5,0)</f>
        <v>53</v>
      </c>
      <c r="L26" s="96">
        <f>VLOOKUP($C$26,'TARGET CYCLE TIME (2)'!$B$7:$G$256,5,0)</f>
        <v>53</v>
      </c>
      <c r="M26" s="96">
        <f>VLOOKUP($C$26,'TARGET CYCLE TIME (2)'!$B$7:$G$256,5,0)</f>
        <v>53</v>
      </c>
      <c r="N26" s="96">
        <f>VLOOKUP($C$26,'TARGET CYCLE TIME (2)'!$B$7:$G$256,5,0)</f>
        <v>53</v>
      </c>
      <c r="O26" s="118">
        <f t="shared" si="0"/>
        <v>424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f>VLOOKUP($C$26,'TARGET CYCLE TIME (2)'!$B$7:$G$256,5,0)</f>
        <v>53</v>
      </c>
      <c r="H27" s="96">
        <f>VLOOKUP($C$26,'TARGET CYCLE TIME (2)'!$B$7:$G$256,5,0)</f>
        <v>53</v>
      </c>
      <c r="I27" s="96">
        <f>VLOOKUP($C$26,'TARGET CYCLE TIME (2)'!$B$7:$G$256,5,0)</f>
        <v>53</v>
      </c>
      <c r="J27" s="96">
        <f>VLOOKUP($C$26,'TARGET CYCLE TIME (2)'!$B$7:$G$256,5,0)</f>
        <v>53</v>
      </c>
      <c r="K27" s="96">
        <f>VLOOKUP($C$26,'TARGET CYCLE TIME (2)'!$B$7:$G$256,5,0)</f>
        <v>53</v>
      </c>
      <c r="L27" s="96">
        <f>VLOOKUP($C$26,'TARGET CYCLE TIME (2)'!$B$7:$G$256,5,0)</f>
        <v>53</v>
      </c>
      <c r="M27" s="96">
        <v>35</v>
      </c>
      <c r="N27" s="100"/>
      <c r="O27" s="118">
        <f t="shared" si="0"/>
        <v>353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23</v>
      </c>
      <c r="B28" s="92" t="s">
        <v>65</v>
      </c>
      <c r="C28" s="93" t="s">
        <v>25</v>
      </c>
      <c r="D28" s="92" t="str">
        <f>VLOOKUP(C28,'TARGET CYCLE TIME (2)'!$B$7:$G$256,2,0)</f>
        <v>SOCKET BODY A "A"</v>
      </c>
      <c r="E28" s="94" t="s">
        <v>18</v>
      </c>
      <c r="F28" s="95" t="s">
        <v>10</v>
      </c>
      <c r="G28" s="96">
        <f>VLOOKUP($C$28,'TARGET CYCLE TIME (2)'!$B$7:$G$256,5,0)</f>
        <v>200</v>
      </c>
      <c r="H28" s="96">
        <f>VLOOKUP($C$28,'TARGET CYCLE TIME (2)'!$B$7:$G$256,5,0)</f>
        <v>200</v>
      </c>
      <c r="I28" s="96">
        <f>VLOOKUP($C$28,'TARGET CYCLE TIME (2)'!$B$7:$G$256,5,0)</f>
        <v>200</v>
      </c>
      <c r="J28" s="96">
        <f>VLOOKUP($C$28,'TARGET CYCLE TIME (2)'!$B$7:$G$256,5,0)</f>
        <v>200</v>
      </c>
      <c r="K28" s="96">
        <f>VLOOKUP($C$28,'TARGET CYCLE TIME (2)'!$B$7:$G$256,5,0)</f>
        <v>200</v>
      </c>
      <c r="L28" s="96">
        <f>VLOOKUP($C$28,'TARGET CYCLE TIME (2)'!$B$7:$G$256,5,0)</f>
        <v>200</v>
      </c>
      <c r="M28" s="96">
        <f>VLOOKUP($C$28,'TARGET CYCLE TIME (2)'!$B$7:$G$256,5,0)</f>
        <v>200</v>
      </c>
      <c r="N28" s="96">
        <f>VLOOKUP($C$28,'TARGET CYCLE TIME (2)'!$B$7:$G$256,5,0)</f>
        <v>200</v>
      </c>
      <c r="O28" s="118">
        <f t="shared" si="0"/>
        <v>1600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f>VLOOKUP($C$28,'TARGET CYCLE TIME (2)'!$B$7:$G$256,5,0)</f>
        <v>200</v>
      </c>
      <c r="H29" s="96">
        <f>VLOOKUP($C$28,'TARGET CYCLE TIME (2)'!$B$7:$G$256,5,0)</f>
        <v>200</v>
      </c>
      <c r="I29" s="96">
        <f>VLOOKUP($C$28,'TARGET CYCLE TIME (2)'!$B$7:$G$256,5,0)</f>
        <v>200</v>
      </c>
      <c r="J29" s="96">
        <f>VLOOKUP($C$28,'TARGET CYCLE TIME (2)'!$B$7:$G$256,5,0)</f>
        <v>200</v>
      </c>
      <c r="K29" s="96">
        <f>VLOOKUP($C$28,'TARGET CYCLE TIME (2)'!$B$7:$G$256,5,0)</f>
        <v>200</v>
      </c>
      <c r="L29" s="96"/>
      <c r="M29" s="96"/>
      <c r="N29" s="100"/>
      <c r="O29" s="118">
        <f t="shared" si="0"/>
        <v>1000</v>
      </c>
      <c r="P29" s="120" t="str">
        <f t="shared" si="4"/>
        <v>PRODUK HABIS</v>
      </c>
      <c r="Q29" s="128"/>
    </row>
    <row r="30" ht="21.95" customHeight="1" spans="1:17">
      <c r="A30" s="91">
        <v>24</v>
      </c>
      <c r="B30" s="92" t="s">
        <v>66</v>
      </c>
      <c r="C30" s="93">
        <v>22500</v>
      </c>
      <c r="D30" s="92" t="str">
        <f>VLOOKUP(C30,'TARGET CYCLE TIME (2)'!$B$7:$G$256,2,0)</f>
        <v>BLB BYNT </v>
      </c>
      <c r="E30" s="94" t="s">
        <v>18</v>
      </c>
      <c r="F30" s="95" t="s">
        <v>10</v>
      </c>
      <c r="G30" s="96">
        <f>VLOOKUP($C$30,'TARGET CYCLE TIME (2)'!$B$7:$G$256,5,0)</f>
        <v>380</v>
      </c>
      <c r="H30" s="96">
        <f>VLOOKUP($C$30,'TARGET CYCLE TIME (2)'!$B$7:$G$256,5,0)</f>
        <v>380</v>
      </c>
      <c r="I30" s="96">
        <f>VLOOKUP($C$30,'TARGET CYCLE TIME (2)'!$B$7:$G$256,5,0)</f>
        <v>380</v>
      </c>
      <c r="J30" s="96">
        <f>VLOOKUP($C$30,'TARGET CYCLE TIME (2)'!$B$7:$G$256,5,0)</f>
        <v>380</v>
      </c>
      <c r="K30" s="96">
        <f>VLOOKUP($C$30,'TARGET CYCLE TIME (2)'!$B$7:$G$256,5,0)</f>
        <v>380</v>
      </c>
      <c r="L30" s="96">
        <f>VLOOKUP($C$30,'TARGET CYCLE TIME (2)'!$B$7:$G$256,5,0)</f>
        <v>380</v>
      </c>
      <c r="M30" s="96">
        <f>VLOOKUP($C$30,'TARGET CYCLE TIME (2)'!$B$7:$G$256,5,0)</f>
        <v>380</v>
      </c>
      <c r="N30" s="96">
        <f>VLOOKUP($C$30,'TARGET CYCLE TIME (2)'!$B$7:$G$256,5,0)</f>
        <v>380</v>
      </c>
      <c r="O30" s="118">
        <f t="shared" si="0"/>
        <v>3040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96">
        <f>VLOOKUP($C$30,'TARGET CYCLE TIME (2)'!$B$7:$G$256,5,0)</f>
        <v>380</v>
      </c>
      <c r="H31" s="96">
        <f>VLOOKUP($C$30,'TARGET CYCLE TIME (2)'!$B$7:$G$256,5,0)</f>
        <v>380</v>
      </c>
      <c r="I31" s="96">
        <f>VLOOKUP($C$30,'TARGET CYCLE TIME (2)'!$B$7:$G$256,5,0)</f>
        <v>380</v>
      </c>
      <c r="J31" s="96">
        <f>VLOOKUP($C$30,'TARGET CYCLE TIME (2)'!$B$7:$G$256,5,0)</f>
        <v>380</v>
      </c>
      <c r="K31" s="96">
        <f>VLOOKUP($C$30,'TARGET CYCLE TIME (2)'!$B$7:$G$256,5,0)</f>
        <v>380</v>
      </c>
      <c r="L31" s="96">
        <v>287</v>
      </c>
      <c r="M31" s="96"/>
      <c r="N31" s="96"/>
      <c r="O31" s="118">
        <f t="shared" si="0"/>
        <v>2187</v>
      </c>
      <c r="P31" s="120" t="str">
        <f t="shared" si="4"/>
        <v>PRODUK HABIS</v>
      </c>
      <c r="Q31" s="128"/>
    </row>
    <row r="32" spans="1:17">
      <c r="A32" s="101"/>
      <c r="Q32" s="129"/>
    </row>
    <row r="33" spans="1:17">
      <c r="A33" s="102" t="s">
        <v>37</v>
      </c>
      <c r="B33" s="103"/>
      <c r="C33" s="103"/>
      <c r="Q33" s="129"/>
    </row>
    <row r="34" spans="1:17">
      <c r="A34" s="101" t="s">
        <v>38</v>
      </c>
      <c r="B34" s="103" t="s">
        <v>39</v>
      </c>
      <c r="C34" s="103"/>
      <c r="F34" s="74" t="s">
        <v>10</v>
      </c>
      <c r="G34" s="103" t="s">
        <v>40</v>
      </c>
      <c r="H34" s="104"/>
      <c r="I34"/>
      <c r="Q34" s="129"/>
    </row>
    <row r="35" spans="1:17">
      <c r="A35" s="101" t="s">
        <v>41</v>
      </c>
      <c r="B35" s="103" t="s">
        <v>42</v>
      </c>
      <c r="C35" s="103"/>
      <c r="F35" s="74" t="s">
        <v>15</v>
      </c>
      <c r="G35" s="103" t="s">
        <v>43</v>
      </c>
      <c r="H35" s="104"/>
      <c r="I35"/>
      <c r="P35"/>
      <c r="Q35" s="129"/>
    </row>
    <row r="36" spans="1:17">
      <c r="A36" s="101" t="s">
        <v>44</v>
      </c>
      <c r="B36" s="103" t="s">
        <v>45</v>
      </c>
      <c r="C36" s="103"/>
      <c r="F36" s="105" t="s">
        <v>46</v>
      </c>
      <c r="G36" s="106" t="s">
        <v>47</v>
      </c>
      <c r="H36" s="131"/>
      <c r="P36"/>
      <c r="Q36" s="129"/>
    </row>
    <row r="37" spans="1:17">
      <c r="A37" s="108" t="s">
        <v>19</v>
      </c>
      <c r="B37" s="109" t="s">
        <v>48</v>
      </c>
      <c r="C37" s="110"/>
      <c r="P37"/>
      <c r="Q37" s="129"/>
    </row>
    <row r="38" spans="1:17">
      <c r="A38" s="108" t="s">
        <v>18</v>
      </c>
      <c r="B38" s="109" t="s">
        <v>49</v>
      </c>
      <c r="C38" s="110"/>
      <c r="Q38" s="129"/>
    </row>
    <row r="39" ht="15.75" spans="1:17">
      <c r="A39" s="111" t="s">
        <v>50</v>
      </c>
      <c r="B39" s="112" t="s">
        <v>51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C15" workbookViewId="0">
      <selection activeCell="H15" sqref="H15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45058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 t="s">
        <v>67</v>
      </c>
      <c r="C8" s="93">
        <v>8825633600</v>
      </c>
      <c r="D8" s="92" t="str">
        <f>VLOOKUP(C8,'TARGET CYCLE TIME (2)'!$B$7:$G$256,2,0)</f>
        <v>WIR-SL-CLP/261</v>
      </c>
      <c r="E8" s="94" t="s">
        <v>18</v>
      </c>
      <c r="F8" s="95" t="s">
        <v>10</v>
      </c>
      <c r="G8" s="96">
        <f>VLOOKUP($C$8,'TARGET CYCLE TIME (2)'!$B$7:$G$256,5,0)</f>
        <v>88</v>
      </c>
      <c r="H8" s="96">
        <f>VLOOKUP($C$8,'TARGET CYCLE TIME (2)'!$B$7:$G$256,5,0)</f>
        <v>88</v>
      </c>
      <c r="I8" s="96">
        <f>VLOOKUP($C$8,'TARGET CYCLE TIME (2)'!$B$7:$G$256,5,0)</f>
        <v>88</v>
      </c>
      <c r="J8" s="96">
        <f>VLOOKUP($C$8,'TARGET CYCLE TIME (2)'!$B$7:$G$256,5,0)</f>
        <v>88</v>
      </c>
      <c r="K8" s="96">
        <f>VLOOKUP($C$8,'TARGET CYCLE TIME (2)'!$B$7:$G$256,5,0)</f>
        <v>88</v>
      </c>
      <c r="L8" s="96">
        <f>VLOOKUP($C$8,'TARGET CYCLE TIME (2)'!$B$7:$G$256,5,0)</f>
        <v>88</v>
      </c>
      <c r="M8" s="96">
        <f>VLOOKUP($C$8,'TARGET CYCLE TIME (2)'!$B$7:$G$256,5,0)</f>
        <v>88</v>
      </c>
      <c r="N8" s="96">
        <f>VLOOKUP($C$8,'TARGET CYCLE TIME (2)'!$B$7:$G$256,5,0)</f>
        <v>88</v>
      </c>
      <c r="O8" s="118">
        <f t="shared" ref="O8:O15" si="0">SUM(G8:N8)</f>
        <v>704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88</v>
      </c>
      <c r="H9" s="96">
        <f>VLOOKUP($C$8,'TARGET CYCLE TIME (2)'!$B$7:$G$256,5,0)</f>
        <v>88</v>
      </c>
      <c r="I9" s="96">
        <f>VLOOKUP($C$8,'TARGET CYCLE TIME (2)'!$B$7:$G$256,5,0)</f>
        <v>88</v>
      </c>
      <c r="J9" s="96">
        <f>VLOOKUP($C$8,'TARGET CYCLE TIME (2)'!$B$7:$G$256,5,0)</f>
        <v>88</v>
      </c>
      <c r="K9" s="96">
        <f>VLOOKUP($C$8,'TARGET CYCLE TIME (2)'!$B$7:$G$256,5,0)</f>
        <v>88</v>
      </c>
      <c r="L9" s="96">
        <f>VLOOKUP($C$8,'TARGET CYCLE TIME (2)'!$B$7:$G$256,5,0)</f>
        <v>88</v>
      </c>
      <c r="M9" s="96">
        <f>VLOOKUP($C$8,'TARGET CYCLE TIME (2)'!$B$7:$G$256,5,0)</f>
        <v>88</v>
      </c>
      <c r="N9" s="96">
        <f>VLOOKUP($C$8,'TARGET CYCLE TIME (2)'!$B$7:$G$256,5,0)</f>
        <v>88</v>
      </c>
      <c r="O9" s="118">
        <f t="shared" si="0"/>
        <v>704</v>
      </c>
      <c r="P9" s="120" t="str">
        <f t="shared" ref="P9:P13" si="1">IF(O9&lt;O8,"PRODUK HABIS","")</f>
        <v/>
      </c>
      <c r="Q9" s="128"/>
    </row>
    <row r="10" ht="21.95" customHeight="1" spans="1:17">
      <c r="A10" s="91">
        <v>26</v>
      </c>
      <c r="B10" s="92" t="s">
        <v>68</v>
      </c>
      <c r="C10" s="93" t="s">
        <v>53</v>
      </c>
      <c r="D10" s="92" t="str">
        <f>VLOOKUP(C10,'TARGET CYCLE TIME (2)'!$B$7:$G$256,2,0)</f>
        <v>PACKING</v>
      </c>
      <c r="E10" s="94" t="s">
        <v>18</v>
      </c>
      <c r="F10" s="95" t="s">
        <v>10</v>
      </c>
      <c r="G10" s="96">
        <f>VLOOKUP($C$10,'TARGET CYCLE TIME (2)'!$B$7:$G$256,5,0)</f>
        <v>127</v>
      </c>
      <c r="H10" s="96">
        <f>VLOOKUP($C$10,'TARGET CYCLE TIME (2)'!$B$7:$G$256,5,0)</f>
        <v>127</v>
      </c>
      <c r="I10" s="96">
        <f>VLOOKUP($C$10,'TARGET CYCLE TIME (2)'!$B$7:$G$256,5,0)</f>
        <v>127</v>
      </c>
      <c r="J10" s="96">
        <f>VLOOKUP($C$10,'TARGET CYCLE TIME (2)'!$B$7:$G$256,5,0)</f>
        <v>127</v>
      </c>
      <c r="K10" s="96">
        <f>VLOOKUP($C$10,'TARGET CYCLE TIME (2)'!$B$7:$G$256,5,0)</f>
        <v>127</v>
      </c>
      <c r="L10" s="96">
        <f>VLOOKUP($C$10,'TARGET CYCLE TIME (2)'!$B$7:$G$256,5,0)</f>
        <v>127</v>
      </c>
      <c r="M10" s="96">
        <f>VLOOKUP($C$10,'TARGET CYCLE TIME (2)'!$B$7:$G$256,5,0)</f>
        <v>127</v>
      </c>
      <c r="N10" s="96">
        <f>VLOOKUP($C$10,'TARGET CYCLE TIME (2)'!$B$7:$G$256,5,0)</f>
        <v>127</v>
      </c>
      <c r="O10" s="118">
        <f t="shared" si="0"/>
        <v>1016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127</v>
      </c>
      <c r="H11" s="96">
        <f>VLOOKUP($C$10,'TARGET CYCLE TIME (2)'!$B$7:$G$256,5,0)</f>
        <v>127</v>
      </c>
      <c r="I11" s="96">
        <f>VLOOKUP($C$10,'TARGET CYCLE TIME (2)'!$B$7:$G$256,5,0)</f>
        <v>127</v>
      </c>
      <c r="J11" s="96">
        <f>VLOOKUP($C$10,'TARGET CYCLE TIME (2)'!$B$7:$G$256,5,0)</f>
        <v>127</v>
      </c>
      <c r="K11" s="96">
        <v>118</v>
      </c>
      <c r="L11" s="96"/>
      <c r="M11" s="96"/>
      <c r="N11" s="96"/>
      <c r="O11" s="118">
        <f t="shared" si="0"/>
        <v>626</v>
      </c>
      <c r="P11" s="120" t="str">
        <f t="shared" si="1"/>
        <v>PRODUK HABIS</v>
      </c>
      <c r="Q11" s="128"/>
    </row>
    <row r="12" ht="21.95" customHeight="1" spans="1:17">
      <c r="A12" s="91">
        <v>27</v>
      </c>
      <c r="B12" s="92" t="s">
        <v>69</v>
      </c>
      <c r="C12" s="93" t="s">
        <v>64</v>
      </c>
      <c r="D12" s="92" t="str">
        <f>VLOOKUP(C12,'TARGET CYCLE TIME (2)'!$B$7:$G$256,2,0)</f>
        <v>GROMMET WASHER</v>
      </c>
      <c r="E12" s="94" t="s">
        <v>18</v>
      </c>
      <c r="F12" s="95" t="s">
        <v>10</v>
      </c>
      <c r="G12" s="96">
        <f>VLOOKUP($C$12,'TARGET CYCLE TIME (2)'!$B$7:$G$256,5,0)</f>
        <v>53</v>
      </c>
      <c r="H12" s="96">
        <f>VLOOKUP($C$12,'TARGET CYCLE TIME (2)'!$B$7:$G$256,5,0)</f>
        <v>53</v>
      </c>
      <c r="I12" s="96">
        <f>VLOOKUP($C$12,'TARGET CYCLE TIME (2)'!$B$7:$G$256,5,0)</f>
        <v>53</v>
      </c>
      <c r="J12" s="96">
        <f>VLOOKUP($C$12,'TARGET CYCLE TIME (2)'!$B$7:$G$256,5,0)</f>
        <v>53</v>
      </c>
      <c r="K12" s="96">
        <f>VLOOKUP($C$12,'TARGET CYCLE TIME (2)'!$B$7:$G$256,5,0)</f>
        <v>53</v>
      </c>
      <c r="L12" s="96">
        <f>VLOOKUP($C$12,'TARGET CYCLE TIME (2)'!$B$7:$G$256,5,0)</f>
        <v>53</v>
      </c>
      <c r="M12" s="96">
        <f>VLOOKUP($C$12,'TARGET CYCLE TIME (2)'!$B$7:$G$256,5,0)</f>
        <v>53</v>
      </c>
      <c r="N12" s="96">
        <f>VLOOKUP($C$12,'TARGET CYCLE TIME (2)'!$B$7:$G$256,5,0)</f>
        <v>53</v>
      </c>
      <c r="O12" s="118">
        <f t="shared" si="0"/>
        <v>424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53</v>
      </c>
      <c r="H13" s="96">
        <f>VLOOKUP($C$12,'TARGET CYCLE TIME (2)'!$B$7:$G$256,5,0)</f>
        <v>53</v>
      </c>
      <c r="I13" s="96">
        <f>VLOOKUP($C$12,'TARGET CYCLE TIME (2)'!$B$7:$G$256,5,0)</f>
        <v>53</v>
      </c>
      <c r="J13" s="96">
        <f>VLOOKUP($C$12,'TARGET CYCLE TIME (2)'!$B$7:$G$256,5,0)</f>
        <v>53</v>
      </c>
      <c r="K13" s="96">
        <f>VLOOKUP($C$12,'TARGET CYCLE TIME (2)'!$B$7:$G$256,5,0)</f>
        <v>53</v>
      </c>
      <c r="L13" s="96">
        <f>VLOOKUP($C$12,'TARGET CYCLE TIME (2)'!$B$7:$G$256,5,0)</f>
        <v>53</v>
      </c>
      <c r="M13" s="96">
        <f>VLOOKUP($C$12,'TARGET CYCLE TIME (2)'!$B$7:$G$256,5,0)</f>
        <v>53</v>
      </c>
      <c r="N13" s="96">
        <f>VLOOKUP($C$12,'TARGET CYCLE TIME (2)'!$B$7:$G$256,5,0)</f>
        <v>53</v>
      </c>
      <c r="O13" s="118">
        <f t="shared" si="0"/>
        <v>424</v>
      </c>
      <c r="P13" s="120" t="str">
        <f t="shared" si="1"/>
        <v/>
      </c>
      <c r="Q13" s="128"/>
    </row>
    <row r="14" ht="21.95" customHeight="1" spans="1:17">
      <c r="A14" s="91">
        <v>28</v>
      </c>
      <c r="B14" s="92" t="s">
        <v>70</v>
      </c>
      <c r="C14" s="93">
        <v>8825633600</v>
      </c>
      <c r="D14" s="92" t="str">
        <f>VLOOKUP(C14,'TARGET CYCLE TIME (2)'!$B$7:$G$256,2,0)</f>
        <v>WIR-SL-CLP/261</v>
      </c>
      <c r="E14" s="94" t="s">
        <v>18</v>
      </c>
      <c r="F14" s="95" t="s">
        <v>10</v>
      </c>
      <c r="G14" s="96">
        <f>VLOOKUP($C$14,'TARGET CYCLE TIME (2)'!$B$7:$G$256,5,0)</f>
        <v>88</v>
      </c>
      <c r="H14" s="96">
        <f>VLOOKUP($C$14,'TARGET CYCLE TIME (2)'!$B$7:$G$256,5,0)</f>
        <v>88</v>
      </c>
      <c r="I14" s="96">
        <f>VLOOKUP($C$14,'TARGET CYCLE TIME (2)'!$B$7:$G$256,5,0)</f>
        <v>88</v>
      </c>
      <c r="J14" s="96">
        <f>VLOOKUP($C$14,'TARGET CYCLE TIME (2)'!$B$7:$G$256,5,0)</f>
        <v>88</v>
      </c>
      <c r="K14" s="96">
        <f>VLOOKUP($C$14,'TARGET CYCLE TIME (2)'!$B$7:$G$256,5,0)</f>
        <v>88</v>
      </c>
      <c r="L14" s="96">
        <f>VLOOKUP($C$14,'TARGET CYCLE TIME (2)'!$B$7:$G$256,5,0)</f>
        <v>88</v>
      </c>
      <c r="M14" s="96">
        <f>VLOOKUP($C$14,'TARGET CYCLE TIME (2)'!$B$7:$G$256,5,0)</f>
        <v>88</v>
      </c>
      <c r="N14" s="96">
        <f>VLOOKUP($C$14,'TARGET CYCLE TIME (2)'!$B$7:$G$256,5,0)</f>
        <v>88</v>
      </c>
      <c r="O14" s="118">
        <f t="shared" si="0"/>
        <v>704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f>VLOOKUP($C$14,'TARGET CYCLE TIME (2)'!$B$7:$G$256,5,0)</f>
        <v>88</v>
      </c>
      <c r="H15" s="96">
        <f>VLOOKUP($C$14,'TARGET CYCLE TIME (2)'!$B$7:$G$256,5,0)</f>
        <v>88</v>
      </c>
      <c r="I15" s="96">
        <f>VLOOKUP($C$14,'TARGET CYCLE TIME (2)'!$B$7:$G$256,5,0)</f>
        <v>88</v>
      </c>
      <c r="J15" s="96">
        <f>VLOOKUP($C$14,'TARGET CYCLE TIME (2)'!$B$7:$G$256,5,0)</f>
        <v>88</v>
      </c>
      <c r="K15" s="96">
        <f>VLOOKUP($C$14,'TARGET CYCLE TIME (2)'!$B$7:$G$256,5,0)</f>
        <v>88</v>
      </c>
      <c r="L15" s="96">
        <f>VLOOKUP($C$14,'TARGET CYCLE TIME (2)'!$B$7:$G$256,5,0)</f>
        <v>88</v>
      </c>
      <c r="M15" s="96">
        <f>VLOOKUP($C$14,'TARGET CYCLE TIME (2)'!$B$7:$G$256,5,0)</f>
        <v>88</v>
      </c>
      <c r="N15" s="96">
        <f>VLOOKUP($C$14,'TARGET CYCLE TIME (2)'!$B$7:$G$256,5,0)</f>
        <v>88</v>
      </c>
      <c r="O15" s="118">
        <f t="shared" si="0"/>
        <v>704</v>
      </c>
      <c r="P15" s="120" t="str">
        <f>IF(O15&lt;O14,"PRODUK HABIS","")</f>
        <v/>
      </c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37</v>
      </c>
      <c r="B33" s="103"/>
      <c r="C33" s="103"/>
      <c r="Q33" s="129"/>
    </row>
    <row r="34" spans="1:17">
      <c r="A34" s="101" t="s">
        <v>38</v>
      </c>
      <c r="B34" s="103" t="s">
        <v>39</v>
      </c>
      <c r="C34" s="103"/>
      <c r="F34" s="74" t="s">
        <v>10</v>
      </c>
      <c r="G34" s="103" t="s">
        <v>40</v>
      </c>
      <c r="H34" s="104"/>
      <c r="I34"/>
      <c r="Q34" s="129"/>
    </row>
    <row r="35" spans="1:17">
      <c r="A35" s="101" t="s">
        <v>41</v>
      </c>
      <c r="B35" s="103" t="s">
        <v>42</v>
      </c>
      <c r="C35" s="103"/>
      <c r="F35" s="74" t="s">
        <v>15</v>
      </c>
      <c r="G35" s="103" t="s">
        <v>43</v>
      </c>
      <c r="H35" s="104"/>
      <c r="I35"/>
      <c r="P35"/>
      <c r="Q35" s="129"/>
    </row>
    <row r="36" spans="1:17">
      <c r="A36" s="101" t="s">
        <v>44</v>
      </c>
      <c r="B36" s="103" t="s">
        <v>45</v>
      </c>
      <c r="C36" s="103"/>
      <c r="F36" s="105" t="s">
        <v>46</v>
      </c>
      <c r="G36" s="106" t="s">
        <v>47</v>
      </c>
      <c r="H36" s="131"/>
      <c r="P36"/>
      <c r="Q36" s="129"/>
    </row>
    <row r="37" spans="1:17">
      <c r="A37" s="108" t="s">
        <v>19</v>
      </c>
      <c r="B37" s="109" t="s">
        <v>48</v>
      </c>
      <c r="C37" s="110"/>
      <c r="P37"/>
      <c r="Q37" s="129"/>
    </row>
    <row r="38" spans="1:17">
      <c r="A38" s="108" t="s">
        <v>18</v>
      </c>
      <c r="B38" s="109" t="s">
        <v>49</v>
      </c>
      <c r="C38" s="110"/>
      <c r="Q38" s="129"/>
    </row>
    <row r="39" ht="15.75" spans="1:17">
      <c r="A39" s="111" t="s">
        <v>50</v>
      </c>
      <c r="B39" s="112" t="s">
        <v>51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Normal="70" topLeftCell="A4" workbookViewId="0">
      <selection activeCell="D6" sqref="D6:D7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45058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18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18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18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18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18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18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18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18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18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18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18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18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37</v>
      </c>
      <c r="B33" s="103"/>
      <c r="C33" s="103"/>
      <c r="Q33" s="129"/>
    </row>
    <row r="34" spans="1:17">
      <c r="A34" s="101" t="s">
        <v>38</v>
      </c>
      <c r="B34" s="103" t="s">
        <v>39</v>
      </c>
      <c r="C34" s="103"/>
      <c r="F34" s="74" t="s">
        <v>10</v>
      </c>
      <c r="G34" s="103" t="s">
        <v>40</v>
      </c>
      <c r="H34" s="104" t="e">
        <f>SUMIF(F8:F31,F34,O8:O31)</f>
        <v>#N/A</v>
      </c>
      <c r="I34"/>
      <c r="Q34" s="129"/>
    </row>
    <row r="35" spans="1:17">
      <c r="A35" s="101" t="s">
        <v>41</v>
      </c>
      <c r="B35" s="103" t="s">
        <v>42</v>
      </c>
      <c r="C35" s="103"/>
      <c r="F35" s="74" t="s">
        <v>15</v>
      </c>
      <c r="G35" s="103" t="s">
        <v>43</v>
      </c>
      <c r="H35" s="104">
        <f>SUMIF(F9:F32,F35,O9:O32)</f>
        <v>0</v>
      </c>
      <c r="I35"/>
      <c r="P35"/>
      <c r="Q35" s="129"/>
    </row>
    <row r="36" spans="1:17">
      <c r="A36" s="101" t="s">
        <v>44</v>
      </c>
      <c r="B36" s="103" t="s">
        <v>45</v>
      </c>
      <c r="C36" s="103"/>
      <c r="F36" s="105" t="s">
        <v>46</v>
      </c>
      <c r="G36" s="106" t="s">
        <v>47</v>
      </c>
      <c r="H36" s="107" t="e">
        <f>(H35/H34*100)</f>
        <v>#N/A</v>
      </c>
      <c r="P36"/>
      <c r="Q36" s="129"/>
    </row>
    <row r="37" spans="1:17">
      <c r="A37" s="108" t="s">
        <v>19</v>
      </c>
      <c r="B37" s="109" t="s">
        <v>48</v>
      </c>
      <c r="C37" s="110"/>
      <c r="P37"/>
      <c r="Q37" s="129"/>
    </row>
    <row r="38" spans="1:17">
      <c r="A38" s="108" t="s">
        <v>18</v>
      </c>
      <c r="B38" s="109" t="s">
        <v>49</v>
      </c>
      <c r="C38" s="110"/>
      <c r="Q38" s="129"/>
    </row>
    <row r="39" ht="15.75" spans="1:17">
      <c r="A39" s="111" t="s">
        <v>50</v>
      </c>
      <c r="B39" s="112" t="s">
        <v>51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A157" workbookViewId="0">
      <selection activeCell="B187" sqref="B187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71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72</v>
      </c>
      <c r="E6" s="20" t="s">
        <v>73</v>
      </c>
      <c r="F6" s="21" t="s">
        <v>74</v>
      </c>
      <c r="G6" s="21" t="s">
        <v>75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76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77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78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79</v>
      </c>
      <c r="C10" s="25" t="s">
        <v>80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81</v>
      </c>
      <c r="C11" s="25" t="s">
        <v>82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83</v>
      </c>
      <c r="C12" s="30" t="s">
        <v>84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85</v>
      </c>
      <c r="C13" s="30" t="s">
        <v>86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87</v>
      </c>
      <c r="C14" s="30" t="s">
        <v>86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88</v>
      </c>
      <c r="C15" s="30" t="s">
        <v>89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90</v>
      </c>
      <c r="C16" s="30" t="s">
        <v>89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89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89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89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89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91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89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92</v>
      </c>
      <c r="C23" s="30" t="s">
        <v>93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94</v>
      </c>
      <c r="C24" s="30" t="s">
        <v>95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96</v>
      </c>
      <c r="C25" s="30" t="s">
        <v>97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98</v>
      </c>
      <c r="C26" s="30" t="s">
        <v>89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98</v>
      </c>
      <c r="C27" s="30" t="s">
        <v>86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99</v>
      </c>
      <c r="I27" s="38"/>
      <c r="J27" s="38"/>
      <c r="K27" s="38"/>
    </row>
    <row r="28" s="2" customFormat="1" spans="1:11">
      <c r="A28" s="23">
        <v>22</v>
      </c>
      <c r="B28" s="30" t="s">
        <v>100</v>
      </c>
      <c r="C28" s="30" t="s">
        <v>89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100</v>
      </c>
      <c r="C29" s="30" t="s">
        <v>86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99</v>
      </c>
    </row>
    <row r="30" s="2" customFormat="1" ht="19.7" customHeight="1" spans="1:11">
      <c r="A30" s="23">
        <v>24</v>
      </c>
      <c r="B30" s="30" t="s">
        <v>101</v>
      </c>
      <c r="C30" s="30" t="s">
        <v>102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103</v>
      </c>
      <c r="C31" s="30" t="s">
        <v>80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104</v>
      </c>
      <c r="C32" s="30" t="s">
        <v>80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105</v>
      </c>
      <c r="C33" s="30" t="s">
        <v>80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106</v>
      </c>
      <c r="C34" s="30" t="s">
        <v>107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108</v>
      </c>
      <c r="C35" s="30" t="s">
        <v>89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109</v>
      </c>
      <c r="C36" s="30" t="s">
        <v>89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110</v>
      </c>
      <c r="C37" s="30" t="s">
        <v>93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89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89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89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111</v>
      </c>
      <c r="C41" s="30" t="s">
        <v>89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89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112</v>
      </c>
      <c r="C43" s="30" t="s">
        <v>113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114</v>
      </c>
      <c r="C44" s="30" t="s">
        <v>115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116</v>
      </c>
      <c r="C45" s="30" t="s">
        <v>117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118</v>
      </c>
      <c r="C46" s="30" t="s">
        <v>93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119</v>
      </c>
      <c r="C47" s="30" t="s">
        <v>120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121</v>
      </c>
      <c r="C48" s="30" t="s">
        <v>89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122</v>
      </c>
      <c r="C49" s="30" t="s">
        <v>89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89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123</v>
      </c>
      <c r="C51" s="30" t="s">
        <v>89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124</v>
      </c>
      <c r="C52" s="30" t="s">
        <v>125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89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126</v>
      </c>
      <c r="C54" s="30" t="s">
        <v>125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89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127</v>
      </c>
      <c r="C56" s="30" t="s">
        <v>128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129</v>
      </c>
      <c r="C57" s="30" t="s">
        <v>130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131</v>
      </c>
      <c r="C58" s="30" t="s">
        <v>89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132</v>
      </c>
      <c r="C59" s="30" t="s">
        <v>89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133</v>
      </c>
      <c r="C60" s="30" t="s">
        <v>89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134</v>
      </c>
      <c r="C61" s="30" t="s">
        <v>89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135</v>
      </c>
      <c r="C62" s="30" t="s">
        <v>80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136</v>
      </c>
      <c r="C63" s="30" t="s">
        <v>137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138</v>
      </c>
      <c r="C64" s="30" t="s">
        <v>139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140</v>
      </c>
      <c r="C65" s="30" t="s">
        <v>141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142</v>
      </c>
      <c r="C66" s="30" t="s">
        <v>143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144</v>
      </c>
      <c r="C67" s="30" t="s">
        <v>145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146</v>
      </c>
      <c r="C68" s="30" t="s">
        <v>80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147</v>
      </c>
      <c r="C69" s="30" t="s">
        <v>80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148</v>
      </c>
      <c r="C70" s="30" t="s">
        <v>149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150</v>
      </c>
      <c r="C71" s="30" t="s">
        <v>80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151</v>
      </c>
      <c r="C72" s="30" t="s">
        <v>80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21</v>
      </c>
      <c r="C73" s="30" t="s">
        <v>80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152</v>
      </c>
      <c r="C74" s="30" t="s">
        <v>80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153</v>
      </c>
      <c r="C75" s="30" t="s">
        <v>154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155</v>
      </c>
      <c r="C76" s="30" t="s">
        <v>80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153</v>
      </c>
      <c r="C77" s="30" t="s">
        <v>80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156</v>
      </c>
      <c r="C78" s="30" t="s">
        <v>80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157</v>
      </c>
      <c r="C79" s="30" t="s">
        <v>80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158</v>
      </c>
      <c r="C80" s="30" t="s">
        <v>120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158</v>
      </c>
      <c r="C81" s="30" t="s">
        <v>159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99</v>
      </c>
    </row>
    <row r="82" s="2" customFormat="1" ht="19.7" customHeight="1" spans="1:11">
      <c r="A82" s="23">
        <v>76</v>
      </c>
      <c r="B82" s="30" t="s">
        <v>160</v>
      </c>
      <c r="C82" s="30" t="s">
        <v>120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161</v>
      </c>
      <c r="C83" s="30" t="s">
        <v>120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162</v>
      </c>
      <c r="C84" s="30" t="s">
        <v>80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162</v>
      </c>
      <c r="C85" s="30" t="s">
        <v>163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164</v>
      </c>
      <c r="C86" s="30" t="s">
        <v>165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166</v>
      </c>
      <c r="C87" s="30" t="s">
        <v>80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167</v>
      </c>
      <c r="C88" s="30" t="s">
        <v>168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17</v>
      </c>
      <c r="C89" s="30" t="s">
        <v>169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170</v>
      </c>
      <c r="C90" s="30" t="s">
        <v>107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171</v>
      </c>
      <c r="C91" s="30" t="s">
        <v>80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172</v>
      </c>
      <c r="C92" s="30" t="s">
        <v>80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173</v>
      </c>
      <c r="C93" s="30" t="s">
        <v>80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174</v>
      </c>
      <c r="C94" s="30" t="s">
        <v>175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176</v>
      </c>
      <c r="C95" s="30" t="s">
        <v>177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89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178</v>
      </c>
      <c r="C97" s="30" t="s">
        <v>179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180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181</v>
      </c>
      <c r="C99" s="30" t="s">
        <v>182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183</v>
      </c>
      <c r="C100" s="30" t="s">
        <v>95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184</v>
      </c>
      <c r="C101" s="30" t="s">
        <v>95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185</v>
      </c>
      <c r="C102" s="25" t="s">
        <v>186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187</v>
      </c>
      <c r="C103" s="30" t="s">
        <v>80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188</v>
      </c>
      <c r="C104" s="30" t="s">
        <v>186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189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190</v>
      </c>
      <c r="C106" s="25" t="s">
        <v>191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99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190</v>
      </c>
      <c r="C107" s="25" t="s">
        <v>192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193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194</v>
      </c>
      <c r="C109" s="25" t="s">
        <v>195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196</v>
      </c>
      <c r="C110" s="30" t="s">
        <v>195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64</v>
      </c>
      <c r="C111" s="25" t="s">
        <v>197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198</v>
      </c>
      <c r="C112" s="30" t="s">
        <v>199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200</v>
      </c>
      <c r="C113" s="30" t="s">
        <v>201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202</v>
      </c>
      <c r="C114" s="30" t="s">
        <v>84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203</v>
      </c>
      <c r="C115" s="30" t="s">
        <v>84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204</v>
      </c>
      <c r="C116" s="30" t="s">
        <v>205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206</v>
      </c>
      <c r="C117" s="30" t="s">
        <v>205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99</v>
      </c>
      <c r="I117" s="38"/>
      <c r="J117" s="30" t="s">
        <v>207</v>
      </c>
      <c r="K117" s="38"/>
    </row>
    <row r="118" s="2" customFormat="1" ht="19.7" customHeight="1" spans="1:8">
      <c r="A118" s="23">
        <v>112</v>
      </c>
      <c r="B118" s="30" t="s">
        <v>207</v>
      </c>
      <c r="C118" s="30" t="s">
        <v>205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208</v>
      </c>
      <c r="C119" s="30" t="s">
        <v>205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209</v>
      </c>
      <c r="C120" s="30" t="s">
        <v>205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210</v>
      </c>
      <c r="C121" s="30" t="s">
        <v>205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211</v>
      </c>
      <c r="C122" s="30" t="s">
        <v>205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212</v>
      </c>
      <c r="C123" s="30" t="s">
        <v>205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213</v>
      </c>
      <c r="C124" s="30" t="s">
        <v>205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214</v>
      </c>
      <c r="C125" s="30" t="s">
        <v>205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215</v>
      </c>
      <c r="C126" s="30" t="s">
        <v>205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216</v>
      </c>
      <c r="C127" s="30" t="s">
        <v>205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217</v>
      </c>
      <c r="C128" s="30" t="s">
        <v>205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218</v>
      </c>
      <c r="C129" s="30" t="s">
        <v>219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220</v>
      </c>
      <c r="C130" s="30" t="s">
        <v>205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220</v>
      </c>
      <c r="C131" s="30" t="s">
        <v>221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222</v>
      </c>
      <c r="C132" s="30" t="s">
        <v>223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224</v>
      </c>
      <c r="C133" s="30" t="s">
        <v>225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226</v>
      </c>
      <c r="C134" s="30" t="s">
        <v>84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227</v>
      </c>
      <c r="C135" s="30" t="s">
        <v>84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201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228</v>
      </c>
      <c r="K136" s="38"/>
    </row>
    <row r="137" s="2" customFormat="1" spans="1:11">
      <c r="A137" s="23">
        <v>131</v>
      </c>
      <c r="B137" s="30" t="s">
        <v>229</v>
      </c>
      <c r="C137" s="30" t="s">
        <v>137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/>
      <c r="K137" s="38"/>
    </row>
    <row r="138" s="2" customFormat="1" ht="19.7" customHeight="1" spans="1:11">
      <c r="A138" s="23">
        <v>132</v>
      </c>
      <c r="B138" s="30" t="s">
        <v>230</v>
      </c>
      <c r="C138" s="30" t="s">
        <v>231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232</v>
      </c>
      <c r="K138" s="38"/>
    </row>
    <row r="139" s="2" customFormat="1" ht="19.7" customHeight="1" spans="1:11">
      <c r="A139" s="23">
        <v>133</v>
      </c>
      <c r="B139" s="30" t="s">
        <v>233</v>
      </c>
      <c r="C139" s="30" t="s">
        <v>234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235</v>
      </c>
      <c r="C140" s="30" t="s">
        <v>236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237</v>
      </c>
      <c r="C141" s="30" t="s">
        <v>238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239</v>
      </c>
      <c r="C142" s="30" t="s">
        <v>240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241</v>
      </c>
      <c r="C143" s="30" t="s">
        <v>240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242</v>
      </c>
      <c r="C144" s="30" t="s">
        <v>243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244</v>
      </c>
      <c r="C145" s="30" t="s">
        <v>245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246</v>
      </c>
      <c r="C146" s="30" t="s">
        <v>247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248</v>
      </c>
      <c r="C147" s="30" t="s">
        <v>249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250</v>
      </c>
      <c r="C148" s="30" t="s">
        <v>249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248</v>
      </c>
      <c r="C149" s="30" t="s">
        <v>249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251</v>
      </c>
      <c r="C150" s="30" t="s">
        <v>249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252</v>
      </c>
      <c r="C151" s="30" t="s">
        <v>80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253</v>
      </c>
      <c r="C152" s="30" t="s">
        <v>80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254</v>
      </c>
      <c r="C153" s="30" t="s">
        <v>80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255</v>
      </c>
      <c r="C154" s="30" t="s">
        <v>84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256</v>
      </c>
      <c r="C155" s="30" t="s">
        <v>257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258</v>
      </c>
      <c r="C156" s="30" t="s">
        <v>259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260</v>
      </c>
      <c r="C157" s="30" t="s">
        <v>261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262</v>
      </c>
      <c r="C158" s="30" t="s">
        <v>234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263</v>
      </c>
      <c r="C159" s="30" t="s">
        <v>234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264</v>
      </c>
      <c r="C160" s="30" t="s">
        <v>93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265</v>
      </c>
      <c r="C161" s="30" t="s">
        <v>266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267</v>
      </c>
      <c r="C162" s="30" t="s">
        <v>268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25</v>
      </c>
      <c r="K162" s="38"/>
    </row>
    <row r="163" s="2" customFormat="1" ht="19.7" customHeight="1" spans="1:11">
      <c r="A163" s="23">
        <v>157</v>
      </c>
      <c r="B163" s="30" t="s">
        <v>25</v>
      </c>
      <c r="C163" s="30" t="s">
        <v>269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25</v>
      </c>
      <c r="C164" s="30" t="s">
        <v>270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271</v>
      </c>
      <c r="C165" s="30" t="s">
        <v>272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273</v>
      </c>
      <c r="C166" s="30" t="s">
        <v>274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275</v>
      </c>
      <c r="C167" s="30" t="s">
        <v>274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276</v>
      </c>
      <c r="C168" s="30" t="s">
        <v>274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277</v>
      </c>
      <c r="C169" s="30" t="s">
        <v>80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80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278</v>
      </c>
      <c r="K170" s="38"/>
    </row>
    <row r="171" s="2" customFormat="1" ht="19.7" customHeight="1" spans="1:10">
      <c r="A171" s="23">
        <v>165</v>
      </c>
      <c r="B171" s="30" t="s">
        <v>279</v>
      </c>
      <c r="C171" s="30" t="s">
        <v>280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281</v>
      </c>
    </row>
    <row r="172" s="2" customFormat="1" ht="19.7" customHeight="1" spans="1:8">
      <c r="A172" s="23">
        <v>166</v>
      </c>
      <c r="B172" s="30" t="s">
        <v>282</v>
      </c>
      <c r="C172" s="30" t="s">
        <v>89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283</v>
      </c>
      <c r="C173" s="30" t="s">
        <v>284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285</v>
      </c>
      <c r="C174" s="30" t="s">
        <v>284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286</v>
      </c>
      <c r="C175" s="30" t="s">
        <v>287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288</v>
      </c>
      <c r="C176" s="30" t="s">
        <v>289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290</v>
      </c>
      <c r="C177" s="30" t="s">
        <v>289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291</v>
      </c>
      <c r="C178" s="30" t="s">
        <v>289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292</v>
      </c>
      <c r="C179" s="30" t="s">
        <v>289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293</v>
      </c>
      <c r="C180" s="30" t="s">
        <v>168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294</v>
      </c>
      <c r="K180" s="38"/>
    </row>
    <row r="181" s="2" customFormat="1" ht="19.7" customHeight="1" spans="1:11">
      <c r="A181" s="23">
        <v>175</v>
      </c>
      <c r="B181" s="30" t="s">
        <v>295</v>
      </c>
      <c r="C181" s="30" t="s">
        <v>296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99</v>
      </c>
      <c r="I181" s="38"/>
      <c r="J181" s="30" t="s">
        <v>297</v>
      </c>
      <c r="K181" s="38"/>
    </row>
    <row r="182" s="2" customFormat="1" ht="19.7" customHeight="1" spans="1:11">
      <c r="A182" s="23">
        <v>176</v>
      </c>
      <c r="B182" s="30" t="s">
        <v>298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299</v>
      </c>
      <c r="C183" s="30" t="s">
        <v>95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300</v>
      </c>
      <c r="C184" s="30" t="s">
        <v>301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302</v>
      </c>
      <c r="C185" s="30" t="s">
        <v>84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303</v>
      </c>
      <c r="C186" s="30" t="s">
        <v>84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304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305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306</v>
      </c>
      <c r="C189" s="30" t="s">
        <v>141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307</v>
      </c>
      <c r="K189" s="38"/>
    </row>
    <row r="190" s="2" customFormat="1" ht="19.7" customHeight="1" spans="1:11">
      <c r="A190" s="23">
        <v>184</v>
      </c>
      <c r="B190" s="30" t="s">
        <v>308</v>
      </c>
      <c r="C190" s="30" t="s">
        <v>309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310</v>
      </c>
      <c r="K190" s="38"/>
    </row>
    <row r="191" s="2" customFormat="1" ht="19.7" customHeight="1" spans="1:11">
      <c r="A191" s="23">
        <v>185</v>
      </c>
      <c r="B191" s="30" t="s">
        <v>310</v>
      </c>
      <c r="C191" s="30" t="s">
        <v>311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310</v>
      </c>
      <c r="C192" s="30" t="s">
        <v>312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313</v>
      </c>
      <c r="C193" s="30" t="s">
        <v>314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315</v>
      </c>
      <c r="C194" s="30" t="s">
        <v>316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317</v>
      </c>
      <c r="C195" s="30" t="s">
        <v>80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318</v>
      </c>
      <c r="C196" s="30" t="s">
        <v>319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320</v>
      </c>
      <c r="C197" s="30" t="s">
        <v>321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322</v>
      </c>
      <c r="C198" s="30" t="s">
        <v>323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324</v>
      </c>
      <c r="C199" s="30" t="s">
        <v>323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325</v>
      </c>
      <c r="C200" s="30" t="s">
        <v>323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326</v>
      </c>
      <c r="C201" s="30" t="s">
        <v>323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327</v>
      </c>
      <c r="C202" s="30" t="s">
        <v>328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329</v>
      </c>
      <c r="C203" s="30" t="s">
        <v>330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331</v>
      </c>
      <c r="C204" s="30" t="s">
        <v>80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414.545454545455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332</v>
      </c>
      <c r="C205" s="30" t="s">
        <v>333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334</v>
      </c>
      <c r="K205" s="38"/>
    </row>
    <row r="206" s="2" customFormat="1" spans="1:8">
      <c r="A206" s="23">
        <v>200</v>
      </c>
      <c r="B206" s="30">
        <v>5198205300</v>
      </c>
      <c r="C206" s="30" t="s">
        <v>193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829.090909090909</v>
      </c>
      <c r="H206" s="35"/>
    </row>
    <row r="207" s="2" customFormat="1" spans="1:11">
      <c r="A207" s="23">
        <v>201</v>
      </c>
      <c r="B207" s="30">
        <v>519820</v>
      </c>
      <c r="C207" s="30" t="s">
        <v>335</v>
      </c>
      <c r="D207" s="31">
        <v>1</v>
      </c>
      <c r="E207" s="31">
        <v>66</v>
      </c>
      <c r="F207" s="32">
        <f t="shared" si="18"/>
        <v>51.8181818181818</v>
      </c>
      <c r="G207" s="33">
        <f>8*F207</f>
        <v>414.545454545454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205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336</v>
      </c>
      <c r="K208" s="38"/>
    </row>
    <row r="209" s="2" customFormat="1" ht="19.7" customHeight="1" spans="1:11">
      <c r="A209" s="23">
        <v>203</v>
      </c>
      <c r="B209" s="30" t="s">
        <v>337</v>
      </c>
      <c r="C209" s="30" t="s">
        <v>338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339</v>
      </c>
      <c r="C210" s="30" t="s">
        <v>339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414.545454545455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340</v>
      </c>
      <c r="C211" s="30" t="s">
        <v>341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402.352941176471</v>
      </c>
      <c r="H211" s="35"/>
      <c r="I211" s="38"/>
      <c r="J211" s="40" t="s">
        <v>342</v>
      </c>
      <c r="K211" s="38"/>
    </row>
    <row r="212" s="2" customFormat="1" spans="1:11">
      <c r="A212" s="23">
        <v>206</v>
      </c>
      <c r="B212" s="30" t="s">
        <v>343</v>
      </c>
      <c r="C212" s="30" t="s">
        <v>344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345</v>
      </c>
      <c r="C213" s="30" t="s">
        <v>346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347</v>
      </c>
      <c r="K213" s="38"/>
    </row>
    <row r="214" s="2" customFormat="1" ht="19.7" customHeight="1" spans="1:11">
      <c r="A214" s="23">
        <v>208</v>
      </c>
      <c r="B214" s="30" t="s">
        <v>348</v>
      </c>
      <c r="C214" s="30" t="s">
        <v>316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349</v>
      </c>
      <c r="C215" s="30" t="s">
        <v>80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350</v>
      </c>
      <c r="C216" s="30" t="s">
        <v>316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33</v>
      </c>
      <c r="C217" s="30" t="s">
        <v>351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352</v>
      </c>
      <c r="C218" s="30" t="s">
        <v>353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354</v>
      </c>
      <c r="K218" s="38"/>
    </row>
    <row r="219" s="2" customFormat="1" spans="1:8">
      <c r="A219" s="23">
        <v>213</v>
      </c>
      <c r="B219" s="30"/>
      <c r="C219" s="30" t="s">
        <v>355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356</v>
      </c>
      <c r="C220" s="25" t="s">
        <v>357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358</v>
      </c>
      <c r="C221" s="25" t="s">
        <v>357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359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360</v>
      </c>
      <c r="C223" s="30" t="s">
        <v>361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362</v>
      </c>
      <c r="C224" s="30" t="s">
        <v>363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57</v>
      </c>
      <c r="C225" s="30" t="s">
        <v>364</v>
      </c>
      <c r="D225" s="31">
        <v>1</v>
      </c>
      <c r="E225" s="31">
        <v>27</v>
      </c>
      <c r="F225" s="32">
        <f t="shared" ref="F225:F242" si="19">3420/E225</f>
        <v>126.666666666667</v>
      </c>
      <c r="G225" s="33">
        <f t="shared" si="17"/>
        <v>1013.33333333333</v>
      </c>
      <c r="H225" s="35"/>
    </row>
    <row r="226" s="2" customFormat="1" ht="19.7" customHeight="1" spans="1:8">
      <c r="A226" s="23">
        <v>220</v>
      </c>
      <c r="B226" s="30" t="s">
        <v>365</v>
      </c>
      <c r="C226" s="30" t="s">
        <v>366</v>
      </c>
      <c r="D226" s="31">
        <v>1</v>
      </c>
      <c r="E226" s="31">
        <v>30</v>
      </c>
      <c r="F226" s="32">
        <f t="shared" si="19"/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367</v>
      </c>
      <c r="C227" s="30" t="s">
        <v>368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369</v>
      </c>
      <c r="C228" s="30" t="s">
        <v>261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370</v>
      </c>
      <c r="C229" s="30" t="s">
        <v>261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371</v>
      </c>
      <c r="C230" s="30" t="s">
        <v>261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372</v>
      </c>
      <c r="C231" s="30" t="s">
        <v>373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372</v>
      </c>
      <c r="C232" s="30" t="s">
        <v>374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943.448275862069</v>
      </c>
      <c r="H232" s="36" t="s">
        <v>99</v>
      </c>
    </row>
    <row r="233" s="2" customFormat="1" ht="19.7" customHeight="1" spans="1:8">
      <c r="A233" s="23">
        <v>227</v>
      </c>
      <c r="B233" s="30" t="s">
        <v>375</v>
      </c>
      <c r="C233" s="30" t="s">
        <v>376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414.545454545455</v>
      </c>
      <c r="H233" s="35"/>
    </row>
    <row r="234" s="2" customFormat="1" ht="19.7" customHeight="1" spans="1:8">
      <c r="A234" s="23">
        <v>228</v>
      </c>
      <c r="B234" s="30" t="s">
        <v>31</v>
      </c>
      <c r="C234" s="30" t="s">
        <v>377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378</v>
      </c>
      <c r="C235" s="30" t="s">
        <v>80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379</v>
      </c>
      <c r="C236" s="30" t="s">
        <v>380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725.454545454545</v>
      </c>
      <c r="H236" s="41"/>
    </row>
    <row r="237" s="2" customFormat="1" spans="1:8">
      <c r="A237" s="23">
        <v>231</v>
      </c>
      <c r="B237" s="30">
        <v>22500</v>
      </c>
      <c r="C237" s="30" t="s">
        <v>381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382</v>
      </c>
      <c r="C238" s="30" t="s">
        <v>259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414.545454545455</v>
      </c>
      <c r="H238" s="35"/>
    </row>
    <row r="239" s="2" customFormat="1" spans="1:8">
      <c r="A239" s="23">
        <v>233</v>
      </c>
      <c r="B239" s="30" t="s">
        <v>383</v>
      </c>
      <c r="C239" s="30" t="s">
        <v>384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414.545454545455</v>
      </c>
      <c r="H239" s="35"/>
    </row>
    <row r="240" s="2" customFormat="1" ht="19.7" customHeight="1" spans="1:8">
      <c r="A240" s="23">
        <v>234</v>
      </c>
      <c r="B240" s="30" t="s">
        <v>385</v>
      </c>
      <c r="C240" s="30" t="s">
        <v>386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57</v>
      </c>
      <c r="C241" s="30" t="s">
        <v>364</v>
      </c>
      <c r="D241" s="31">
        <v>1</v>
      </c>
      <c r="E241" s="31">
        <v>30</v>
      </c>
      <c r="F241" s="32">
        <f t="shared" si="19"/>
        <v>114</v>
      </c>
      <c r="G241" s="33">
        <f t="shared" si="17"/>
        <v>912</v>
      </c>
      <c r="H241" s="35"/>
    </row>
    <row r="242" s="2" customFormat="1" ht="19.7" customHeight="1" spans="1:8">
      <c r="A242" s="23">
        <v>236</v>
      </c>
      <c r="B242" s="30" t="s">
        <v>387</v>
      </c>
      <c r="C242" s="30" t="s">
        <v>388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389</v>
      </c>
      <c r="C243" s="30" t="s">
        <v>390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391</v>
      </c>
      <c r="C244" s="30" t="s">
        <v>392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393</v>
      </c>
      <c r="C245" s="30" t="s">
        <v>394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395</v>
      </c>
      <c r="K245" s="38"/>
    </row>
    <row r="246" s="2" customFormat="1" ht="19.7" customHeight="1" spans="1:11">
      <c r="A246" s="23">
        <v>240</v>
      </c>
      <c r="B246" s="30" t="s">
        <v>396</v>
      </c>
      <c r="C246" s="30" t="s">
        <v>201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28</v>
      </c>
      <c r="C247" s="30" t="s">
        <v>397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398</v>
      </c>
      <c r="K247" s="38"/>
    </row>
    <row r="248" s="2" customFormat="1" ht="19.7" customHeight="1" spans="1:11">
      <c r="A248" s="23">
        <v>242</v>
      </c>
      <c r="B248" s="30" t="s">
        <v>399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400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3" t="s">
        <v>401</v>
      </c>
      <c r="C250" s="30" t="s">
        <v>93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402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35</v>
      </c>
      <c r="C253" s="30" t="s">
        <v>403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3" t="s">
        <v>19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 t="s">
        <v>53</v>
      </c>
      <c r="C255" s="30" t="s">
        <v>404</v>
      </c>
      <c r="D255" s="31">
        <v>1</v>
      </c>
      <c r="E255" s="31"/>
      <c r="F255" s="32">
        <v>127</v>
      </c>
      <c r="G255" s="33">
        <f>8*F255</f>
        <v>1016</v>
      </c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402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405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406</v>
      </c>
      <c r="G312" s="54" t="s">
        <v>407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2023-05-15T03:23:45Z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