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E:\03. DEPT PLASMA\GAJI PLASMA\01. TF Muhamadiyyah Cikampek\Uang Saku 2022\"/>
    </mc:Choice>
  </mc:AlternateContent>
  <xr:revisionPtr revIDLastSave="0" documentId="13_ncr:1_{8427AD70-1857-467B-8DA9-3A403956B242}" xr6:coauthVersionLast="47" xr6:coauthVersionMax="47" xr10:uidLastSave="{00000000-0000-0000-0000-000000000000}"/>
  <bookViews>
    <workbookView xWindow="-120" yWindow="-120" windowWidth="20730" windowHeight="11160" tabRatio="872" xr2:uid="{00000000-000D-0000-FFFF-FFFF00000000}"/>
  </bookViews>
  <sheets>
    <sheet name="UANG MAKAN GURU " sheetId="4" r:id="rId1"/>
    <sheet name="AIR MINUM" sheetId="8" state="hidden" r:id="rId2"/>
    <sheet name="LISTRIK" sheetId="9" r:id="rId3"/>
    <sheet name="PENGAJUAN" sheetId="7" r:id="rId4"/>
    <sheet name="GAJI KELAS " sheetId="2" r:id="rId5"/>
    <sheet name="ABSEN MANUAL" sheetId="16" r:id="rId6"/>
    <sheet name="ABSEN HRIS TF MUTU 16 NOV 15 DE" sheetId="22" r:id="rId7"/>
    <sheet name="MASTER TF MUTU" sheetId="18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1Excel_BuiltIn_Print_Titles_9_1" localSheetId="5">#REF!</definedName>
    <definedName name="_1Excel_BuiltIn_Print_Titles_9_1" localSheetId="1">#REF!</definedName>
    <definedName name="_1Excel_BuiltIn_Print_Titles_9_1" localSheetId="4">#REF!</definedName>
    <definedName name="_1Excel_BuiltIn_Print_Titles_9_1" localSheetId="2">#REF!</definedName>
    <definedName name="_1Excel_BuiltIn_Print_Titles_9_1" localSheetId="3">#REF!</definedName>
    <definedName name="_1Excel_BuiltIn_Print_Titles_9_1" localSheetId="0">#REF!</definedName>
    <definedName name="_1Excel_BuiltIn_Print_Titles_9_1">#REF!</definedName>
    <definedName name="_1Excel_BuiltIn_Print_Titles_9_1_1" localSheetId="5">#REF!</definedName>
    <definedName name="_1Excel_BuiltIn_Print_Titles_9_1_1" localSheetId="1">#REF!</definedName>
    <definedName name="_1Excel_BuiltIn_Print_Titles_9_1_1" localSheetId="4">#REF!</definedName>
    <definedName name="_1Excel_BuiltIn_Print_Titles_9_1_1" localSheetId="2">#REF!</definedName>
    <definedName name="_1Excel_BuiltIn_Print_Titles_9_1_1" localSheetId="3">#REF!</definedName>
    <definedName name="_1Excel_BuiltIn_Print_Titles_9_1_1" localSheetId="0">#REF!</definedName>
    <definedName name="_1Excel_BuiltIn_Print_Titles_9_1_1">#REF!</definedName>
    <definedName name="_1Excel_BuiltIn_Print_Titles_9_1_2" localSheetId="5">#REF!</definedName>
    <definedName name="_1Excel_BuiltIn_Print_Titles_9_1_2" localSheetId="1">#REF!</definedName>
    <definedName name="_1Excel_BuiltIn_Print_Titles_9_1_2" localSheetId="4">#REF!</definedName>
    <definedName name="_1Excel_BuiltIn_Print_Titles_9_1_2" localSheetId="2">#REF!</definedName>
    <definedName name="_1Excel_BuiltIn_Print_Titles_9_1_2" localSheetId="3">#REF!</definedName>
    <definedName name="_1Excel_BuiltIn_Print_Titles_9_1_2" localSheetId="0">#REF!</definedName>
    <definedName name="_1Excel_BuiltIn_Print_Titles_9_1_2">#REF!</definedName>
    <definedName name="_1Excel_BuiltIn_Print_Titles_9_1_3" localSheetId="5">#REF!</definedName>
    <definedName name="_1Excel_BuiltIn_Print_Titles_9_1_3" localSheetId="1">#REF!</definedName>
    <definedName name="_1Excel_BuiltIn_Print_Titles_9_1_3" localSheetId="4">#REF!</definedName>
    <definedName name="_1Excel_BuiltIn_Print_Titles_9_1_3" localSheetId="2">#REF!</definedName>
    <definedName name="_1Excel_BuiltIn_Print_Titles_9_1_3" localSheetId="3">#REF!</definedName>
    <definedName name="_1Excel_BuiltIn_Print_Titles_9_1_3" localSheetId="0">#REF!</definedName>
    <definedName name="_1Excel_BuiltIn_Print_Titles_9_1_3">#REF!</definedName>
    <definedName name="_1Excel_BuiltIn_Print_Titles_9_1_4" localSheetId="5">#REF!</definedName>
    <definedName name="_1Excel_BuiltIn_Print_Titles_9_1_4" localSheetId="1">#REF!</definedName>
    <definedName name="_1Excel_BuiltIn_Print_Titles_9_1_4" localSheetId="4">#REF!</definedName>
    <definedName name="_1Excel_BuiltIn_Print_Titles_9_1_4" localSheetId="2">#REF!</definedName>
    <definedName name="_1Excel_BuiltIn_Print_Titles_9_1_4" localSheetId="3">#REF!</definedName>
    <definedName name="_1Excel_BuiltIn_Print_Titles_9_1_4" localSheetId="0">#REF!</definedName>
    <definedName name="_1Excel_BuiltIn_Print_Titles_9_1_4">#REF!</definedName>
    <definedName name="_3Excel_BuiltIn_Print_Titles_9_1" localSheetId="5">#REF!</definedName>
    <definedName name="_3Excel_BuiltIn_Print_Titles_9_1" localSheetId="1">#REF!</definedName>
    <definedName name="_3Excel_BuiltIn_Print_Titles_9_1" localSheetId="4">#REF!</definedName>
    <definedName name="_3Excel_BuiltIn_Print_Titles_9_1" localSheetId="2">#REF!</definedName>
    <definedName name="_3Excel_BuiltIn_Print_Titles_9_1" localSheetId="3">#REF!</definedName>
    <definedName name="_3Excel_BuiltIn_Print_Titles_9_1" localSheetId="0">#REF!</definedName>
    <definedName name="_3Excel_BuiltIn_Print_Titles_9_1">#REF!</definedName>
    <definedName name="_3Excel_BuiltIn_Print_Titles_9_1_1" localSheetId="5">#REF!</definedName>
    <definedName name="_3Excel_BuiltIn_Print_Titles_9_1_1" localSheetId="1">#REF!</definedName>
    <definedName name="_3Excel_BuiltIn_Print_Titles_9_1_1" localSheetId="4">#REF!</definedName>
    <definedName name="_3Excel_BuiltIn_Print_Titles_9_1_1" localSheetId="2">#REF!</definedName>
    <definedName name="_3Excel_BuiltIn_Print_Titles_9_1_1" localSheetId="3">#REF!</definedName>
    <definedName name="_3Excel_BuiltIn_Print_Titles_9_1_1" localSheetId="0">#REF!</definedName>
    <definedName name="_3Excel_BuiltIn_Print_Titles_9_1_1">#REF!</definedName>
    <definedName name="_3Excel_BuiltIn_Print_Titles_9_1_2" localSheetId="5">#REF!</definedName>
    <definedName name="_3Excel_BuiltIn_Print_Titles_9_1_2" localSheetId="1">#REF!</definedName>
    <definedName name="_3Excel_BuiltIn_Print_Titles_9_1_2" localSheetId="4">#REF!</definedName>
    <definedName name="_3Excel_BuiltIn_Print_Titles_9_1_2" localSheetId="2">#REF!</definedName>
    <definedName name="_3Excel_BuiltIn_Print_Titles_9_1_2" localSheetId="3">#REF!</definedName>
    <definedName name="_3Excel_BuiltIn_Print_Titles_9_1_2" localSheetId="0">#REF!</definedName>
    <definedName name="_3Excel_BuiltIn_Print_Titles_9_1_2">#REF!</definedName>
    <definedName name="_3Excel_BuiltIn_Print_Titles_9_1_3" localSheetId="5">#REF!</definedName>
    <definedName name="_3Excel_BuiltIn_Print_Titles_9_1_3" localSheetId="1">#REF!</definedName>
    <definedName name="_3Excel_BuiltIn_Print_Titles_9_1_3" localSheetId="4">#REF!</definedName>
    <definedName name="_3Excel_BuiltIn_Print_Titles_9_1_3" localSheetId="2">#REF!</definedName>
    <definedName name="_3Excel_BuiltIn_Print_Titles_9_1_3" localSheetId="3">#REF!</definedName>
    <definedName name="_3Excel_BuiltIn_Print_Titles_9_1_3" localSheetId="0">#REF!</definedName>
    <definedName name="_3Excel_BuiltIn_Print_Titles_9_1_3">#REF!</definedName>
    <definedName name="_3Excel_BuiltIn_Print_Titles_9_1_4" localSheetId="5">#REF!</definedName>
    <definedName name="_3Excel_BuiltIn_Print_Titles_9_1_4" localSheetId="1">#REF!</definedName>
    <definedName name="_3Excel_BuiltIn_Print_Titles_9_1_4" localSheetId="4">#REF!</definedName>
    <definedName name="_3Excel_BuiltIn_Print_Titles_9_1_4" localSheetId="2">#REF!</definedName>
    <definedName name="_3Excel_BuiltIn_Print_Titles_9_1_4" localSheetId="3">#REF!</definedName>
    <definedName name="_3Excel_BuiltIn_Print_Titles_9_1_4" localSheetId="0">#REF!</definedName>
    <definedName name="_3Excel_BuiltIn_Print_Titles_9_1_4">#REF!</definedName>
    <definedName name="_4Excel_BuiltIn_Print_Titles_9_1" localSheetId="5">#REF!</definedName>
    <definedName name="_4Excel_BuiltIn_Print_Titles_9_1" localSheetId="1">#REF!</definedName>
    <definedName name="_4Excel_BuiltIn_Print_Titles_9_1" localSheetId="4">#REF!</definedName>
    <definedName name="_4Excel_BuiltIn_Print_Titles_9_1" localSheetId="2">#REF!</definedName>
    <definedName name="_4Excel_BuiltIn_Print_Titles_9_1" localSheetId="3">#REF!</definedName>
    <definedName name="_4Excel_BuiltIn_Print_Titles_9_1" localSheetId="0">#REF!</definedName>
    <definedName name="_4Excel_BuiltIn_Print_Titles_9_1">#REF!</definedName>
    <definedName name="_4Excel_BuiltIn_Print_Titles_9_1_1" localSheetId="5">#REF!</definedName>
    <definedName name="_4Excel_BuiltIn_Print_Titles_9_1_1" localSheetId="1">#REF!</definedName>
    <definedName name="_4Excel_BuiltIn_Print_Titles_9_1_1" localSheetId="4">#REF!</definedName>
    <definedName name="_4Excel_BuiltIn_Print_Titles_9_1_1" localSheetId="2">#REF!</definedName>
    <definedName name="_4Excel_BuiltIn_Print_Titles_9_1_1" localSheetId="3">#REF!</definedName>
    <definedName name="_4Excel_BuiltIn_Print_Titles_9_1_1" localSheetId="0">#REF!</definedName>
    <definedName name="_4Excel_BuiltIn_Print_Titles_9_1_1">#REF!</definedName>
    <definedName name="_4Excel_BuiltIn_Print_Titles_9_1_2" localSheetId="5">#REF!</definedName>
    <definedName name="_4Excel_BuiltIn_Print_Titles_9_1_2" localSheetId="1">#REF!</definedName>
    <definedName name="_4Excel_BuiltIn_Print_Titles_9_1_2" localSheetId="4">#REF!</definedName>
    <definedName name="_4Excel_BuiltIn_Print_Titles_9_1_2" localSheetId="2">#REF!</definedName>
    <definedName name="_4Excel_BuiltIn_Print_Titles_9_1_2" localSheetId="3">#REF!</definedName>
    <definedName name="_4Excel_BuiltIn_Print_Titles_9_1_2" localSheetId="0">#REF!</definedName>
    <definedName name="_4Excel_BuiltIn_Print_Titles_9_1_2">#REF!</definedName>
    <definedName name="_4Excel_BuiltIn_Print_Titles_9_1_3" localSheetId="5">#REF!</definedName>
    <definedName name="_4Excel_BuiltIn_Print_Titles_9_1_3" localSheetId="1">#REF!</definedName>
    <definedName name="_4Excel_BuiltIn_Print_Titles_9_1_3" localSheetId="4">#REF!</definedName>
    <definedName name="_4Excel_BuiltIn_Print_Titles_9_1_3" localSheetId="2">#REF!</definedName>
    <definedName name="_4Excel_BuiltIn_Print_Titles_9_1_3" localSheetId="3">#REF!</definedName>
    <definedName name="_4Excel_BuiltIn_Print_Titles_9_1_3" localSheetId="0">#REF!</definedName>
    <definedName name="_4Excel_BuiltIn_Print_Titles_9_1_3">#REF!</definedName>
    <definedName name="_Fill" localSheetId="1" hidden="1">[1]PARTLIST!#REF!</definedName>
    <definedName name="_Fill" localSheetId="4" hidden="1">#REF!</definedName>
    <definedName name="_Fill" localSheetId="2" hidden="1">[1]PARTLIST!#REF!</definedName>
    <definedName name="_Fill" localSheetId="3" hidden="1">[1]PARTLIST!#REF!</definedName>
    <definedName name="_Fill" hidden="1">[1]PARTLIST!#REF!</definedName>
    <definedName name="_xlnm._FilterDatabase" localSheetId="5" hidden="1">'ABSEN MANUAL'!$A$6:$AV$110</definedName>
    <definedName name="_Key1" localSheetId="1" hidden="1">[1]PARTLIST!#REF!</definedName>
    <definedName name="_Key1" localSheetId="4" hidden="1">#REF!</definedName>
    <definedName name="_Key1" localSheetId="2" hidden="1">[1]PARTLIST!#REF!</definedName>
    <definedName name="_Key1" localSheetId="3" hidden="1">[1]PARTLIST!#REF!</definedName>
    <definedName name="_Key1" hidden="1">[1]PARTLIST!#REF!</definedName>
    <definedName name="_Order1" hidden="1">255</definedName>
    <definedName name="_Sort" localSheetId="1" hidden="1">[1]PARTLIST!#REF!</definedName>
    <definedName name="_Sort" localSheetId="4" hidden="1">#REF!</definedName>
    <definedName name="_Sort" localSheetId="2" hidden="1">[1]PARTLIST!#REF!</definedName>
    <definedName name="_Sort" localSheetId="3" hidden="1">[1]PARTLIST!#REF!</definedName>
    <definedName name="_Sort" hidden="1">[1]PARTLIST!#REF!</definedName>
    <definedName name="APR" localSheetId="5" hidden="1">[2]PARTLIST!#REF!</definedName>
    <definedName name="APR" localSheetId="1" hidden="1">[1]PARTLIST!#REF!</definedName>
    <definedName name="APR" localSheetId="4" hidden="1">[1]PARTLIST!#REF!</definedName>
    <definedName name="APR" localSheetId="2" hidden="1">[1]PARTLIST!#REF!</definedName>
    <definedName name="APR" localSheetId="3" hidden="1">[1]PARTLIST!#REF!</definedName>
    <definedName name="APR" hidden="1">[2]PARTLIST!#REF!</definedName>
    <definedName name="Excel_BuiltIn__FilterDatabase_10" localSheetId="5">#REF!</definedName>
    <definedName name="Excel_BuiltIn__FilterDatabase_10" localSheetId="1">#REF!</definedName>
    <definedName name="Excel_BuiltIn__FilterDatabase_10" localSheetId="4">#REF!</definedName>
    <definedName name="Excel_BuiltIn__FilterDatabase_10" localSheetId="2">#REF!</definedName>
    <definedName name="Excel_BuiltIn__FilterDatabase_10" localSheetId="3">#REF!</definedName>
    <definedName name="Excel_BuiltIn__FilterDatabase_10" localSheetId="0">#REF!</definedName>
    <definedName name="Excel_BuiltIn__FilterDatabase_10">#REF!</definedName>
    <definedName name="Excel_BuiltIn__FilterDatabase_10_1" localSheetId="5">#REF!</definedName>
    <definedName name="Excel_BuiltIn__FilterDatabase_10_1" localSheetId="1">#REF!</definedName>
    <definedName name="Excel_BuiltIn__FilterDatabase_10_1" localSheetId="4">#REF!</definedName>
    <definedName name="Excel_BuiltIn__FilterDatabase_10_1" localSheetId="2">#REF!</definedName>
    <definedName name="Excel_BuiltIn__FilterDatabase_10_1" localSheetId="3">#REF!</definedName>
    <definedName name="Excel_BuiltIn__FilterDatabase_10_1" localSheetId="0">#REF!</definedName>
    <definedName name="Excel_BuiltIn__FilterDatabase_10_1">#REF!</definedName>
    <definedName name="Excel_BuiltIn__FilterDatabase_9" localSheetId="5">#REF!</definedName>
    <definedName name="Excel_BuiltIn__FilterDatabase_9" localSheetId="1">#REF!</definedName>
    <definedName name="Excel_BuiltIn__FilterDatabase_9" localSheetId="4">#REF!</definedName>
    <definedName name="Excel_BuiltIn__FilterDatabase_9" localSheetId="2">#REF!</definedName>
    <definedName name="Excel_BuiltIn__FilterDatabase_9" localSheetId="3">#REF!</definedName>
    <definedName name="Excel_BuiltIn__FilterDatabase_9" localSheetId="0">#REF!</definedName>
    <definedName name="Excel_BuiltIn__FilterDatabase_9">#REF!</definedName>
    <definedName name="Excel_BuiltIn__FilterDatabase_9_1" localSheetId="5">#REF!</definedName>
    <definedName name="Excel_BuiltIn__FilterDatabase_9_1" localSheetId="1">#REF!</definedName>
    <definedName name="Excel_BuiltIn__FilterDatabase_9_1" localSheetId="4">#REF!</definedName>
    <definedName name="Excel_BuiltIn__FilterDatabase_9_1" localSheetId="2">#REF!</definedName>
    <definedName name="Excel_BuiltIn__FilterDatabase_9_1" localSheetId="3">#REF!</definedName>
    <definedName name="Excel_BuiltIn__FilterDatabase_9_1" localSheetId="0">#REF!</definedName>
    <definedName name="Excel_BuiltIn__FilterDatabase_9_1">#REF!</definedName>
    <definedName name="Excel_BuiltIn_Print_Titles_9" localSheetId="5">#REF!</definedName>
    <definedName name="Excel_BuiltIn_Print_Titles_9" localSheetId="1">#REF!</definedName>
    <definedName name="Excel_BuiltIn_Print_Titles_9" localSheetId="4">#REF!</definedName>
    <definedName name="Excel_BuiltIn_Print_Titles_9" localSheetId="2">#REF!</definedName>
    <definedName name="Excel_BuiltIn_Print_Titles_9" localSheetId="3">#REF!</definedName>
    <definedName name="Excel_BuiltIn_Print_Titles_9" localSheetId="0">#REF!</definedName>
    <definedName name="Excel_BuiltIn_Print_Titles_9">#REF!</definedName>
    <definedName name="Excel_BuiltIn_Print_Titles_9_1" localSheetId="5">#REF!</definedName>
    <definedName name="Excel_BuiltIn_Print_Titles_9_1" localSheetId="1">#REF!</definedName>
    <definedName name="Excel_BuiltIn_Print_Titles_9_1" localSheetId="4">#REF!</definedName>
    <definedName name="Excel_BuiltIn_Print_Titles_9_1" localSheetId="2">#REF!</definedName>
    <definedName name="Excel_BuiltIn_Print_Titles_9_1" localSheetId="3">#REF!</definedName>
    <definedName name="Excel_BuiltIn_Print_Titles_9_1" localSheetId="0">#REF!</definedName>
    <definedName name="Excel_BuiltIn_Print_Titles_9_1">#REF!</definedName>
    <definedName name="IV" localSheetId="2">[3]Kls3!#REF!</definedName>
    <definedName name="IV" localSheetId="3">[4]Kls3!#REF!</definedName>
    <definedName name="IV">[5]Kls3!#REF!</definedName>
    <definedName name="_xlnm.Print_Area" localSheetId="5">'ABSEN MANUAL'!$A$1:$AW$126</definedName>
    <definedName name="_xlnm.Print_Area" localSheetId="4">'GAJI KELAS '!$A$2:$IV$128</definedName>
    <definedName name="_xlnm.Print_Area" localSheetId="3">PENGAJUAN!$A$1:$I$31</definedName>
    <definedName name="_xlnm.Print_Titles" localSheetId="4">'GAJI KELAS '!$11:$13</definedName>
    <definedName name="Qry_WH_LSB_Part_00" localSheetId="5">#REF!</definedName>
    <definedName name="Qry_WH_LSB_Part_00" localSheetId="1">#REF!</definedName>
    <definedName name="Qry_WH_LSB_Part_00" localSheetId="4">#REF!</definedName>
    <definedName name="Qry_WH_LSB_Part_00" localSheetId="2">#REF!</definedName>
    <definedName name="Qry_WH_LSB_Part_00" localSheetId="3">#REF!</definedName>
    <definedName name="Qry_WH_LSB_Part_00" localSheetId="0">#REF!</definedName>
    <definedName name="Qry_WH_LSB_Part_00">#REF!</definedName>
    <definedName name="Qry_WH_LSB_Part_00_1" localSheetId="5">#REF!</definedName>
    <definedName name="Qry_WH_LSB_Part_00_1" localSheetId="1">#REF!</definedName>
    <definedName name="Qry_WH_LSB_Part_00_1" localSheetId="4">#REF!</definedName>
    <definedName name="Qry_WH_LSB_Part_00_1" localSheetId="2">#REF!</definedName>
    <definedName name="Qry_WH_LSB_Part_00_1" localSheetId="3">#REF!</definedName>
    <definedName name="Qry_WH_LSB_Part_00_1" localSheetId="0">#REF!</definedName>
    <definedName name="Qry_WH_LSB_Part_00_1">#REF!</definedName>
    <definedName name="Qry_WH_LSB_Part_00_10" localSheetId="5">#REF!</definedName>
    <definedName name="Qry_WH_LSB_Part_00_10" localSheetId="1">#REF!</definedName>
    <definedName name="Qry_WH_LSB_Part_00_10" localSheetId="4">#REF!</definedName>
    <definedName name="Qry_WH_LSB_Part_00_10" localSheetId="2">#REF!</definedName>
    <definedName name="Qry_WH_LSB_Part_00_10" localSheetId="3">#REF!</definedName>
    <definedName name="Qry_WH_LSB_Part_00_10" localSheetId="0">#REF!</definedName>
    <definedName name="Qry_WH_LSB_Part_00_10">#REF!</definedName>
    <definedName name="Qry_WH_LSB_Part_00_10_1" localSheetId="5">#REF!</definedName>
    <definedName name="Qry_WH_LSB_Part_00_10_1" localSheetId="1">#REF!</definedName>
    <definedName name="Qry_WH_LSB_Part_00_10_1" localSheetId="4">#REF!</definedName>
    <definedName name="Qry_WH_LSB_Part_00_10_1" localSheetId="2">#REF!</definedName>
    <definedName name="Qry_WH_LSB_Part_00_10_1" localSheetId="3">#REF!</definedName>
    <definedName name="Qry_WH_LSB_Part_00_10_1" localSheetId="0">#REF!</definedName>
    <definedName name="Qry_WH_LSB_Part_00_10_1">#REF!</definedName>
    <definedName name="Qry_WH_LSB_Part_00_9" localSheetId="5">#REF!</definedName>
    <definedName name="Qry_WH_LSB_Part_00_9" localSheetId="1">#REF!</definedName>
    <definedName name="Qry_WH_LSB_Part_00_9" localSheetId="4">#REF!</definedName>
    <definedName name="Qry_WH_LSB_Part_00_9" localSheetId="2">#REF!</definedName>
    <definedName name="Qry_WH_LSB_Part_00_9" localSheetId="3">#REF!</definedName>
    <definedName name="Qry_WH_LSB_Part_00_9" localSheetId="0">#REF!</definedName>
    <definedName name="Qry_WH_LSB_Part_00_9">#REF!</definedName>
    <definedName name="Qry_WH_LSB_Part_00_9_1" localSheetId="5">#REF!</definedName>
    <definedName name="Qry_WH_LSB_Part_00_9_1" localSheetId="1">#REF!</definedName>
    <definedName name="Qry_WH_LSB_Part_00_9_1" localSheetId="4">#REF!</definedName>
    <definedName name="Qry_WH_LSB_Part_00_9_1" localSheetId="2">#REF!</definedName>
    <definedName name="Qry_WH_LSB_Part_00_9_1" localSheetId="3">#REF!</definedName>
    <definedName name="Qry_WH_LSB_Part_00_9_1" localSheetId="0">#REF!</definedName>
    <definedName name="Qry_WH_LSB_Part_00_9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6" i="16" l="1"/>
  <c r="AO8" i="16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6" i="16"/>
  <c r="AO37" i="16"/>
  <c r="AO38" i="16"/>
  <c r="AO39" i="16"/>
  <c r="AO40" i="16"/>
  <c r="AO41" i="16"/>
  <c r="AO42" i="16"/>
  <c r="AO43" i="16"/>
  <c r="AO44" i="16"/>
  <c r="AO45" i="16"/>
  <c r="AO47" i="16"/>
  <c r="AO48" i="16"/>
  <c r="AO49" i="16"/>
  <c r="AO50" i="16"/>
  <c r="AO51" i="16"/>
  <c r="AO52" i="16"/>
  <c r="AO53" i="16"/>
  <c r="AO54" i="16"/>
  <c r="AO55" i="16"/>
  <c r="AO56" i="16"/>
  <c r="AO57" i="16"/>
  <c r="AO58" i="16"/>
  <c r="AO59" i="16"/>
  <c r="AO60" i="16"/>
  <c r="AO61" i="16"/>
  <c r="AO62" i="16"/>
  <c r="AO63" i="16"/>
  <c r="AO64" i="16"/>
  <c r="AO65" i="16"/>
  <c r="AO66" i="16"/>
  <c r="AO67" i="16"/>
  <c r="AO68" i="16"/>
  <c r="AO69" i="16"/>
  <c r="AO70" i="16"/>
  <c r="AO71" i="16"/>
  <c r="AO72" i="16"/>
  <c r="AO73" i="16"/>
  <c r="AO74" i="16"/>
  <c r="AO75" i="16"/>
  <c r="AO76" i="16"/>
  <c r="AO77" i="16"/>
  <c r="AO78" i="16"/>
  <c r="AO79" i="16"/>
  <c r="AO80" i="16"/>
  <c r="AO81" i="16"/>
  <c r="AO82" i="16"/>
  <c r="AO83" i="16"/>
  <c r="AO84" i="16"/>
  <c r="AO85" i="16"/>
  <c r="AO86" i="16"/>
  <c r="AO87" i="16"/>
  <c r="AO88" i="16"/>
  <c r="AO89" i="16"/>
  <c r="AO90" i="16"/>
  <c r="AO91" i="16"/>
  <c r="AO92" i="16"/>
  <c r="AO93" i="16"/>
  <c r="AO94" i="16"/>
  <c r="AO95" i="16"/>
  <c r="AO96" i="16"/>
  <c r="AO97" i="16"/>
  <c r="AO98" i="16"/>
  <c r="AO99" i="16"/>
  <c r="AO100" i="16"/>
  <c r="AO101" i="16"/>
  <c r="AO102" i="16"/>
  <c r="AO103" i="16"/>
  <c r="AO104" i="16"/>
  <c r="AO105" i="16"/>
  <c r="AO106" i="16"/>
  <c r="AO107" i="16"/>
  <c r="AO108" i="16"/>
  <c r="AO109" i="16"/>
  <c r="AO7" i="16"/>
  <c r="L117" i="2"/>
  <c r="M117" i="2"/>
  <c r="N117" i="2"/>
  <c r="O117" i="2"/>
  <c r="P117" i="2"/>
  <c r="Q117" i="2"/>
  <c r="T117" i="2"/>
  <c r="AR7" i="16"/>
  <c r="AJ8" i="16"/>
  <c r="AJ9" i="16"/>
  <c r="AJ10" i="16"/>
  <c r="AJ11" i="16"/>
  <c r="AJ12" i="16"/>
  <c r="AJ13" i="16"/>
  <c r="AJ14" i="16"/>
  <c r="AJ15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6" i="16"/>
  <c r="AJ37" i="16"/>
  <c r="AJ38" i="16"/>
  <c r="AJ39" i="16"/>
  <c r="AJ40" i="16"/>
  <c r="AJ41" i="16"/>
  <c r="AJ42" i="16"/>
  <c r="AJ43" i="16"/>
  <c r="AJ44" i="16"/>
  <c r="AJ45" i="16"/>
  <c r="AJ46" i="16"/>
  <c r="AJ47" i="16"/>
  <c r="AJ48" i="16"/>
  <c r="AJ49" i="16"/>
  <c r="AJ50" i="16"/>
  <c r="AJ51" i="16"/>
  <c r="AJ52" i="16"/>
  <c r="AJ53" i="16"/>
  <c r="AJ54" i="16"/>
  <c r="AJ55" i="16"/>
  <c r="AJ56" i="16"/>
  <c r="AJ57" i="16"/>
  <c r="AJ58" i="16"/>
  <c r="AJ59" i="16"/>
  <c r="AJ60" i="16"/>
  <c r="AJ61" i="16"/>
  <c r="AJ62" i="16"/>
  <c r="AJ63" i="16"/>
  <c r="AJ64" i="16"/>
  <c r="AJ65" i="16"/>
  <c r="AJ66" i="16"/>
  <c r="AJ67" i="16"/>
  <c r="AJ68" i="16"/>
  <c r="AJ69" i="16"/>
  <c r="AJ70" i="16"/>
  <c r="AJ71" i="16"/>
  <c r="AJ72" i="16"/>
  <c r="AJ73" i="16"/>
  <c r="AJ74" i="16"/>
  <c r="AJ75" i="16"/>
  <c r="AJ76" i="16"/>
  <c r="AJ77" i="16"/>
  <c r="AJ78" i="16"/>
  <c r="AJ79" i="16"/>
  <c r="AJ80" i="16"/>
  <c r="AJ81" i="16"/>
  <c r="AJ82" i="16"/>
  <c r="AJ83" i="16"/>
  <c r="AJ84" i="16"/>
  <c r="AJ85" i="16"/>
  <c r="AJ86" i="16"/>
  <c r="AJ87" i="16"/>
  <c r="AJ88" i="16"/>
  <c r="AJ89" i="16"/>
  <c r="AJ90" i="16"/>
  <c r="AJ91" i="16"/>
  <c r="AJ92" i="16"/>
  <c r="AJ93" i="16"/>
  <c r="AJ94" i="16"/>
  <c r="AJ95" i="16"/>
  <c r="AJ96" i="16"/>
  <c r="AJ97" i="16"/>
  <c r="AJ98" i="16"/>
  <c r="AJ99" i="16"/>
  <c r="AJ100" i="16"/>
  <c r="AJ101" i="16"/>
  <c r="AJ102" i="16"/>
  <c r="AJ103" i="16"/>
  <c r="AJ104" i="16"/>
  <c r="AJ105" i="16"/>
  <c r="AJ106" i="16"/>
  <c r="AJ107" i="16"/>
  <c r="AJ108" i="16"/>
  <c r="AJ109" i="16"/>
  <c r="AJ7" i="16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K110" i="16"/>
  <c r="AL110" i="16"/>
  <c r="AM110" i="16"/>
  <c r="AN110" i="16"/>
  <c r="AP110" i="16"/>
  <c r="AQ110" i="16"/>
  <c r="AR110" i="16"/>
  <c r="E110" i="16"/>
  <c r="AO110" i="16" l="1"/>
  <c r="AJ110" i="16"/>
  <c r="AS31" i="16"/>
  <c r="AS35" i="16"/>
  <c r="AS71" i="16"/>
  <c r="AS99" i="16"/>
  <c r="D35" i="16"/>
  <c r="AT35" i="16" s="1"/>
  <c r="AU35" i="16" s="1"/>
  <c r="AV35" i="16" s="1"/>
  <c r="AK35" i="16"/>
  <c r="AL35" i="16"/>
  <c r="AM35" i="16"/>
  <c r="AR35" i="16"/>
  <c r="H42" i="2" s="1"/>
  <c r="K42" i="2" s="1"/>
  <c r="D31" i="16"/>
  <c r="AT31" i="16" s="1"/>
  <c r="AU31" i="16" s="1"/>
  <c r="AV31" i="16" s="1"/>
  <c r="AK31" i="16"/>
  <c r="AL31" i="16"/>
  <c r="AM31" i="16"/>
  <c r="AR31" i="16"/>
  <c r="D24" i="16"/>
  <c r="AT24" i="16" s="1"/>
  <c r="AU24" i="16" s="1"/>
  <c r="AV24" i="16" s="1"/>
  <c r="AS24" i="16"/>
  <c r="AK24" i="16"/>
  <c r="AL24" i="16"/>
  <c r="AM24" i="16"/>
  <c r="E31" i="2"/>
  <c r="S31" i="2" s="1"/>
  <c r="AR24" i="16"/>
  <c r="H31" i="2" s="1"/>
  <c r="K31" i="2" s="1"/>
  <c r="D17" i="16"/>
  <c r="AT17" i="16" s="1"/>
  <c r="AU17" i="16" s="1"/>
  <c r="AV17" i="16" s="1"/>
  <c r="AS17" i="16"/>
  <c r="AK17" i="16"/>
  <c r="AL17" i="16"/>
  <c r="AM17" i="16"/>
  <c r="E24" i="2"/>
  <c r="S24" i="2" s="1"/>
  <c r="AR17" i="16"/>
  <c r="D14" i="16"/>
  <c r="AT14" i="16" s="1"/>
  <c r="AU14" i="16" s="1"/>
  <c r="AV14" i="16" s="1"/>
  <c r="AS14" i="16"/>
  <c r="AK14" i="16"/>
  <c r="AL14" i="16"/>
  <c r="AM14" i="16"/>
  <c r="AR14" i="16"/>
  <c r="AW36" i="16"/>
  <c r="AR109" i="16"/>
  <c r="H116" i="2" s="1"/>
  <c r="K116" i="2" s="1"/>
  <c r="AM109" i="16"/>
  <c r="AL109" i="16"/>
  <c r="AK109" i="16"/>
  <c r="AS109" i="16"/>
  <c r="D109" i="16"/>
  <c r="AT109" i="16" s="1"/>
  <c r="AU109" i="16" s="1"/>
  <c r="AV109" i="16" s="1"/>
  <c r="AR108" i="16"/>
  <c r="H115" i="2" s="1"/>
  <c r="K115" i="2" s="1"/>
  <c r="E115" i="2"/>
  <c r="S115" i="2" s="1"/>
  <c r="AM108" i="16"/>
  <c r="AL108" i="16"/>
  <c r="AK108" i="16"/>
  <c r="D108" i="16"/>
  <c r="AT108" i="16" s="1"/>
  <c r="AU108" i="16" s="1"/>
  <c r="AV108" i="16" s="1"/>
  <c r="AR107" i="16"/>
  <c r="AM107" i="16"/>
  <c r="AL107" i="16"/>
  <c r="AK107" i="16"/>
  <c r="D107" i="16"/>
  <c r="AT107" i="16" s="1"/>
  <c r="AU107" i="16" s="1"/>
  <c r="AV107" i="16" s="1"/>
  <c r="AR106" i="16"/>
  <c r="H113" i="2" s="1"/>
  <c r="K113" i="2" s="1"/>
  <c r="AM106" i="16"/>
  <c r="AL106" i="16"/>
  <c r="AK106" i="16"/>
  <c r="D106" i="16"/>
  <c r="AT106" i="16" s="1"/>
  <c r="AU106" i="16" s="1"/>
  <c r="AV106" i="16" s="1"/>
  <c r="AR105" i="16"/>
  <c r="H112" i="2" s="1"/>
  <c r="K112" i="2" s="1"/>
  <c r="E112" i="2"/>
  <c r="S112" i="2" s="1"/>
  <c r="AM105" i="16"/>
  <c r="AL105" i="16"/>
  <c r="AK105" i="16"/>
  <c r="D105" i="16"/>
  <c r="AT105" i="16" s="1"/>
  <c r="AU105" i="16" s="1"/>
  <c r="AV105" i="16" s="1"/>
  <c r="AR104" i="16"/>
  <c r="H111" i="2" s="1"/>
  <c r="K111" i="2" s="1"/>
  <c r="AM104" i="16"/>
  <c r="AL104" i="16"/>
  <c r="AK104" i="16"/>
  <c r="D104" i="16"/>
  <c r="AT104" i="16" s="1"/>
  <c r="AU104" i="16" s="1"/>
  <c r="AV104" i="16" s="1"/>
  <c r="AR103" i="16"/>
  <c r="AM103" i="16"/>
  <c r="AL103" i="16"/>
  <c r="AK103" i="16"/>
  <c r="D103" i="16"/>
  <c r="AT103" i="16" s="1"/>
  <c r="AU103" i="16" s="1"/>
  <c r="AV103" i="16" s="1"/>
  <c r="AR102" i="16"/>
  <c r="H109" i="2" s="1"/>
  <c r="K109" i="2" s="1"/>
  <c r="AM102" i="16"/>
  <c r="AL102" i="16"/>
  <c r="AK102" i="16"/>
  <c r="AS102" i="16"/>
  <c r="D102" i="16"/>
  <c r="AT102" i="16" s="1"/>
  <c r="AU102" i="16" s="1"/>
  <c r="AV102" i="16" s="1"/>
  <c r="AR101" i="16"/>
  <c r="H108" i="2" s="1"/>
  <c r="K108" i="2" s="1"/>
  <c r="E108" i="2"/>
  <c r="S108" i="2" s="1"/>
  <c r="AM101" i="16"/>
  <c r="AL101" i="16"/>
  <c r="AK101" i="16"/>
  <c r="AS101" i="16"/>
  <c r="D101" i="16"/>
  <c r="AT101" i="16" s="1"/>
  <c r="AU101" i="16" s="1"/>
  <c r="AV101" i="16" s="1"/>
  <c r="AR100" i="16"/>
  <c r="H107" i="2" s="1"/>
  <c r="K107" i="2" s="1"/>
  <c r="E107" i="2"/>
  <c r="S107" i="2" s="1"/>
  <c r="AM100" i="16"/>
  <c r="AL100" i="16"/>
  <c r="AK100" i="16"/>
  <c r="D100" i="16"/>
  <c r="AT100" i="16" s="1"/>
  <c r="AU100" i="16" s="1"/>
  <c r="AV100" i="16" s="1"/>
  <c r="AR99" i="16"/>
  <c r="H106" i="2" s="1"/>
  <c r="K106" i="2" s="1"/>
  <c r="AM99" i="16"/>
  <c r="AL99" i="16"/>
  <c r="AK99" i="16"/>
  <c r="D99" i="16"/>
  <c r="AT99" i="16" s="1"/>
  <c r="AU99" i="16" s="1"/>
  <c r="AV99" i="16" s="1"/>
  <c r="AR98" i="16"/>
  <c r="H105" i="2" s="1"/>
  <c r="K105" i="2" s="1"/>
  <c r="E105" i="2"/>
  <c r="S105" i="2" s="1"/>
  <c r="AM98" i="16"/>
  <c r="AL98" i="16"/>
  <c r="AK98" i="16"/>
  <c r="AS98" i="16"/>
  <c r="D98" i="16"/>
  <c r="AT98" i="16" s="1"/>
  <c r="AU98" i="16" s="1"/>
  <c r="AV98" i="16" s="1"/>
  <c r="AR97" i="16"/>
  <c r="H104" i="2" s="1"/>
  <c r="K104" i="2" s="1"/>
  <c r="AM97" i="16"/>
  <c r="AL97" i="16"/>
  <c r="AK97" i="16"/>
  <c r="D97" i="16"/>
  <c r="AT97" i="16" s="1"/>
  <c r="AU97" i="16" s="1"/>
  <c r="AV97" i="16" s="1"/>
  <c r="AR96" i="16"/>
  <c r="E103" i="2"/>
  <c r="S103" i="2" s="1"/>
  <c r="AM96" i="16"/>
  <c r="AL96" i="16"/>
  <c r="AK96" i="16"/>
  <c r="D96" i="16"/>
  <c r="AT96" i="16" s="1"/>
  <c r="AU96" i="16" s="1"/>
  <c r="AV96" i="16" s="1"/>
  <c r="AR95" i="16"/>
  <c r="H102" i="2" s="1"/>
  <c r="K102" i="2" s="1"/>
  <c r="AM95" i="16"/>
  <c r="AL95" i="16"/>
  <c r="AK95" i="16"/>
  <c r="D95" i="16"/>
  <c r="AT95" i="16" s="1"/>
  <c r="AU95" i="16" s="1"/>
  <c r="AV95" i="16" s="1"/>
  <c r="AR94" i="16"/>
  <c r="H101" i="2" s="1"/>
  <c r="K101" i="2" s="1"/>
  <c r="E101" i="2"/>
  <c r="S101" i="2" s="1"/>
  <c r="AM94" i="16"/>
  <c r="AL94" i="16"/>
  <c r="AK94" i="16"/>
  <c r="D94" i="16"/>
  <c r="AT94" i="16" s="1"/>
  <c r="AU94" i="16" s="1"/>
  <c r="AV94" i="16" s="1"/>
  <c r="AR93" i="16"/>
  <c r="H100" i="2" s="1"/>
  <c r="K100" i="2" s="1"/>
  <c r="E100" i="2"/>
  <c r="S100" i="2" s="1"/>
  <c r="AM93" i="16"/>
  <c r="AL93" i="16"/>
  <c r="AK93" i="16"/>
  <c r="D93" i="16"/>
  <c r="AT93" i="16" s="1"/>
  <c r="AU93" i="16" s="1"/>
  <c r="AV93" i="16" s="1"/>
  <c r="AR92" i="16"/>
  <c r="H99" i="2" s="1"/>
  <c r="K99" i="2" s="1"/>
  <c r="AM92" i="16"/>
  <c r="AL92" i="16"/>
  <c r="AK92" i="16"/>
  <c r="D92" i="16"/>
  <c r="AT92" i="16" s="1"/>
  <c r="AU92" i="16" s="1"/>
  <c r="AV92" i="16" s="1"/>
  <c r="AR91" i="16"/>
  <c r="H98" i="2" s="1"/>
  <c r="K98" i="2" s="1"/>
  <c r="E98" i="2"/>
  <c r="S98" i="2" s="1"/>
  <c r="AM91" i="16"/>
  <c r="AL91" i="16"/>
  <c r="AK91" i="16"/>
  <c r="D91" i="16"/>
  <c r="AT91" i="16" s="1"/>
  <c r="AU91" i="16" s="1"/>
  <c r="AV91" i="16" s="1"/>
  <c r="AR90" i="16"/>
  <c r="H97" i="2" s="1"/>
  <c r="K97" i="2" s="1"/>
  <c r="AM90" i="16"/>
  <c r="AL90" i="16"/>
  <c r="AK90" i="16"/>
  <c r="D90" i="16"/>
  <c r="AT90" i="16" s="1"/>
  <c r="AU90" i="16" s="1"/>
  <c r="AV90" i="16" s="1"/>
  <c r="AR89" i="16"/>
  <c r="E96" i="2"/>
  <c r="S96" i="2" s="1"/>
  <c r="AM89" i="16"/>
  <c r="AL89" i="16"/>
  <c r="AK89" i="16"/>
  <c r="D89" i="16"/>
  <c r="AT89" i="16" s="1"/>
  <c r="AU89" i="16" s="1"/>
  <c r="AV89" i="16" s="1"/>
  <c r="AR88" i="16"/>
  <c r="H95" i="2" s="1"/>
  <c r="K95" i="2" s="1"/>
  <c r="AM88" i="16"/>
  <c r="AL88" i="16"/>
  <c r="AK88" i="16"/>
  <c r="D88" i="16"/>
  <c r="AT88" i="16" s="1"/>
  <c r="AU88" i="16" s="1"/>
  <c r="AV88" i="16" s="1"/>
  <c r="AR87" i="16"/>
  <c r="H94" i="2" s="1"/>
  <c r="K94" i="2" s="1"/>
  <c r="E94" i="2"/>
  <c r="S94" i="2" s="1"/>
  <c r="AM87" i="16"/>
  <c r="AL87" i="16"/>
  <c r="AK87" i="16"/>
  <c r="D87" i="16"/>
  <c r="AT87" i="16" s="1"/>
  <c r="AU87" i="16" s="1"/>
  <c r="AV87" i="16" s="1"/>
  <c r="AR86" i="16"/>
  <c r="H93" i="2" s="1"/>
  <c r="K93" i="2" s="1"/>
  <c r="E93" i="2"/>
  <c r="S93" i="2" s="1"/>
  <c r="AM86" i="16"/>
  <c r="AL86" i="16"/>
  <c r="AK86" i="16"/>
  <c r="D86" i="16"/>
  <c r="AT86" i="16" s="1"/>
  <c r="AU86" i="16" s="1"/>
  <c r="AV86" i="16" s="1"/>
  <c r="AR85" i="16"/>
  <c r="H92" i="2" s="1"/>
  <c r="K92" i="2" s="1"/>
  <c r="AM85" i="16"/>
  <c r="AL85" i="16"/>
  <c r="AK85" i="16"/>
  <c r="D85" i="16"/>
  <c r="AT85" i="16" s="1"/>
  <c r="AU85" i="16" s="1"/>
  <c r="AV85" i="16" s="1"/>
  <c r="AR84" i="16"/>
  <c r="E91" i="2"/>
  <c r="S91" i="2" s="1"/>
  <c r="AM84" i="16"/>
  <c r="AL84" i="16"/>
  <c r="AK84" i="16"/>
  <c r="D84" i="16"/>
  <c r="AT84" i="16" s="1"/>
  <c r="AU84" i="16" s="1"/>
  <c r="AV84" i="16" s="1"/>
  <c r="AR83" i="16"/>
  <c r="H90" i="2" s="1"/>
  <c r="K90" i="2" s="1"/>
  <c r="AM83" i="16"/>
  <c r="AL83" i="16"/>
  <c r="AK83" i="16"/>
  <c r="D83" i="16"/>
  <c r="AT83" i="16" s="1"/>
  <c r="AU83" i="16" s="1"/>
  <c r="AV83" i="16" s="1"/>
  <c r="AR82" i="16"/>
  <c r="H89" i="2" s="1"/>
  <c r="K89" i="2" s="1"/>
  <c r="AM82" i="16"/>
  <c r="AL82" i="16"/>
  <c r="AK82" i="16"/>
  <c r="D82" i="16"/>
  <c r="AT82" i="16" s="1"/>
  <c r="AU82" i="16" s="1"/>
  <c r="AV82" i="16" s="1"/>
  <c r="AR81" i="16"/>
  <c r="H88" i="2" s="1"/>
  <c r="K88" i="2" s="1"/>
  <c r="AM81" i="16"/>
  <c r="AL81" i="16"/>
  <c r="AK81" i="16"/>
  <c r="D81" i="16"/>
  <c r="AT81" i="16" s="1"/>
  <c r="AU81" i="16" s="1"/>
  <c r="AV81" i="16" s="1"/>
  <c r="AR80" i="16"/>
  <c r="H87" i="2" s="1"/>
  <c r="K87" i="2" s="1"/>
  <c r="E87" i="2"/>
  <c r="S87" i="2" s="1"/>
  <c r="AM80" i="16"/>
  <c r="AL80" i="16"/>
  <c r="AK80" i="16"/>
  <c r="D80" i="16"/>
  <c r="AT80" i="16" s="1"/>
  <c r="AU80" i="16" s="1"/>
  <c r="AV80" i="16" s="1"/>
  <c r="AR79" i="16"/>
  <c r="H86" i="2" s="1"/>
  <c r="K86" i="2" s="1"/>
  <c r="E86" i="2"/>
  <c r="S86" i="2" s="1"/>
  <c r="AM79" i="16"/>
  <c r="AL79" i="16"/>
  <c r="AK79" i="16"/>
  <c r="AS79" i="16"/>
  <c r="D79" i="16"/>
  <c r="AT79" i="16" s="1"/>
  <c r="AU79" i="16" s="1"/>
  <c r="AV79" i="16" s="1"/>
  <c r="AR78" i="16"/>
  <c r="H85" i="2" s="1"/>
  <c r="K85" i="2" s="1"/>
  <c r="AM78" i="16"/>
  <c r="AL78" i="16"/>
  <c r="AK78" i="16"/>
  <c r="AS78" i="16"/>
  <c r="D78" i="16"/>
  <c r="AT78" i="16" s="1"/>
  <c r="AU78" i="16" s="1"/>
  <c r="AV78" i="16" s="1"/>
  <c r="AR77" i="16"/>
  <c r="H84" i="2" s="1"/>
  <c r="K84" i="2" s="1"/>
  <c r="AM77" i="16"/>
  <c r="AL77" i="16"/>
  <c r="AK77" i="16"/>
  <c r="D77" i="16"/>
  <c r="AT77" i="16" s="1"/>
  <c r="AU77" i="16" s="1"/>
  <c r="AV77" i="16" s="1"/>
  <c r="AR76" i="16"/>
  <c r="H83" i="2" s="1"/>
  <c r="K83" i="2" s="1"/>
  <c r="AM76" i="16"/>
  <c r="AL76" i="16"/>
  <c r="AK76" i="16"/>
  <c r="D76" i="16"/>
  <c r="AT76" i="16" s="1"/>
  <c r="AU76" i="16" s="1"/>
  <c r="AV76" i="16" s="1"/>
  <c r="AR75" i="16"/>
  <c r="E82" i="2"/>
  <c r="S82" i="2" s="1"/>
  <c r="AM75" i="16"/>
  <c r="AL75" i="16"/>
  <c r="AK75" i="16"/>
  <c r="D75" i="16"/>
  <c r="AT75" i="16" s="1"/>
  <c r="AU75" i="16" s="1"/>
  <c r="AV75" i="16" s="1"/>
  <c r="AR74" i="16"/>
  <c r="H81" i="2" s="1"/>
  <c r="K81" i="2" s="1"/>
  <c r="AM74" i="16"/>
  <c r="AL74" i="16"/>
  <c r="AK74" i="16"/>
  <c r="D74" i="16"/>
  <c r="AT74" i="16" s="1"/>
  <c r="AU74" i="16" s="1"/>
  <c r="AV74" i="16" s="1"/>
  <c r="AR73" i="16"/>
  <c r="H80" i="2" s="1"/>
  <c r="K80" i="2" s="1"/>
  <c r="AM73" i="16"/>
  <c r="AL73" i="16"/>
  <c r="AK73" i="16"/>
  <c r="D73" i="16"/>
  <c r="AT73" i="16" s="1"/>
  <c r="AU73" i="16" s="1"/>
  <c r="AV73" i="16" s="1"/>
  <c r="AR72" i="16"/>
  <c r="AM72" i="16"/>
  <c r="AL72" i="16"/>
  <c r="AK72" i="16"/>
  <c r="D72" i="16"/>
  <c r="AT72" i="16" s="1"/>
  <c r="AU72" i="16" s="1"/>
  <c r="AV72" i="16" s="1"/>
  <c r="AR71" i="16"/>
  <c r="H78" i="2" s="1"/>
  <c r="K78" i="2" s="1"/>
  <c r="AM71" i="16"/>
  <c r="AL71" i="16"/>
  <c r="AK71" i="16"/>
  <c r="D71" i="16"/>
  <c r="AT71" i="16" s="1"/>
  <c r="AU71" i="16" s="1"/>
  <c r="AV71" i="16" s="1"/>
  <c r="AR70" i="16"/>
  <c r="H77" i="2" s="1"/>
  <c r="K77" i="2" s="1"/>
  <c r="E77" i="2"/>
  <c r="S77" i="2" s="1"/>
  <c r="AM70" i="16"/>
  <c r="AL70" i="16"/>
  <c r="AK70" i="16"/>
  <c r="D70" i="16"/>
  <c r="AT70" i="16" s="1"/>
  <c r="AU70" i="16" s="1"/>
  <c r="AV70" i="16" s="1"/>
  <c r="AR69" i="16"/>
  <c r="H76" i="2" s="1"/>
  <c r="K76" i="2" s="1"/>
  <c r="E76" i="2"/>
  <c r="S76" i="2" s="1"/>
  <c r="AM69" i="16"/>
  <c r="AL69" i="16"/>
  <c r="AK69" i="16"/>
  <c r="AS69" i="16"/>
  <c r="D69" i="16"/>
  <c r="AT69" i="16" s="1"/>
  <c r="AU69" i="16" s="1"/>
  <c r="AV69" i="16" s="1"/>
  <c r="AR68" i="16"/>
  <c r="E75" i="2"/>
  <c r="S75" i="2" s="1"/>
  <c r="AM68" i="16"/>
  <c r="AL68" i="16"/>
  <c r="AK68" i="16"/>
  <c r="AS68" i="16"/>
  <c r="D68" i="16"/>
  <c r="AT68" i="16" s="1"/>
  <c r="AU68" i="16" s="1"/>
  <c r="AV68" i="16" s="1"/>
  <c r="AR67" i="16"/>
  <c r="H74" i="2" s="1"/>
  <c r="K74" i="2" s="1"/>
  <c r="AM67" i="16"/>
  <c r="AL67" i="16"/>
  <c r="AK67" i="16"/>
  <c r="D67" i="16"/>
  <c r="AT67" i="16" s="1"/>
  <c r="AU67" i="16" s="1"/>
  <c r="AV67" i="16" s="1"/>
  <c r="AR66" i="16"/>
  <c r="H73" i="2" s="1"/>
  <c r="K73" i="2" s="1"/>
  <c r="E73" i="2"/>
  <c r="S73" i="2" s="1"/>
  <c r="AM66" i="16"/>
  <c r="AL66" i="16"/>
  <c r="AK66" i="16"/>
  <c r="D66" i="16"/>
  <c r="AT66" i="16" s="1"/>
  <c r="AU66" i="16" s="1"/>
  <c r="AV66" i="16" s="1"/>
  <c r="AR65" i="16"/>
  <c r="AM65" i="16"/>
  <c r="AL65" i="16"/>
  <c r="AK65" i="16"/>
  <c r="D65" i="16"/>
  <c r="AT65" i="16" s="1"/>
  <c r="AU65" i="16" s="1"/>
  <c r="AV65" i="16" s="1"/>
  <c r="AR64" i="16"/>
  <c r="H71" i="2" s="1"/>
  <c r="K71" i="2" s="1"/>
  <c r="AM64" i="16"/>
  <c r="AL64" i="16"/>
  <c r="AK64" i="16"/>
  <c r="D64" i="16"/>
  <c r="AT64" i="16" s="1"/>
  <c r="AU64" i="16" s="1"/>
  <c r="AV64" i="16" s="1"/>
  <c r="AR63" i="16"/>
  <c r="H70" i="2" s="1"/>
  <c r="K70" i="2" s="1"/>
  <c r="E70" i="2"/>
  <c r="S70" i="2" s="1"/>
  <c r="AM63" i="16"/>
  <c r="AL63" i="16"/>
  <c r="AK63" i="16"/>
  <c r="D63" i="16"/>
  <c r="AT63" i="16" s="1"/>
  <c r="AU63" i="16" s="1"/>
  <c r="AV63" i="16" s="1"/>
  <c r="AR62" i="16"/>
  <c r="H69" i="2" s="1"/>
  <c r="K69" i="2" s="1"/>
  <c r="E69" i="2"/>
  <c r="S69" i="2" s="1"/>
  <c r="AM62" i="16"/>
  <c r="AL62" i="16"/>
  <c r="AK62" i="16"/>
  <c r="D62" i="16"/>
  <c r="AT62" i="16" s="1"/>
  <c r="AU62" i="16" s="1"/>
  <c r="AV62" i="16" s="1"/>
  <c r="AR61" i="16"/>
  <c r="H68" i="2" s="1"/>
  <c r="K68" i="2" s="1"/>
  <c r="AM61" i="16"/>
  <c r="AL61" i="16"/>
  <c r="AK61" i="16"/>
  <c r="D61" i="16"/>
  <c r="AT61" i="16" s="1"/>
  <c r="AU61" i="16" s="1"/>
  <c r="AV61" i="16" s="1"/>
  <c r="AR60" i="16"/>
  <c r="H67" i="2" s="1"/>
  <c r="K67" i="2" s="1"/>
  <c r="E67" i="2"/>
  <c r="S67" i="2" s="1"/>
  <c r="AM60" i="16"/>
  <c r="AL60" i="16"/>
  <c r="AK60" i="16"/>
  <c r="AS60" i="16"/>
  <c r="D60" i="16"/>
  <c r="AT60" i="16" s="1"/>
  <c r="AU60" i="16" s="1"/>
  <c r="AV60" i="16" s="1"/>
  <c r="AR59" i="16"/>
  <c r="H66" i="2" s="1"/>
  <c r="K66" i="2" s="1"/>
  <c r="AM59" i="16"/>
  <c r="AL59" i="16"/>
  <c r="AK59" i="16"/>
  <c r="D59" i="16"/>
  <c r="AT59" i="16" s="1"/>
  <c r="AU59" i="16" s="1"/>
  <c r="AV59" i="16" s="1"/>
  <c r="AR58" i="16"/>
  <c r="H65" i="2" s="1"/>
  <c r="K65" i="2" s="1"/>
  <c r="E65" i="2"/>
  <c r="S65" i="2" s="1"/>
  <c r="AM58" i="16"/>
  <c r="AL58" i="16"/>
  <c r="AK58" i="16"/>
  <c r="D58" i="16"/>
  <c r="AT58" i="16" s="1"/>
  <c r="AU58" i="16" s="1"/>
  <c r="AV58" i="16" s="1"/>
  <c r="AR57" i="16"/>
  <c r="AM57" i="16"/>
  <c r="AL57" i="16"/>
  <c r="AK57" i="16"/>
  <c r="D57" i="16"/>
  <c r="AT57" i="16" s="1"/>
  <c r="AU57" i="16" s="1"/>
  <c r="AV57" i="16" s="1"/>
  <c r="AR56" i="16"/>
  <c r="H63" i="2" s="1"/>
  <c r="K63" i="2" s="1"/>
  <c r="E63" i="2"/>
  <c r="S63" i="2" s="1"/>
  <c r="AM56" i="16"/>
  <c r="AL56" i="16"/>
  <c r="AK56" i="16"/>
  <c r="D56" i="16"/>
  <c r="AT56" i="16" s="1"/>
  <c r="AU56" i="16" s="1"/>
  <c r="AV56" i="16" s="1"/>
  <c r="AR55" i="16"/>
  <c r="H62" i="2" s="1"/>
  <c r="K62" i="2" s="1"/>
  <c r="E62" i="2"/>
  <c r="S62" i="2" s="1"/>
  <c r="AM55" i="16"/>
  <c r="AL55" i="16"/>
  <c r="AK55" i="16"/>
  <c r="D55" i="16"/>
  <c r="AT55" i="16" s="1"/>
  <c r="AU55" i="16" s="1"/>
  <c r="AV55" i="16" s="1"/>
  <c r="AR54" i="16"/>
  <c r="H61" i="2" s="1"/>
  <c r="K61" i="2" s="1"/>
  <c r="E61" i="2"/>
  <c r="S61" i="2" s="1"/>
  <c r="AM54" i="16"/>
  <c r="AL54" i="16"/>
  <c r="AK54" i="16"/>
  <c r="D54" i="16"/>
  <c r="AT54" i="16" s="1"/>
  <c r="AU54" i="16" s="1"/>
  <c r="AV54" i="16" s="1"/>
  <c r="AR53" i="16"/>
  <c r="H60" i="2" s="1"/>
  <c r="K60" i="2" s="1"/>
  <c r="AM53" i="16"/>
  <c r="AL53" i="16"/>
  <c r="AK53" i="16"/>
  <c r="D53" i="16"/>
  <c r="AT53" i="16" s="1"/>
  <c r="AU53" i="16" s="1"/>
  <c r="AV53" i="16" s="1"/>
  <c r="AR52" i="16"/>
  <c r="E59" i="2"/>
  <c r="S59" i="2" s="1"/>
  <c r="AM52" i="16"/>
  <c r="AL52" i="16"/>
  <c r="AK52" i="16"/>
  <c r="D52" i="16"/>
  <c r="AT52" i="16" s="1"/>
  <c r="AU52" i="16" s="1"/>
  <c r="AV52" i="16" s="1"/>
  <c r="AR51" i="16"/>
  <c r="H58" i="2" s="1"/>
  <c r="K58" i="2" s="1"/>
  <c r="E58" i="2"/>
  <c r="S58" i="2" s="1"/>
  <c r="AM51" i="16"/>
  <c r="AL51" i="16"/>
  <c r="AK51" i="16"/>
  <c r="D51" i="16"/>
  <c r="AT51" i="16" s="1"/>
  <c r="AU51" i="16" s="1"/>
  <c r="AV51" i="16" s="1"/>
  <c r="AR50" i="16"/>
  <c r="H57" i="2" s="1"/>
  <c r="K57" i="2" s="1"/>
  <c r="E57" i="2"/>
  <c r="S57" i="2" s="1"/>
  <c r="AM50" i="16"/>
  <c r="AL50" i="16"/>
  <c r="AK50" i="16"/>
  <c r="AS50" i="16"/>
  <c r="D50" i="16"/>
  <c r="AT50" i="16" s="1"/>
  <c r="AU50" i="16" s="1"/>
  <c r="AV50" i="16" s="1"/>
  <c r="AR49" i="16"/>
  <c r="H56" i="2" s="1"/>
  <c r="K56" i="2" s="1"/>
  <c r="AM49" i="16"/>
  <c r="AL49" i="16"/>
  <c r="AK49" i="16"/>
  <c r="D49" i="16"/>
  <c r="AT49" i="16" s="1"/>
  <c r="AU49" i="16" s="1"/>
  <c r="AV49" i="16" s="1"/>
  <c r="AR48" i="16"/>
  <c r="H55" i="2" s="1"/>
  <c r="K55" i="2" s="1"/>
  <c r="E55" i="2"/>
  <c r="S55" i="2" s="1"/>
  <c r="AM48" i="16"/>
  <c r="AL48" i="16"/>
  <c r="AK48" i="16"/>
  <c r="D48" i="16"/>
  <c r="AT48" i="16" s="1"/>
  <c r="AU48" i="16" s="1"/>
  <c r="AV48" i="16" s="1"/>
  <c r="AR47" i="16"/>
  <c r="H54" i="2" s="1"/>
  <c r="K54" i="2" s="1"/>
  <c r="E54" i="2"/>
  <c r="S54" i="2" s="1"/>
  <c r="AM47" i="16"/>
  <c r="AL47" i="16"/>
  <c r="AK47" i="16"/>
  <c r="D47" i="16"/>
  <c r="AT47" i="16" s="1"/>
  <c r="AU47" i="16" s="1"/>
  <c r="AV47" i="16" s="1"/>
  <c r="AR46" i="16"/>
  <c r="H53" i="2" s="1"/>
  <c r="K53" i="2" s="1"/>
  <c r="E53" i="2"/>
  <c r="S53" i="2" s="1"/>
  <c r="AM46" i="16"/>
  <c r="AL46" i="16"/>
  <c r="AK46" i="16"/>
  <c r="D46" i="16"/>
  <c r="AT46" i="16" s="1"/>
  <c r="AU46" i="16" s="1"/>
  <c r="AV46" i="16" s="1"/>
  <c r="AR45" i="16"/>
  <c r="H52" i="2" s="1"/>
  <c r="K52" i="2" s="1"/>
  <c r="E52" i="2"/>
  <c r="S52" i="2" s="1"/>
  <c r="AM45" i="16"/>
  <c r="AL45" i="16"/>
  <c r="AK45" i="16"/>
  <c r="D45" i="16"/>
  <c r="AT45" i="16" s="1"/>
  <c r="AU45" i="16" s="1"/>
  <c r="AV45" i="16" s="1"/>
  <c r="AR44" i="16"/>
  <c r="AM44" i="16"/>
  <c r="AL44" i="16"/>
  <c r="AK44" i="16"/>
  <c r="D44" i="16"/>
  <c r="AT44" i="16" s="1"/>
  <c r="AU44" i="16" s="1"/>
  <c r="AV44" i="16" s="1"/>
  <c r="AR43" i="16"/>
  <c r="H50" i="2" s="1"/>
  <c r="K50" i="2" s="1"/>
  <c r="E50" i="2"/>
  <c r="S50" i="2" s="1"/>
  <c r="AM43" i="16"/>
  <c r="AL43" i="16"/>
  <c r="AK43" i="16"/>
  <c r="D43" i="16"/>
  <c r="AT43" i="16" s="1"/>
  <c r="AU43" i="16" s="1"/>
  <c r="AV43" i="16" s="1"/>
  <c r="AR42" i="16"/>
  <c r="H49" i="2" s="1"/>
  <c r="K49" i="2" s="1"/>
  <c r="E49" i="2"/>
  <c r="S49" i="2" s="1"/>
  <c r="AM42" i="16"/>
  <c r="AL42" i="16"/>
  <c r="AK42" i="16"/>
  <c r="AS42" i="16"/>
  <c r="D42" i="16"/>
  <c r="AT42" i="16" s="1"/>
  <c r="AU42" i="16" s="1"/>
  <c r="AV42" i="16" s="1"/>
  <c r="AR41" i="16"/>
  <c r="AM41" i="16"/>
  <c r="AL41" i="16"/>
  <c r="AK41" i="16"/>
  <c r="D41" i="16"/>
  <c r="AT41" i="16" s="1"/>
  <c r="AU41" i="16" s="1"/>
  <c r="AV41" i="16" s="1"/>
  <c r="AR40" i="16"/>
  <c r="E47" i="2"/>
  <c r="S47" i="2" s="1"/>
  <c r="AM40" i="16"/>
  <c r="AL40" i="16"/>
  <c r="AK40" i="16"/>
  <c r="D40" i="16"/>
  <c r="AT40" i="16" s="1"/>
  <c r="AU40" i="16" s="1"/>
  <c r="AV40" i="16" s="1"/>
  <c r="AR39" i="16"/>
  <c r="H46" i="2" s="1"/>
  <c r="K46" i="2" s="1"/>
  <c r="AM39" i="16"/>
  <c r="AL39" i="16"/>
  <c r="AK39" i="16"/>
  <c r="D39" i="16"/>
  <c r="AT39" i="16" s="1"/>
  <c r="AU39" i="16" s="1"/>
  <c r="AV39" i="16" s="1"/>
  <c r="AR38" i="16"/>
  <c r="H45" i="2" s="1"/>
  <c r="K45" i="2" s="1"/>
  <c r="AM38" i="16"/>
  <c r="AL38" i="16"/>
  <c r="AK38" i="16"/>
  <c r="D38" i="16"/>
  <c r="AT38" i="16" s="1"/>
  <c r="AU38" i="16" s="1"/>
  <c r="AV38" i="16" s="1"/>
  <c r="AR37" i="16"/>
  <c r="H44" i="2" s="1"/>
  <c r="K44" i="2" s="1"/>
  <c r="E44" i="2"/>
  <c r="S44" i="2" s="1"/>
  <c r="AM37" i="16"/>
  <c r="AL37" i="16"/>
  <c r="AK37" i="16"/>
  <c r="D37" i="16"/>
  <c r="AT37" i="16" s="1"/>
  <c r="AU37" i="16" s="1"/>
  <c r="AV37" i="16" s="1"/>
  <c r="AR36" i="16"/>
  <c r="H43" i="2" s="1"/>
  <c r="K43" i="2" s="1"/>
  <c r="E43" i="2"/>
  <c r="S43" i="2" s="1"/>
  <c r="AM36" i="16"/>
  <c r="AL36" i="16"/>
  <c r="AK36" i="16"/>
  <c r="D36" i="16"/>
  <c r="AT36" i="16" s="1"/>
  <c r="AU36" i="16" s="1"/>
  <c r="AV36" i="16" s="1"/>
  <c r="AR34" i="16"/>
  <c r="H41" i="2" s="1"/>
  <c r="K41" i="2" s="1"/>
  <c r="E41" i="2"/>
  <c r="S41" i="2" s="1"/>
  <c r="AM34" i="16"/>
  <c r="AL34" i="16"/>
  <c r="AK34" i="16"/>
  <c r="D34" i="16"/>
  <c r="AT34" i="16" s="1"/>
  <c r="AU34" i="16" s="1"/>
  <c r="AV34" i="16" s="1"/>
  <c r="AR33" i="16"/>
  <c r="H40" i="2" s="1"/>
  <c r="K40" i="2" s="1"/>
  <c r="E40" i="2"/>
  <c r="S40" i="2" s="1"/>
  <c r="AM33" i="16"/>
  <c r="AL33" i="16"/>
  <c r="AK33" i="16"/>
  <c r="D33" i="16"/>
  <c r="AT33" i="16" s="1"/>
  <c r="AU33" i="16" s="1"/>
  <c r="AV33" i="16" s="1"/>
  <c r="AR32" i="16"/>
  <c r="H39" i="2" s="1"/>
  <c r="K39" i="2" s="1"/>
  <c r="E39" i="2"/>
  <c r="S39" i="2" s="1"/>
  <c r="AM32" i="16"/>
  <c r="AL32" i="16"/>
  <c r="AK32" i="16"/>
  <c r="AS32" i="16"/>
  <c r="D32" i="16"/>
  <c r="AT32" i="16" s="1"/>
  <c r="AU32" i="16" s="1"/>
  <c r="AV32" i="16" s="1"/>
  <c r="H38" i="2"/>
  <c r="K38" i="2" s="1"/>
  <c r="AR30" i="16"/>
  <c r="AM30" i="16"/>
  <c r="AL30" i="16"/>
  <c r="AK30" i="16"/>
  <c r="D30" i="16"/>
  <c r="AT30" i="16" s="1"/>
  <c r="AU30" i="16" s="1"/>
  <c r="AV30" i="16" s="1"/>
  <c r="AR29" i="16"/>
  <c r="H36" i="2" s="1"/>
  <c r="K36" i="2" s="1"/>
  <c r="E36" i="2"/>
  <c r="S36" i="2" s="1"/>
  <c r="AM29" i="16"/>
  <c r="AL29" i="16"/>
  <c r="AK29" i="16"/>
  <c r="D29" i="16"/>
  <c r="AT29" i="16" s="1"/>
  <c r="AU29" i="16" s="1"/>
  <c r="AV29" i="16" s="1"/>
  <c r="AR28" i="16"/>
  <c r="H35" i="2" s="1"/>
  <c r="K35" i="2" s="1"/>
  <c r="AM28" i="16"/>
  <c r="AL28" i="16"/>
  <c r="AK28" i="16"/>
  <c r="D28" i="16"/>
  <c r="AT28" i="16" s="1"/>
  <c r="AU28" i="16" s="1"/>
  <c r="AV28" i="16" s="1"/>
  <c r="AR27" i="16"/>
  <c r="H34" i="2" s="1"/>
  <c r="K34" i="2" s="1"/>
  <c r="AM27" i="16"/>
  <c r="AL27" i="16"/>
  <c r="AK27" i="16"/>
  <c r="D27" i="16"/>
  <c r="AT27" i="16" s="1"/>
  <c r="AU27" i="16" s="1"/>
  <c r="AV27" i="16" s="1"/>
  <c r="AR26" i="16"/>
  <c r="H33" i="2" s="1"/>
  <c r="K33" i="2" s="1"/>
  <c r="AM26" i="16"/>
  <c r="AL26" i="16"/>
  <c r="AK26" i="16"/>
  <c r="D26" i="16"/>
  <c r="AT26" i="16" s="1"/>
  <c r="AU26" i="16" s="1"/>
  <c r="AV26" i="16" s="1"/>
  <c r="AR25" i="16"/>
  <c r="H32" i="2" s="1"/>
  <c r="K32" i="2" s="1"/>
  <c r="AS25" i="16"/>
  <c r="AM25" i="16"/>
  <c r="AL25" i="16"/>
  <c r="AK25" i="16"/>
  <c r="D25" i="16"/>
  <c r="AT25" i="16" s="1"/>
  <c r="AU25" i="16" s="1"/>
  <c r="AV25" i="16" s="1"/>
  <c r="AR23" i="16"/>
  <c r="H30" i="2" s="1"/>
  <c r="K30" i="2" s="1"/>
  <c r="AM23" i="16"/>
  <c r="AL23" i="16"/>
  <c r="AK23" i="16"/>
  <c r="D23" i="16"/>
  <c r="AT23" i="16" s="1"/>
  <c r="AU23" i="16" s="1"/>
  <c r="AV23" i="16" s="1"/>
  <c r="AR22" i="16"/>
  <c r="H29" i="2" s="1"/>
  <c r="K29" i="2" s="1"/>
  <c r="AM22" i="16"/>
  <c r="AL22" i="16"/>
  <c r="AK22" i="16"/>
  <c r="D22" i="16"/>
  <c r="AT22" i="16" s="1"/>
  <c r="AU22" i="16" s="1"/>
  <c r="AV22" i="16" s="1"/>
  <c r="AR21" i="16"/>
  <c r="H28" i="2" s="1"/>
  <c r="K28" i="2" s="1"/>
  <c r="E28" i="2"/>
  <c r="S28" i="2" s="1"/>
  <c r="AM21" i="16"/>
  <c r="AL21" i="16"/>
  <c r="AK21" i="16"/>
  <c r="D21" i="16"/>
  <c r="AT21" i="16" s="1"/>
  <c r="AU21" i="16" s="1"/>
  <c r="AV21" i="16" s="1"/>
  <c r="AR20" i="16"/>
  <c r="H27" i="2" s="1"/>
  <c r="K27" i="2" s="1"/>
  <c r="AM20" i="16"/>
  <c r="AL20" i="16"/>
  <c r="AK20" i="16"/>
  <c r="D20" i="16"/>
  <c r="AT20" i="16" s="1"/>
  <c r="AU20" i="16" s="1"/>
  <c r="AV20" i="16" s="1"/>
  <c r="AR19" i="16"/>
  <c r="H26" i="2" s="1"/>
  <c r="K26" i="2" s="1"/>
  <c r="E26" i="2"/>
  <c r="S26" i="2" s="1"/>
  <c r="AM19" i="16"/>
  <c r="AL19" i="16"/>
  <c r="AK19" i="16"/>
  <c r="D19" i="16"/>
  <c r="AT19" i="16" s="1"/>
  <c r="AU19" i="16" s="1"/>
  <c r="AV19" i="16" s="1"/>
  <c r="AR18" i="16"/>
  <c r="AM18" i="16"/>
  <c r="AL18" i="16"/>
  <c r="AK18" i="16"/>
  <c r="D18" i="16"/>
  <c r="AT18" i="16" s="1"/>
  <c r="AU18" i="16" s="1"/>
  <c r="AV18" i="16" s="1"/>
  <c r="AR16" i="16"/>
  <c r="H23" i="2" s="1"/>
  <c r="K23" i="2" s="1"/>
  <c r="AM16" i="16"/>
  <c r="AL16" i="16"/>
  <c r="AK16" i="16"/>
  <c r="D16" i="16"/>
  <c r="AT16" i="16" s="1"/>
  <c r="AU16" i="16" s="1"/>
  <c r="AV16" i="16" s="1"/>
  <c r="AR15" i="16"/>
  <c r="H22" i="2" s="1"/>
  <c r="K22" i="2" s="1"/>
  <c r="AM15" i="16"/>
  <c r="AL15" i="16"/>
  <c r="AK15" i="16"/>
  <c r="D15" i="16"/>
  <c r="AT15" i="16" s="1"/>
  <c r="AU15" i="16" s="1"/>
  <c r="AV15" i="16" s="1"/>
  <c r="E21" i="2"/>
  <c r="S21" i="2" s="1"/>
  <c r="AR13" i="16"/>
  <c r="H20" i="2" s="1"/>
  <c r="K20" i="2" s="1"/>
  <c r="E20" i="2"/>
  <c r="S20" i="2" s="1"/>
  <c r="AM13" i="16"/>
  <c r="AL13" i="16"/>
  <c r="AK13" i="16"/>
  <c r="D13" i="16"/>
  <c r="AT13" i="16" s="1"/>
  <c r="AU13" i="16" s="1"/>
  <c r="AV13" i="16" s="1"/>
  <c r="AR12" i="16"/>
  <c r="H19" i="2" s="1"/>
  <c r="K19" i="2" s="1"/>
  <c r="E19" i="2"/>
  <c r="S19" i="2" s="1"/>
  <c r="AM12" i="16"/>
  <c r="AL12" i="16"/>
  <c r="AK12" i="16"/>
  <c r="D12" i="16"/>
  <c r="AT12" i="16" s="1"/>
  <c r="AU12" i="16" s="1"/>
  <c r="AV12" i="16" s="1"/>
  <c r="AR11" i="16"/>
  <c r="H18" i="2" s="1"/>
  <c r="K18" i="2" s="1"/>
  <c r="AM11" i="16"/>
  <c r="AL11" i="16"/>
  <c r="AK11" i="16"/>
  <c r="D11" i="16"/>
  <c r="AT11" i="16" s="1"/>
  <c r="AU11" i="16" s="1"/>
  <c r="AV11" i="16" s="1"/>
  <c r="AR10" i="16"/>
  <c r="H17" i="2" s="1"/>
  <c r="K17" i="2" s="1"/>
  <c r="E17" i="2"/>
  <c r="S17" i="2" s="1"/>
  <c r="AM10" i="16"/>
  <c r="AL10" i="16"/>
  <c r="AK10" i="16"/>
  <c r="D10" i="16"/>
  <c r="AT10" i="16" s="1"/>
  <c r="AU10" i="16" s="1"/>
  <c r="AV10" i="16" s="1"/>
  <c r="AR9" i="16"/>
  <c r="H16" i="2" s="1"/>
  <c r="K16" i="2" s="1"/>
  <c r="E16" i="2"/>
  <c r="S16" i="2" s="1"/>
  <c r="AM9" i="16"/>
  <c r="AL9" i="16"/>
  <c r="AK9" i="16"/>
  <c r="D9" i="16"/>
  <c r="AT9" i="16" s="1"/>
  <c r="AU9" i="16" s="1"/>
  <c r="AV9" i="16" s="1"/>
  <c r="AR8" i="16"/>
  <c r="H15" i="2" s="1"/>
  <c r="K15" i="2" s="1"/>
  <c r="AM8" i="16"/>
  <c r="AL8" i="16"/>
  <c r="AK8" i="16"/>
  <c r="D8" i="16"/>
  <c r="AT8" i="16" s="1"/>
  <c r="AU8" i="16" s="1"/>
  <c r="AV8" i="16" s="1"/>
  <c r="H14" i="2"/>
  <c r="AM7" i="16"/>
  <c r="AL7" i="16"/>
  <c r="AK7" i="16"/>
  <c r="D7" i="16"/>
  <c r="AT7" i="16" s="1"/>
  <c r="AU7" i="16" s="1"/>
  <c r="AV7" i="16" s="1"/>
  <c r="AG117" i="2"/>
  <c r="AF117" i="2"/>
  <c r="AE117" i="2"/>
  <c r="AE11" i="2" s="1"/>
  <c r="AE4" i="2" s="1"/>
  <c r="AD117" i="2"/>
  <c r="AC117" i="2"/>
  <c r="AB117" i="2"/>
  <c r="AA117" i="2"/>
  <c r="Z117" i="2"/>
  <c r="Y117" i="2"/>
  <c r="X117" i="2"/>
  <c r="W117" i="2"/>
  <c r="Q116" i="2"/>
  <c r="P116" i="2"/>
  <c r="O116" i="2"/>
  <c r="G116" i="2"/>
  <c r="J116" i="2" s="1"/>
  <c r="F116" i="2"/>
  <c r="I116" i="2" s="1"/>
  <c r="E116" i="2"/>
  <c r="S116" i="2" s="1"/>
  <c r="Q115" i="2"/>
  <c r="P115" i="2"/>
  <c r="O115" i="2"/>
  <c r="G115" i="2"/>
  <c r="J115" i="2" s="1"/>
  <c r="F115" i="2"/>
  <c r="I115" i="2" s="1"/>
  <c r="Q114" i="2"/>
  <c r="P114" i="2"/>
  <c r="O114" i="2"/>
  <c r="H114" i="2"/>
  <c r="K114" i="2" s="1"/>
  <c r="G114" i="2"/>
  <c r="J114" i="2" s="1"/>
  <c r="F114" i="2"/>
  <c r="I114" i="2" s="1"/>
  <c r="Q113" i="2"/>
  <c r="P113" i="2"/>
  <c r="O113" i="2"/>
  <c r="G113" i="2"/>
  <c r="J113" i="2" s="1"/>
  <c r="F113" i="2"/>
  <c r="I113" i="2" s="1"/>
  <c r="E113" i="2"/>
  <c r="S113" i="2" s="1"/>
  <c r="Q112" i="2"/>
  <c r="P112" i="2"/>
  <c r="O112" i="2"/>
  <c r="G112" i="2"/>
  <c r="J112" i="2" s="1"/>
  <c r="F112" i="2"/>
  <c r="I112" i="2" s="1"/>
  <c r="Q111" i="2"/>
  <c r="P111" i="2"/>
  <c r="O111" i="2"/>
  <c r="G111" i="2"/>
  <c r="J111" i="2" s="1"/>
  <c r="F111" i="2"/>
  <c r="I111" i="2" s="1"/>
  <c r="Q110" i="2"/>
  <c r="P110" i="2"/>
  <c r="O110" i="2"/>
  <c r="H110" i="2"/>
  <c r="K110" i="2" s="1"/>
  <c r="G110" i="2"/>
  <c r="J110" i="2" s="1"/>
  <c r="F110" i="2"/>
  <c r="I110" i="2" s="1"/>
  <c r="Q109" i="2"/>
  <c r="P109" i="2"/>
  <c r="O109" i="2"/>
  <c r="G109" i="2"/>
  <c r="J109" i="2" s="1"/>
  <c r="F109" i="2"/>
  <c r="I109" i="2" s="1"/>
  <c r="E109" i="2"/>
  <c r="S109" i="2" s="1"/>
  <c r="Q108" i="2"/>
  <c r="P108" i="2"/>
  <c r="O108" i="2"/>
  <c r="G108" i="2"/>
  <c r="J108" i="2" s="1"/>
  <c r="F108" i="2"/>
  <c r="I108" i="2" s="1"/>
  <c r="Q107" i="2"/>
  <c r="P107" i="2"/>
  <c r="O107" i="2"/>
  <c r="G107" i="2"/>
  <c r="J107" i="2" s="1"/>
  <c r="F107" i="2"/>
  <c r="I107" i="2" s="1"/>
  <c r="Q106" i="2"/>
  <c r="P106" i="2"/>
  <c r="O106" i="2"/>
  <c r="G106" i="2"/>
  <c r="J106" i="2" s="1"/>
  <c r="F106" i="2"/>
  <c r="I106" i="2" s="1"/>
  <c r="E106" i="2"/>
  <c r="S106" i="2" s="1"/>
  <c r="Q105" i="2"/>
  <c r="P105" i="2"/>
  <c r="O105" i="2"/>
  <c r="G105" i="2"/>
  <c r="J105" i="2" s="1"/>
  <c r="F105" i="2"/>
  <c r="I105" i="2" s="1"/>
  <c r="Q104" i="2"/>
  <c r="P104" i="2"/>
  <c r="O104" i="2"/>
  <c r="G104" i="2"/>
  <c r="J104" i="2" s="1"/>
  <c r="F104" i="2"/>
  <c r="I104" i="2" s="1"/>
  <c r="Q103" i="2"/>
  <c r="P103" i="2"/>
  <c r="O103" i="2"/>
  <c r="H103" i="2"/>
  <c r="K103" i="2" s="1"/>
  <c r="G103" i="2"/>
  <c r="J103" i="2" s="1"/>
  <c r="F103" i="2"/>
  <c r="I103" i="2" s="1"/>
  <c r="Q102" i="2"/>
  <c r="P102" i="2"/>
  <c r="O102" i="2"/>
  <c r="G102" i="2"/>
  <c r="J102" i="2" s="1"/>
  <c r="F102" i="2"/>
  <c r="I102" i="2" s="1"/>
  <c r="E102" i="2"/>
  <c r="S102" i="2" s="1"/>
  <c r="Q101" i="2"/>
  <c r="P101" i="2"/>
  <c r="O101" i="2"/>
  <c r="G101" i="2"/>
  <c r="J101" i="2" s="1"/>
  <c r="F101" i="2"/>
  <c r="I101" i="2" s="1"/>
  <c r="Q100" i="2"/>
  <c r="P100" i="2"/>
  <c r="O100" i="2"/>
  <c r="G100" i="2"/>
  <c r="J100" i="2" s="1"/>
  <c r="F100" i="2"/>
  <c r="I100" i="2" s="1"/>
  <c r="Q99" i="2"/>
  <c r="P99" i="2"/>
  <c r="O99" i="2"/>
  <c r="G99" i="2"/>
  <c r="J99" i="2" s="1"/>
  <c r="F99" i="2"/>
  <c r="I99" i="2" s="1"/>
  <c r="E99" i="2"/>
  <c r="S99" i="2" s="1"/>
  <c r="Q98" i="2"/>
  <c r="P98" i="2"/>
  <c r="O98" i="2"/>
  <c r="G98" i="2"/>
  <c r="J98" i="2" s="1"/>
  <c r="F98" i="2"/>
  <c r="I98" i="2" s="1"/>
  <c r="Q97" i="2"/>
  <c r="P97" i="2"/>
  <c r="O97" i="2"/>
  <c r="G97" i="2"/>
  <c r="J97" i="2" s="1"/>
  <c r="F97" i="2"/>
  <c r="I97" i="2" s="1"/>
  <c r="Q96" i="2"/>
  <c r="P96" i="2"/>
  <c r="O96" i="2"/>
  <c r="H96" i="2"/>
  <c r="K96" i="2" s="1"/>
  <c r="G96" i="2"/>
  <c r="J96" i="2" s="1"/>
  <c r="F96" i="2"/>
  <c r="I96" i="2" s="1"/>
  <c r="Q95" i="2"/>
  <c r="P95" i="2"/>
  <c r="O95" i="2"/>
  <c r="G95" i="2"/>
  <c r="J95" i="2" s="1"/>
  <c r="F95" i="2"/>
  <c r="I95" i="2" s="1"/>
  <c r="E95" i="2"/>
  <c r="S95" i="2" s="1"/>
  <c r="Q94" i="2"/>
  <c r="P94" i="2"/>
  <c r="O94" i="2"/>
  <c r="G94" i="2"/>
  <c r="J94" i="2" s="1"/>
  <c r="F94" i="2"/>
  <c r="I94" i="2" s="1"/>
  <c r="Q93" i="2"/>
  <c r="P93" i="2"/>
  <c r="O93" i="2"/>
  <c r="G93" i="2"/>
  <c r="J93" i="2" s="1"/>
  <c r="F93" i="2"/>
  <c r="I93" i="2" s="1"/>
  <c r="Q92" i="2"/>
  <c r="P92" i="2"/>
  <c r="O92" i="2"/>
  <c r="G92" i="2"/>
  <c r="J92" i="2" s="1"/>
  <c r="F92" i="2"/>
  <c r="I92" i="2" s="1"/>
  <c r="Q91" i="2"/>
  <c r="P91" i="2"/>
  <c r="O91" i="2"/>
  <c r="H91" i="2"/>
  <c r="K91" i="2" s="1"/>
  <c r="G91" i="2"/>
  <c r="J91" i="2" s="1"/>
  <c r="F91" i="2"/>
  <c r="I91" i="2" s="1"/>
  <c r="Q90" i="2"/>
  <c r="P90" i="2"/>
  <c r="O90" i="2"/>
  <c r="G90" i="2"/>
  <c r="J90" i="2" s="1"/>
  <c r="F90" i="2"/>
  <c r="I90" i="2" s="1"/>
  <c r="Q89" i="2"/>
  <c r="P89" i="2"/>
  <c r="O89" i="2"/>
  <c r="G89" i="2"/>
  <c r="J89" i="2" s="1"/>
  <c r="F89" i="2"/>
  <c r="I89" i="2" s="1"/>
  <c r="E89" i="2"/>
  <c r="S89" i="2" s="1"/>
  <c r="Q88" i="2"/>
  <c r="P88" i="2"/>
  <c r="O88" i="2"/>
  <c r="G88" i="2"/>
  <c r="J88" i="2" s="1"/>
  <c r="F88" i="2"/>
  <c r="I88" i="2" s="1"/>
  <c r="Q87" i="2"/>
  <c r="P87" i="2"/>
  <c r="O87" i="2"/>
  <c r="G87" i="2"/>
  <c r="J87" i="2" s="1"/>
  <c r="F87" i="2"/>
  <c r="I87" i="2" s="1"/>
  <c r="Q86" i="2"/>
  <c r="P86" i="2"/>
  <c r="O86" i="2"/>
  <c r="G86" i="2"/>
  <c r="J86" i="2" s="1"/>
  <c r="F86" i="2"/>
  <c r="I86" i="2" s="1"/>
  <c r="Q85" i="2"/>
  <c r="P85" i="2"/>
  <c r="O85" i="2"/>
  <c r="G85" i="2"/>
  <c r="J85" i="2" s="1"/>
  <c r="F85" i="2"/>
  <c r="I85" i="2" s="1"/>
  <c r="E85" i="2"/>
  <c r="S85" i="2" s="1"/>
  <c r="Q84" i="2"/>
  <c r="P84" i="2"/>
  <c r="O84" i="2"/>
  <c r="G84" i="2"/>
  <c r="J84" i="2" s="1"/>
  <c r="F84" i="2"/>
  <c r="I84" i="2" s="1"/>
  <c r="Q83" i="2"/>
  <c r="P83" i="2"/>
  <c r="O83" i="2"/>
  <c r="G83" i="2"/>
  <c r="J83" i="2" s="1"/>
  <c r="F83" i="2"/>
  <c r="I83" i="2" s="1"/>
  <c r="Q82" i="2"/>
  <c r="P82" i="2"/>
  <c r="O82" i="2"/>
  <c r="H82" i="2"/>
  <c r="K82" i="2" s="1"/>
  <c r="G82" i="2"/>
  <c r="J82" i="2" s="1"/>
  <c r="F82" i="2"/>
  <c r="I82" i="2" s="1"/>
  <c r="Q81" i="2"/>
  <c r="P81" i="2"/>
  <c r="O81" i="2"/>
  <c r="G81" i="2"/>
  <c r="J81" i="2" s="1"/>
  <c r="F81" i="2"/>
  <c r="I81" i="2" s="1"/>
  <c r="E81" i="2"/>
  <c r="S81" i="2" s="1"/>
  <c r="Q80" i="2"/>
  <c r="P80" i="2"/>
  <c r="O80" i="2"/>
  <c r="G80" i="2"/>
  <c r="J80" i="2" s="1"/>
  <c r="F80" i="2"/>
  <c r="I80" i="2" s="1"/>
  <c r="Q79" i="2"/>
  <c r="P79" i="2"/>
  <c r="O79" i="2"/>
  <c r="H79" i="2"/>
  <c r="K79" i="2" s="1"/>
  <c r="G79" i="2"/>
  <c r="J79" i="2" s="1"/>
  <c r="F79" i="2"/>
  <c r="I79" i="2" s="1"/>
  <c r="E79" i="2"/>
  <c r="S79" i="2" s="1"/>
  <c r="Q78" i="2"/>
  <c r="P78" i="2"/>
  <c r="O78" i="2"/>
  <c r="G78" i="2"/>
  <c r="J78" i="2" s="1"/>
  <c r="F78" i="2"/>
  <c r="I78" i="2" s="1"/>
  <c r="E78" i="2"/>
  <c r="S78" i="2" s="1"/>
  <c r="Q77" i="2"/>
  <c r="P77" i="2"/>
  <c r="O77" i="2"/>
  <c r="G77" i="2"/>
  <c r="J77" i="2" s="1"/>
  <c r="F77" i="2"/>
  <c r="I77" i="2" s="1"/>
  <c r="Q76" i="2"/>
  <c r="P76" i="2"/>
  <c r="O76" i="2"/>
  <c r="G76" i="2"/>
  <c r="J76" i="2" s="1"/>
  <c r="F76" i="2"/>
  <c r="I76" i="2" s="1"/>
  <c r="Q75" i="2"/>
  <c r="P75" i="2"/>
  <c r="O75" i="2"/>
  <c r="H75" i="2"/>
  <c r="K75" i="2" s="1"/>
  <c r="G75" i="2"/>
  <c r="J75" i="2" s="1"/>
  <c r="F75" i="2"/>
  <c r="I75" i="2" s="1"/>
  <c r="Q74" i="2"/>
  <c r="P74" i="2"/>
  <c r="O74" i="2"/>
  <c r="G74" i="2"/>
  <c r="J74" i="2" s="1"/>
  <c r="F74" i="2"/>
  <c r="I74" i="2" s="1"/>
  <c r="E74" i="2"/>
  <c r="S74" i="2" s="1"/>
  <c r="Q73" i="2"/>
  <c r="P73" i="2"/>
  <c r="O73" i="2"/>
  <c r="G73" i="2"/>
  <c r="J73" i="2" s="1"/>
  <c r="F73" i="2"/>
  <c r="I73" i="2" s="1"/>
  <c r="Q72" i="2"/>
  <c r="P72" i="2"/>
  <c r="O72" i="2"/>
  <c r="H72" i="2"/>
  <c r="K72" i="2" s="1"/>
  <c r="G72" i="2"/>
  <c r="J72" i="2" s="1"/>
  <c r="F72" i="2"/>
  <c r="I72" i="2" s="1"/>
  <c r="Q71" i="2"/>
  <c r="P71" i="2"/>
  <c r="O71" i="2"/>
  <c r="G71" i="2"/>
  <c r="J71" i="2" s="1"/>
  <c r="F71" i="2"/>
  <c r="I71" i="2" s="1"/>
  <c r="E71" i="2"/>
  <c r="S71" i="2" s="1"/>
  <c r="Q70" i="2"/>
  <c r="P70" i="2"/>
  <c r="O70" i="2"/>
  <c r="G70" i="2"/>
  <c r="J70" i="2" s="1"/>
  <c r="F70" i="2"/>
  <c r="I70" i="2" s="1"/>
  <c r="Q69" i="2"/>
  <c r="P69" i="2"/>
  <c r="O69" i="2"/>
  <c r="G69" i="2"/>
  <c r="J69" i="2" s="1"/>
  <c r="F69" i="2"/>
  <c r="I69" i="2" s="1"/>
  <c r="Q68" i="2"/>
  <c r="P68" i="2"/>
  <c r="O68" i="2"/>
  <c r="G68" i="2"/>
  <c r="J68" i="2" s="1"/>
  <c r="F68" i="2"/>
  <c r="I68" i="2" s="1"/>
  <c r="Q67" i="2"/>
  <c r="P67" i="2"/>
  <c r="O67" i="2"/>
  <c r="G67" i="2"/>
  <c r="J67" i="2" s="1"/>
  <c r="F67" i="2"/>
  <c r="I67" i="2" s="1"/>
  <c r="Q66" i="2"/>
  <c r="P66" i="2"/>
  <c r="O66" i="2"/>
  <c r="G66" i="2"/>
  <c r="J66" i="2" s="1"/>
  <c r="F66" i="2"/>
  <c r="I66" i="2" s="1"/>
  <c r="Q65" i="2"/>
  <c r="P65" i="2"/>
  <c r="O65" i="2"/>
  <c r="G65" i="2"/>
  <c r="J65" i="2" s="1"/>
  <c r="F65" i="2"/>
  <c r="I65" i="2" s="1"/>
  <c r="Q64" i="2"/>
  <c r="P64" i="2"/>
  <c r="O64" i="2"/>
  <c r="H64" i="2"/>
  <c r="K64" i="2" s="1"/>
  <c r="G64" i="2"/>
  <c r="J64" i="2" s="1"/>
  <c r="F64" i="2"/>
  <c r="I64" i="2" s="1"/>
  <c r="Q63" i="2"/>
  <c r="P63" i="2"/>
  <c r="O63" i="2"/>
  <c r="G63" i="2"/>
  <c r="J63" i="2" s="1"/>
  <c r="F63" i="2"/>
  <c r="I63" i="2" s="1"/>
  <c r="Q62" i="2"/>
  <c r="P62" i="2"/>
  <c r="O62" i="2"/>
  <c r="G62" i="2"/>
  <c r="J62" i="2" s="1"/>
  <c r="F62" i="2"/>
  <c r="I62" i="2" s="1"/>
  <c r="Q61" i="2"/>
  <c r="P61" i="2"/>
  <c r="O61" i="2"/>
  <c r="G61" i="2"/>
  <c r="J61" i="2" s="1"/>
  <c r="F61" i="2"/>
  <c r="I61" i="2" s="1"/>
  <c r="Q60" i="2"/>
  <c r="P60" i="2"/>
  <c r="O60" i="2"/>
  <c r="G60" i="2"/>
  <c r="J60" i="2" s="1"/>
  <c r="F60" i="2"/>
  <c r="I60" i="2" s="1"/>
  <c r="Q59" i="2"/>
  <c r="P59" i="2"/>
  <c r="O59" i="2"/>
  <c r="H59" i="2"/>
  <c r="K59" i="2" s="1"/>
  <c r="G59" i="2"/>
  <c r="J59" i="2" s="1"/>
  <c r="F59" i="2"/>
  <c r="I59" i="2" s="1"/>
  <c r="Q58" i="2"/>
  <c r="P58" i="2"/>
  <c r="O58" i="2"/>
  <c r="G58" i="2"/>
  <c r="J58" i="2" s="1"/>
  <c r="F58" i="2"/>
  <c r="I58" i="2" s="1"/>
  <c r="Q57" i="2"/>
  <c r="P57" i="2"/>
  <c r="O57" i="2"/>
  <c r="G57" i="2"/>
  <c r="J57" i="2" s="1"/>
  <c r="F57" i="2"/>
  <c r="I57" i="2" s="1"/>
  <c r="Q56" i="2"/>
  <c r="P56" i="2"/>
  <c r="O56" i="2"/>
  <c r="G56" i="2"/>
  <c r="J56" i="2" s="1"/>
  <c r="F56" i="2"/>
  <c r="I56" i="2" s="1"/>
  <c r="E56" i="2"/>
  <c r="S56" i="2" s="1"/>
  <c r="Q55" i="2"/>
  <c r="P55" i="2"/>
  <c r="O55" i="2"/>
  <c r="G55" i="2"/>
  <c r="J55" i="2" s="1"/>
  <c r="F55" i="2"/>
  <c r="I55" i="2" s="1"/>
  <c r="Q54" i="2"/>
  <c r="P54" i="2"/>
  <c r="O54" i="2"/>
  <c r="G54" i="2"/>
  <c r="J54" i="2" s="1"/>
  <c r="F54" i="2"/>
  <c r="I54" i="2" s="1"/>
  <c r="Q53" i="2"/>
  <c r="P53" i="2"/>
  <c r="O53" i="2"/>
  <c r="G53" i="2"/>
  <c r="J53" i="2" s="1"/>
  <c r="F53" i="2"/>
  <c r="I53" i="2" s="1"/>
  <c r="Q52" i="2"/>
  <c r="P52" i="2"/>
  <c r="O52" i="2"/>
  <c r="G52" i="2"/>
  <c r="J52" i="2" s="1"/>
  <c r="F52" i="2"/>
  <c r="I52" i="2" s="1"/>
  <c r="Q51" i="2"/>
  <c r="P51" i="2"/>
  <c r="O51" i="2"/>
  <c r="H51" i="2"/>
  <c r="K51" i="2" s="1"/>
  <c r="G51" i="2"/>
  <c r="J51" i="2" s="1"/>
  <c r="F51" i="2"/>
  <c r="I51" i="2" s="1"/>
  <c r="E51" i="2"/>
  <c r="S51" i="2" s="1"/>
  <c r="Q50" i="2"/>
  <c r="P50" i="2"/>
  <c r="O50" i="2"/>
  <c r="G50" i="2"/>
  <c r="J50" i="2" s="1"/>
  <c r="F50" i="2"/>
  <c r="I50" i="2" s="1"/>
  <c r="Q49" i="2"/>
  <c r="P49" i="2"/>
  <c r="O49" i="2"/>
  <c r="G49" i="2"/>
  <c r="J49" i="2" s="1"/>
  <c r="F49" i="2"/>
  <c r="I49" i="2" s="1"/>
  <c r="Q48" i="2"/>
  <c r="P48" i="2"/>
  <c r="O48" i="2"/>
  <c r="H48" i="2"/>
  <c r="K48" i="2" s="1"/>
  <c r="G48" i="2"/>
  <c r="J48" i="2" s="1"/>
  <c r="F48" i="2"/>
  <c r="I48" i="2" s="1"/>
  <c r="Q47" i="2"/>
  <c r="P47" i="2"/>
  <c r="O47" i="2"/>
  <c r="H47" i="2"/>
  <c r="K47" i="2" s="1"/>
  <c r="G47" i="2"/>
  <c r="J47" i="2" s="1"/>
  <c r="F47" i="2"/>
  <c r="I47" i="2" s="1"/>
  <c r="Q46" i="2"/>
  <c r="P46" i="2"/>
  <c r="O46" i="2"/>
  <c r="G46" i="2"/>
  <c r="J46" i="2" s="1"/>
  <c r="F46" i="2"/>
  <c r="I46" i="2" s="1"/>
  <c r="E46" i="2"/>
  <c r="S46" i="2" s="1"/>
  <c r="Q45" i="2"/>
  <c r="P45" i="2"/>
  <c r="O45" i="2"/>
  <c r="G45" i="2"/>
  <c r="J45" i="2" s="1"/>
  <c r="F45" i="2"/>
  <c r="I45" i="2" s="1"/>
  <c r="E45" i="2"/>
  <c r="S45" i="2" s="1"/>
  <c r="Q44" i="2"/>
  <c r="P44" i="2"/>
  <c r="O44" i="2"/>
  <c r="G44" i="2"/>
  <c r="J44" i="2" s="1"/>
  <c r="F44" i="2"/>
  <c r="I44" i="2" s="1"/>
  <c r="Q43" i="2"/>
  <c r="P43" i="2"/>
  <c r="O43" i="2"/>
  <c r="G43" i="2"/>
  <c r="J43" i="2" s="1"/>
  <c r="F43" i="2"/>
  <c r="I43" i="2" s="1"/>
  <c r="Q42" i="2"/>
  <c r="P42" i="2"/>
  <c r="O42" i="2"/>
  <c r="G42" i="2"/>
  <c r="J42" i="2" s="1"/>
  <c r="F42" i="2"/>
  <c r="I42" i="2" s="1"/>
  <c r="Q41" i="2"/>
  <c r="P41" i="2"/>
  <c r="O41" i="2"/>
  <c r="G41" i="2"/>
  <c r="J41" i="2" s="1"/>
  <c r="F41" i="2"/>
  <c r="I41" i="2" s="1"/>
  <c r="Q40" i="2"/>
  <c r="P40" i="2"/>
  <c r="O40" i="2"/>
  <c r="G40" i="2"/>
  <c r="J40" i="2" s="1"/>
  <c r="F40" i="2"/>
  <c r="I40" i="2" s="1"/>
  <c r="Q39" i="2"/>
  <c r="P39" i="2"/>
  <c r="O39" i="2"/>
  <c r="G39" i="2"/>
  <c r="J39" i="2" s="1"/>
  <c r="F39" i="2"/>
  <c r="I39" i="2" s="1"/>
  <c r="Q38" i="2"/>
  <c r="P38" i="2"/>
  <c r="O38" i="2"/>
  <c r="G38" i="2"/>
  <c r="J38" i="2" s="1"/>
  <c r="F38" i="2"/>
  <c r="I38" i="2" s="1"/>
  <c r="Q37" i="2"/>
  <c r="P37" i="2"/>
  <c r="O37" i="2"/>
  <c r="H37" i="2"/>
  <c r="K37" i="2" s="1"/>
  <c r="G37" i="2"/>
  <c r="J37" i="2" s="1"/>
  <c r="F37" i="2"/>
  <c r="I37" i="2" s="1"/>
  <c r="Q36" i="2"/>
  <c r="P36" i="2"/>
  <c r="O36" i="2"/>
  <c r="G36" i="2"/>
  <c r="J36" i="2" s="1"/>
  <c r="F36" i="2"/>
  <c r="I36" i="2" s="1"/>
  <c r="Q35" i="2"/>
  <c r="P35" i="2"/>
  <c r="O35" i="2"/>
  <c r="G35" i="2"/>
  <c r="J35" i="2" s="1"/>
  <c r="F35" i="2"/>
  <c r="I35" i="2" s="1"/>
  <c r="E35" i="2"/>
  <c r="S35" i="2" s="1"/>
  <c r="Q34" i="2"/>
  <c r="P34" i="2"/>
  <c r="O34" i="2"/>
  <c r="G34" i="2"/>
  <c r="J34" i="2" s="1"/>
  <c r="F34" i="2"/>
  <c r="I34" i="2" s="1"/>
  <c r="Q33" i="2"/>
  <c r="P33" i="2"/>
  <c r="O33" i="2"/>
  <c r="G33" i="2"/>
  <c r="J33" i="2" s="1"/>
  <c r="F33" i="2"/>
  <c r="I33" i="2" s="1"/>
  <c r="Q32" i="2"/>
  <c r="P32" i="2"/>
  <c r="O32" i="2"/>
  <c r="G32" i="2"/>
  <c r="J32" i="2" s="1"/>
  <c r="F32" i="2"/>
  <c r="I32" i="2" s="1"/>
  <c r="Q31" i="2"/>
  <c r="P31" i="2"/>
  <c r="O31" i="2"/>
  <c r="G31" i="2"/>
  <c r="J31" i="2" s="1"/>
  <c r="F31" i="2"/>
  <c r="I31" i="2" s="1"/>
  <c r="Q30" i="2"/>
  <c r="P30" i="2"/>
  <c r="O30" i="2"/>
  <c r="G30" i="2"/>
  <c r="J30" i="2" s="1"/>
  <c r="F30" i="2"/>
  <c r="I30" i="2" s="1"/>
  <c r="Q29" i="2"/>
  <c r="P29" i="2"/>
  <c r="O29" i="2"/>
  <c r="G29" i="2"/>
  <c r="J29" i="2" s="1"/>
  <c r="F29" i="2"/>
  <c r="I29" i="2" s="1"/>
  <c r="Q28" i="2"/>
  <c r="P28" i="2"/>
  <c r="O28" i="2"/>
  <c r="G28" i="2"/>
  <c r="J28" i="2" s="1"/>
  <c r="F28" i="2"/>
  <c r="I28" i="2" s="1"/>
  <c r="Q27" i="2"/>
  <c r="P27" i="2"/>
  <c r="O27" i="2"/>
  <c r="G27" i="2"/>
  <c r="J27" i="2" s="1"/>
  <c r="F27" i="2"/>
  <c r="I27" i="2" s="1"/>
  <c r="Q26" i="2"/>
  <c r="P26" i="2"/>
  <c r="O26" i="2"/>
  <c r="G26" i="2"/>
  <c r="J26" i="2" s="1"/>
  <c r="F26" i="2"/>
  <c r="I26" i="2" s="1"/>
  <c r="Q25" i="2"/>
  <c r="P25" i="2"/>
  <c r="O25" i="2"/>
  <c r="H25" i="2"/>
  <c r="K25" i="2" s="1"/>
  <c r="G25" i="2"/>
  <c r="J25" i="2" s="1"/>
  <c r="F25" i="2"/>
  <c r="I25" i="2" s="1"/>
  <c r="Q24" i="2"/>
  <c r="P24" i="2"/>
  <c r="O24" i="2"/>
  <c r="H24" i="2"/>
  <c r="K24" i="2" s="1"/>
  <c r="G24" i="2"/>
  <c r="J24" i="2" s="1"/>
  <c r="F24" i="2"/>
  <c r="I24" i="2" s="1"/>
  <c r="Q23" i="2"/>
  <c r="P23" i="2"/>
  <c r="O23" i="2"/>
  <c r="G23" i="2"/>
  <c r="J23" i="2" s="1"/>
  <c r="F23" i="2"/>
  <c r="I23" i="2" s="1"/>
  <c r="Q22" i="2"/>
  <c r="P22" i="2"/>
  <c r="O22" i="2"/>
  <c r="G22" i="2"/>
  <c r="J22" i="2" s="1"/>
  <c r="F22" i="2"/>
  <c r="I22" i="2" s="1"/>
  <c r="Q21" i="2"/>
  <c r="P21" i="2"/>
  <c r="O21" i="2"/>
  <c r="H21" i="2"/>
  <c r="K21" i="2" s="1"/>
  <c r="G21" i="2"/>
  <c r="J21" i="2" s="1"/>
  <c r="F21" i="2"/>
  <c r="I21" i="2" s="1"/>
  <c r="Q20" i="2"/>
  <c r="P20" i="2"/>
  <c r="O20" i="2"/>
  <c r="G20" i="2"/>
  <c r="J20" i="2" s="1"/>
  <c r="F20" i="2"/>
  <c r="I20" i="2" s="1"/>
  <c r="Q19" i="2"/>
  <c r="P19" i="2"/>
  <c r="O19" i="2"/>
  <c r="G19" i="2"/>
  <c r="J19" i="2" s="1"/>
  <c r="F19" i="2"/>
  <c r="I19" i="2" s="1"/>
  <c r="Q18" i="2"/>
  <c r="P18" i="2"/>
  <c r="O18" i="2"/>
  <c r="G18" i="2"/>
  <c r="J18" i="2" s="1"/>
  <c r="F18" i="2"/>
  <c r="I18" i="2" s="1"/>
  <c r="Q17" i="2"/>
  <c r="P17" i="2"/>
  <c r="O17" i="2"/>
  <c r="G17" i="2"/>
  <c r="J17" i="2" s="1"/>
  <c r="F17" i="2"/>
  <c r="I17" i="2" s="1"/>
  <c r="Q16" i="2"/>
  <c r="P16" i="2"/>
  <c r="O16" i="2"/>
  <c r="G16" i="2"/>
  <c r="J16" i="2" s="1"/>
  <c r="F16" i="2"/>
  <c r="I16" i="2" s="1"/>
  <c r="Q15" i="2"/>
  <c r="P15" i="2"/>
  <c r="O15" i="2"/>
  <c r="G15" i="2"/>
  <c r="J15" i="2" s="1"/>
  <c r="F15" i="2"/>
  <c r="I15" i="2" s="1"/>
  <c r="Q14" i="2"/>
  <c r="P14" i="2"/>
  <c r="O14" i="2"/>
  <c r="G14" i="2"/>
  <c r="F14" i="2"/>
  <c r="AG11" i="2"/>
  <c r="AF11" i="2"/>
  <c r="AF4" i="2" s="1"/>
  <c r="AD11" i="2"/>
  <c r="AD4" i="2" s="1"/>
  <c r="AC11" i="2"/>
  <c r="AB11" i="2"/>
  <c r="AB4" i="2" s="1"/>
  <c r="AA11" i="2"/>
  <c r="AA4" i="2" s="1"/>
  <c r="Z11" i="2"/>
  <c r="Z4" i="2" s="1"/>
  <c r="Y11" i="2"/>
  <c r="X11" i="2"/>
  <c r="X4" i="2" s="1"/>
  <c r="W11" i="2"/>
  <c r="W4" i="2" s="1"/>
  <c r="AH4" i="2" s="1"/>
  <c r="AG4" i="2"/>
  <c r="AC4" i="2"/>
  <c r="Y4" i="2"/>
  <c r="E15" i="7"/>
  <c r="C15" i="7"/>
  <c r="H13" i="7"/>
  <c r="H11" i="7"/>
  <c r="J11" i="9"/>
  <c r="G10" i="7" s="1"/>
  <c r="H10" i="7" s="1"/>
  <c r="C18" i="8"/>
  <c r="F17" i="8"/>
  <c r="F16" i="8"/>
  <c r="F15" i="8"/>
  <c r="F14" i="8"/>
  <c r="F13" i="8"/>
  <c r="F8" i="8"/>
  <c r="F7" i="8"/>
  <c r="F6" i="8"/>
  <c r="AI11" i="4"/>
  <c r="AJ11" i="4" s="1"/>
  <c r="AI10" i="4"/>
  <c r="AJ10" i="4" s="1"/>
  <c r="AI9" i="4"/>
  <c r="AJ9" i="4" s="1"/>
  <c r="AI8" i="4"/>
  <c r="AJ8" i="4" s="1"/>
  <c r="K14" i="2" l="1"/>
  <c r="K117" i="2" s="1"/>
  <c r="H117" i="2"/>
  <c r="I14" i="2"/>
  <c r="I117" i="2" s="1"/>
  <c r="F117" i="2"/>
  <c r="J14" i="2"/>
  <c r="J117" i="2" s="1"/>
  <c r="G117" i="2"/>
  <c r="AN14" i="16"/>
  <c r="AN17" i="16"/>
  <c r="AN24" i="16"/>
  <c r="AN31" i="16"/>
  <c r="AN35" i="16"/>
  <c r="AS8" i="16"/>
  <c r="E15" i="2"/>
  <c r="S15" i="2" s="1"/>
  <c r="AN83" i="16"/>
  <c r="F18" i="8"/>
  <c r="G14" i="7" s="1"/>
  <c r="H14" i="7" s="1"/>
  <c r="AS11" i="16"/>
  <c r="AS16" i="16"/>
  <c r="AN20" i="16"/>
  <c r="AS22" i="16"/>
  <c r="AS26" i="16"/>
  <c r="AS30" i="16"/>
  <c r="AS41" i="16"/>
  <c r="AS53" i="16"/>
  <c r="AN60" i="16"/>
  <c r="AS73" i="16"/>
  <c r="AS77" i="16"/>
  <c r="AS83" i="16"/>
  <c r="AN86" i="16"/>
  <c r="AN87" i="16"/>
  <c r="AN91" i="16"/>
  <c r="AN94" i="16"/>
  <c r="AN98" i="16"/>
  <c r="AN101" i="16"/>
  <c r="AN105" i="16"/>
  <c r="AN108" i="16"/>
  <c r="AN109" i="16"/>
  <c r="AS10" i="16"/>
  <c r="AS15" i="16"/>
  <c r="AS18" i="16"/>
  <c r="AS39" i="16"/>
  <c r="AS63" i="16"/>
  <c r="AS65" i="16"/>
  <c r="AS72" i="16"/>
  <c r="AS76" i="16"/>
  <c r="AS82" i="16"/>
  <c r="AS85" i="16"/>
  <c r="AS89" i="16"/>
  <c r="AS96" i="16"/>
  <c r="AS103" i="16"/>
  <c r="AS107" i="16"/>
  <c r="AS9" i="16"/>
  <c r="AS28" i="16"/>
  <c r="AS37" i="16"/>
  <c r="AS45" i="16"/>
  <c r="AS55" i="16"/>
  <c r="AS75" i="16"/>
  <c r="AS88" i="16"/>
  <c r="AS92" i="16"/>
  <c r="AS95" i="16"/>
  <c r="AS106" i="16"/>
  <c r="AS7" i="16"/>
  <c r="AS20" i="16"/>
  <c r="AS23" i="16"/>
  <c r="AS27" i="16"/>
  <c r="AS43" i="16"/>
  <c r="AS80" i="16"/>
  <c r="AS87" i="16"/>
  <c r="AS91" i="16"/>
  <c r="AS94" i="16"/>
  <c r="AS105" i="16"/>
  <c r="E23" i="2"/>
  <c r="S23" i="2" s="1"/>
  <c r="E32" i="2"/>
  <c r="S32" i="2" s="1"/>
  <c r="AN44" i="16"/>
  <c r="AN42" i="16"/>
  <c r="AN36" i="16"/>
  <c r="AS84" i="16"/>
  <c r="AS86" i="16"/>
  <c r="AS21" i="16"/>
  <c r="AS33" i="16"/>
  <c r="AS36" i="16"/>
  <c r="AS40" i="16"/>
  <c r="AS44" i="16"/>
  <c r="AS49" i="16"/>
  <c r="AS108" i="16"/>
  <c r="AS52" i="16"/>
  <c r="AS54" i="16"/>
  <c r="AS74" i="16"/>
  <c r="AN16" i="16"/>
  <c r="AN27" i="16"/>
  <c r="AN15" i="16"/>
  <c r="AN26" i="16"/>
  <c r="AS51" i="16"/>
  <c r="E14" i="2"/>
  <c r="E22" i="2"/>
  <c r="S22" i="2" s="1"/>
  <c r="E38" i="2"/>
  <c r="S38" i="2" s="1"/>
  <c r="R75" i="2"/>
  <c r="U75" i="2" s="1"/>
  <c r="R19" i="2"/>
  <c r="U19" i="2" s="1"/>
  <c r="R23" i="2"/>
  <c r="R27" i="2"/>
  <c r="R31" i="2"/>
  <c r="U31" i="2" s="1"/>
  <c r="AN32" i="16"/>
  <c r="R101" i="2"/>
  <c r="U101" i="2" s="1"/>
  <c r="E33" i="2"/>
  <c r="S33" i="2" s="1"/>
  <c r="E27" i="2"/>
  <c r="S27" i="2" s="1"/>
  <c r="E84" i="2"/>
  <c r="S84" i="2" s="1"/>
  <c r="AS13" i="16"/>
  <c r="AS19" i="16"/>
  <c r="AN54" i="16"/>
  <c r="AN62" i="16"/>
  <c r="AS12" i="16"/>
  <c r="E34" i="2"/>
  <c r="S34" i="2" s="1"/>
  <c r="R90" i="2"/>
  <c r="R116" i="2"/>
  <c r="U116" i="2" s="1"/>
  <c r="AN50" i="16"/>
  <c r="AN58" i="16"/>
  <c r="R80" i="2"/>
  <c r="AS48" i="16"/>
  <c r="R74" i="2"/>
  <c r="U74" i="2" s="1"/>
  <c r="E18" i="2"/>
  <c r="S18" i="2" s="1"/>
  <c r="E72" i="2"/>
  <c r="S72" i="2" s="1"/>
  <c r="R84" i="2"/>
  <c r="E48" i="2"/>
  <c r="S48" i="2" s="1"/>
  <c r="R50" i="2"/>
  <c r="U50" i="2" s="1"/>
  <c r="E60" i="2"/>
  <c r="S60" i="2" s="1"/>
  <c r="R76" i="2"/>
  <c r="U76" i="2" s="1"/>
  <c r="E83" i="2"/>
  <c r="S83" i="2" s="1"/>
  <c r="E92" i="2"/>
  <c r="S92" i="2" s="1"/>
  <c r="R93" i="2"/>
  <c r="U93" i="2" s="1"/>
  <c r="R96" i="2"/>
  <c r="U96" i="2" s="1"/>
  <c r="R103" i="2"/>
  <c r="U103" i="2" s="1"/>
  <c r="R108" i="2"/>
  <c r="U108" i="2" s="1"/>
  <c r="E114" i="2"/>
  <c r="S114" i="2" s="1"/>
  <c r="AN34" i="16"/>
  <c r="AN40" i="16"/>
  <c r="AN48" i="16"/>
  <c r="AN52" i="16"/>
  <c r="AN64" i="16"/>
  <c r="AN76" i="16"/>
  <c r="AS64" i="16"/>
  <c r="AS47" i="16"/>
  <c r="E29" i="2"/>
  <c r="S29" i="2" s="1"/>
  <c r="E42" i="2"/>
  <c r="S42" i="2" s="1"/>
  <c r="R46" i="2"/>
  <c r="U46" i="2" s="1"/>
  <c r="R65" i="2"/>
  <c r="U65" i="2" s="1"/>
  <c r="E80" i="2"/>
  <c r="S80" i="2" s="1"/>
  <c r="E90" i="2"/>
  <c r="S90" i="2" s="1"/>
  <c r="R109" i="2"/>
  <c r="U109" i="2" s="1"/>
  <c r="E110" i="2"/>
  <c r="S110" i="2" s="1"/>
  <c r="AN38" i="16"/>
  <c r="AN51" i="16"/>
  <c r="AN56" i="16"/>
  <c r="AS62" i="16"/>
  <c r="AN68" i="16"/>
  <c r="AN71" i="16"/>
  <c r="AN75" i="16"/>
  <c r="AS59" i="16"/>
  <c r="E66" i="2"/>
  <c r="S66" i="2" s="1"/>
  <c r="AS61" i="16"/>
  <c r="E68" i="2"/>
  <c r="S68" i="2" s="1"/>
  <c r="AS90" i="16"/>
  <c r="E97" i="2"/>
  <c r="S97" i="2" s="1"/>
  <c r="AS97" i="16"/>
  <c r="E104" i="2"/>
  <c r="S104" i="2" s="1"/>
  <c r="AS29" i="16"/>
  <c r="AS93" i="16"/>
  <c r="AS100" i="16"/>
  <c r="AS58" i="16"/>
  <c r="R20" i="2"/>
  <c r="U20" i="2" s="1"/>
  <c r="E25" i="2"/>
  <c r="S25" i="2" s="1"/>
  <c r="E37" i="2"/>
  <c r="S37" i="2" s="1"/>
  <c r="R43" i="2"/>
  <c r="U43" i="2" s="1"/>
  <c r="R44" i="2"/>
  <c r="U44" i="2" s="1"/>
  <c r="R45" i="2"/>
  <c r="U45" i="2" s="1"/>
  <c r="R49" i="2"/>
  <c r="U49" i="2" s="1"/>
  <c r="R60" i="2"/>
  <c r="R61" i="2"/>
  <c r="U61" i="2" s="1"/>
  <c r="R62" i="2"/>
  <c r="U62" i="2" s="1"/>
  <c r="R69" i="2"/>
  <c r="U69" i="2" s="1"/>
  <c r="R70" i="2"/>
  <c r="U70" i="2" s="1"/>
  <c r="R81" i="2"/>
  <c r="U81" i="2" s="1"/>
  <c r="R99" i="2"/>
  <c r="U99" i="2" s="1"/>
  <c r="R111" i="2"/>
  <c r="AN66" i="16"/>
  <c r="AS104" i="16"/>
  <c r="E111" i="2"/>
  <c r="S111" i="2" s="1"/>
  <c r="R37" i="2"/>
  <c r="R38" i="2"/>
  <c r="R40" i="2"/>
  <c r="U40" i="2" s="1"/>
  <c r="R41" i="2"/>
  <c r="U41" i="2" s="1"/>
  <c r="R42" i="2"/>
  <c r="R94" i="2"/>
  <c r="U94" i="2" s="1"/>
  <c r="AN46" i="16"/>
  <c r="AS57" i="16"/>
  <c r="E64" i="2"/>
  <c r="S64" i="2" s="1"/>
  <c r="AS81" i="16"/>
  <c r="E88" i="2"/>
  <c r="S88" i="2" s="1"/>
  <c r="R34" i="2"/>
  <c r="R15" i="2"/>
  <c r="R28" i="2"/>
  <c r="U28" i="2" s="1"/>
  <c r="E30" i="2"/>
  <c r="S30" i="2" s="1"/>
  <c r="R36" i="2"/>
  <c r="U36" i="2" s="1"/>
  <c r="R53" i="2"/>
  <c r="U53" i="2" s="1"/>
  <c r="R54" i="2"/>
  <c r="U54" i="2" s="1"/>
  <c r="R59" i="2"/>
  <c r="U59" i="2" s="1"/>
  <c r="R71" i="2"/>
  <c r="U71" i="2" s="1"/>
  <c r="R73" i="2"/>
  <c r="U73" i="2" s="1"/>
  <c r="R77" i="2"/>
  <c r="U77" i="2" s="1"/>
  <c r="R85" i="2"/>
  <c r="U85" i="2" s="1"/>
  <c r="AN70" i="16"/>
  <c r="R67" i="2"/>
  <c r="U67" i="2" s="1"/>
  <c r="R72" i="2"/>
  <c r="R98" i="2"/>
  <c r="U98" i="2" s="1"/>
  <c r="R105" i="2"/>
  <c r="U105" i="2" s="1"/>
  <c r="R113" i="2"/>
  <c r="U113" i="2" s="1"/>
  <c r="AN33" i="16"/>
  <c r="AN37" i="16"/>
  <c r="AS46" i="16"/>
  <c r="AN53" i="16"/>
  <c r="AN55" i="16"/>
  <c r="AN59" i="16"/>
  <c r="AN90" i="16"/>
  <c r="AN93" i="16"/>
  <c r="AN97" i="16"/>
  <c r="AN100" i="16"/>
  <c r="AN104" i="16"/>
  <c r="R68" i="2"/>
  <c r="R87" i="2"/>
  <c r="U87" i="2" s="1"/>
  <c r="R91" i="2"/>
  <c r="U91" i="2" s="1"/>
  <c r="R110" i="2"/>
  <c r="AN9" i="16"/>
  <c r="AN10" i="16"/>
  <c r="AN22" i="16"/>
  <c r="AN43" i="16"/>
  <c r="AN45" i="16"/>
  <c r="AN47" i="16"/>
  <c r="AN49" i="16"/>
  <c r="AN63" i="16"/>
  <c r="AS66" i="16"/>
  <c r="AS70" i="16"/>
  <c r="AN79" i="16"/>
  <c r="AN80" i="16"/>
  <c r="AN85" i="16"/>
  <c r="AN89" i="16"/>
  <c r="AN96" i="16"/>
  <c r="AN103" i="16"/>
  <c r="AN107" i="16"/>
  <c r="R88" i="2"/>
  <c r="R97" i="2"/>
  <c r="AN21" i="16"/>
  <c r="AS34" i="16"/>
  <c r="AS38" i="16"/>
  <c r="AS56" i="16"/>
  <c r="AN65" i="16"/>
  <c r="AN67" i="16"/>
  <c r="AN72" i="16"/>
  <c r="AN84" i="16"/>
  <c r="AN88" i="16"/>
  <c r="AN92" i="16"/>
  <c r="AN95" i="16"/>
  <c r="AN99" i="16"/>
  <c r="AN102" i="16"/>
  <c r="AN106" i="16"/>
  <c r="R24" i="2"/>
  <c r="U24" i="2" s="1"/>
  <c r="R16" i="2"/>
  <c r="U16" i="2" s="1"/>
  <c r="R32" i="2"/>
  <c r="AJ12" i="4"/>
  <c r="F9" i="7" s="1"/>
  <c r="H9" i="7" s="1"/>
  <c r="R17" i="2"/>
  <c r="U17" i="2" s="1"/>
  <c r="R21" i="2"/>
  <c r="U21" i="2" s="1"/>
  <c r="R25" i="2"/>
  <c r="R29" i="2"/>
  <c r="R33" i="2"/>
  <c r="R66" i="2"/>
  <c r="R78" i="2"/>
  <c r="U78" i="2" s="1"/>
  <c r="R82" i="2"/>
  <c r="U82" i="2" s="1"/>
  <c r="G15" i="7"/>
  <c r="R35" i="2"/>
  <c r="U35" i="2" s="1"/>
  <c r="R58" i="2"/>
  <c r="U58" i="2" s="1"/>
  <c r="R86" i="2"/>
  <c r="U86" i="2" s="1"/>
  <c r="R92" i="2"/>
  <c r="R14" i="2"/>
  <c r="R18" i="2"/>
  <c r="R22" i="2"/>
  <c r="R26" i="2"/>
  <c r="U26" i="2" s="1"/>
  <c r="R30" i="2"/>
  <c r="R39" i="2"/>
  <c r="U39" i="2" s="1"/>
  <c r="R47" i="2"/>
  <c r="U47" i="2" s="1"/>
  <c r="R48" i="2"/>
  <c r="R51" i="2"/>
  <c r="U51" i="2" s="1"/>
  <c r="R52" i="2"/>
  <c r="U52" i="2" s="1"/>
  <c r="R55" i="2"/>
  <c r="U55" i="2" s="1"/>
  <c r="R56" i="2"/>
  <c r="U56" i="2" s="1"/>
  <c r="R57" i="2"/>
  <c r="U57" i="2" s="1"/>
  <c r="R63" i="2"/>
  <c r="U63" i="2" s="1"/>
  <c r="R64" i="2"/>
  <c r="R79" i="2"/>
  <c r="U79" i="2" s="1"/>
  <c r="R83" i="2"/>
  <c r="R89" i="2"/>
  <c r="U89" i="2" s="1"/>
  <c r="R102" i="2"/>
  <c r="U102" i="2" s="1"/>
  <c r="R95" i="2"/>
  <c r="U95" i="2" s="1"/>
  <c r="AI12" i="4"/>
  <c r="R100" i="2"/>
  <c r="U100" i="2" s="1"/>
  <c r="R104" i="2"/>
  <c r="R106" i="2"/>
  <c r="U106" i="2" s="1"/>
  <c r="R107" i="2"/>
  <c r="U107" i="2" s="1"/>
  <c r="R112" i="2"/>
  <c r="U112" i="2" s="1"/>
  <c r="R114" i="2"/>
  <c r="R115" i="2"/>
  <c r="U115" i="2" s="1"/>
  <c r="AS67" i="16"/>
  <c r="AN7" i="16"/>
  <c r="AN11" i="16"/>
  <c r="AN12" i="16"/>
  <c r="AN18" i="16"/>
  <c r="AN23" i="16"/>
  <c r="AN28" i="16"/>
  <c r="AN29" i="16"/>
  <c r="AN57" i="16"/>
  <c r="AN69" i="16"/>
  <c r="AN8" i="16"/>
  <c r="AN13" i="16"/>
  <c r="AN19" i="16"/>
  <c r="AN25" i="16"/>
  <c r="AN30" i="16"/>
  <c r="AN39" i="16"/>
  <c r="AN41" i="16"/>
  <c r="AN61" i="16"/>
  <c r="AN77" i="16"/>
  <c r="AN81" i="16"/>
  <c r="AN73" i="16"/>
  <c r="AN74" i="16"/>
  <c r="AN78" i="16"/>
  <c r="AN82" i="16"/>
  <c r="R117" i="2" l="1"/>
  <c r="S14" i="2"/>
  <c r="S117" i="2" s="1"/>
  <c r="F8" i="7" s="1"/>
  <c r="F15" i="7" s="1"/>
  <c r="E117" i="2"/>
  <c r="U15" i="2"/>
  <c r="U48" i="2"/>
  <c r="U42" i="2"/>
  <c r="U68" i="2"/>
  <c r="U18" i="2"/>
  <c r="U92" i="2"/>
  <c r="U66" i="2"/>
  <c r="U90" i="2"/>
  <c r="U33" i="2"/>
  <c r="U32" i="2"/>
  <c r="U23" i="2"/>
  <c r="U83" i="2"/>
  <c r="U110" i="2"/>
  <c r="U97" i="2"/>
  <c r="U22" i="2"/>
  <c r="U27" i="2"/>
  <c r="U72" i="2"/>
  <c r="U88" i="2"/>
  <c r="U34" i="2"/>
  <c r="U38" i="2"/>
  <c r="U84" i="2"/>
  <c r="U29" i="2"/>
  <c r="U80" i="2"/>
  <c r="U114" i="2"/>
  <c r="U37" i="2"/>
  <c r="U111" i="2"/>
  <c r="U60" i="2"/>
  <c r="U64" i="2"/>
  <c r="U25" i="2"/>
  <c r="U104" i="2"/>
  <c r="AS110" i="16"/>
  <c r="U30" i="2"/>
  <c r="U14" i="2" l="1"/>
  <c r="U117" i="2"/>
  <c r="W121" i="2" s="1"/>
  <c r="D8" i="7"/>
  <c r="D15" i="7" l="1"/>
  <c r="H8" i="7"/>
  <c r="H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5" authorId="0" shapeId="0" xr:uid="{00000000-0006-0000-0200-000001000000}">
      <text>
        <r>
          <rPr>
            <sz val="9"/>
            <rFont val="SimSun"/>
          </rPr>
          <t>Āuser:
14158</t>
        </r>
      </text>
    </comment>
  </commentList>
</comments>
</file>

<file path=xl/sharedStrings.xml><?xml version="1.0" encoding="utf-8"?>
<sst xmlns="http://schemas.openxmlformats.org/spreadsheetml/2006/main" count="1535" uniqueCount="431">
  <si>
    <t>LAUK PAUK PENGELOLA (GURU)</t>
  </si>
  <si>
    <t>TEACHING FACTORY SMK MUHAMADIYAH 1 CIKAMPEK</t>
  </si>
  <si>
    <t>NO</t>
  </si>
  <si>
    <t>NAMA</t>
  </si>
  <si>
    <t>JABATAN</t>
  </si>
  <si>
    <t>OKTOBER</t>
  </si>
  <si>
    <t>NOVEMBER</t>
  </si>
  <si>
    <t>JML HDR</t>
  </si>
  <si>
    <t>UANG MAKAN/Rp10.000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</si>
  <si>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</si>
  <si>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</si>
  <si>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</si>
  <si>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</si>
  <si>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</si>
  <si>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</si>
  <si>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</si>
  <si>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</si>
  <si>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</si>
  <si>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</si>
  <si>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</si>
  <si>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</si>
  <si>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</si>
  <si>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</si>
  <si>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</si>
  <si>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</si>
  <si>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</si>
  <si>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</si>
  <si>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</si>
  <si>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</si>
  <si>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</si>
  <si>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</si>
  <si>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</si>
  <si>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</si>
  <si>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</si>
  <si>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</si>
  <si>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</si>
  <si>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</si>
  <si>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</si>
  <si>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</si>
  <si>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</si>
  <si>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Nadya Ulfah</t>
  </si>
  <si>
    <t>Ketua Hubin</t>
  </si>
  <si>
    <t>Prahesti W</t>
  </si>
  <si>
    <t>Staff Hubin</t>
  </si>
  <si>
    <t>Feri Yulianto</t>
  </si>
  <si>
    <t>Faizal Rahman</t>
  </si>
  <si>
    <t>Sarpras</t>
  </si>
  <si>
    <t>JUMLAH TOTAL</t>
  </si>
  <si>
    <t xml:space="preserve">DATA PEMBELIAN AIR MINUM ISI ULANG </t>
  </si>
  <si>
    <t>TAECHING FACTORY SMK MUHAMADIYAH 1 CIKAMPEK</t>
  </si>
  <si>
    <t>PERIODE  16 NOVEMBER - 15 DESEMBER 2021</t>
  </si>
  <si>
    <t>TGL</t>
  </si>
  <si>
    <t>QTY</t>
  </si>
  <si>
    <t>Galon</t>
  </si>
  <si>
    <t>PER GALON</t>
  </si>
  <si>
    <t xml:space="preserve"> JUMLAH </t>
  </si>
  <si>
    <t>Jumlah</t>
  </si>
  <si>
    <t>PERHITUNGAN TAGIHAN LISTRIK</t>
  </si>
  <si>
    <t>KWH No</t>
  </si>
  <si>
    <t>Gedung</t>
  </si>
  <si>
    <t>Stand KWH Meter</t>
  </si>
  <si>
    <t>Pemakaian</t>
  </si>
  <si>
    <t>Faktor (X)</t>
  </si>
  <si>
    <t>Tarif</t>
  </si>
  <si>
    <t>Price Per KWH</t>
  </si>
  <si>
    <t>Total Amount</t>
  </si>
  <si>
    <t>Keterangan</t>
  </si>
  <si>
    <t>Awal</t>
  </si>
  <si>
    <t>Akhir</t>
  </si>
  <si>
    <t>(Ampere)</t>
  </si>
  <si>
    <t xml:space="preserve">534611671060 </t>
  </si>
  <si>
    <t>PCM Cikampek</t>
  </si>
  <si>
    <t xml:space="preserve"> </t>
  </si>
  <si>
    <t>TOTAL</t>
  </si>
  <si>
    <t>UANG SAKU</t>
  </si>
  <si>
    <t>PT.KINENTA  INDONESIA PURWAKARTA</t>
  </si>
  <si>
    <t>BAGIAN</t>
  </si>
  <si>
    <t>MP</t>
  </si>
  <si>
    <t xml:space="preserve">INSENTIF </t>
  </si>
  <si>
    <t>OVERTIME</t>
  </si>
  <si>
    <t>UANG MAKAN</t>
  </si>
  <si>
    <t>LAIN-LAIN</t>
  </si>
  <si>
    <t>KETERANGAN</t>
  </si>
  <si>
    <t>Kelas Industri Mandiri</t>
  </si>
  <si>
    <t>Pengelola</t>
  </si>
  <si>
    <t>Listrik</t>
  </si>
  <si>
    <t xml:space="preserve">Security,Kebersihan &amp; Perawatan </t>
  </si>
  <si>
    <t>Gedung &amp; Lingkungan</t>
  </si>
  <si>
    <t>Koordinator Guru/Staff Pengajar</t>
  </si>
  <si>
    <t>Subsidi Air Minum</t>
  </si>
  <si>
    <t>`</t>
  </si>
  <si>
    <t>UANG SAKU TEACHING FACTORY</t>
  </si>
  <si>
    <t>Plant</t>
  </si>
  <si>
    <t>:</t>
  </si>
  <si>
    <t xml:space="preserve">Teaching Factory Muhamadiyah </t>
  </si>
  <si>
    <t>Departemen</t>
  </si>
  <si>
    <t>Produksi</t>
  </si>
  <si>
    <t>Section/Line</t>
  </si>
  <si>
    <t>ALL</t>
  </si>
  <si>
    <t>Proses</t>
  </si>
  <si>
    <t>Jenis PKL</t>
  </si>
  <si>
    <t>Sekolah</t>
  </si>
  <si>
    <t>SMK Muhamadiyah 1 Cikampek</t>
  </si>
  <si>
    <t>Periode</t>
  </si>
  <si>
    <t>NO.</t>
  </si>
  <si>
    <t>NIK</t>
  </si>
  <si>
    <t>TANGGAL MASUK</t>
  </si>
  <si>
    <t>JML HR KERJA</t>
  </si>
  <si>
    <t>TOTAL KEHADIRAN / PERIODE</t>
  </si>
  <si>
    <t>INSENTIF KEHADIRAN / PERIODE</t>
  </si>
  <si>
    <t>JUMLAH OVERTIME</t>
  </si>
  <si>
    <t>INSENTIF OVERTIME</t>
  </si>
  <si>
    <t>TOTAL PENDAPATAN</t>
  </si>
  <si>
    <t>LAUK PAUK Rp10000 HR</t>
  </si>
  <si>
    <t>POT ID CARD</t>
  </si>
  <si>
    <t>DIBAYAR</t>
  </si>
  <si>
    <t xml:space="preserve"> 1 Bulan</t>
  </si>
  <si>
    <t>2 Bulan</t>
  </si>
  <si>
    <t>3 Bulan</t>
  </si>
  <si>
    <t>1 Bln</t>
  </si>
  <si>
    <t>2 Bln</t>
  </si>
  <si>
    <t>3 Bln</t>
  </si>
  <si>
    <t>Rp15.000/HR</t>
  </si>
  <si>
    <t>Rp17.000/HR</t>
  </si>
  <si>
    <t>Rp22.500/HR</t>
  </si>
  <si>
    <t>Rp 8,000/Jam</t>
  </si>
  <si>
    <t>Rp2500/Jam</t>
  </si>
  <si>
    <t>Rp3500/Jam</t>
  </si>
  <si>
    <t>'TFP1221010</t>
  </si>
  <si>
    <t>Ayu Wandari</t>
  </si>
  <si>
    <t>'TFP1221011</t>
  </si>
  <si>
    <t>Caryadi</t>
  </si>
  <si>
    <t>'TFP1221012</t>
  </si>
  <si>
    <t>Dika Kurniawan</t>
  </si>
  <si>
    <t>'TFP1221013</t>
  </si>
  <si>
    <t>Dwi Rahma Aulia</t>
  </si>
  <si>
    <t>'TFP1221014</t>
  </si>
  <si>
    <t>Farisa Maharani Putri</t>
  </si>
  <si>
    <t>'TFP1221015</t>
  </si>
  <si>
    <t>M. Nazril</t>
  </si>
  <si>
    <t>'TFP1221016</t>
  </si>
  <si>
    <t>Muhamad Misbahul Huda</t>
  </si>
  <si>
    <t>'TFP1221023</t>
  </si>
  <si>
    <t>Saeful Ramdani</t>
  </si>
  <si>
    <t>'TFP1221018</t>
  </si>
  <si>
    <t>Salsabila</t>
  </si>
  <si>
    <t>'TFP1221019</t>
  </si>
  <si>
    <t>Twini Zakiyyah</t>
  </si>
  <si>
    <t>'TFP1221020</t>
  </si>
  <si>
    <t>Warni</t>
  </si>
  <si>
    <t>'TFP1221021</t>
  </si>
  <si>
    <t>Dea Thalia Salsabila</t>
  </si>
  <si>
    <t>'TFP1221022</t>
  </si>
  <si>
    <t>Septi Rahayu</t>
  </si>
  <si>
    <t>'TFP0122030</t>
  </si>
  <si>
    <t>Amanda Raisa Septiani</t>
  </si>
  <si>
    <t>'TFP0422051</t>
  </si>
  <si>
    <t>Abrar Ferdinar</t>
  </si>
  <si>
    <t>'TFP0422028</t>
  </si>
  <si>
    <t>Ahmad Ainul Yaqin</t>
  </si>
  <si>
    <t>'TFP0422011</t>
  </si>
  <si>
    <t>Ahmad Rafli</t>
  </si>
  <si>
    <t>'TFP0422041</t>
  </si>
  <si>
    <t>Ahmad Wildan</t>
  </si>
  <si>
    <t>'TFP0422025</t>
  </si>
  <si>
    <t>Amel Pertiwi</t>
  </si>
  <si>
    <t>'TFP0422036</t>
  </si>
  <si>
    <t>Ameli Putri</t>
  </si>
  <si>
    <t>'TFP0422015</t>
  </si>
  <si>
    <t>Ananda Putra Adzikra</t>
  </si>
  <si>
    <t>'TFP0422046</t>
  </si>
  <si>
    <t>Aqmal Rahman</t>
  </si>
  <si>
    <t>'TFP0422047</t>
  </si>
  <si>
    <t>Arif Saefulah</t>
  </si>
  <si>
    <t>'TFP0422024</t>
  </si>
  <si>
    <t>Bangkit Agustian</t>
  </si>
  <si>
    <t>'TFP0422054</t>
  </si>
  <si>
    <t>Bela Nuru Padilah</t>
  </si>
  <si>
    <t>'TFP0422018</t>
  </si>
  <si>
    <t>Dandy Nugraha</t>
  </si>
  <si>
    <t>'TFP0422038</t>
  </si>
  <si>
    <t>Dede Ardila</t>
  </si>
  <si>
    <t>'TFP0422035</t>
  </si>
  <si>
    <t>Dona Oktania</t>
  </si>
  <si>
    <t>'TFP0422037</t>
  </si>
  <si>
    <t>Dwi Lestari</t>
  </si>
  <si>
    <t>'TFP0422020</t>
  </si>
  <si>
    <t>Fahri Ramadhan</t>
  </si>
  <si>
    <t>'TFP0422019</t>
  </si>
  <si>
    <t>Fajar Ramadani</t>
  </si>
  <si>
    <t>'TFP0422021</t>
  </si>
  <si>
    <t>Gilang Bayu Alkhaisar</t>
  </si>
  <si>
    <t>'TFP0422032</t>
  </si>
  <si>
    <t>Junedi</t>
  </si>
  <si>
    <t>'TFP0422027</t>
  </si>
  <si>
    <t>Kenbia Bihaki</t>
  </si>
  <si>
    <t>'TFP0422029</t>
  </si>
  <si>
    <t>Mufajri Nur Firdaus</t>
  </si>
  <si>
    <t>'TFP0422010</t>
  </si>
  <si>
    <t>Muhammad Alpian</t>
  </si>
  <si>
    <t>'TFP0422055</t>
  </si>
  <si>
    <t>Muhammad Dimas Ali Wafa</t>
  </si>
  <si>
    <t>'TFP0422023</t>
  </si>
  <si>
    <t>Muhammad Faridz Jaya Pamungkas</t>
  </si>
  <si>
    <t>'TFP0422031</t>
  </si>
  <si>
    <t>Muhammad Wildan Asy Syauqi</t>
  </si>
  <si>
    <t>'TFP0422056</t>
  </si>
  <si>
    <t>Mutia Rahayu</t>
  </si>
  <si>
    <t>'TFP0422045</t>
  </si>
  <si>
    <t>Nabil Ahmad Saputra</t>
  </si>
  <si>
    <t>'TFP0422013</t>
  </si>
  <si>
    <t>Najib Ali Al Ahmad</t>
  </si>
  <si>
    <t>'TFP0422039</t>
  </si>
  <si>
    <t>Nauval Farihan Akbar</t>
  </si>
  <si>
    <t>'TFP0422012</t>
  </si>
  <si>
    <t>Nayla Adinda</t>
  </si>
  <si>
    <t>'TFP0422016</t>
  </si>
  <si>
    <t>Nazhwa Dwi ALyana</t>
  </si>
  <si>
    <t>'TFP0422048</t>
  </si>
  <si>
    <t>Pirmansyah</t>
  </si>
  <si>
    <t>'TFP0422033</t>
  </si>
  <si>
    <t>Pramudya Faidhan Rizqulloh</t>
  </si>
  <si>
    <t>'TFP0422053</t>
  </si>
  <si>
    <t>Putri Anjani</t>
  </si>
  <si>
    <t>'TFP0422043</t>
  </si>
  <si>
    <t>Putri Handayani</t>
  </si>
  <si>
    <t>'TFP0422026</t>
  </si>
  <si>
    <t>Raden Galang D.S</t>
  </si>
  <si>
    <t>'TFP0422017</t>
  </si>
  <si>
    <t>Ramadhan Aziz Faradiansyah</t>
  </si>
  <si>
    <t>'TFP0422044</t>
  </si>
  <si>
    <t>Rangga Subakti</t>
  </si>
  <si>
    <t>'TFP0422022</t>
  </si>
  <si>
    <t>Rendi Ardiansyah</t>
  </si>
  <si>
    <t>'TFP0422049</t>
  </si>
  <si>
    <t>Rendy Bagus Pamungkas</t>
  </si>
  <si>
    <t>'TFP0422040</t>
  </si>
  <si>
    <t>Rendy Sanjaya</t>
  </si>
  <si>
    <t>'TFP0422050</t>
  </si>
  <si>
    <t>Shalman Zahran Kamal Pasha</t>
  </si>
  <si>
    <t>'TFP0422030</t>
  </si>
  <si>
    <t>Soeltan Malik Ahmad Junaedik</t>
  </si>
  <si>
    <t>'TFP0422014</t>
  </si>
  <si>
    <t>Syifa Fauziah</t>
  </si>
  <si>
    <t>'TFP0422042</t>
  </si>
  <si>
    <t>Yuyun Sulistiawati</t>
  </si>
  <si>
    <t>'TFP0522037</t>
  </si>
  <si>
    <t>Anisa Tami. F</t>
  </si>
  <si>
    <t>'TFP0522026</t>
  </si>
  <si>
    <t>Aqilah Dwi. M</t>
  </si>
  <si>
    <t>'TFP0522027</t>
  </si>
  <si>
    <t>Diah Kurniasih</t>
  </si>
  <si>
    <t>'TFP0522045</t>
  </si>
  <si>
    <t>Dinda Nabila Tanjung</t>
  </si>
  <si>
    <t>'TFP0522030</t>
  </si>
  <si>
    <t>Febry Sabrina</t>
  </si>
  <si>
    <t>'TFP0522036</t>
  </si>
  <si>
    <t>Felisa Ramadani</t>
  </si>
  <si>
    <t>'TFP0522020</t>
  </si>
  <si>
    <t>Fida Nailah Julpah</t>
  </si>
  <si>
    <t>'TFP0522046</t>
  </si>
  <si>
    <t>Lilis Lisnawati</t>
  </si>
  <si>
    <t>'TFP0522032</t>
  </si>
  <si>
    <t>Manda Amelia Putri</t>
  </si>
  <si>
    <t>'TFP0522038</t>
  </si>
  <si>
    <t>Maylani Safitri</t>
  </si>
  <si>
    <t>'TFP0522022</t>
  </si>
  <si>
    <t>Mila Sarmila</t>
  </si>
  <si>
    <t>'TFP0522019</t>
  </si>
  <si>
    <t>Nurul Hidayah</t>
  </si>
  <si>
    <t>'TFP0522035</t>
  </si>
  <si>
    <t>Nurwinda</t>
  </si>
  <si>
    <t>'TFP0522033</t>
  </si>
  <si>
    <t>Ria Firtiani</t>
  </si>
  <si>
    <t>'TFP0522021</t>
  </si>
  <si>
    <t>Sekar Eka Rahmandani</t>
  </si>
  <si>
    <t>'TFP0522029</t>
  </si>
  <si>
    <t>Siva Apriyanti</t>
  </si>
  <si>
    <t>'TFP0522031</t>
  </si>
  <si>
    <t>Sopia Olga</t>
  </si>
  <si>
    <t>'TFP0522025</t>
  </si>
  <si>
    <t>Susan Aulia</t>
  </si>
  <si>
    <t>'TFP0522034</t>
  </si>
  <si>
    <t>Wulandari</t>
  </si>
  <si>
    <t>'TFP0522042</t>
  </si>
  <si>
    <t>Ajeng Ayu Pratiwi</t>
  </si>
  <si>
    <t>'TFP0522041</t>
  </si>
  <si>
    <t>Andhini Marza Putri</t>
  </si>
  <si>
    <t>'TFP0522039</t>
  </si>
  <si>
    <t>Indriani</t>
  </si>
  <si>
    <t>'TFP0522044</t>
  </si>
  <si>
    <t>Rava Sahira</t>
  </si>
  <si>
    <t>'TFP0522040</t>
  </si>
  <si>
    <t>Risma Fariza Aulia</t>
  </si>
  <si>
    <t>'TFP0522023</t>
  </si>
  <si>
    <t>Siti Nur Aisyah</t>
  </si>
  <si>
    <t>'TFP0522043</t>
  </si>
  <si>
    <t>Siti Nur Rahmalia</t>
  </si>
  <si>
    <t>'TFP0522024</t>
  </si>
  <si>
    <t>Siti Rodiah</t>
  </si>
  <si>
    <t>'TFP0622084</t>
  </si>
  <si>
    <t>Ani Putriani</t>
  </si>
  <si>
    <t>'TFP0622073</t>
  </si>
  <si>
    <t>Aprizal</t>
  </si>
  <si>
    <t>'TFP0622111</t>
  </si>
  <si>
    <t>Ayu Meira Lestari</t>
  </si>
  <si>
    <t>'TFP0622085</t>
  </si>
  <si>
    <t>Cindy Melani F</t>
  </si>
  <si>
    <t>'TFP0622089</t>
  </si>
  <si>
    <t>Damardjati</t>
  </si>
  <si>
    <t>'TFP0622074</t>
  </si>
  <si>
    <t>Danang Nurrahman</t>
  </si>
  <si>
    <t>'TFP0622088</t>
  </si>
  <si>
    <t>Dedi Ardiansyah</t>
  </si>
  <si>
    <t>'TFP0622083</t>
  </si>
  <si>
    <t>Dela Fauziah</t>
  </si>
  <si>
    <t>'TFP0622096</t>
  </si>
  <si>
    <t>Dila Meylani Putri Nasution</t>
  </si>
  <si>
    <t>'TFP0622077</t>
  </si>
  <si>
    <t>Imar Ramadana</t>
  </si>
  <si>
    <t>'TFP0622082</t>
  </si>
  <si>
    <t>Indah Novitasari</t>
  </si>
  <si>
    <t>'TFP0622091</t>
  </si>
  <si>
    <t>Muhammad Arya Pangestu</t>
  </si>
  <si>
    <t>'TFP0622075</t>
  </si>
  <si>
    <t>Muhammad Ridho Insani</t>
  </si>
  <si>
    <t>'TFP0622069</t>
  </si>
  <si>
    <t>Muhammad Rizal Safarudin</t>
  </si>
  <si>
    <t>'TFP0622081</t>
  </si>
  <si>
    <t>Muhammad Roihan Ibrohim</t>
  </si>
  <si>
    <t>'TFP0622070</t>
  </si>
  <si>
    <t>Muhammad Umar Japarudin</t>
  </si>
  <si>
    <t>'TFP0622092</t>
  </si>
  <si>
    <t>Naila Isnaeni</t>
  </si>
  <si>
    <t>'TFP0622087</t>
  </si>
  <si>
    <t>Renaldi</t>
  </si>
  <si>
    <t>'TFP0622094</t>
  </si>
  <si>
    <t>Retno Wulandari</t>
  </si>
  <si>
    <t>'TFP0622079</t>
  </si>
  <si>
    <t>Rio Rachman</t>
  </si>
  <si>
    <t>'TFP0622080</t>
  </si>
  <si>
    <t>Rival Maulana S</t>
  </si>
  <si>
    <t>'TFP0622112</t>
  </si>
  <si>
    <t>Rizki Maulana</t>
  </si>
  <si>
    <t>'TFP0622072</t>
  </si>
  <si>
    <t>Suparman</t>
  </si>
  <si>
    <t>'TFP0622076</t>
  </si>
  <si>
    <t>Suryadi</t>
  </si>
  <si>
    <t>'TFP0622078</t>
  </si>
  <si>
    <t>Wasta Riana</t>
  </si>
  <si>
    <t>'TFP0622071</t>
  </si>
  <si>
    <t>Yoga Permana</t>
  </si>
  <si>
    <t>'TFP0622090</t>
  </si>
  <si>
    <t>Zachary Val S</t>
  </si>
  <si>
    <t>'TFP0622093</t>
  </si>
  <si>
    <t>Zahra Nabila</t>
  </si>
  <si>
    <t>'TFP0622086</t>
  </si>
  <si>
    <t>Zulfah Bilqist Awaliah</t>
  </si>
  <si>
    <t>'TFP0622095</t>
  </si>
  <si>
    <t>Zulpah Febriani</t>
  </si>
  <si>
    <t>'TFP0722001</t>
  </si>
  <si>
    <t>Muhammad Ananda Riyan S.A</t>
  </si>
  <si>
    <t>JUMLAH</t>
  </si>
  <si>
    <t xml:space="preserve">ABSENSI KELAS INDUSTRI MANDIRI </t>
  </si>
  <si>
    <t>TEACHING FACTORY  SMK MUHAMADIYAH 1 CIKAMPEK</t>
  </si>
  <si>
    <t>JML</t>
  </si>
  <si>
    <t>KETIDAKHADIRAN</t>
  </si>
  <si>
    <t>Jum HDR</t>
  </si>
  <si>
    <t>PERIODE</t>
  </si>
  <si>
    <t>tehitung bulan ke</t>
  </si>
  <si>
    <t>HKW</t>
  </si>
  <si>
    <t>S</t>
  </si>
  <si>
    <t>I</t>
  </si>
  <si>
    <t>A</t>
  </si>
  <si>
    <t>DETAIL ABSENSI PERIODE</t>
  </si>
  <si>
    <t>TF Muhammadiyah Cikampek</t>
  </si>
  <si>
    <t>No</t>
  </si>
  <si>
    <t>Nama</t>
  </si>
  <si>
    <t>Masuk HKW</t>
  </si>
  <si>
    <t>Sakit</t>
  </si>
  <si>
    <t>Izin</t>
  </si>
  <si>
    <t>Alpha</t>
  </si>
  <si>
    <t>Cuti</t>
  </si>
  <si>
    <t>Terlambat</t>
  </si>
  <si>
    <t>Dinas</t>
  </si>
  <si>
    <t>CTP</t>
  </si>
  <si>
    <t>OT Jam</t>
  </si>
  <si>
    <t>OT Hari Libur</t>
  </si>
  <si>
    <t>Pot. Absen</t>
  </si>
  <si>
    <t>Off</t>
  </si>
  <si>
    <t>Hari Libur</t>
  </si>
  <si>
    <t>Sabtu</t>
  </si>
  <si>
    <t>Minggu</t>
  </si>
  <si>
    <t>(JAM)</t>
  </si>
  <si>
    <t>HAV</t>
  </si>
  <si>
    <t>Assembling</t>
  </si>
  <si>
    <t>Housing</t>
  </si>
  <si>
    <t>Siti Nur rahmalia</t>
  </si>
  <si>
    <t>Total</t>
  </si>
  <si>
    <t>PERHITUNGAN PENGGAJIAN</t>
  </si>
  <si>
    <t>SMK Muhamadiyah 1</t>
  </si>
  <si>
    <t>-- s.d --</t>
  </si>
  <si>
    <t>TGL MASUK</t>
  </si>
  <si>
    <t>TOTAL HARI KERJA</t>
  </si>
  <si>
    <t>KEHADIRAN / PERIODE</t>
  </si>
  <si>
    <t>TOTAL LEMBUR</t>
  </si>
  <si>
    <t>LEMBUR / PERIODE</t>
  </si>
  <si>
    <t>INSENTIF LEMBUR / PERIODE</t>
  </si>
  <si>
    <t>PERIODE 1</t>
  </si>
  <si>
    <t>PERIODE 2</t>
  </si>
  <si>
    <t>PERIODE 3</t>
  </si>
  <si>
    <t>Rp. 10.000/HARI</t>
  </si>
  <si>
    <t>Rp. 15.000/HR</t>
  </si>
  <si>
    <t>Rp. 17.000/HR</t>
  </si>
  <si>
    <t>Rp. 22.500/HR</t>
  </si>
  <si>
    <t>Rp. 8.000/HR</t>
  </si>
  <si>
    <t>TOTAL :</t>
  </si>
  <si>
    <t>PERIODE 16 NOVEMBER ~ 15 DESEMBER 2022</t>
  </si>
  <si>
    <t>PERIODE 16 NOVEMBER ~ 15 DESEMBER  2022</t>
  </si>
  <si>
    <t>X``</t>
  </si>
  <si>
    <t>DESEMBER</t>
  </si>
  <si>
    <t>Z</t>
  </si>
  <si>
    <t>Amelia Putri</t>
  </si>
  <si>
    <t>Junaedi</t>
  </si>
  <si>
    <t>Ananda Putra Adzikira</t>
  </si>
  <si>
    <t>Bela Nurul Padilah</t>
  </si>
  <si>
    <t>Lisnawati</t>
  </si>
  <si>
    <t xml:space="preserve">Jenis PKL </t>
  </si>
  <si>
    <t xml:space="preserve">Status Kehadiran </t>
  </si>
  <si>
    <t>Aqmal Rahmawan</t>
  </si>
  <si>
    <t>16 November  s/d 15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</si>
</sst>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2" formatCode="_-&quot;Rp&quot;* #,##0_-;\-&quot;Rp&quot;* #,##0_-;_-&quot;Rp&quot;* &quot;-&quot;_-;_-@_-"/>
    <numFmt numFmtId="164" formatCode="#,##0.00_);[Red]\(#,##0.00\)"/>
    <numFmt numFmtId="165" formatCode="&quot;$&quot;#,##0_);&quot;$&quot;\ \(#,##0\)"/>
    <numFmt numFmtId="166" formatCode="&quot;$&quot;#&quot;,&quot;##0_);&quot;$&quot;\ \(#&quot;,&quot;##0\)"/>
    <numFmt numFmtId="167" formatCode="[$-409]d\-mmm\-yy;@"/>
    <numFmt numFmtId="168" formatCode="_-&quot;Rp&quot;* #,##0_-;\-&quot;Rp&quot;* #,##0_-;_-&quot;Rp&quot;* &quot;-&quot;??_-;_-@_-"/>
    <numFmt numFmtId="169" formatCode="_(* #,##0_);_(* \(#,##0\);_(* &quot;-&quot;_);_(@_)"/>
    <numFmt numFmtId="170" formatCode="&quot;$&quot;\ \ \ \ \ #&quot;,&quot;##0_);\(&quot;$&quot;\ \ \ \ #&quot;,&quot;##0\)"/>
    <numFmt numFmtId="171" formatCode="_(&quot;$&quot;* #,##0_);_(&quot;$&quot;* \(#,##0\);_(&quot;$&quot;* &quot;-&quot;_);_(@_)"/>
    <numFmt numFmtId="172" formatCode="_(* #,##0.00_);_(* \(#,##0.00\);_(* &quot;-&quot;??_);_(@_)"/>
    <numFmt numFmtId="173" formatCode="&quot;$&quot;#&quot;,&quot;##0.00_);[Red]\(&quot;$&quot;#&quot;,&quot;##0.00\)"/>
    <numFmt numFmtId="174" formatCode="_(* #&quot;,&quot;##0_);_(* \(#&quot;,&quot;##0\);_(* &quot;-&quot;_);_(@_)"/>
    <numFmt numFmtId="175" formatCode="&quot;$&quot;\ \ \ \ \ #,##0_);\(&quot;$&quot;\ \ \ \ #,##0\)"/>
    <numFmt numFmtId="176" formatCode="_(&quot;$&quot;* #,##0_);_(&quot;$&quot;* \(#,##0\);_(&quot;$&quot;* &quot;-&quot;??_);_(@_)"/>
    <numFmt numFmtId="177" formatCode="_(* #&quot;,&quot;##0.00_);_(* \(#&quot;,&quot;##0.00\);_(* &quot;-&quot;??_);_(@_)"/>
    <numFmt numFmtId="178" formatCode="&quot;$&quot;#,##0.00;[Red]\-&quot;$&quot;#,##0.00"/>
    <numFmt numFmtId="179" formatCode="0.0"/>
    <numFmt numFmtId="180" formatCode="#,##0_);[Red]\(#,##0\)"/>
    <numFmt numFmtId="181" formatCode="0000"/>
    <numFmt numFmtId="182" formatCode="&quot;$&quot;#&quot;,&quot;##0.00;[Red]\-&quot;$&quot;#&quot;,&quot;##0.00"/>
    <numFmt numFmtId="183" formatCode="_(&quot;$&quot;* #&quot;,&quot;##0_);_(&quot;$&quot;* \(#&quot;,&quot;##0\);_(&quot;$&quot;* &quot;-&quot;??_);_(@_)"/>
    <numFmt numFmtId="184" formatCode="_(&quot;$&quot;* #&quot;,&quot;##0_);_(&quot;$&quot;* \(#&quot;,&quot;##0\);_(&quot;$&quot;* &quot;-&quot;_);_(@_)"/>
    <numFmt numFmtId="185" formatCode="_ * #,##0.00_ ;_ * \-#,##0.00_ ;_ * &quot;-&quot;??_ ;_ @_ "/>
    <numFmt numFmtId="186" formatCode="&quot;$&quot;#&quot;,&quot;##0_);[Red]\(&quot;$&quot;#&quot;,&quot;##0\)"/>
    <numFmt numFmtId="187" formatCode="#&quot;,&quot;##0;[Red]#&quot;,&quot;##0"/>
    <numFmt numFmtId="188" formatCode="d\-mmm\-yy"/>
    <numFmt numFmtId="189" formatCode="[$-409]dd\-mmm\-yy;@"/>
    <numFmt numFmtId="190" formatCode="_([$Rp-421]* #&quot;,&quot;##0_);_([$Rp-421]* \(#&quot;,&quot;##0\);_([$Rp-421]* &quot;-&quot;_);_(@_)"/>
    <numFmt numFmtId="191" formatCode="_-[$Rp-421]* #&quot;,&quot;##0_-;\-[$Rp-421]* #&quot;,&quot;##0_-;_-[$Rp-421]* &quot;-&quot;_-;_-@_-"/>
    <numFmt numFmtId="192" formatCode="_(&quot;Rp&quot;* #&quot;,&quot;##0_);_(&quot;Rp&quot;* \(#&quot;,&quot;##0\);_(&quot;Rp&quot;* &quot;-&quot;_);_(@_)"/>
    <numFmt numFmtId="193" formatCode="_-[$Rp-421]* #&quot;,&quot;##0_ ;_-[$Rp-421]* \-#&quot;,&quot;##0\ ;_-[$Rp-421]* &quot;-&quot;_ ;_-@_ "/>
    <numFmt numFmtId="194" formatCode="_-&quot;Rp&quot;* #.##0_-;\-&quot;Rp&quot;* #.##0_-;_-&quot;Rp&quot;* &quot;-&quot;_-;_-@_-"/>
    <numFmt numFmtId="195" formatCode="_-[$Rp-421]* #,##0_-;\-[$Rp-421]* #,##0_-;_-[$Rp-421]* &quot;-&quot;_-;_-@_-"/>
  </numFmts>
  <fonts count="120">
    <font>
      <sz val="10"/>
      <name val="Arial"/>
      <charset val="13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3.5"/>
      <color rgb="FFCC33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Arial"/>
      <family val="2"/>
    </font>
    <font>
      <b/>
      <sz val="13"/>
      <name val="Century Gothic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name val="Century Gothic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Century Gothic"/>
      <family val="2"/>
    </font>
    <font>
      <sz val="16"/>
      <name val="Century Gothic"/>
      <family val="2"/>
    </font>
    <font>
      <b/>
      <sz val="16"/>
      <name val="Century Gothic"/>
      <family val="2"/>
    </font>
    <font>
      <sz val="14"/>
      <name val="Century Gothic"/>
      <family val="2"/>
    </font>
    <font>
      <sz val="18"/>
      <name val="Century Gothic"/>
      <family val="2"/>
    </font>
    <font>
      <sz val="11"/>
      <name val="Calibri"/>
      <family val="2"/>
    </font>
    <font>
      <b/>
      <sz val="23"/>
      <name val="Century Gothic"/>
      <family val="2"/>
    </font>
    <font>
      <b/>
      <sz val="20"/>
      <name val="Century Gothic"/>
      <family val="2"/>
    </font>
    <font>
      <b/>
      <sz val="18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b/>
      <sz val="18"/>
      <name val="Century Gothic"/>
      <family val="2"/>
    </font>
    <font>
      <b/>
      <sz val="15"/>
      <name val="Century Gothic"/>
      <family val="2"/>
    </font>
    <font>
      <sz val="17"/>
      <name val="Calibri"/>
      <family val="2"/>
    </font>
    <font>
      <sz val="17"/>
      <name val="Century Gothic"/>
      <family val="2"/>
    </font>
    <font>
      <sz val="16"/>
      <color rgb="FF000000"/>
      <name val="Calibri"/>
      <family val="2"/>
    </font>
    <font>
      <b/>
      <sz val="15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7"/>
      <name val="Century Gothic"/>
      <family val="2"/>
    </font>
    <font>
      <b/>
      <sz val="12"/>
      <name val="Century Gothic"/>
      <family val="2"/>
    </font>
    <font>
      <b/>
      <sz val="19"/>
      <name val="Century Gothic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vertAlign val="superscript"/>
      <sz val="16"/>
      <name val="Arial"/>
      <family val="2"/>
    </font>
    <font>
      <b/>
      <i/>
      <vertAlign val="subscript"/>
      <sz val="16"/>
      <name val="Arial"/>
      <family val="2"/>
    </font>
    <font>
      <sz val="12"/>
      <name val="Century Gothic"/>
      <family val="2"/>
    </font>
    <font>
      <sz val="11"/>
      <color indexed="0"/>
      <name val="Century Gothic"/>
      <family val="2"/>
    </font>
    <font>
      <sz val="10"/>
      <color indexed="0"/>
      <name val="Arial"/>
      <family val="2"/>
    </font>
    <font>
      <sz val="13"/>
      <color indexed="0"/>
      <name val="Arial"/>
      <family val="2"/>
    </font>
    <font>
      <sz val="12"/>
      <color indexed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0"/>
      <name val="Century Gothic"/>
      <family val="2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2"/>
      <color indexed="8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62"/>
      <name val="Calibri"/>
      <family val="2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i/>
      <sz val="11"/>
      <color rgb="FF7F7F7F"/>
      <name val="Calibri"/>
      <family val="2"/>
      <scheme val="minor"/>
    </font>
    <font>
      <b/>
      <sz val="11"/>
      <color indexed="52"/>
      <name val="Calibri"/>
      <family val="2"/>
    </font>
    <font>
      <sz val="11"/>
      <color rgb="FFFA7D00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1"/>
      <color rgb="FF3F3F76"/>
      <name val="Calibri"/>
      <family val="2"/>
      <scheme val="minor"/>
    </font>
    <font>
      <sz val="11"/>
      <color indexed="9"/>
      <name val="Calibri"/>
      <family val="2"/>
    </font>
    <font>
      <sz val="9"/>
      <name val="Arial MT"/>
      <charset val="134"/>
    </font>
    <font>
      <sz val="10"/>
      <name val="Times New Roman"/>
      <family val="1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sz val="9"/>
      <name val="Times New Roman"/>
      <family val="1"/>
    </font>
    <font>
      <sz val="14"/>
      <name val="Cordia New"/>
      <family val="2"/>
    </font>
    <font>
      <b/>
      <sz val="12"/>
      <name val="Helv"/>
      <charset val="134"/>
    </font>
    <font>
      <b/>
      <sz val="11"/>
      <name val="Helv"/>
      <charset val="134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name val="Helv"/>
      <charset val="134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9"/>
      <name val="SimSun"/>
    </font>
    <font>
      <sz val="10"/>
      <name val="Arial"/>
      <family val="2"/>
    </font>
    <font>
      <sz val="12"/>
      <color theme="1"/>
      <name val="Calibri"/>
      <charset val="134"/>
    </font>
    <font>
      <sz val="12"/>
      <name val="Calibri"/>
      <charset val="134"/>
    </font>
    <font>
      <sz val="12"/>
      <color indexed="8"/>
      <name val="Calibri"/>
      <charset val="134"/>
    </font>
    <font>
      <b/>
      <sz val="11"/>
      <color theme="1"/>
      <name val="Calibri"/>
      <family val="2"/>
      <charset val="1"/>
      <scheme val="minor"/>
    </font>
    <font>
      <b/>
      <sz val="13.5"/>
      <color rgb="FFDF6900"/>
      <name val="Calibri"/>
      <family val="2"/>
      <charset val="1"/>
      <scheme val="minor"/>
    </font>
    <font>
      <b/>
      <sz val="11"/>
      <color rgb="FFFFFFFF"/>
      <name val="Calibri"/>
      <family val="2"/>
      <charset val="1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993300"/>
        <bgColor indexed="64"/>
      </patternFill>
    </fill>
    <fill>
      <patternFill patternType="solid">
        <fgColor rgb="FFF5E4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996600"/>
      </right>
      <top style="thin">
        <color rgb="FF996600"/>
      </top>
      <bottom style="thin">
        <color rgb="FF996600"/>
      </bottom>
      <diagonal/>
    </border>
    <border>
      <left/>
      <right style="thin">
        <color rgb="FF996600"/>
      </right>
      <top style="thin">
        <color rgb="FF996600"/>
      </top>
      <bottom style="thin">
        <color rgb="FF996600"/>
      </bottom>
      <diagonal/>
    </border>
    <border>
      <left style="thin">
        <color auto="1"/>
      </left>
      <right style="thin">
        <color rgb="FF996600"/>
      </right>
      <top/>
      <bottom style="thin">
        <color rgb="FF996600"/>
      </bottom>
      <diagonal/>
    </border>
    <border>
      <left/>
      <right style="thin">
        <color rgb="FF996600"/>
      </right>
      <top/>
      <bottom style="thin">
        <color rgb="FF996600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996600"/>
      </right>
      <top/>
      <bottom style="thin">
        <color auto="1"/>
      </bottom>
      <diagonal/>
    </border>
    <border>
      <left/>
      <right style="thin">
        <color rgb="FF996600"/>
      </right>
      <top/>
      <bottom style="thin">
        <color auto="1"/>
      </bottom>
      <diagonal/>
    </border>
    <border>
      <left/>
      <right/>
      <top/>
      <bottom style="thin">
        <color rgb="FF9966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996600"/>
      </left>
      <right style="thin">
        <color rgb="FF996600"/>
      </right>
      <top style="thin">
        <color rgb="FF996600"/>
      </top>
      <bottom style="thin">
        <color rgb="FF996600"/>
      </bottom>
      <diagonal/>
    </border>
    <border>
      <left/>
      <right/>
      <top style="thin">
        <color rgb="FF996600"/>
      </top>
      <bottom style="thin">
        <color rgb="FF996600"/>
      </bottom>
      <diagonal/>
    </border>
    <border>
      <left style="thin">
        <color rgb="FF996600"/>
      </left>
      <right style="thin">
        <color rgb="FF996600"/>
      </right>
      <top/>
      <bottom style="thin">
        <color rgb="FF9966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996600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996600"/>
      </left>
      <right style="thin">
        <color rgb="FF996600"/>
      </right>
      <top style="thin">
        <color rgb="FF996600"/>
      </top>
      <bottom/>
      <diagonal/>
    </border>
    <border>
      <left style="thin">
        <color rgb="FF996600"/>
      </left>
      <right/>
      <top style="thin">
        <color rgb="FF996600"/>
      </top>
      <bottom style="thin">
        <color rgb="FF996600"/>
      </bottom>
      <diagonal/>
    </border>
  </borders>
  <cellStyleXfs count="3842">
    <xf numFmtId="0" fontId="0" fillId="0" borderId="0"/>
    <xf numFmtId="0" fontId="80" fillId="28" borderId="64" applyNumberFormat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26" borderId="0" applyNumberFormat="0" applyBorder="0" applyAlignment="0" applyProtection="0"/>
    <xf numFmtId="169" fontId="8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/>
    <xf numFmtId="0" fontId="71" fillId="11" borderId="60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6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170" fontId="11" fillId="0" borderId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173" fontId="113" fillId="0" borderId="0" applyProtection="0"/>
    <xf numFmtId="0" fontId="8" fillId="36" borderId="0" applyNumberFormat="0" applyBorder="0" applyAlignment="0" applyProtection="0"/>
    <xf numFmtId="0" fontId="113" fillId="0" borderId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24" borderId="0" applyNumberFormat="0" applyBorder="0" applyAlignment="0" applyProtection="0"/>
    <xf numFmtId="0" fontId="7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8" fillId="40" borderId="64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76" fontId="113" fillId="0" borderId="0">
      <protection locked="0"/>
    </xf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27" borderId="0" applyNumberFormat="0" applyBorder="0" applyAlignment="0" applyProtection="0"/>
    <xf numFmtId="0" fontId="77" fillId="46" borderId="0" applyNumberFormat="0" applyBorder="0" applyAlignment="0" applyProtection="0"/>
    <xf numFmtId="0" fontId="8" fillId="24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" fillId="29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92" fillId="42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73" fillId="14" borderId="0" applyNumberFormat="0" applyBorder="0" applyAlignment="0" applyProtection="0"/>
    <xf numFmtId="0" fontId="8" fillId="24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5" borderId="0" applyNumberFormat="0" applyBorder="0" applyAlignment="0" applyProtection="0"/>
    <xf numFmtId="0" fontId="72" fillId="41" borderId="0" applyNumberFormat="0" applyBorder="0" applyAlignment="0" applyProtection="0"/>
    <xf numFmtId="0" fontId="8" fillId="12" borderId="0" applyNumberFormat="0" applyBorder="0" applyAlignment="0" applyProtection="0"/>
    <xf numFmtId="0" fontId="73" fillId="14" borderId="0" applyNumberFormat="0" applyBorder="0" applyAlignment="0" applyProtection="0"/>
    <xf numFmtId="0" fontId="8" fillId="36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" fillId="12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95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2" fillId="41" borderId="0" applyNumberFormat="0" applyBorder="0" applyAlignment="0" applyProtection="0"/>
    <xf numFmtId="0" fontId="8" fillId="12" borderId="0" applyNumberFormat="0" applyBorder="0" applyAlignment="0" applyProtection="0"/>
    <xf numFmtId="0" fontId="73" fillId="14" borderId="0" applyNumberFormat="0" applyBorder="0" applyAlignment="0" applyProtection="0"/>
    <xf numFmtId="0" fontId="8" fillId="0" borderId="0"/>
    <xf numFmtId="0" fontId="8" fillId="36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8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80" fontId="113" fillId="0" borderId="0" applyProtection="0"/>
    <xf numFmtId="0" fontId="73" fillId="14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81" fontId="113" fillId="0" borderId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4" borderId="0" applyNumberFormat="0" applyBorder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93" fillId="0" borderId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72" fillId="44" borderId="0" applyNumberFormat="0" applyBorder="0" applyAlignment="0" applyProtection="0"/>
    <xf numFmtId="0" fontId="89" fillId="0" borderId="70" applyNumberFormat="0" applyFill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9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19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5" fillId="22" borderId="69" applyNumberFormat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2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36" borderId="0" applyNumberFormat="0" applyBorder="0" applyAlignment="0" applyProtection="0"/>
    <xf numFmtId="0" fontId="8" fillId="29" borderId="0" applyNumberFormat="0" applyBorder="0" applyAlignment="0" applyProtection="0"/>
    <xf numFmtId="0" fontId="8" fillId="19" borderId="0" applyNumberFormat="0" applyBorder="0" applyAlignment="0" applyProtection="0"/>
    <xf numFmtId="0" fontId="8" fillId="29" borderId="0" applyNumberFormat="0" applyBorder="0" applyAlignment="0" applyProtection="0"/>
    <xf numFmtId="0" fontId="8" fillId="19" borderId="0" applyNumberFormat="0" applyBorder="0" applyAlignment="0" applyProtection="0"/>
    <xf numFmtId="0" fontId="8" fillId="29" borderId="0" applyNumberFormat="0" applyBorder="0" applyAlignment="0" applyProtection="0"/>
    <xf numFmtId="0" fontId="8" fillId="19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113" fillId="0" borderId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7" fillId="0" borderId="0" applyProtection="0"/>
    <xf numFmtId="0" fontId="8" fillId="3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74" fontId="113" fillId="0" borderId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7" fillId="48" borderId="0" applyNumberFormat="0" applyBorder="0" applyAlignment="0" applyProtection="0"/>
    <xf numFmtId="0" fontId="77" fillId="48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7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7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3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3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113" fillId="0" borderId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82" fontId="94" fillId="0" borderId="0" applyProtection="0">
      <alignment horizontal="center"/>
    </xf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178" fontId="94" fillId="0" borderId="0" applyProtection="0">
      <alignment horizontal="center"/>
    </xf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2" fillId="45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24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20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77" fillId="32" borderId="66" applyNumberFormat="0" applyFont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3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38" borderId="0" applyNumberFormat="0" applyBorder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72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10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41" borderId="0" applyNumberFormat="0" applyBorder="0" applyAlignment="0" applyProtection="0"/>
    <xf numFmtId="0" fontId="8" fillId="19" borderId="0" applyNumberFormat="0" applyBorder="0" applyAlignment="0" applyProtection="0"/>
    <xf numFmtId="0" fontId="72" fillId="33" borderId="0" applyNumberFormat="0" applyBorder="0" applyAlignment="0" applyProtection="0"/>
    <xf numFmtId="0" fontId="8" fillId="38" borderId="0" applyNumberFormat="0" applyBorder="0" applyAlignment="0" applyProtection="0"/>
    <xf numFmtId="0" fontId="8" fillId="20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19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9" borderId="0" applyNumberFormat="0" applyBorder="0" applyAlignment="0" applyProtection="0"/>
    <xf numFmtId="0" fontId="76" fillId="0" borderId="63" applyNumberFormat="0" applyFill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9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9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0" borderId="0" applyNumberFormat="0" applyBorder="0" applyAlignment="0" applyProtection="0"/>
    <xf numFmtId="0" fontId="8" fillId="29" borderId="0" applyNumberFormat="0" applyBorder="0" applyAlignment="0" applyProtection="0"/>
    <xf numFmtId="0" fontId="76" fillId="0" borderId="63" applyNumberFormat="0" applyFill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38" borderId="0" applyNumberFormat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77" fillId="42" borderId="0" applyNumberFormat="0" applyBorder="0" applyAlignment="0" applyProtection="0"/>
    <xf numFmtId="0" fontId="8" fillId="19" borderId="0" applyNumberFormat="0" applyBorder="0" applyAlignment="0" applyProtection="0"/>
    <xf numFmtId="0" fontId="77" fillId="42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2" fillId="13" borderId="0" applyNumberFormat="0" applyBorder="0" applyAlignment="0" applyProtection="0"/>
    <xf numFmtId="0" fontId="73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6" fontId="113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7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5" fillId="22" borderId="69" applyNumberFormat="0" applyAlignment="0" applyProtection="0"/>
    <xf numFmtId="0" fontId="8" fillId="38" borderId="0" applyNumberFormat="0" applyBorder="0" applyAlignment="0" applyProtection="0"/>
    <xf numFmtId="0" fontId="8" fillId="16" borderId="0" applyNumberFormat="0" applyBorder="0" applyAlignment="0" applyProtection="0"/>
    <xf numFmtId="0" fontId="113" fillId="0" borderId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9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0" borderId="0"/>
    <xf numFmtId="0" fontId="72" fillId="45" borderId="0" applyNumberFormat="0" applyBorder="0" applyAlignment="0" applyProtection="0"/>
    <xf numFmtId="0" fontId="75" fillId="0" borderId="61" applyNumberFormat="0" applyFill="0" applyAlignment="0" applyProtection="0"/>
    <xf numFmtId="0" fontId="8" fillId="36" borderId="0" applyNumberFormat="0" applyBorder="0" applyAlignment="0" applyProtection="0"/>
    <xf numFmtId="0" fontId="77" fillId="25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13" fillId="0" borderId="0"/>
    <xf numFmtId="0" fontId="8" fillId="0" borderId="0"/>
    <xf numFmtId="0" fontId="8" fillId="38" borderId="0" applyNumberFormat="0" applyBorder="0" applyAlignment="0" applyProtection="0"/>
    <xf numFmtId="0" fontId="77" fillId="2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16" borderId="0" applyNumberFormat="0" applyBorder="0" applyAlignment="0" applyProtection="0"/>
    <xf numFmtId="0" fontId="8" fillId="2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7" fillId="3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5" fillId="22" borderId="69" applyNumberFormat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4" borderId="0" applyNumberFormat="0" applyBorder="0" applyAlignment="0" applyProtection="0"/>
    <xf numFmtId="0" fontId="71" fillId="11" borderId="60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2" fillId="56" borderId="0" applyNumberFormat="0" applyBorder="0" applyAlignment="0" applyProtection="0"/>
    <xf numFmtId="0" fontId="77" fillId="32" borderId="6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0" borderId="0"/>
    <xf numFmtId="0" fontId="8" fillId="0" borderId="0"/>
    <xf numFmtId="0" fontId="8" fillId="3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9" fillId="0" borderId="70" applyNumberFormat="0" applyFill="0" applyAlignment="0" applyProtection="0"/>
    <xf numFmtId="0" fontId="8" fillId="16" borderId="0" applyNumberFormat="0" applyBorder="0" applyAlignment="0" applyProtection="0"/>
    <xf numFmtId="0" fontId="72" fillId="3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7" fillId="32" borderId="6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77" fillId="2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9" borderId="0" applyNumberFormat="0" applyBorder="0" applyAlignment="0" applyProtection="0"/>
    <xf numFmtId="0" fontId="8" fillId="15" borderId="0" applyNumberFormat="0" applyBorder="0" applyAlignment="0" applyProtection="0"/>
    <xf numFmtId="9" fontId="113" fillId="0" borderId="0" applyProtection="0"/>
    <xf numFmtId="0" fontId="8" fillId="36" borderId="0" applyNumberFormat="0" applyBorder="0" applyAlignment="0" applyProtection="0"/>
    <xf numFmtId="0" fontId="8" fillId="2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5" fontId="11" fillId="0" borderId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41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4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5" fontId="11" fillId="0" borderId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10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43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7" fillId="4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39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21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21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21" borderId="0" applyNumberFormat="0" applyBorder="0" applyAlignment="0" applyProtection="0"/>
    <xf numFmtId="0" fontId="8" fillId="2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6" fontId="113" fillId="0" borderId="0"/>
    <xf numFmtId="0" fontId="72" fillId="34" borderId="0" applyNumberFormat="0" applyBorder="0" applyAlignment="0" applyProtection="0"/>
    <xf numFmtId="0" fontId="9" fillId="0" borderId="67" applyNumberFormat="0" applyFill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2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6" fontId="113" fillId="0" borderId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8" fillId="36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6" fontId="113" fillId="0" borderId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2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33" borderId="0" applyNumberFormat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8" fillId="12" borderId="0" applyNumberFormat="0" applyBorder="0" applyAlignment="0" applyProtection="0"/>
    <xf numFmtId="0" fontId="8" fillId="3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20" borderId="0" applyNumberFormat="0" applyBorder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8" fillId="20" borderId="0" applyNumberFormat="0" applyBorder="0" applyAlignment="0" applyProtection="0"/>
    <xf numFmtId="0" fontId="77" fillId="32" borderId="66" applyNumberFormat="0" applyFont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183" fontId="113" fillId="0" borderId="0">
      <protection locked="0"/>
    </xf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83" fontId="113" fillId="0" borderId="0">
      <protection locked="0"/>
    </xf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1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26" borderId="0" applyNumberFormat="0" applyBorder="0" applyAlignment="0" applyProtection="0"/>
    <xf numFmtId="0" fontId="8" fillId="20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8" fillId="20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8" fillId="12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72" fillId="3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2" fillId="39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6" fillId="0" borderId="63" applyNumberFormat="0" applyFill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6" fillId="0" borderId="63" applyNumberFormat="0" applyFill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2" fillId="26" borderId="0" applyNumberFormat="0" applyBorder="0" applyAlignment="0" applyProtection="0"/>
    <xf numFmtId="0" fontId="71" fillId="11" borderId="60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113" fillId="0" borderId="0" applyFont="0" applyFill="0" applyBorder="0" applyAlignment="0" applyProtection="0">
      <alignment vertical="center"/>
    </xf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79" fontId="113" fillId="0" borderId="0" applyFont="0" applyFill="0" applyBorder="0" applyAlignment="0" applyProtection="0">
      <alignment vertical="center"/>
    </xf>
    <xf numFmtId="0" fontId="72" fillId="3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7" fillId="50" borderId="0" applyNumberFormat="0" applyBorder="0" applyAlignment="0" applyProtection="0"/>
    <xf numFmtId="0" fontId="91" fillId="35" borderId="62" applyNumberFormat="0" applyAlignment="0" applyProtection="0"/>
    <xf numFmtId="0" fontId="77" fillId="50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" fillId="10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" fillId="10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2" fillId="3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13" fillId="0" borderId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7" fillId="0" borderId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2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5" fillId="0" borderId="61" applyNumberFormat="0" applyFill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74" fontId="113" fillId="0" borderId="0" applyProtection="0"/>
    <xf numFmtId="0" fontId="72" fillId="4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74" fontId="113" fillId="0" borderId="0" applyProtection="0"/>
    <xf numFmtId="0" fontId="8" fillId="27" borderId="0" applyNumberFormat="0" applyBorder="0" applyAlignment="0" applyProtection="0"/>
    <xf numFmtId="0" fontId="86" fillId="7" borderId="0" applyProtection="0"/>
    <xf numFmtId="0" fontId="8" fillId="38" borderId="0" applyNumberFormat="0" applyBorder="0" applyAlignment="0" applyProtection="0"/>
    <xf numFmtId="10" fontId="113" fillId="0" borderId="0" applyProtection="0"/>
    <xf numFmtId="0" fontId="8" fillId="12" borderId="0" applyNumberFormat="0" applyBorder="0" applyAlignment="0" applyProtection="0"/>
    <xf numFmtId="0" fontId="72" fillId="4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8" fillId="12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7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74" fontId="11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8" fillId="17" borderId="0" applyNumberFormat="0" applyBorder="0" applyAlignment="0" applyProtection="0"/>
    <xf numFmtId="0" fontId="8" fillId="12" borderId="0" applyNumberFormat="0" applyBorder="0" applyAlignment="0" applyProtection="0"/>
    <xf numFmtId="169" fontId="113" fillId="0" borderId="0" applyProtection="0"/>
    <xf numFmtId="0" fontId="72" fillId="4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2" fillId="4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9" fillId="0" borderId="0" applyProtection="0">
      <alignment horizontal="left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10" borderId="0" applyNumberFormat="0" applyBorder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113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1" fillId="11" borderId="60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7" fillId="0" borderId="0" applyProtection="0"/>
    <xf numFmtId="0" fontId="8" fillId="10" borderId="0" applyNumberFormat="0" applyBorder="0" applyAlignment="0" applyProtection="0"/>
    <xf numFmtId="0" fontId="77" fillId="0" borderId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5" fontId="113" fillId="0" borderId="0"/>
    <xf numFmtId="166" fontId="113" fillId="0" borderId="0"/>
    <xf numFmtId="165" fontId="113" fillId="0" borderId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166" fontId="113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7" fillId="32" borderId="66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7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4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7" fillId="37" borderId="0" applyNumberFormat="0" applyBorder="0" applyAlignment="0" applyProtection="0"/>
    <xf numFmtId="0" fontId="113" fillId="0" borderId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2" fillId="4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72" fillId="45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2" fillId="44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77" fillId="0" borderId="0"/>
    <xf numFmtId="0" fontId="8" fillId="27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27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27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27" borderId="0" applyNumberFormat="0" applyBorder="0" applyAlignment="0" applyProtection="0"/>
    <xf numFmtId="0" fontId="72" fillId="44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8" fillId="27" borderId="0" applyNumberFormat="0" applyBorder="0" applyAlignment="0" applyProtection="0"/>
    <xf numFmtId="0" fontId="8" fillId="38" borderId="0" applyNumberFormat="0" applyBorder="0" applyAlignment="0" applyProtection="0"/>
    <xf numFmtId="0" fontId="73" fillId="14" borderId="0" applyNumberFormat="0" applyBorder="0" applyAlignment="0" applyProtection="0"/>
    <xf numFmtId="170" fontId="11" fillId="0" borderId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0" fontId="11" fillId="0" borderId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7" fillId="51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7" fillId="51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0" fillId="28" borderId="64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9" fillId="0" borderId="67" applyNumberFormat="0" applyFill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38" borderId="0" applyNumberFormat="0" applyBorder="0" applyAlignment="0" applyProtection="0"/>
    <xf numFmtId="0" fontId="106" fillId="0" borderId="0"/>
    <xf numFmtId="0" fontId="8" fillId="0" borderId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72" fillId="33" borderId="0" applyNumberFormat="0" applyBorder="0" applyAlignment="0" applyProtection="0"/>
    <xf numFmtId="0" fontId="8" fillId="0" borderId="0"/>
    <xf numFmtId="0" fontId="8" fillId="0" borderId="0"/>
    <xf numFmtId="0" fontId="8" fillId="38" borderId="0" applyNumberFormat="0" applyBorder="0" applyAlignment="0" applyProtection="0"/>
    <xf numFmtId="0" fontId="8" fillId="0" borderId="0"/>
    <xf numFmtId="0" fontId="8" fillId="38" borderId="0" applyNumberFormat="0" applyBorder="0" applyAlignment="0" applyProtection="0"/>
    <xf numFmtId="0" fontId="8" fillId="0" borderId="0"/>
    <xf numFmtId="0" fontId="8" fillId="0" borderId="0"/>
    <xf numFmtId="0" fontId="8" fillId="38" borderId="0" applyNumberFormat="0" applyBorder="0" applyAlignment="0" applyProtection="0"/>
    <xf numFmtId="0" fontId="85" fillId="22" borderId="69" applyNumberFormat="0" applyAlignment="0" applyProtection="0"/>
    <xf numFmtId="0" fontId="8" fillId="38" borderId="0" applyNumberFormat="0" applyBorder="0" applyAlignment="0" applyProtection="0"/>
    <xf numFmtId="0" fontId="85" fillId="22" borderId="69" applyNumberFormat="0" applyAlignment="0" applyProtection="0"/>
    <xf numFmtId="0" fontId="8" fillId="3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" fillId="38" borderId="0" applyNumberFormat="0" applyBorder="0" applyAlignment="0" applyProtection="0"/>
    <xf numFmtId="170" fontId="11" fillId="0" borderId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6" fillId="7" borderId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9" fillId="0" borderId="70" applyNumberFormat="0" applyFill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5" fillId="22" borderId="69" applyNumberFormat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0" borderId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9" borderId="0" applyNumberFormat="0" applyBorder="0" applyAlignment="0" applyProtection="0"/>
    <xf numFmtId="0" fontId="92" fillId="5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92" fillId="51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5" fillId="22" borderId="69" applyNumberFormat="0" applyAlignment="0" applyProtection="0"/>
    <xf numFmtId="0" fontId="8" fillId="18" borderId="0" applyNumberFormat="0" applyBorder="0" applyAlignment="0" applyProtection="0"/>
    <xf numFmtId="0" fontId="84" fillId="2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2" fillId="31" borderId="0" applyNumberFormat="0" applyBorder="0" applyAlignment="0" applyProtection="0"/>
    <xf numFmtId="0" fontId="8" fillId="18" borderId="0" applyNumberFormat="0" applyBorder="0" applyAlignment="0" applyProtection="0"/>
    <xf numFmtId="0" fontId="72" fillId="44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77" fillId="0" borderId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13" borderId="0" applyNumberFormat="0" applyBorder="0" applyAlignment="0" applyProtection="0"/>
    <xf numFmtId="0" fontId="92" fillId="60" borderId="0" applyNumberFormat="0" applyBorder="0" applyAlignment="0" applyProtection="0"/>
    <xf numFmtId="0" fontId="72" fillId="1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7" fillId="0" borderId="0" applyNumberFormat="0" applyFill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5" borderId="0" applyNumberFormat="0" applyBorder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6" fillId="0" borderId="63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5" fillId="0" borderId="61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13" fillId="0" borderId="0" applyProtection="0"/>
    <xf numFmtId="0" fontId="74" fillId="0" borderId="65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81" fontId="113" fillId="0" borderId="0" applyProtection="0"/>
    <xf numFmtId="0" fontId="77" fillId="2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0" fontId="11" fillId="0" borderId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2" fillId="3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8" fillId="15" borderId="0" applyNumberFormat="0" applyBorder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8" fillId="15" borderId="0" applyNumberFormat="0" applyBorder="0" applyAlignment="0" applyProtection="0"/>
    <xf numFmtId="0" fontId="72" fillId="4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9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33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7" fillId="37" borderId="0" applyNumberFormat="0" applyBorder="0" applyAlignment="0" applyProtection="0"/>
    <xf numFmtId="0" fontId="77" fillId="37" borderId="0" applyNumberFormat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10" fontId="113" fillId="0" borderId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44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33" borderId="0" applyNumberFormat="0" applyBorder="0" applyAlignment="0" applyProtection="0"/>
    <xf numFmtId="0" fontId="8" fillId="0" borderId="0"/>
    <xf numFmtId="0" fontId="8" fillId="0" borderId="0"/>
    <xf numFmtId="0" fontId="72" fillId="44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21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0" fontId="113" fillId="0" borderId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10" fontId="113" fillId="0" borderId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44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72" fillId="4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91" fillId="35" borderId="62" applyNumberFormat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113" fillId="0" borderId="0" applyProtection="0"/>
    <xf numFmtId="0" fontId="89" fillId="0" borderId="70" applyNumberFormat="0" applyFill="0" applyAlignment="0" applyProtection="0"/>
    <xf numFmtId="0" fontId="8" fillId="24" borderId="0" applyNumberFormat="0" applyBorder="0" applyAlignment="0" applyProtection="0"/>
    <xf numFmtId="0" fontId="72" fillId="41" borderId="0" applyNumberFormat="0" applyBorder="0" applyAlignment="0" applyProtection="0"/>
    <xf numFmtId="0" fontId="8" fillId="24" borderId="0" applyNumberFormat="0" applyBorder="0" applyAlignment="0" applyProtection="0"/>
    <xf numFmtId="0" fontId="72" fillId="41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7" fillId="0" borderId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7" fillId="55" borderId="0" applyNumberFormat="0" applyBorder="0" applyAlignment="0" applyProtection="0"/>
    <xf numFmtId="0" fontId="77" fillId="55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7" fillId="0" borderId="0" applyNumberFormat="0" applyFill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7" fillId="0" borderId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3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2" fillId="31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0" borderId="0"/>
    <xf numFmtId="0" fontId="72" fillId="3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10" fontId="113" fillId="0" borderId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5" fillId="22" borderId="69" applyNumberFormat="0" applyAlignment="0" applyProtection="0"/>
    <xf numFmtId="0" fontId="77" fillId="32" borderId="66" applyNumberFormat="0" applyFont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85" fillId="22" borderId="69" applyNumberFormat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7" fillId="32" borderId="66" applyNumberFormat="0" applyFont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24" borderId="0" applyNumberFormat="0" applyBorder="0" applyAlignment="0" applyProtection="0"/>
    <xf numFmtId="0" fontId="72" fillId="41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21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0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0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8" fillId="0" borderId="0"/>
    <xf numFmtId="0" fontId="72" fillId="21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113" fillId="0" borderId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72" fillId="21" borderId="0" applyNumberFormat="0" applyBorder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72" fillId="21" borderId="0" applyNumberFormat="0" applyBorder="0" applyAlignment="0" applyProtection="0"/>
    <xf numFmtId="0" fontId="72" fillId="21" borderId="0" applyNumberFormat="0" applyBorder="0" applyAlignment="0" applyProtection="0"/>
    <xf numFmtId="184" fontId="65" fillId="0" borderId="0" applyProtection="0"/>
    <xf numFmtId="0" fontId="72" fillId="21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0" fontId="79" fillId="22" borderId="62" applyNumberFormat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9" fillId="22" borderId="62" applyNumberFormat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80" fillId="28" borderId="64" applyNumberFormat="0" applyAlignment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44" borderId="0" applyNumberFormat="0" applyBorder="0" applyAlignment="0" applyProtection="0"/>
    <xf numFmtId="0" fontId="8" fillId="0" borderId="0"/>
    <xf numFmtId="0" fontId="8" fillId="0" borderId="0"/>
    <xf numFmtId="0" fontId="72" fillId="44" borderId="0" applyNumberFormat="0" applyBorder="0" applyAlignment="0" applyProtection="0"/>
    <xf numFmtId="10" fontId="113" fillId="0" borderId="0" applyProtection="0"/>
    <xf numFmtId="0" fontId="72" fillId="44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72" fillId="13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39" borderId="0" applyNumberFormat="0" applyBorder="0" applyAlignment="0" applyProtection="0"/>
    <xf numFmtId="0" fontId="72" fillId="13" borderId="0" applyNumberFormat="0" applyBorder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72" fillId="13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2" fillId="13" borderId="0" applyNumberFormat="0" applyBorder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2" fillId="13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92" fillId="53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1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182" fontId="94" fillId="0" borderId="0" applyProtection="0">
      <alignment horizontal="center"/>
    </xf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92" fillId="57" borderId="0" applyNumberFormat="0" applyBorder="0" applyAlignment="0" applyProtection="0"/>
    <xf numFmtId="0" fontId="92" fillId="61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7" borderId="0" applyNumberFormat="0" applyBorder="0" applyAlignment="0" applyProtection="0"/>
    <xf numFmtId="0" fontId="76" fillId="0" borderId="63" applyNumberFormat="0" applyFill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91" fillId="35" borderId="62" applyNumberFormat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91" fillId="35" borderId="62" applyNumberFormat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113" fillId="0" borderId="0" applyProtection="0"/>
    <xf numFmtId="0" fontId="72" fillId="45" borderId="0" applyNumberFormat="0" applyBorder="0" applyAlignment="0" applyProtection="0"/>
    <xf numFmtId="0" fontId="113" fillId="0" borderId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2" fillId="45" borderId="0" applyNumberFormat="0" applyBorder="0" applyAlignment="0" applyProtection="0"/>
    <xf numFmtId="0" fontId="113" fillId="0" borderId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45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39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90" fillId="0" borderId="0" applyNumberFormat="0" applyFill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102" fillId="0" borderId="72" applyNumberFormat="0" applyFill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113" fillId="0" borderId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92" fillId="49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7" fillId="32" borderId="66" applyNumberFormat="0" applyFont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81" fillId="0" borderId="0" applyNumberFormat="0" applyFill="0" applyBorder="0" applyAlignment="0" applyProtection="0"/>
    <xf numFmtId="0" fontId="72" fillId="26" borderId="0" applyNumberFormat="0" applyBorder="0" applyAlignment="0" applyProtection="0"/>
    <xf numFmtId="0" fontId="77" fillId="32" borderId="66" applyNumberFormat="0" applyFont="0" applyAlignment="0" applyProtection="0"/>
    <xf numFmtId="0" fontId="89" fillId="0" borderId="70" applyNumberFormat="0" applyFill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72" fillId="26" borderId="0" applyNumberFormat="0" applyBorder="0" applyAlignment="0" applyProtection="0"/>
    <xf numFmtId="0" fontId="92" fillId="60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34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2" fillId="43" borderId="0" applyNumberFormat="0" applyBorder="0" applyAlignment="0" applyProtection="0"/>
    <xf numFmtId="0" fontId="8" fillId="0" borderId="0"/>
    <xf numFmtId="0" fontId="8" fillId="0" borderId="0"/>
    <xf numFmtId="0" fontId="72" fillId="43" borderId="0" applyNumberFormat="0" applyBorder="0" applyAlignment="0" applyProtection="0"/>
    <xf numFmtId="0" fontId="87" fillId="0" borderId="0" applyNumberFormat="0" applyFill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92" fillId="5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2" fillId="43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2" fillId="43" borderId="0" applyNumberFormat="0" applyBorder="0" applyAlignment="0" applyProtection="0"/>
    <xf numFmtId="0" fontId="113" fillId="0" borderId="0" applyProtection="0"/>
    <xf numFmtId="0" fontId="113" fillId="0" borderId="0" applyProtection="0"/>
    <xf numFmtId="0" fontId="72" fillId="43" borderId="0" applyNumberFormat="0" applyBorder="0" applyAlignment="0" applyProtection="0"/>
    <xf numFmtId="0" fontId="82" fillId="31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43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10" fontId="113" fillId="0" borderId="0" applyProtection="0"/>
    <xf numFmtId="0" fontId="72" fillId="30" borderId="0" applyNumberFormat="0" applyBorder="0" applyAlignment="0" applyProtection="0"/>
    <xf numFmtId="0" fontId="8" fillId="0" borderId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92" fillId="52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6" fillId="0" borderId="63" applyNumberFormat="0" applyFill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72" fillId="30" borderId="0" applyNumberFormat="0" applyBorder="0" applyAlignment="0" applyProtection="0"/>
    <xf numFmtId="0" fontId="113" fillId="0" borderId="0" applyProtection="0"/>
    <xf numFmtId="0" fontId="91" fillId="35" borderId="62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91" fillId="35" borderId="62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" fillId="0" borderId="0"/>
    <xf numFmtId="0" fontId="82" fillId="31" borderId="0" applyNumberFormat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88" fillId="40" borderId="64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10" fontId="113" fillId="0" borderId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79" fillId="22" borderId="62" applyNumberFormat="0" applyAlignment="0" applyProtection="0"/>
    <xf numFmtId="0" fontId="8" fillId="0" borderId="0"/>
    <xf numFmtId="0" fontId="8" fillId="0" borderId="0"/>
    <xf numFmtId="0" fontId="79" fillId="22" borderId="62" applyNumberFormat="0" applyAlignment="0" applyProtection="0"/>
    <xf numFmtId="0" fontId="8" fillId="0" borderId="0"/>
    <xf numFmtId="0" fontId="79" fillId="22" borderId="62" applyNumberFormat="0" applyAlignment="0" applyProtection="0"/>
    <xf numFmtId="0" fontId="108" fillId="0" borderId="0" applyProtection="0"/>
    <xf numFmtId="9" fontId="113" fillId="0" borderId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101" fillId="54" borderId="71" applyNumberFormat="0" applyAlignment="0" applyProtection="0"/>
    <xf numFmtId="0" fontId="101" fillId="54" borderId="71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10" fontId="113" fillId="0" borderId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7" fillId="0" borderId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10" fontId="113" fillId="0" borderId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8" fillId="0" borderId="0"/>
    <xf numFmtId="0" fontId="8" fillId="0" borderId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0" fontId="71" fillId="11" borderId="60" applyNumberFormat="0" applyAlignment="0" applyProtection="0"/>
    <xf numFmtId="170" fontId="11" fillId="0" borderId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5" fontId="11" fillId="0" borderId="0" applyProtection="0"/>
    <xf numFmtId="0" fontId="8" fillId="0" borderId="0"/>
    <xf numFmtId="0" fontId="8" fillId="0" borderId="0"/>
    <xf numFmtId="170" fontId="11" fillId="0" borderId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0" fontId="11" fillId="0" borderId="0" applyProtection="0"/>
    <xf numFmtId="170" fontId="11" fillId="0" borderId="0" applyProtection="0"/>
    <xf numFmtId="0" fontId="8" fillId="0" borderId="0"/>
    <xf numFmtId="175" fontId="11" fillId="0" borderId="0" applyProtection="0"/>
    <xf numFmtId="0" fontId="8" fillId="0" borderId="0"/>
    <xf numFmtId="170" fontId="11" fillId="0" borderId="0" applyProtection="0"/>
    <xf numFmtId="170" fontId="11" fillId="0" borderId="0" applyProtection="0"/>
    <xf numFmtId="170" fontId="11" fillId="0" borderId="0" applyProtection="0"/>
    <xf numFmtId="170" fontId="11" fillId="0" borderId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175" fontId="11" fillId="0" borderId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170" fontId="11" fillId="0" borderId="0" applyProtection="0"/>
    <xf numFmtId="170" fontId="11" fillId="0" borderId="0" applyProtection="0"/>
    <xf numFmtId="175" fontId="11" fillId="0" borderId="0" applyProtection="0"/>
    <xf numFmtId="170" fontId="11" fillId="0" borderId="0" applyProtection="0"/>
    <xf numFmtId="170" fontId="11" fillId="0" borderId="0" applyProtection="0"/>
    <xf numFmtId="0" fontId="113" fillId="0" borderId="0" applyProtection="0"/>
    <xf numFmtId="170" fontId="11" fillId="0" borderId="0" applyProtection="0"/>
    <xf numFmtId="175" fontId="11" fillId="0" borderId="0" applyProtection="0"/>
    <xf numFmtId="170" fontId="11" fillId="0" borderId="0" applyProtection="0"/>
    <xf numFmtId="170" fontId="11" fillId="0" borderId="0" applyProtection="0"/>
    <xf numFmtId="170" fontId="11" fillId="0" borderId="0" applyProtection="0"/>
    <xf numFmtId="175" fontId="11" fillId="0" borderId="0" applyProtection="0"/>
    <xf numFmtId="170" fontId="11" fillId="0" borderId="0" applyProtection="0"/>
    <xf numFmtId="170" fontId="11" fillId="0" borderId="0" applyProtection="0"/>
    <xf numFmtId="170" fontId="11" fillId="0" borderId="0" applyProtection="0"/>
    <xf numFmtId="174" fontId="113" fillId="0" borderId="0" applyProtection="0"/>
    <xf numFmtId="174" fontId="113" fillId="0" borderId="0" applyProtection="0"/>
    <xf numFmtId="0" fontId="77" fillId="0" borderId="0" applyProtection="0"/>
    <xf numFmtId="169" fontId="113" fillId="0" borderId="0" applyProtection="0"/>
    <xf numFmtId="0" fontId="77" fillId="0" borderId="0" applyProtection="0"/>
    <xf numFmtId="174" fontId="113" fillId="0" borderId="0" applyProtection="0"/>
    <xf numFmtId="174" fontId="113" fillId="0" borderId="0" applyProtection="0"/>
    <xf numFmtId="169" fontId="113" fillId="0" borderId="0" applyProtection="0"/>
    <xf numFmtId="174" fontId="113" fillId="0" borderId="0" applyProtection="0"/>
    <xf numFmtId="174" fontId="113" fillId="0" borderId="0" applyProtection="0"/>
    <xf numFmtId="10" fontId="113" fillId="0" borderId="0" applyProtection="0"/>
    <xf numFmtId="174" fontId="113" fillId="0" borderId="0" applyProtection="0"/>
    <xf numFmtId="169" fontId="113" fillId="0" borderId="0" applyProtection="0"/>
    <xf numFmtId="174" fontId="113" fillId="0" borderId="0" applyProtection="0"/>
    <xf numFmtId="174" fontId="113" fillId="0" borderId="0" applyProtection="0"/>
    <xf numFmtId="169" fontId="113" fillId="0" borderId="0" applyProtection="0"/>
    <xf numFmtId="174" fontId="113" fillId="0" borderId="0" applyProtection="0"/>
    <xf numFmtId="174" fontId="113" fillId="0" borderId="0" applyProtection="0"/>
    <xf numFmtId="174" fontId="113" fillId="0" borderId="0" applyProtection="0"/>
    <xf numFmtId="174" fontId="113" fillId="0" borderId="0" applyProtection="0"/>
    <xf numFmtId="169" fontId="113" fillId="0" borderId="0" applyProtection="0"/>
    <xf numFmtId="174" fontId="113" fillId="0" borderId="0" applyProtection="0"/>
    <xf numFmtId="174" fontId="113" fillId="0" borderId="0" applyProtection="0"/>
    <xf numFmtId="174" fontId="113" fillId="0" borderId="0" applyProtection="0"/>
    <xf numFmtId="174" fontId="77" fillId="0" borderId="0" applyProtection="0"/>
    <xf numFmtId="174" fontId="77" fillId="0" borderId="0" applyProtection="0"/>
    <xf numFmtId="174" fontId="77" fillId="0" borderId="0" applyProtection="0"/>
    <xf numFmtId="177" fontId="113" fillId="0" borderId="0" applyProtection="0"/>
    <xf numFmtId="172" fontId="113" fillId="0" borderId="0" applyProtection="0"/>
    <xf numFmtId="177" fontId="113" fillId="0" borderId="0" applyProtection="0"/>
    <xf numFmtId="177" fontId="113" fillId="0" borderId="0" applyProtection="0"/>
    <xf numFmtId="0" fontId="113" fillId="0" borderId="0" applyProtection="0"/>
    <xf numFmtId="0" fontId="113" fillId="0" borderId="0" applyProtection="0"/>
    <xf numFmtId="172" fontId="113" fillId="0" borderId="0" applyProtection="0"/>
    <xf numFmtId="177" fontId="113" fillId="0" borderId="0" applyProtection="0"/>
    <xf numFmtId="0" fontId="113" fillId="0" borderId="0" applyProtection="0"/>
    <xf numFmtId="177" fontId="113" fillId="0" borderId="0" applyProtection="0"/>
    <xf numFmtId="177" fontId="113" fillId="0" borderId="0" applyProtection="0"/>
    <xf numFmtId="185" fontId="113" fillId="0" borderId="0" applyFont="0" applyFill="0" applyBorder="0" applyAlignment="0" applyProtection="0">
      <alignment vertical="center"/>
    </xf>
    <xf numFmtId="185" fontId="113" fillId="0" borderId="0" applyFont="0" applyFill="0" applyBorder="0" applyAlignment="0" applyProtection="0">
      <alignment vertical="center"/>
    </xf>
    <xf numFmtId="182" fontId="94" fillId="0" borderId="0" applyProtection="0">
      <alignment horizontal="center"/>
    </xf>
    <xf numFmtId="0" fontId="113" fillId="0" borderId="0" applyProtection="0"/>
    <xf numFmtId="0" fontId="113" fillId="0" borderId="0" applyProtection="0"/>
    <xf numFmtId="184" fontId="65" fillId="0" borderId="0" applyProtection="0"/>
    <xf numFmtId="0" fontId="113" fillId="0" borderId="0" applyProtection="0"/>
    <xf numFmtId="0" fontId="113" fillId="0" borderId="0" applyProtection="0"/>
    <xf numFmtId="171" fontId="65" fillId="0" borderId="0" applyProtection="0"/>
    <xf numFmtId="184" fontId="65" fillId="0" borderId="0" applyProtection="0"/>
    <xf numFmtId="183" fontId="113" fillId="0" borderId="0">
      <protection locked="0"/>
    </xf>
    <xf numFmtId="176" fontId="113" fillId="0" borderId="0">
      <protection locked="0"/>
    </xf>
    <xf numFmtId="183" fontId="113" fillId="0" borderId="0">
      <protection locked="0"/>
    </xf>
    <xf numFmtId="183" fontId="113" fillId="0" borderId="0">
      <protection locked="0"/>
    </xf>
    <xf numFmtId="183" fontId="113" fillId="0" borderId="0">
      <protection locked="0"/>
    </xf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7" fillId="0" borderId="0" applyNumberFormat="0" applyFill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91" fillId="35" borderId="62" applyNumberFormat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8" fillId="0" borderId="0"/>
    <xf numFmtId="0" fontId="8" fillId="0" borderId="0"/>
    <xf numFmtId="0" fontId="96" fillId="46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0" fillId="28" borderId="64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107" fillId="0" borderId="77" applyNumberFormat="0" applyFill="0" applyAlignment="0" applyProtection="0"/>
    <xf numFmtId="0" fontId="80" fillId="28" borderId="64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113" fillId="0" borderId="0" applyProtection="0"/>
    <xf numFmtId="0" fontId="80" fillId="28" borderId="64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0" fillId="28" borderId="64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80" fillId="28" borderId="64" applyNumberFormat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9" fillId="0" borderId="67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6" fillId="0" borderId="63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103" fillId="0" borderId="74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5" fillId="0" borderId="61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109" fillId="0" borderId="78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74" fillId="0" borderId="65" applyNumberFormat="0" applyFill="0" applyAlignment="0" applyProtection="0"/>
    <xf numFmtId="0" fontId="113" fillId="0" borderId="0" applyProtection="0"/>
    <xf numFmtId="0" fontId="74" fillId="0" borderId="65" applyNumberFormat="0" applyFill="0" applyAlignment="0" applyProtection="0"/>
    <xf numFmtId="0" fontId="113" fillId="0" borderId="0" applyProtection="0"/>
    <xf numFmtId="0" fontId="74" fillId="0" borderId="65" applyNumberFormat="0" applyFill="0" applyAlignment="0" applyProtection="0"/>
    <xf numFmtId="0" fontId="113" fillId="0" borderId="0" applyProtection="0"/>
    <xf numFmtId="0" fontId="74" fillId="0" borderId="65" applyNumberFormat="0" applyFill="0" applyAlignment="0" applyProtection="0"/>
    <xf numFmtId="0" fontId="8" fillId="0" borderId="0"/>
    <xf numFmtId="0" fontId="77" fillId="0" borderId="0" applyProtection="0"/>
    <xf numFmtId="0" fontId="74" fillId="0" borderId="0" applyNumberFormat="0" applyFill="0" applyBorder="0" applyAlignment="0" applyProtection="0"/>
    <xf numFmtId="0" fontId="8" fillId="0" borderId="0"/>
    <xf numFmtId="0" fontId="77" fillId="0" borderId="0"/>
    <xf numFmtId="0" fontId="74" fillId="0" borderId="0" applyNumberFormat="0" applyFill="0" applyBorder="0" applyAlignment="0" applyProtection="0"/>
    <xf numFmtId="0" fontId="8" fillId="0" borderId="0"/>
    <xf numFmtId="0" fontId="77" fillId="0" borderId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109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113" fillId="0" borderId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3" fillId="40" borderId="68" applyNumberFormat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" fillId="0" borderId="0"/>
    <xf numFmtId="0" fontId="8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113" fillId="0" borderId="0" applyProtection="0"/>
    <xf numFmtId="0" fontId="113" fillId="0" borderId="0" applyProtection="0"/>
    <xf numFmtId="0" fontId="74" fillId="0" borderId="0" applyNumberFormat="0" applyFill="0" applyBorder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0" fillId="28" borderId="64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0" fillId="28" borderId="64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" fillId="0" borderId="0"/>
    <xf numFmtId="0" fontId="77" fillId="0" borderId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10" fontId="113" fillId="0" borderId="0" applyProtection="0"/>
    <xf numFmtId="0" fontId="113" fillId="0" borderId="0" applyProtection="0"/>
    <xf numFmtId="0" fontId="80" fillId="28" borderId="64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0" fillId="28" borderId="64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91" fillId="35" borderId="62" applyNumberFormat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104" fillId="0" borderId="76" applyNumberFormat="0" applyFill="0" applyAlignment="0" applyProtection="0"/>
    <xf numFmtId="0" fontId="104" fillId="0" borderId="76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113" fillId="0" borderId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77" fillId="32" borderId="66" applyNumberFormat="0" applyFont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77" fillId="32" borderId="66" applyNumberFormat="0" applyFont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77" fillId="32" borderId="66" applyNumberFormat="0" applyFont="0" applyAlignment="0" applyProtection="0"/>
    <xf numFmtId="0" fontId="113" fillId="0" borderId="0" applyProtection="0"/>
    <xf numFmtId="0" fontId="89" fillId="0" borderId="70" applyNumberFormat="0" applyFill="0" applyAlignment="0" applyProtection="0"/>
    <xf numFmtId="0" fontId="113" fillId="0" borderId="0" applyProtection="0"/>
    <xf numFmtId="0" fontId="77" fillId="0" borderId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0" fontId="89" fillId="0" borderId="70" applyNumberFormat="0" applyFill="0" applyAlignment="0" applyProtection="0"/>
    <xf numFmtId="164" fontId="113" fillId="0" borderId="0" applyProtection="0"/>
    <xf numFmtId="0" fontId="100" fillId="0" borderId="73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186" fontId="113" fillId="0" borderId="0" applyProtection="0"/>
    <xf numFmtId="173" fontId="113" fillId="0" borderId="0" applyProtection="0"/>
    <xf numFmtId="186" fontId="113" fillId="0" borderId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113" fillId="0" borderId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110" fillId="62" borderId="0" applyNumberFormat="0" applyBorder="0" applyAlignment="0" applyProtection="0"/>
    <xf numFmtId="10" fontId="113" fillId="0" borderId="0" applyProtection="0"/>
    <xf numFmtId="10" fontId="113" fillId="0" borderId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8" fillId="0" borderId="0"/>
    <xf numFmtId="0" fontId="8" fillId="0" borderId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7" fillId="0" borderId="0"/>
    <xf numFmtId="0" fontId="77" fillId="0" borderId="0"/>
    <xf numFmtId="0" fontId="8" fillId="0" borderId="0"/>
    <xf numFmtId="0" fontId="8" fillId="0" borderId="0"/>
    <xf numFmtId="0" fontId="8" fillId="0" borderId="0"/>
    <xf numFmtId="0" fontId="77" fillId="0" borderId="0" applyProtection="0"/>
    <xf numFmtId="0" fontId="77" fillId="0" borderId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0" borderId="0" applyProtection="0"/>
    <xf numFmtId="0" fontId="77" fillId="0" borderId="0" applyProtection="0"/>
    <xf numFmtId="0" fontId="77" fillId="0" borderId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 applyProtection="0"/>
    <xf numFmtId="0" fontId="77" fillId="0" borderId="0"/>
    <xf numFmtId="0" fontId="77" fillId="0" borderId="0" applyProtection="0"/>
    <xf numFmtId="0" fontId="77" fillId="0" borderId="0"/>
    <xf numFmtId="0" fontId="77" fillId="0" borderId="0" applyProtection="0"/>
    <xf numFmtId="0" fontId="8" fillId="0" borderId="0"/>
    <xf numFmtId="0" fontId="77" fillId="0" borderId="0"/>
    <xf numFmtId="0" fontId="8" fillId="0" borderId="0"/>
    <xf numFmtId="0" fontId="77" fillId="0" borderId="0"/>
    <xf numFmtId="0" fontId="113" fillId="0" borderId="0" applyProtection="0"/>
    <xf numFmtId="0" fontId="113" fillId="0" borderId="0" applyProtection="0"/>
    <xf numFmtId="0" fontId="77" fillId="0" borderId="0"/>
    <xf numFmtId="0" fontId="77" fillId="0" borderId="0"/>
    <xf numFmtId="0" fontId="113" fillId="0" borderId="0" applyProtection="0"/>
    <xf numFmtId="0" fontId="77" fillId="0" borderId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7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7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113" fillId="0" borderId="0" applyProtection="0"/>
    <xf numFmtId="0" fontId="77" fillId="0" borderId="0" applyProtection="0"/>
    <xf numFmtId="0" fontId="113" fillId="0" borderId="0" applyProtection="0"/>
    <xf numFmtId="0" fontId="113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13" fillId="0" borderId="0" applyProtection="0"/>
    <xf numFmtId="0" fontId="113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3" fillId="0" borderId="0" applyProtection="0"/>
    <xf numFmtId="0" fontId="9" fillId="0" borderId="67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3" fillId="0" borderId="0" applyProtection="0"/>
    <xf numFmtId="0" fontId="113" fillId="0" borderId="0"/>
    <xf numFmtId="0" fontId="77" fillId="0" borderId="0" applyProtection="0"/>
    <xf numFmtId="0" fontId="77" fillId="0" borderId="0" applyProtection="0"/>
    <xf numFmtId="0" fontId="113" fillId="0" borderId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7" fillId="0" borderId="0" applyProtection="0"/>
    <xf numFmtId="0" fontId="77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7" fillId="0" borderId="0" applyProtection="0"/>
    <xf numFmtId="0" fontId="77" fillId="0" borderId="0" applyProtection="0"/>
    <xf numFmtId="0" fontId="77" fillId="0" borderId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13" fillId="0" borderId="0"/>
    <xf numFmtId="0" fontId="22" fillId="0" borderId="0">
      <alignment vertical="center"/>
    </xf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113" fillId="59" borderId="75" applyNumberFormat="0" applyFont="0" applyAlignment="0" applyProtection="0"/>
    <xf numFmtId="0" fontId="113" fillId="59" borderId="75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77" fillId="32" borderId="66" applyNumberFormat="0" applyFon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83" fillId="40" borderId="68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5" fillId="22" borderId="69" applyNumberFormat="0" applyAlignment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0" fontId="9" fillId="0" borderId="67" applyNumberFormat="0" applyFill="0" applyAlignment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10" fontId="113" fillId="0" borderId="0" applyProtection="0"/>
    <xf numFmtId="0" fontId="100" fillId="0" borderId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102" fillId="0" borderId="72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9" fillId="0" borderId="67" applyNumberFormat="0" applyFill="0" applyAlignment="0" applyProtection="0"/>
    <xf numFmtId="0" fontId="11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8" fillId="0" borderId="0" applyProtection="0"/>
    <xf numFmtId="177" fontId="113" fillId="0" borderId="0" applyProtection="0"/>
    <xf numFmtId="0" fontId="1" fillId="0" borderId="0"/>
  </cellStyleXfs>
  <cellXfs count="4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3" fontId="7" fillId="2" borderId="1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/>
    </xf>
    <xf numFmtId="0" fontId="10" fillId="0" borderId="0" xfId="1227" applyFont="1"/>
    <xf numFmtId="0" fontId="113" fillId="0" borderId="0" xfId="1227" applyAlignment="1">
      <alignment vertical="center"/>
    </xf>
    <xf numFmtId="0" fontId="113" fillId="4" borderId="0" xfId="1227" applyFill="1" applyAlignment="1">
      <alignment vertical="center"/>
    </xf>
    <xf numFmtId="0" fontId="113" fillId="0" borderId="0" xfId="1227"/>
    <xf numFmtId="0" fontId="113" fillId="4" borderId="0" xfId="1227" applyFill="1" applyAlignment="1">
      <alignment horizontal="center"/>
    </xf>
    <xf numFmtId="0" fontId="113" fillId="4" borderId="0" xfId="1227" applyFill="1"/>
    <xf numFmtId="0" fontId="113" fillId="5" borderId="0" xfId="1227" applyFill="1"/>
    <xf numFmtId="0" fontId="11" fillId="0" borderId="0" xfId="1227" applyFont="1"/>
    <xf numFmtId="0" fontId="13" fillId="4" borderId="0" xfId="515" applyFont="1" applyFill="1" applyAlignment="1">
      <alignment horizontal="left" vertical="center"/>
    </xf>
    <xf numFmtId="0" fontId="14" fillId="5" borderId="0" xfId="515" applyFont="1" applyFill="1" applyAlignment="1">
      <alignment horizontal="center" vertical="center"/>
    </xf>
    <xf numFmtId="0" fontId="10" fillId="0" borderId="2" xfId="515" applyFont="1" applyBorder="1" applyAlignment="1">
      <alignment horizontal="center" vertical="center"/>
    </xf>
    <xf numFmtId="0" fontId="10" fillId="6" borderId="7" xfId="3372" applyFont="1" applyFill="1" applyBorder="1" applyAlignment="1">
      <alignment horizontal="center" vertical="center"/>
    </xf>
    <xf numFmtId="0" fontId="10" fillId="0" borderId="7" xfId="3372" applyFont="1" applyBorder="1" applyAlignment="1">
      <alignment horizontal="center" vertical="center"/>
    </xf>
    <xf numFmtId="0" fontId="16" fillId="4" borderId="1" xfId="3392" applyFont="1" applyFill="1" applyBorder="1" applyAlignment="1">
      <alignment horizontal="center" vertical="center"/>
    </xf>
    <xf numFmtId="15" fontId="17" fillId="5" borderId="1" xfId="536" applyNumberFormat="1" applyFont="1" applyFill="1" applyBorder="1" applyAlignment="1">
      <alignment horizontal="center" vertical="center" wrapText="1"/>
    </xf>
    <xf numFmtId="0" fontId="18" fillId="6" borderId="8" xfId="3553" applyFont="1" applyFill="1" applyBorder="1" applyAlignment="1">
      <alignment horizontal="center" vertical="center"/>
    </xf>
    <xf numFmtId="0" fontId="18" fillId="0" borderId="8" xfId="3553" applyFont="1" applyBorder="1" applyAlignment="1">
      <alignment horizontal="center" vertical="center"/>
    </xf>
    <xf numFmtId="0" fontId="18" fillId="4" borderId="8" xfId="3553" applyFont="1" applyFill="1" applyBorder="1" applyAlignment="1">
      <alignment horizontal="center" vertical="center"/>
    </xf>
    <xf numFmtId="0" fontId="16" fillId="0" borderId="9" xfId="3392" applyFont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5" fillId="4" borderId="18" xfId="3391" applyFont="1" applyFill="1" applyBorder="1" applyAlignment="1">
      <alignment horizontal="center" vertical="center" wrapText="1"/>
    </xf>
    <xf numFmtId="0" fontId="10" fillId="7" borderId="19" xfId="515" applyFont="1" applyFill="1" applyBorder="1" applyAlignment="1">
      <alignment horizontal="center" vertical="center" wrapText="1"/>
    </xf>
    <xf numFmtId="0" fontId="10" fillId="7" borderId="2" xfId="515" applyFont="1" applyFill="1" applyBorder="1" applyAlignment="1">
      <alignment horizontal="center" vertical="center" wrapText="1"/>
    </xf>
    <xf numFmtId="0" fontId="18" fillId="4" borderId="9" xfId="3553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0" fillId="4" borderId="0" xfId="515" applyFont="1" applyFill="1" applyAlignment="1">
      <alignment horizontal="center" vertical="center"/>
    </xf>
    <xf numFmtId="0" fontId="15" fillId="4" borderId="2" xfId="515" applyFont="1" applyFill="1" applyBorder="1" applyAlignment="1">
      <alignment horizontal="center" vertical="center" wrapText="1"/>
    </xf>
    <xf numFmtId="0" fontId="15" fillId="0" borderId="0" xfId="515" applyFont="1" applyAlignment="1">
      <alignment horizontal="center" vertical="center" wrapText="1"/>
    </xf>
    <xf numFmtId="3" fontId="18" fillId="0" borderId="9" xfId="3392" applyNumberFormat="1" applyFont="1" applyBorder="1" applyAlignment="1">
      <alignment horizontal="center" vertical="center"/>
    </xf>
    <xf numFmtId="3" fontId="10" fillId="4" borderId="0" xfId="515" applyNumberFormat="1" applyFont="1" applyFill="1" applyAlignment="1">
      <alignment horizontal="center" vertical="center"/>
    </xf>
    <xf numFmtId="167" fontId="10" fillId="4" borderId="0" xfId="1227" applyNumberFormat="1" applyFont="1" applyFill="1"/>
    <xf numFmtId="3" fontId="10" fillId="0" borderId="0" xfId="515" applyNumberFormat="1" applyFont="1" applyAlignment="1">
      <alignment horizontal="center" vertical="center"/>
    </xf>
    <xf numFmtId="167" fontId="10" fillId="0" borderId="0" xfId="1227" applyNumberFormat="1" applyFont="1"/>
    <xf numFmtId="0" fontId="19" fillId="4" borderId="21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22" fillId="4" borderId="28" xfId="1227" applyFont="1" applyFill="1" applyBorder="1" applyAlignment="1">
      <alignment horizontal="center" wrapText="1"/>
    </xf>
    <xf numFmtId="0" fontId="22" fillId="4" borderId="20" xfId="1227" applyFont="1" applyFill="1" applyBorder="1" applyAlignment="1">
      <alignment horizontal="center" wrapText="1"/>
    </xf>
    <xf numFmtId="0" fontId="23" fillId="4" borderId="1" xfId="1227" applyFont="1" applyFill="1" applyBorder="1" applyAlignment="1">
      <alignment horizontal="center" vertical="center"/>
    </xf>
    <xf numFmtId="3" fontId="11" fillId="0" borderId="0" xfId="1227" applyNumberFormat="1" applyFont="1"/>
    <xf numFmtId="3" fontId="113" fillId="0" borderId="0" xfId="1227" applyNumberFormat="1"/>
    <xf numFmtId="0" fontId="24" fillId="7" borderId="0" xfId="3457" applyFont="1" applyFill="1"/>
    <xf numFmtId="0" fontId="25" fillId="7" borderId="0" xfId="3554" applyFont="1" applyFill="1" applyAlignment="1">
      <alignment vertical="center"/>
    </xf>
    <xf numFmtId="0" fontId="26" fillId="7" borderId="0" xfId="3554" applyFont="1" applyFill="1"/>
    <xf numFmtId="0" fontId="26" fillId="7" borderId="0" xfId="3457" applyFont="1" applyFill="1"/>
    <xf numFmtId="187" fontId="27" fillId="7" borderId="0" xfId="3554" applyNumberFormat="1" applyFont="1" applyFill="1" applyAlignment="1">
      <alignment horizontal="center"/>
    </xf>
    <xf numFmtId="0" fontId="27" fillId="7" borderId="0" xfId="3554" applyFont="1" applyFill="1" applyAlignment="1">
      <alignment horizontal="center"/>
    </xf>
    <xf numFmtId="0" fontId="28" fillId="4" borderId="0" xfId="3554" applyFont="1" applyFill="1" applyAlignment="1">
      <alignment horizontal="center" vertical="center"/>
    </xf>
    <xf numFmtId="183" fontId="28" fillId="4" borderId="0" xfId="3554" applyNumberFormat="1" applyFont="1" applyFill="1" applyAlignment="1">
      <alignment horizontal="left" vertical="center"/>
    </xf>
    <xf numFmtId="187" fontId="27" fillId="7" borderId="0" xfId="3554" applyNumberFormat="1" applyFont="1" applyFill="1" applyAlignment="1">
      <alignment horizontal="center" vertical="center"/>
    </xf>
    <xf numFmtId="174" fontId="27" fillId="7" borderId="0" xfId="5" applyNumberFormat="1" applyFont="1" applyFill="1" applyBorder="1" applyAlignment="1"/>
    <xf numFmtId="0" fontId="27" fillId="7" borderId="0" xfId="3554" applyFont="1" applyFill="1"/>
    <xf numFmtId="0" fontId="29" fillId="7" borderId="0" xfId="3554" applyFont="1" applyFill="1"/>
    <xf numFmtId="0" fontId="113" fillId="7" borderId="0" xfId="3394" applyFill="1"/>
    <xf numFmtId="0" fontId="31" fillId="7" borderId="0" xfId="3457" applyFont="1" applyFill="1" applyAlignment="1">
      <alignment horizontal="center" vertical="center"/>
    </xf>
    <xf numFmtId="0" fontId="32" fillId="4" borderId="0" xfId="3557" applyFont="1" applyFill="1" applyAlignment="1">
      <alignment vertical="center" wrapText="1"/>
    </xf>
    <xf numFmtId="0" fontId="31" fillId="7" borderId="0" xfId="3457" applyFont="1" applyFill="1"/>
    <xf numFmtId="0" fontId="34" fillId="4" borderId="0" xfId="3557" applyFont="1" applyFill="1" applyAlignment="1">
      <alignment vertical="center" wrapText="1"/>
    </xf>
    <xf numFmtId="0" fontId="26" fillId="7" borderId="0" xfId="2822" applyFont="1" applyFill="1" applyAlignment="1">
      <alignment horizontal="center"/>
    </xf>
    <xf numFmtId="0" fontId="35" fillId="7" borderId="0" xfId="3270" applyFont="1" applyFill="1" applyAlignment="1">
      <alignment horizontal="center" vertical="center"/>
    </xf>
    <xf numFmtId="0" fontId="31" fillId="7" borderId="0" xfId="3457" applyFont="1" applyFill="1" applyAlignment="1">
      <alignment horizontal="center"/>
    </xf>
    <xf numFmtId="183" fontId="36" fillId="4" borderId="0" xfId="3554" applyNumberFormat="1" applyFont="1" applyFill="1" applyAlignment="1">
      <alignment horizontal="left" vertical="center"/>
    </xf>
    <xf numFmtId="0" fontId="36" fillId="4" borderId="0" xfId="3554" applyFont="1" applyFill="1" applyAlignment="1">
      <alignment horizontal="center" vertical="center"/>
    </xf>
    <xf numFmtId="0" fontId="37" fillId="7" borderId="2" xfId="3554" applyFont="1" applyFill="1" applyBorder="1" applyAlignment="1">
      <alignment horizontal="center" vertical="center" wrapText="1"/>
    </xf>
    <xf numFmtId="0" fontId="38" fillId="7" borderId="32" xfId="3457" applyFont="1" applyFill="1" applyBorder="1" applyAlignment="1">
      <alignment horizontal="center" vertical="center"/>
    </xf>
    <xf numFmtId="0" fontId="39" fillId="7" borderId="1" xfId="3554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 wrapText="1"/>
    </xf>
    <xf numFmtId="0" fontId="40" fillId="8" borderId="12" xfId="0" applyFont="1" applyFill="1" applyBorder="1" applyAlignment="1">
      <alignment horizontal="left" vertical="center" wrapText="1"/>
    </xf>
    <xf numFmtId="188" fontId="40" fillId="8" borderId="26" xfId="0" applyNumberFormat="1" applyFont="1" applyFill="1" applyBorder="1" applyAlignment="1">
      <alignment horizontal="center" vertical="center" wrapText="1"/>
    </xf>
    <xf numFmtId="0" fontId="40" fillId="8" borderId="14" xfId="0" applyFont="1" applyFill="1" applyBorder="1" applyAlignment="1">
      <alignment horizontal="center" vertical="center" wrapText="1"/>
    </xf>
    <xf numFmtId="0" fontId="40" fillId="8" borderId="14" xfId="0" applyFont="1" applyFill="1" applyBorder="1" applyAlignment="1">
      <alignment horizontal="left" vertical="center" wrapText="1"/>
    </xf>
    <xf numFmtId="188" fontId="40" fillId="8" borderId="23" xfId="0" applyNumberFormat="1" applyFont="1" applyFill="1" applyBorder="1" applyAlignment="1">
      <alignment horizontal="center" vertical="center" wrapText="1"/>
    </xf>
    <xf numFmtId="0" fontId="31" fillId="7" borderId="0" xfId="3457" applyFont="1" applyFill="1" applyAlignment="1">
      <alignment vertical="center"/>
    </xf>
    <xf numFmtId="15" fontId="31" fillId="7" borderId="0" xfId="3457" applyNumberFormat="1" applyFont="1" applyFill="1" applyAlignment="1">
      <alignment horizontal="center"/>
    </xf>
    <xf numFmtId="0" fontId="37" fillId="7" borderId="3" xfId="3554" applyFont="1" applyFill="1" applyBorder="1" applyAlignment="1">
      <alignment horizontal="center" vertical="center"/>
    </xf>
    <xf numFmtId="174" fontId="37" fillId="7" borderId="2" xfId="5" applyNumberFormat="1" applyFont="1" applyFill="1" applyBorder="1" applyAlignment="1">
      <alignment horizontal="center" vertical="center" wrapText="1"/>
    </xf>
    <xf numFmtId="187" fontId="37" fillId="7" borderId="6" xfId="3554" applyNumberFormat="1" applyFont="1" applyFill="1" applyBorder="1" applyAlignment="1">
      <alignment horizontal="center" vertical="center" wrapText="1"/>
    </xf>
    <xf numFmtId="174" fontId="37" fillId="7" borderId="6" xfId="5" applyNumberFormat="1" applyFont="1" applyFill="1" applyBorder="1" applyAlignment="1">
      <alignment horizontal="left" vertical="center"/>
    </xf>
    <xf numFmtId="174" fontId="37" fillId="7" borderId="6" xfId="5" applyNumberFormat="1" applyFont="1" applyFill="1" applyBorder="1" applyAlignment="1">
      <alignment horizontal="center" vertical="center"/>
    </xf>
    <xf numFmtId="0" fontId="37" fillId="7" borderId="2" xfId="3554" applyFont="1" applyFill="1" applyBorder="1" applyAlignment="1">
      <alignment horizontal="center" vertical="center"/>
    </xf>
    <xf numFmtId="174" fontId="37" fillId="7" borderId="2" xfId="5" applyNumberFormat="1" applyFont="1" applyFill="1" applyBorder="1" applyAlignment="1">
      <alignment vertical="center"/>
    </xf>
    <xf numFmtId="174" fontId="37" fillId="7" borderId="2" xfId="5" applyNumberFormat="1" applyFont="1" applyFill="1" applyBorder="1" applyAlignment="1">
      <alignment horizontal="center" vertical="center"/>
    </xf>
    <xf numFmtId="191" fontId="39" fillId="7" borderId="9" xfId="3554" applyNumberFormat="1" applyFont="1" applyFill="1" applyBorder="1" applyAlignment="1">
      <alignment horizontal="center" vertical="center"/>
    </xf>
    <xf numFmtId="191" fontId="39" fillId="7" borderId="9" xfId="5" applyNumberFormat="1" applyFont="1" applyFill="1" applyBorder="1" applyAlignment="1">
      <alignment vertical="center"/>
    </xf>
    <xf numFmtId="174" fontId="39" fillId="7" borderId="1" xfId="5" applyNumberFormat="1" applyFont="1" applyFill="1" applyBorder="1" applyAlignment="1">
      <alignment vertical="center"/>
    </xf>
    <xf numFmtId="192" fontId="39" fillId="7" borderId="1" xfId="5" applyNumberFormat="1" applyFont="1" applyFill="1" applyBorder="1" applyAlignment="1">
      <alignment vertical="center"/>
    </xf>
    <xf numFmtId="190" fontId="41" fillId="7" borderId="0" xfId="3457" applyNumberFormat="1" applyFont="1" applyFill="1" applyAlignment="1">
      <alignment vertical="center"/>
    </xf>
    <xf numFmtId="0" fontId="42" fillId="7" borderId="0" xfId="3457" applyFont="1" applyFill="1" applyAlignment="1">
      <alignment horizontal="center" vertical="center" wrapText="1"/>
    </xf>
    <xf numFmtId="0" fontId="43" fillId="7" borderId="0" xfId="3457" applyFont="1" applyFill="1" applyAlignment="1">
      <alignment horizontal="center" vertical="center" wrapText="1"/>
    </xf>
    <xf numFmtId="0" fontId="44" fillId="7" borderId="0" xfId="3457" applyFont="1" applyFill="1" applyAlignment="1">
      <alignment vertical="center"/>
    </xf>
    <xf numFmtId="190" fontId="41" fillId="7" borderId="0" xfId="3457" applyNumberFormat="1" applyFont="1" applyFill="1" applyAlignment="1">
      <alignment horizontal="center" vertical="center" wrapText="1"/>
    </xf>
    <xf numFmtId="191" fontId="39" fillId="7" borderId="9" xfId="5" applyNumberFormat="1" applyFont="1" applyFill="1" applyBorder="1" applyAlignment="1">
      <alignment horizontal="center" vertical="center"/>
    </xf>
    <xf numFmtId="174" fontId="25" fillId="7" borderId="0" xfId="3554" applyNumberFormat="1" applyFont="1" applyFill="1" applyAlignment="1">
      <alignment vertical="center"/>
    </xf>
    <xf numFmtId="0" fontId="42" fillId="7" borderId="0" xfId="3457" applyFont="1" applyFill="1" applyAlignment="1">
      <alignment vertical="center"/>
    </xf>
    <xf numFmtId="193" fontId="39" fillId="7" borderId="1" xfId="5" applyNumberFormat="1" applyFont="1" applyFill="1" applyBorder="1" applyAlignment="1">
      <alignment horizontal="center" vertical="center"/>
    </xf>
    <xf numFmtId="191" fontId="39" fillId="7" borderId="1" xfId="5" applyNumberFormat="1" applyFont="1" applyFill="1" applyBorder="1" applyAlignment="1">
      <alignment horizontal="center" vertical="center"/>
    </xf>
    <xf numFmtId="191" fontId="39" fillId="7" borderId="44" xfId="5" applyNumberFormat="1" applyFont="1" applyFill="1" applyBorder="1" applyAlignment="1">
      <alignment vertical="center"/>
    </xf>
    <xf numFmtId="192" fontId="41" fillId="7" borderId="0" xfId="3457" applyNumberFormat="1" applyFont="1" applyFill="1" applyAlignment="1">
      <alignment horizontal="center" vertical="center" wrapText="1"/>
    </xf>
    <xf numFmtId="190" fontId="45" fillId="7" borderId="0" xfId="3457" applyNumberFormat="1" applyFont="1" applyFill="1" applyAlignment="1">
      <alignment horizontal="center" vertical="center"/>
    </xf>
    <xf numFmtId="192" fontId="41" fillId="7" borderId="0" xfId="3554" applyNumberFormat="1" applyFont="1" applyFill="1" applyAlignment="1">
      <alignment horizontal="center" vertical="center"/>
    </xf>
    <xf numFmtId="0" fontId="27" fillId="7" borderId="0" xfId="3554" applyFont="1" applyFill="1" applyAlignment="1">
      <alignment vertical="center"/>
    </xf>
    <xf numFmtId="0" fontId="29" fillId="7" borderId="0" xfId="3554" applyFont="1" applyFill="1" applyAlignment="1">
      <alignment vertical="center"/>
    </xf>
    <xf numFmtId="0" fontId="113" fillId="7" borderId="0" xfId="3394" applyFill="1" applyAlignment="1">
      <alignment vertical="center"/>
    </xf>
    <xf numFmtId="0" fontId="40" fillId="8" borderId="1" xfId="0" applyFont="1" applyFill="1" applyBorder="1" applyAlignment="1">
      <alignment horizontal="center" vertical="center"/>
    </xf>
    <xf numFmtId="0" fontId="40" fillId="8" borderId="14" xfId="0" applyFont="1" applyFill="1" applyBorder="1" applyAlignment="1">
      <alignment horizontal="left" vertical="center"/>
    </xf>
    <xf numFmtId="188" fontId="40" fillId="8" borderId="8" xfId="0" applyNumberFormat="1" applyFont="1" applyFill="1" applyBorder="1" applyAlignment="1">
      <alignment horizontal="center" vertical="center" wrapText="1"/>
    </xf>
    <xf numFmtId="0" fontId="40" fillId="8" borderId="10" xfId="0" applyFont="1" applyFill="1" applyBorder="1" applyAlignment="1">
      <alignment horizontal="center" vertical="center"/>
    </xf>
    <xf numFmtId="0" fontId="40" fillId="8" borderId="45" xfId="0" applyFont="1" applyFill="1" applyBorder="1" applyAlignment="1">
      <alignment horizontal="left" vertical="center"/>
    </xf>
    <xf numFmtId="0" fontId="40" fillId="8" borderId="1" xfId="0" applyFont="1" applyFill="1" applyBorder="1" applyAlignment="1">
      <alignment horizontal="left" vertical="center"/>
    </xf>
    <xf numFmtId="0" fontId="40" fillId="8" borderId="25" xfId="0" applyFont="1" applyFill="1" applyBorder="1" applyAlignment="1">
      <alignment horizontal="center" vertical="center" wrapText="1"/>
    </xf>
    <xf numFmtId="0" fontId="40" fillId="8" borderId="12" xfId="0" applyFont="1" applyFill="1" applyBorder="1" applyAlignment="1">
      <alignment vertical="center" wrapText="1"/>
    </xf>
    <xf numFmtId="188" fontId="40" fillId="8" borderId="12" xfId="0" applyNumberFormat="1" applyFont="1" applyFill="1" applyBorder="1" applyAlignment="1">
      <alignment horizontal="center" vertical="center" wrapText="1"/>
    </xf>
    <xf numFmtId="0" fontId="40" fillId="8" borderId="27" xfId="0" applyFont="1" applyFill="1" applyBorder="1" applyAlignment="1">
      <alignment horizontal="center" vertical="center" wrapText="1"/>
    </xf>
    <xf numFmtId="0" fontId="40" fillId="8" borderId="14" xfId="0" applyFont="1" applyFill="1" applyBorder="1" applyAlignment="1">
      <alignment vertical="center" wrapText="1"/>
    </xf>
    <xf numFmtId="188" fontId="40" fillId="8" borderId="14" xfId="0" applyNumberFormat="1" applyFont="1" applyFill="1" applyBorder="1" applyAlignment="1">
      <alignment horizontal="center" vertical="center" wrapText="1"/>
    </xf>
    <xf numFmtId="0" fontId="36" fillId="4" borderId="2" xfId="3554" applyFont="1" applyFill="1" applyBorder="1" applyAlignment="1">
      <alignment horizontal="center" vertical="center"/>
    </xf>
    <xf numFmtId="0" fontId="36" fillId="7" borderId="2" xfId="3554" applyFont="1" applyFill="1" applyBorder="1" applyAlignment="1">
      <alignment horizontal="center" vertical="center"/>
    </xf>
    <xf numFmtId="0" fontId="26" fillId="7" borderId="0" xfId="3554" applyFont="1" applyFill="1" applyAlignment="1">
      <alignment horizontal="center" vertical="center"/>
    </xf>
    <xf numFmtId="187" fontId="36" fillId="7" borderId="0" xfId="3554" applyNumberFormat="1" applyFont="1" applyFill="1" applyAlignment="1">
      <alignment horizontal="center" vertical="center"/>
    </xf>
    <xf numFmtId="15" fontId="36" fillId="4" borderId="0" xfId="3554" applyNumberFormat="1" applyFont="1" applyFill="1" applyAlignment="1">
      <alignment horizontal="center" vertical="center"/>
    </xf>
    <xf numFmtId="187" fontId="25" fillId="7" borderId="0" xfId="3554" applyNumberFormat="1" applyFont="1" applyFill="1" applyAlignment="1">
      <alignment horizontal="center" vertical="center"/>
    </xf>
    <xf numFmtId="0" fontId="36" fillId="4" borderId="0" xfId="3457" applyFont="1" applyFill="1" applyAlignment="1">
      <alignment horizontal="center" vertical="center"/>
    </xf>
    <xf numFmtId="0" fontId="36" fillId="4" borderId="0" xfId="3457" applyFont="1" applyFill="1" applyAlignment="1">
      <alignment vertical="center"/>
    </xf>
    <xf numFmtId="167" fontId="36" fillId="4" borderId="0" xfId="3457" applyNumberFormat="1" applyFont="1" applyFill="1" applyAlignment="1">
      <alignment vertical="center"/>
    </xf>
    <xf numFmtId="187" fontId="26" fillId="7" borderId="0" xfId="3457" applyNumberFormat="1" applyFont="1" applyFill="1"/>
    <xf numFmtId="179" fontId="26" fillId="7" borderId="0" xfId="3457" applyNumberFormat="1" applyFont="1" applyFill="1"/>
    <xf numFmtId="179" fontId="36" fillId="4" borderId="0" xfId="3457" applyNumberFormat="1" applyFont="1" applyFill="1" applyAlignment="1">
      <alignment horizontal="center" vertical="center"/>
    </xf>
    <xf numFmtId="179" fontId="36" fillId="4" borderId="0" xfId="3457" applyNumberFormat="1" applyFont="1" applyFill="1" applyAlignment="1">
      <alignment vertical="center"/>
    </xf>
    <xf numFmtId="179" fontId="26" fillId="7" borderId="0" xfId="3457" applyNumberFormat="1" applyFont="1" applyFill="1" applyAlignment="1">
      <alignment horizontal="center" vertical="center"/>
    </xf>
    <xf numFmtId="167" fontId="36" fillId="4" borderId="0" xfId="3457" applyNumberFormat="1" applyFont="1" applyFill="1" applyAlignment="1">
      <alignment horizontal="center" vertical="center"/>
    </xf>
    <xf numFmtId="174" fontId="36" fillId="4" borderId="0" xfId="3457" applyNumberFormat="1" applyFont="1" applyFill="1" applyAlignment="1">
      <alignment horizontal="center" vertical="center"/>
    </xf>
    <xf numFmtId="187" fontId="26" fillId="7" borderId="0" xfId="3457" applyNumberFormat="1" applyFont="1" applyFill="1" applyAlignment="1">
      <alignment horizontal="center"/>
    </xf>
    <xf numFmtId="179" fontId="26" fillId="7" borderId="0" xfId="3457" applyNumberFormat="1" applyFont="1" applyFill="1" applyAlignment="1">
      <alignment vertical="center"/>
    </xf>
    <xf numFmtId="0" fontId="26" fillId="7" borderId="0" xfId="3457" applyFont="1" applyFill="1" applyAlignment="1">
      <alignment vertical="center"/>
    </xf>
    <xf numFmtId="0" fontId="26" fillId="7" borderId="0" xfId="3554" applyFont="1" applyFill="1" applyAlignment="1">
      <alignment horizontal="center"/>
    </xf>
    <xf numFmtId="187" fontId="26" fillId="7" borderId="0" xfId="3554" applyNumberFormat="1" applyFont="1" applyFill="1" applyAlignment="1">
      <alignment vertical="center"/>
    </xf>
    <xf numFmtId="168" fontId="36" fillId="7" borderId="2" xfId="5" applyNumberFormat="1" applyFont="1" applyFill="1" applyBorder="1" applyAlignment="1" applyProtection="1">
      <alignment horizontal="center" vertical="center"/>
    </xf>
    <xf numFmtId="192" fontId="45" fillId="7" borderId="0" xfId="3554" applyNumberFormat="1" applyFont="1" applyFill="1" applyAlignment="1">
      <alignment horizontal="center" vertical="center"/>
    </xf>
    <xf numFmtId="179" fontId="26" fillId="7" borderId="0" xfId="3554" applyNumberFormat="1" applyFont="1" applyFill="1" applyAlignment="1">
      <alignment horizontal="center" vertical="center"/>
    </xf>
    <xf numFmtId="194" fontId="25" fillId="7" borderId="0" xfId="3554" applyNumberFormat="1" applyFont="1" applyFill="1" applyAlignment="1">
      <alignment horizontal="center" vertical="center"/>
    </xf>
    <xf numFmtId="192" fontId="25" fillId="7" borderId="0" xfId="3554" applyNumberFormat="1" applyFont="1" applyFill="1" applyAlignment="1">
      <alignment horizontal="center" vertical="center"/>
    </xf>
    <xf numFmtId="192" fontId="25" fillId="7" borderId="0" xfId="3554" applyNumberFormat="1" applyFont="1" applyFill="1" applyAlignment="1">
      <alignment vertical="center"/>
    </xf>
    <xf numFmtId="174" fontId="36" fillId="7" borderId="0" xfId="5" applyNumberFormat="1" applyFont="1" applyFill="1" applyBorder="1" applyAlignment="1">
      <alignment horizontal="center" vertical="center"/>
    </xf>
    <xf numFmtId="174" fontId="47" fillId="7" borderId="0" xfId="5" applyNumberFormat="1" applyFont="1" applyFill="1" applyBorder="1" applyAlignment="1">
      <alignment horizontal="center" vertical="center"/>
    </xf>
    <xf numFmtId="174" fontId="36" fillId="7" borderId="0" xfId="5" applyNumberFormat="1" applyFont="1" applyFill="1" applyBorder="1" applyAlignment="1">
      <alignment vertical="center"/>
    </xf>
    <xf numFmtId="174" fontId="26" fillId="7" borderId="0" xfId="5" applyNumberFormat="1" applyFont="1" applyFill="1" applyBorder="1" applyAlignment="1">
      <alignment horizontal="center" vertical="center"/>
    </xf>
    <xf numFmtId="0" fontId="26" fillId="7" borderId="0" xfId="3457" applyFont="1" applyFill="1" applyAlignment="1">
      <alignment horizontal="center"/>
    </xf>
    <xf numFmtId="174" fontId="46" fillId="7" borderId="0" xfId="5" applyNumberFormat="1" applyFont="1" applyFill="1" applyBorder="1" applyAlignment="1"/>
    <xf numFmtId="187" fontId="46" fillId="7" borderId="0" xfId="3554" applyNumberFormat="1" applyFont="1" applyFill="1" applyAlignment="1">
      <alignment horizontal="center"/>
    </xf>
    <xf numFmtId="174" fontId="26" fillId="7" borderId="0" xfId="3554" applyNumberFormat="1" applyFont="1" applyFill="1"/>
    <xf numFmtId="0" fontId="43" fillId="7" borderId="0" xfId="3394" applyFont="1" applyFill="1" applyAlignment="1">
      <alignment vertical="center"/>
    </xf>
    <xf numFmtId="192" fontId="43" fillId="7" borderId="0" xfId="3394" applyNumberFormat="1" applyFont="1" applyFill="1" applyAlignment="1">
      <alignment vertical="center"/>
    </xf>
    <xf numFmtId="174" fontId="26" fillId="7" borderId="0" xfId="3457" applyNumberFormat="1" applyFont="1" applyFill="1"/>
    <xf numFmtId="0" fontId="44" fillId="0" borderId="0" xfId="3556" applyFont="1"/>
    <xf numFmtId="0" fontId="48" fillId="7" borderId="0" xfId="3556" applyFont="1" applyFill="1"/>
    <xf numFmtId="0" fontId="48" fillId="0" borderId="0" xfId="0" applyFont="1" applyAlignment="1">
      <alignment vertical="center"/>
    </xf>
    <xf numFmtId="0" fontId="48" fillId="0" borderId="0" xfId="3556" applyFont="1"/>
    <xf numFmtId="192" fontId="48" fillId="0" borderId="0" xfId="3556" applyNumberFormat="1" applyFont="1"/>
    <xf numFmtId="0" fontId="48" fillId="0" borderId="0" xfId="0" applyFont="1"/>
    <xf numFmtId="0" fontId="48" fillId="0" borderId="0" xfId="3556" applyFont="1" applyAlignment="1">
      <alignment horizontal="center"/>
    </xf>
    <xf numFmtId="192" fontId="48" fillId="0" borderId="0" xfId="3556" applyNumberFormat="1" applyFont="1" applyAlignment="1">
      <alignment horizontal="center"/>
    </xf>
    <xf numFmtId="0" fontId="113" fillId="7" borderId="4" xfId="3556" applyFill="1" applyBorder="1" applyAlignment="1">
      <alignment horizontal="center" vertical="center" wrapText="1"/>
    </xf>
    <xf numFmtId="0" fontId="113" fillId="7" borderId="46" xfId="3556" applyFill="1" applyBorder="1" applyAlignment="1">
      <alignment horizontal="center" vertical="center" wrapText="1"/>
    </xf>
    <xf numFmtId="192" fontId="113" fillId="0" borderId="46" xfId="3556" applyNumberFormat="1" applyBorder="1" applyAlignment="1">
      <alignment horizontal="center" vertical="center" wrapText="1"/>
    </xf>
    <xf numFmtId="0" fontId="113" fillId="0" borderId="46" xfId="3556" applyBorder="1" applyAlignment="1">
      <alignment horizontal="center" vertical="center" wrapText="1"/>
    </xf>
    <xf numFmtId="0" fontId="49" fillId="0" borderId="36" xfId="3556" applyFont="1" applyBorder="1" applyAlignment="1">
      <alignment horizontal="center" vertical="center"/>
    </xf>
    <xf numFmtId="0" fontId="50" fillId="0" borderId="9" xfId="3556" applyFont="1" applyBorder="1" applyAlignment="1">
      <alignment horizontal="left" vertical="center"/>
    </xf>
    <xf numFmtId="0" fontId="50" fillId="0" borderId="9" xfId="3556" applyFont="1" applyBorder="1" applyAlignment="1">
      <alignment horizontal="center" vertical="center"/>
    </xf>
    <xf numFmtId="42" fontId="50" fillId="0" borderId="9" xfId="3556" applyNumberFormat="1" applyFont="1" applyBorder="1" applyAlignment="1">
      <alignment horizontal="center" vertical="center"/>
    </xf>
    <xf numFmtId="42" fontId="49" fillId="0" borderId="9" xfId="3556" applyNumberFormat="1" applyFont="1" applyBorder="1" applyAlignment="1">
      <alignment horizontal="center" vertical="center"/>
    </xf>
    <xf numFmtId="0" fontId="50" fillId="0" borderId="1" xfId="3556" applyFont="1" applyBorder="1" applyAlignment="1">
      <alignment vertical="center"/>
    </xf>
    <xf numFmtId="0" fontId="50" fillId="0" borderId="1" xfId="3556" applyFont="1" applyBorder="1" applyAlignment="1">
      <alignment horizontal="center" vertical="center"/>
    </xf>
    <xf numFmtId="42" fontId="50" fillId="0" borderId="1" xfId="3556" applyNumberFormat="1" applyFont="1" applyBorder="1" applyAlignment="1">
      <alignment vertical="center"/>
    </xf>
    <xf numFmtId="42" fontId="50" fillId="0" borderId="1" xfId="3556" applyNumberFormat="1" applyFont="1" applyBorder="1" applyAlignment="1">
      <alignment horizontal="center" vertical="center"/>
    </xf>
    <xf numFmtId="0" fontId="49" fillId="0" borderId="38" xfId="3556" applyFont="1" applyBorder="1" applyAlignment="1">
      <alignment vertical="center"/>
    </xf>
    <xf numFmtId="0" fontId="49" fillId="0" borderId="47" xfId="3556" applyFont="1" applyBorder="1" applyAlignment="1">
      <alignment vertical="center"/>
    </xf>
    <xf numFmtId="0" fontId="49" fillId="0" borderId="1" xfId="3556" applyFont="1" applyBorder="1" applyAlignment="1">
      <alignment horizontal="left" vertical="center"/>
    </xf>
    <xf numFmtId="0" fontId="49" fillId="0" borderId="24" xfId="3556" applyFont="1" applyBorder="1" applyAlignment="1">
      <alignment horizontal="center" vertical="center"/>
    </xf>
    <xf numFmtId="42" fontId="49" fillId="0" borderId="1" xfId="3556" applyNumberFormat="1" applyFont="1" applyBorder="1" applyAlignment="1">
      <alignment vertical="center"/>
    </xf>
    <xf numFmtId="42" fontId="49" fillId="0" borderId="1" xfId="3556" applyNumberFormat="1" applyFont="1" applyBorder="1" applyAlignment="1">
      <alignment horizontal="center" vertical="center"/>
    </xf>
    <xf numFmtId="0" fontId="49" fillId="0" borderId="48" xfId="3556" applyFont="1" applyBorder="1" applyAlignment="1">
      <alignment horizontal="center" vertical="center"/>
    </xf>
    <xf numFmtId="0" fontId="49" fillId="0" borderId="49" xfId="3556" applyFont="1" applyBorder="1" applyAlignment="1">
      <alignment horizontal="left" vertical="center"/>
    </xf>
    <xf numFmtId="0" fontId="49" fillId="0" borderId="50" xfId="3556" applyFont="1" applyBorder="1" applyAlignment="1">
      <alignment horizontal="center" vertical="center"/>
    </xf>
    <xf numFmtId="42" fontId="49" fillId="0" borderId="49" xfId="3556" applyNumberFormat="1" applyFont="1" applyBorder="1" applyAlignment="1">
      <alignment vertical="center"/>
    </xf>
    <xf numFmtId="42" fontId="49" fillId="0" borderId="49" xfId="3556" applyNumberFormat="1" applyFont="1" applyBorder="1" applyAlignment="1">
      <alignment horizontal="center" vertical="center"/>
    </xf>
    <xf numFmtId="0" fontId="51" fillId="0" borderId="46" xfId="3556" applyFont="1" applyBorder="1" applyAlignment="1">
      <alignment horizontal="center" vertical="center"/>
    </xf>
    <xf numFmtId="42" fontId="23" fillId="0" borderId="46" xfId="3556" applyNumberFormat="1" applyFont="1" applyBorder="1" applyAlignment="1">
      <alignment horizontal="center" vertical="center"/>
    </xf>
    <xf numFmtId="190" fontId="48" fillId="0" borderId="0" xfId="3556" applyNumberFormat="1" applyFont="1"/>
    <xf numFmtId="0" fontId="23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90" fontId="48" fillId="0" borderId="0" xfId="0" applyNumberFormat="1" applyFont="1" applyAlignment="1">
      <alignment horizontal="center" vertical="center"/>
    </xf>
    <xf numFmtId="0" fontId="49" fillId="0" borderId="0" xfId="3556" applyFont="1" applyAlignment="1">
      <alignment horizontal="center"/>
    </xf>
    <xf numFmtId="179" fontId="48" fillId="0" borderId="0" xfId="3556" applyNumberFormat="1" applyFont="1"/>
    <xf numFmtId="179" fontId="49" fillId="0" borderId="0" xfId="3556" applyNumberFormat="1" applyFont="1" applyAlignment="1">
      <alignment horizontal="center" vertical="center"/>
    </xf>
    <xf numFmtId="179" fontId="49" fillId="0" borderId="0" xfId="3305" applyNumberFormat="1" applyFont="1" applyAlignment="1">
      <alignment horizontal="center" vertical="center"/>
    </xf>
    <xf numFmtId="0" fontId="49" fillId="0" borderId="0" xfId="3556" applyFont="1"/>
    <xf numFmtId="192" fontId="49" fillId="0" borderId="0" xfId="3556" applyNumberFormat="1" applyFont="1" applyAlignment="1">
      <alignment horizontal="center" vertical="center"/>
    </xf>
    <xf numFmtId="0" fontId="113" fillId="0" borderId="51" xfId="3556" applyBorder="1" applyAlignment="1">
      <alignment horizontal="center" vertical="center" wrapText="1"/>
    </xf>
    <xf numFmtId="0" fontId="49" fillId="0" borderId="43" xfId="3556" applyFont="1" applyBorder="1" applyAlignment="1">
      <alignment horizontal="center" vertical="center" wrapText="1"/>
    </xf>
    <xf numFmtId="192" fontId="22" fillId="0" borderId="0" xfId="3556" applyNumberFormat="1" applyFont="1"/>
    <xf numFmtId="0" fontId="49" fillId="0" borderId="43" xfId="3556" applyFont="1" applyBorder="1" applyAlignment="1">
      <alignment horizontal="center" vertical="center"/>
    </xf>
    <xf numFmtId="42" fontId="52" fillId="0" borderId="0" xfId="3556" applyNumberFormat="1" applyFont="1" applyAlignment="1">
      <alignment horizontal="center"/>
    </xf>
    <xf numFmtId="0" fontId="49" fillId="0" borderId="44" xfId="3556" applyFont="1" applyBorder="1" applyAlignment="1">
      <alignment horizontal="center" vertical="center"/>
    </xf>
    <xf numFmtId="192" fontId="53" fillId="0" borderId="0" xfId="3556" applyNumberFormat="1" applyFont="1"/>
    <xf numFmtId="0" fontId="49" fillId="0" borderId="52" xfId="3556" applyFont="1" applyBorder="1" applyAlignment="1">
      <alignment horizontal="center" vertical="center"/>
    </xf>
    <xf numFmtId="0" fontId="49" fillId="0" borderId="53" xfId="3556" applyFont="1" applyBorder="1" applyAlignment="1">
      <alignment horizontal="center" vertical="center"/>
    </xf>
    <xf numFmtId="190" fontId="51" fillId="0" borderId="51" xfId="3556" applyNumberFormat="1" applyFont="1" applyBorder="1" applyAlignment="1">
      <alignment horizontal="center"/>
    </xf>
    <xf numFmtId="190" fontId="44" fillId="0" borderId="0" xfId="3556" applyNumberFormat="1" applyFont="1"/>
    <xf numFmtId="0" fontId="113" fillId="0" borderId="0" xfId="3511"/>
    <xf numFmtId="0" fontId="44" fillId="0" borderId="0" xfId="3511" applyFont="1"/>
    <xf numFmtId="0" fontId="44" fillId="0" borderId="2" xfId="3511" applyFont="1" applyBorder="1" applyAlignment="1">
      <alignment horizontal="center"/>
    </xf>
    <xf numFmtId="0" fontId="44" fillId="0" borderId="3" xfId="3511" applyFont="1" applyBorder="1" applyAlignment="1">
      <alignment horizontal="center"/>
    </xf>
    <xf numFmtId="0" fontId="44" fillId="0" borderId="6" xfId="3511" applyFont="1" applyBorder="1" applyAlignment="1">
      <alignment horizontal="center"/>
    </xf>
    <xf numFmtId="0" fontId="44" fillId="0" borderId="0" xfId="3511" applyFont="1" applyAlignment="1">
      <alignment horizontal="center"/>
    </xf>
    <xf numFmtId="0" fontId="54" fillId="0" borderId="0" xfId="3511" applyFont="1" applyAlignment="1">
      <alignment horizontal="center" vertical="center"/>
    </xf>
    <xf numFmtId="0" fontId="22" fillId="0" borderId="0" xfId="3511" applyFont="1"/>
    <xf numFmtId="0" fontId="44" fillId="0" borderId="0" xfId="3511" applyFont="1" applyAlignment="1">
      <alignment horizontal="center" vertical="center"/>
    </xf>
    <xf numFmtId="0" fontId="48" fillId="7" borderId="0" xfId="0" applyFont="1" applyFill="1"/>
    <xf numFmtId="0" fontId="56" fillId="0" borderId="0" xfId="0" applyFont="1"/>
    <xf numFmtId="0" fontId="56" fillId="0" borderId="0" xfId="0" applyFont="1" applyAlignment="1">
      <alignment horizontal="center" vertical="center"/>
    </xf>
    <xf numFmtId="192" fontId="57" fillId="0" borderId="0" xfId="0" applyNumberFormat="1" applyFont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92" fontId="58" fillId="0" borderId="1" xfId="0" applyNumberFormat="1" applyFont="1" applyBorder="1" applyAlignment="1">
      <alignment horizontal="center" vertical="center"/>
    </xf>
    <xf numFmtId="189" fontId="58" fillId="7" borderId="1" xfId="0" applyNumberFormat="1" applyFont="1" applyFill="1" applyBorder="1" applyAlignment="1">
      <alignment horizontal="center" vertical="center"/>
    </xf>
    <xf numFmtId="0" fontId="10" fillId="7" borderId="1" xfId="3511" applyFont="1" applyFill="1" applyBorder="1" applyAlignment="1">
      <alignment horizontal="center" vertical="center"/>
    </xf>
    <xf numFmtId="192" fontId="58" fillId="0" borderId="10" xfId="0" applyNumberFormat="1" applyFont="1" applyBorder="1" applyAlignment="1">
      <alignment horizontal="center" vertical="center"/>
    </xf>
    <xf numFmtId="15" fontId="58" fillId="7" borderId="1" xfId="0" applyNumberFormat="1" applyFont="1" applyFill="1" applyBorder="1" applyAlignment="1">
      <alignment horizontal="center" vertical="center"/>
    </xf>
    <xf numFmtId="15" fontId="59" fillId="7" borderId="58" xfId="0" applyNumberFormat="1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58" fillId="9" borderId="9" xfId="0" applyFont="1" applyFill="1" applyBorder="1" applyAlignment="1">
      <alignment horizontal="center" vertical="center"/>
    </xf>
    <xf numFmtId="192" fontId="58" fillId="9" borderId="9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/>
    <xf numFmtId="0" fontId="22" fillId="7" borderId="1" xfId="2146" applyFont="1" applyFill="1" applyBorder="1" applyAlignment="1">
      <alignment horizontal="left" vertical="center"/>
    </xf>
    <xf numFmtId="0" fontId="22" fillId="7" borderId="1" xfId="2146" applyFont="1" applyFill="1" applyBorder="1" applyAlignment="1">
      <alignment horizontal="center" vertical="center"/>
    </xf>
    <xf numFmtId="0" fontId="66" fillId="7" borderId="10" xfId="3552" applyFont="1" applyFill="1" applyBorder="1" applyAlignment="1">
      <alignment horizontal="left" vertical="center"/>
    </xf>
    <xf numFmtId="0" fontId="67" fillId="0" borderId="9" xfId="3394" applyFont="1" applyBorder="1" applyAlignment="1">
      <alignment horizontal="center" vertical="center"/>
    </xf>
    <xf numFmtId="195" fontId="68" fillId="0" borderId="1" xfId="0" applyNumberFormat="1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195" fontId="70" fillId="0" borderId="1" xfId="0" applyNumberFormat="1" applyFont="1" applyBorder="1" applyAlignment="1">
      <alignment horizontal="center" vertical="center"/>
    </xf>
    <xf numFmtId="0" fontId="64" fillId="6" borderId="10" xfId="3555" quotePrefix="1" applyFont="1" applyFill="1" applyBorder="1" applyAlignment="1">
      <alignment horizontal="center" vertical="center"/>
    </xf>
    <xf numFmtId="0" fontId="64" fillId="0" borderId="10" xfId="3555" quotePrefix="1" applyFont="1" applyBorder="1" applyAlignment="1">
      <alignment horizontal="center" vertical="center"/>
    </xf>
    <xf numFmtId="0" fontId="65" fillId="0" borderId="10" xfId="3555" quotePrefix="1" applyFont="1" applyBorder="1" applyAlignment="1">
      <alignment horizontal="center" vertical="center"/>
    </xf>
    <xf numFmtId="0" fontId="63" fillId="4" borderId="1" xfId="0" quotePrefix="1" applyFont="1" applyFill="1" applyBorder="1" applyAlignment="1">
      <alignment horizontal="center" vertical="center"/>
    </xf>
    <xf numFmtId="0" fontId="61" fillId="0" borderId="1" xfId="545" quotePrefix="1" applyFont="1" applyBorder="1" applyAlignment="1">
      <alignment horizontal="center" vertical="center"/>
    </xf>
    <xf numFmtId="0" fontId="113" fillId="0" borderId="0" xfId="3511" quotePrefix="1"/>
    <xf numFmtId="0" fontId="19" fillId="4" borderId="13" xfId="0" quotePrefix="1" applyFont="1" applyFill="1" applyBorder="1" applyAlignment="1">
      <alignment horizontal="center" vertical="center" wrapText="1"/>
    </xf>
    <xf numFmtId="0" fontId="23" fillId="0" borderId="1" xfId="1227" applyFont="1" applyBorder="1" applyAlignment="1">
      <alignment horizontal="center" vertical="center"/>
    </xf>
    <xf numFmtId="0" fontId="20" fillId="4" borderId="10" xfId="3555" applyFont="1" applyFill="1" applyBorder="1" applyAlignment="1">
      <alignment horizontal="center" vertical="center"/>
    </xf>
    <xf numFmtId="0" fontId="114" fillId="4" borderId="10" xfId="3555" applyFont="1" applyFill="1" applyBorder="1" applyAlignment="1">
      <alignment horizontal="center" vertical="center"/>
    </xf>
    <xf numFmtId="0" fontId="114" fillId="63" borderId="10" xfId="3555" applyFont="1" applyFill="1" applyBorder="1" applyAlignment="1">
      <alignment horizontal="center" vertical="center"/>
    </xf>
    <xf numFmtId="0" fontId="20" fillId="63" borderId="10" xfId="3555" applyFont="1" applyFill="1" applyBorder="1" applyAlignment="1">
      <alignment horizontal="center" vertical="center"/>
    </xf>
    <xf numFmtId="0" fontId="115" fillId="4" borderId="10" xfId="3555" applyFont="1" applyFill="1" applyBorder="1" applyAlignment="1">
      <alignment horizontal="center" vertical="center"/>
    </xf>
    <xf numFmtId="0" fontId="116" fillId="4" borderId="10" xfId="3555" applyFont="1" applyFill="1" applyBorder="1" applyAlignment="1">
      <alignment horizontal="center" vertical="center"/>
    </xf>
    <xf numFmtId="0" fontId="115" fillId="63" borderId="10" xfId="3555" applyFont="1" applyFill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59" xfId="0" applyFont="1" applyBorder="1" applyAlignment="1">
      <alignment horizontal="center"/>
    </xf>
    <xf numFmtId="0" fontId="63" fillId="0" borderId="1" xfId="0" applyFont="1" applyBorder="1" applyAlignment="1">
      <alignment horizont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48" fillId="0" borderId="0" xfId="0" applyFont="1"/>
    <xf numFmtId="0" fontId="58" fillId="9" borderId="37" xfId="0" applyFont="1" applyFill="1" applyBorder="1" applyAlignment="1">
      <alignment horizontal="center" vertical="center"/>
    </xf>
    <xf numFmtId="0" fontId="58" fillId="9" borderId="8" xfId="0" applyFont="1" applyFill="1" applyBorder="1" applyAlignment="1">
      <alignment horizontal="center" vertical="center"/>
    </xf>
    <xf numFmtId="0" fontId="56" fillId="0" borderId="0" xfId="0" applyFont="1" applyAlignment="1">
      <alignment horizontal="center"/>
    </xf>
    <xf numFmtId="0" fontId="60" fillId="0" borderId="0" xfId="0" applyFont="1" applyAlignment="1">
      <alignment horizontal="center" vertical="center"/>
    </xf>
    <xf numFmtId="192" fontId="57" fillId="0" borderId="0" xfId="0" applyNumberFormat="1" applyFont="1" applyAlignment="1">
      <alignment horizontal="center" vertical="center"/>
    </xf>
    <xf numFmtId="0" fontId="43" fillId="0" borderId="0" xfId="3511" applyFont="1" applyAlignment="1">
      <alignment horizontal="center" vertical="center"/>
    </xf>
    <xf numFmtId="0" fontId="44" fillId="0" borderId="2" xfId="3511" applyFont="1" applyBorder="1" applyAlignment="1">
      <alignment horizontal="center"/>
    </xf>
    <xf numFmtId="0" fontId="113" fillId="0" borderId="0" xfId="3511" applyAlignment="1">
      <alignment horizontal="center"/>
    </xf>
    <xf numFmtId="0" fontId="49" fillId="0" borderId="1" xfId="3511" applyFont="1" applyBorder="1" applyAlignment="1">
      <alignment horizontal="center" vertical="center"/>
    </xf>
    <xf numFmtId="0" fontId="49" fillId="0" borderId="10" xfId="3511" applyFont="1" applyBorder="1" applyAlignment="1">
      <alignment horizontal="center" vertical="center"/>
    </xf>
    <xf numFmtId="0" fontId="49" fillId="0" borderId="9" xfId="3511" applyFont="1" applyBorder="1" applyAlignment="1">
      <alignment horizontal="center" vertical="center"/>
    </xf>
    <xf numFmtId="0" fontId="44" fillId="0" borderId="2" xfId="3511" applyFont="1" applyBorder="1" applyAlignment="1">
      <alignment horizontal="center" vertical="center"/>
    </xf>
    <xf numFmtId="0" fontId="49" fillId="0" borderId="49" xfId="3511" applyFont="1" applyBorder="1" applyAlignment="1">
      <alignment horizontal="center" vertical="center"/>
    </xf>
    <xf numFmtId="0" fontId="49" fillId="0" borderId="36" xfId="3511" applyFont="1" applyBorder="1" applyAlignment="1">
      <alignment horizontal="center" vertical="center"/>
    </xf>
    <xf numFmtId="0" fontId="49" fillId="0" borderId="32" xfId="3511" applyFont="1" applyBorder="1" applyAlignment="1">
      <alignment horizontal="center" vertical="center"/>
    </xf>
    <xf numFmtId="0" fontId="49" fillId="0" borderId="54" xfId="3511" applyFont="1" applyBorder="1" applyAlignment="1">
      <alignment horizontal="center" vertical="center"/>
    </xf>
    <xf numFmtId="0" fontId="113" fillId="0" borderId="56" xfId="3511" applyBorder="1" applyAlignment="1">
      <alignment horizontal="center"/>
    </xf>
    <xf numFmtId="0" fontId="113" fillId="0" borderId="57" xfId="3511" applyBorder="1" applyAlignment="1">
      <alignment horizontal="center"/>
    </xf>
    <xf numFmtId="0" fontId="54" fillId="0" borderId="0" xfId="3511" applyFont="1" applyAlignment="1">
      <alignment horizontal="center" vertical="center"/>
    </xf>
    <xf numFmtId="42" fontId="22" fillId="0" borderId="3" xfId="3511" applyNumberFormat="1" applyFont="1" applyBorder="1" applyAlignment="1">
      <alignment horizontal="center" vertical="center"/>
    </xf>
    <xf numFmtId="42" fontId="22" fillId="0" borderId="30" xfId="3511" applyNumberFormat="1" applyFont="1" applyBorder="1" applyAlignment="1">
      <alignment horizontal="center" vertical="center"/>
    </xf>
    <xf numFmtId="42" fontId="22" fillId="0" borderId="6" xfId="3511" applyNumberFormat="1" applyFont="1" applyBorder="1" applyAlignment="1">
      <alignment horizontal="center" vertical="center"/>
    </xf>
    <xf numFmtId="42" fontId="22" fillId="0" borderId="33" xfId="3511" applyNumberFormat="1" applyFont="1" applyBorder="1" applyAlignment="1">
      <alignment horizontal="center" vertical="center"/>
    </xf>
    <xf numFmtId="0" fontId="44" fillId="0" borderId="40" xfId="3511" applyFont="1" applyBorder="1" applyAlignment="1">
      <alignment horizontal="center" vertical="center"/>
    </xf>
    <xf numFmtId="192" fontId="49" fillId="0" borderId="9" xfId="3511" applyNumberFormat="1" applyFont="1" applyBorder="1" applyAlignment="1">
      <alignment horizontal="center" vertical="center"/>
    </xf>
    <xf numFmtId="192" fontId="49" fillId="0" borderId="1" xfId="3511" applyNumberFormat="1" applyFont="1" applyBorder="1" applyAlignment="1">
      <alignment horizontal="center" vertical="center"/>
    </xf>
    <xf numFmtId="42" fontId="49" fillId="0" borderId="9" xfId="3511" applyNumberFormat="1" applyFont="1" applyBorder="1" applyAlignment="1">
      <alignment horizontal="center" vertical="center"/>
    </xf>
    <xf numFmtId="42" fontId="49" fillId="0" borderId="37" xfId="3511" applyNumberFormat="1" applyFont="1" applyBorder="1" applyAlignment="1">
      <alignment horizontal="center" vertical="center"/>
    </xf>
    <xf numFmtId="42" fontId="49" fillId="0" borderId="1" xfId="3511" applyNumberFormat="1" applyFont="1" applyBorder="1" applyAlignment="1">
      <alignment horizontal="center" vertical="center"/>
    </xf>
    <xf numFmtId="42" fontId="49" fillId="0" borderId="24" xfId="3511" applyNumberFormat="1" applyFont="1" applyBorder="1" applyAlignment="1">
      <alignment horizontal="center" vertical="center"/>
    </xf>
    <xf numFmtId="192" fontId="49" fillId="0" borderId="10" xfId="3511" applyNumberFormat="1" applyFont="1" applyBorder="1" applyAlignment="1">
      <alignment horizontal="center" vertical="center"/>
    </xf>
    <xf numFmtId="192" fontId="49" fillId="0" borderId="24" xfId="3511" applyNumberFormat="1" applyFont="1" applyBorder="1" applyAlignment="1">
      <alignment horizontal="center" vertical="center"/>
    </xf>
    <xf numFmtId="192" fontId="49" fillId="0" borderId="39" xfId="3511" applyNumberFormat="1" applyFont="1" applyBorder="1" applyAlignment="1">
      <alignment horizontal="center" vertical="center"/>
    </xf>
    <xf numFmtId="0" fontId="113" fillId="0" borderId="3" xfId="3511" applyBorder="1" applyAlignment="1">
      <alignment horizontal="center" vertical="center"/>
    </xf>
    <xf numFmtId="0" fontId="113" fillId="0" borderId="6" xfId="3511" applyBorder="1" applyAlignment="1">
      <alignment horizontal="center" vertical="center"/>
    </xf>
    <xf numFmtId="0" fontId="113" fillId="0" borderId="55" xfId="3511" applyBorder="1" applyAlignment="1">
      <alignment horizontal="center" vertical="center"/>
    </xf>
    <xf numFmtId="0" fontId="113" fillId="0" borderId="43" xfId="3511" applyBorder="1" applyAlignment="1">
      <alignment horizontal="center" vertical="center"/>
    </xf>
    <xf numFmtId="0" fontId="113" fillId="0" borderId="43" xfId="3511" applyBorder="1" applyAlignment="1">
      <alignment horizontal="center"/>
    </xf>
    <xf numFmtId="0" fontId="113" fillId="0" borderId="0" xfId="3556" applyAlignment="1">
      <alignment horizontal="left"/>
    </xf>
    <xf numFmtId="0" fontId="51" fillId="0" borderId="4" xfId="3556" applyFont="1" applyBorder="1" applyAlignment="1">
      <alignment horizontal="center" vertical="center"/>
    </xf>
    <xf numFmtId="0" fontId="51" fillId="0" borderId="46" xfId="3556" applyFont="1" applyBorder="1" applyAlignment="1">
      <alignment horizontal="center" vertical="center"/>
    </xf>
    <xf numFmtId="42" fontId="49" fillId="0" borderId="39" xfId="3556" applyNumberFormat="1" applyFont="1" applyBorder="1" applyAlignment="1">
      <alignment horizontal="center" vertical="center"/>
    </xf>
    <xf numFmtId="179" fontId="49" fillId="0" borderId="0" xfId="3556" applyNumberFormat="1" applyFont="1" applyAlignment="1">
      <alignment horizontal="center" vertical="center"/>
    </xf>
    <xf numFmtId="0" fontId="49" fillId="0" borderId="0" xfId="3556" applyFont="1" applyAlignment="1">
      <alignment horizontal="center" vertical="center"/>
    </xf>
    <xf numFmtId="0" fontId="49" fillId="0" borderId="36" xfId="3556" applyFont="1" applyBorder="1" applyAlignment="1">
      <alignment horizontal="center" vertical="center"/>
    </xf>
    <xf numFmtId="0" fontId="49" fillId="0" borderId="10" xfId="3556" applyFont="1" applyBorder="1" applyAlignment="1">
      <alignment horizontal="center" vertical="center"/>
    </xf>
    <xf numFmtId="0" fontId="49" fillId="0" borderId="39" xfId="3556" applyFont="1" applyBorder="1" applyAlignment="1">
      <alignment horizontal="center" vertical="center"/>
    </xf>
    <xf numFmtId="42" fontId="49" fillId="0" borderId="10" xfId="3556" applyNumberFormat="1" applyFont="1" applyBorder="1" applyAlignment="1">
      <alignment vertical="center"/>
    </xf>
    <xf numFmtId="42" fontId="49" fillId="0" borderId="10" xfId="3556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48" fillId="0" borderId="0" xfId="3556" applyFont="1" applyAlignment="1">
      <alignment horizontal="center"/>
    </xf>
    <xf numFmtId="0" fontId="48" fillId="0" borderId="0" xfId="3556" applyFont="1" applyAlignment="1">
      <alignment horizontal="center" vertical="center" wrapText="1"/>
    </xf>
    <xf numFmtId="42" fontId="49" fillId="0" borderId="9" xfId="3556" applyNumberFormat="1" applyFont="1" applyBorder="1" applyAlignment="1">
      <alignment horizontal="center" vertical="center"/>
    </xf>
    <xf numFmtId="0" fontId="49" fillId="0" borderId="52" xfId="3556" applyFont="1" applyBorder="1" applyAlignment="1">
      <alignment horizontal="center" vertical="center"/>
    </xf>
    <xf numFmtId="0" fontId="49" fillId="0" borderId="0" xfId="3556" applyFont="1" applyAlignment="1">
      <alignment horizontal="center"/>
    </xf>
    <xf numFmtId="0" fontId="30" fillId="7" borderId="0" xfId="3457" applyFont="1" applyFill="1" applyAlignment="1">
      <alignment horizontal="center"/>
    </xf>
    <xf numFmtId="0" fontId="30" fillId="4" borderId="0" xfId="3457" applyFont="1" applyFill="1" applyAlignment="1">
      <alignment horizontal="center"/>
    </xf>
    <xf numFmtId="0" fontId="30" fillId="7" borderId="0" xfId="3457" applyFont="1" applyFill="1"/>
    <xf numFmtId="0" fontId="31" fillId="7" borderId="0" xfId="3457" applyFont="1" applyFill="1" applyAlignment="1">
      <alignment horizontal="center" vertical="center"/>
    </xf>
    <xf numFmtId="0" fontId="31" fillId="4" borderId="0" xfId="3457" applyFont="1" applyFill="1" applyAlignment="1">
      <alignment horizontal="center" vertical="center"/>
    </xf>
    <xf numFmtId="0" fontId="31" fillId="7" borderId="0" xfId="3457" applyFont="1" applyFill="1" applyAlignment="1">
      <alignment vertical="center"/>
    </xf>
    <xf numFmtId="0" fontId="33" fillId="4" borderId="0" xfId="3557" applyFont="1" applyFill="1" applyAlignment="1">
      <alignment horizontal="left" vertical="center" wrapText="1"/>
    </xf>
    <xf numFmtId="0" fontId="33" fillId="7" borderId="0" xfId="3557" applyFont="1" applyFill="1" applyAlignment="1">
      <alignment horizontal="left" vertical="center" wrapText="1"/>
    </xf>
    <xf numFmtId="0" fontId="33" fillId="4" borderId="0" xfId="3557" applyFont="1" applyFill="1" applyAlignment="1">
      <alignment vertical="center" wrapText="1"/>
    </xf>
    <xf numFmtId="0" fontId="33" fillId="7" borderId="0" xfId="3557" applyFont="1" applyFill="1" applyAlignment="1">
      <alignment vertical="center" wrapText="1"/>
    </xf>
    <xf numFmtId="174" fontId="47" fillId="7" borderId="0" xfId="5" applyNumberFormat="1" applyFont="1" applyFill="1" applyBorder="1" applyAlignment="1">
      <alignment vertical="center"/>
    </xf>
    <xf numFmtId="174" fontId="47" fillId="7" borderId="0" xfId="5" applyNumberFormat="1" applyFont="1" applyFill="1" applyBorder="1" applyAlignment="1">
      <alignment horizontal="center" vertical="center"/>
    </xf>
    <xf numFmtId="0" fontId="37" fillId="7" borderId="29" xfId="3554" applyFont="1" applyFill="1" applyBorder="1" applyAlignment="1">
      <alignment horizontal="center" vertical="center"/>
    </xf>
    <xf numFmtId="0" fontId="37" fillId="7" borderId="32" xfId="3554" applyFont="1" applyFill="1" applyBorder="1" applyAlignment="1">
      <alignment horizontal="center" vertical="center"/>
    </xf>
    <xf numFmtId="0" fontId="37" fillId="7" borderId="35" xfId="3554" applyFont="1" applyFill="1" applyBorder="1" applyAlignment="1">
      <alignment horizontal="center" vertical="center"/>
    </xf>
    <xf numFmtId="0" fontId="36" fillId="4" borderId="19" xfId="3554" applyFont="1" applyFill="1" applyBorder="1" applyAlignment="1">
      <alignment horizontal="center" vertical="center"/>
    </xf>
    <xf numFmtId="183" fontId="36" fillId="4" borderId="2" xfId="3554" applyNumberFormat="1" applyFont="1" applyFill="1" applyBorder="1" applyAlignment="1">
      <alignment horizontal="center" vertical="center" wrapText="1"/>
    </xf>
    <xf numFmtId="0" fontId="36" fillId="4" borderId="2" xfId="3554" applyFont="1" applyFill="1" applyBorder="1" applyAlignment="1">
      <alignment horizontal="center" vertical="center" wrapText="1"/>
    </xf>
    <xf numFmtId="187" fontId="37" fillId="7" borderId="2" xfId="3554" applyNumberFormat="1" applyFont="1" applyFill="1" applyBorder="1" applyAlignment="1">
      <alignment horizontal="center" vertical="center" wrapText="1"/>
    </xf>
    <xf numFmtId="0" fontId="37" fillId="7" borderId="40" xfId="3554" applyFont="1" applyFill="1" applyBorder="1" applyAlignment="1">
      <alignment horizontal="center" vertical="center"/>
    </xf>
    <xf numFmtId="0" fontId="37" fillId="7" borderId="41" xfId="3554" applyFont="1" applyFill="1" applyBorder="1" applyAlignment="1">
      <alignment horizontal="center" vertical="center"/>
    </xf>
    <xf numFmtId="0" fontId="37" fillId="7" borderId="19" xfId="3554" applyFont="1" applyFill="1" applyBorder="1" applyAlignment="1">
      <alignment horizontal="center" vertical="center"/>
    </xf>
    <xf numFmtId="2" fontId="37" fillId="7" borderId="2" xfId="3457" applyNumberFormat="1" applyFont="1" applyFill="1" applyBorder="1" applyAlignment="1">
      <alignment horizontal="center" vertical="center"/>
    </xf>
    <xf numFmtId="0" fontId="38" fillId="7" borderId="40" xfId="3457" applyFont="1" applyFill="1" applyBorder="1" applyAlignment="1">
      <alignment horizontal="center" vertical="center"/>
    </xf>
    <xf numFmtId="0" fontId="38" fillId="4" borderId="41" xfId="3457" applyFont="1" applyFill="1" applyBorder="1" applyAlignment="1">
      <alignment horizontal="center" vertical="center"/>
    </xf>
    <xf numFmtId="0" fontId="38" fillId="4" borderId="19" xfId="3457" applyFont="1" applyFill="1" applyBorder="1" applyAlignment="1">
      <alignment horizontal="center" vertical="center"/>
    </xf>
    <xf numFmtId="187" fontId="25" fillId="7" borderId="0" xfId="3554" applyNumberFormat="1" applyFont="1" applyFill="1" applyAlignment="1">
      <alignment horizontal="center" vertical="center"/>
    </xf>
    <xf numFmtId="2" fontId="37" fillId="7" borderId="3" xfId="3457" applyNumberFormat="1" applyFont="1" applyFill="1" applyBorder="1" applyAlignment="1">
      <alignment horizontal="center" vertical="center" wrapText="1"/>
    </xf>
    <xf numFmtId="2" fontId="37" fillId="7" borderId="42" xfId="3457" applyNumberFormat="1" applyFont="1" applyFill="1" applyBorder="1" applyAlignment="1">
      <alignment horizontal="center" vertical="center" wrapText="1"/>
    </xf>
    <xf numFmtId="2" fontId="37" fillId="7" borderId="6" xfId="3457" applyNumberFormat="1" applyFont="1" applyFill="1" applyBorder="1" applyAlignment="1">
      <alignment horizontal="center" vertical="center" wrapText="1"/>
    </xf>
    <xf numFmtId="2" fontId="37" fillId="7" borderId="2" xfId="3457" applyNumberFormat="1" applyFont="1" applyFill="1" applyBorder="1" applyAlignment="1">
      <alignment horizontal="center" vertical="center" wrapText="1"/>
    </xf>
    <xf numFmtId="13" fontId="46" fillId="7" borderId="0" xfId="5" applyNumberFormat="1" applyFont="1" applyFill="1" applyBorder="1" applyAlignment="1">
      <alignment horizontal="center"/>
    </xf>
    <xf numFmtId="174" fontId="46" fillId="7" borderId="0" xfId="5" applyNumberFormat="1" applyFont="1" applyFill="1" applyBorder="1" applyAlignment="1">
      <alignment horizontal="center"/>
    </xf>
    <xf numFmtId="187" fontId="37" fillId="7" borderId="30" xfId="3554" applyNumberFormat="1" applyFont="1" applyFill="1" applyBorder="1" applyAlignment="1">
      <alignment horizontal="center" vertical="center" wrapText="1"/>
    </xf>
    <xf numFmtId="187" fontId="37" fillId="7" borderId="31" xfId="3554" applyNumberFormat="1" applyFont="1" applyFill="1" applyBorder="1" applyAlignment="1">
      <alignment horizontal="center" vertical="center" wrapText="1"/>
    </xf>
    <xf numFmtId="187" fontId="37" fillId="7" borderId="33" xfId="3554" applyNumberFormat="1" applyFont="1" applyFill="1" applyBorder="1" applyAlignment="1">
      <alignment horizontal="center" vertical="center" wrapText="1"/>
    </xf>
    <xf numFmtId="187" fontId="37" fillId="7" borderId="34" xfId="3554" applyNumberFormat="1" applyFont="1" applyFill="1" applyBorder="1" applyAlignment="1">
      <alignment horizontal="center" vertical="center" wrapText="1"/>
    </xf>
    <xf numFmtId="0" fontId="37" fillId="7" borderId="2" xfId="3554" applyFont="1" applyFill="1" applyBorder="1" applyAlignment="1">
      <alignment horizontal="center" vertical="center" wrapText="1"/>
    </xf>
    <xf numFmtId="187" fontId="46" fillId="7" borderId="0" xfId="3457" applyNumberFormat="1" applyFont="1" applyFill="1" applyAlignment="1">
      <alignment horizontal="center"/>
    </xf>
    <xf numFmtId="187" fontId="46" fillId="7" borderId="0" xfId="3554" applyNumberFormat="1" applyFont="1" applyFill="1" applyAlignment="1">
      <alignment horizontal="center"/>
    </xf>
    <xf numFmtId="187" fontId="26" fillId="7" borderId="0" xfId="3457" applyNumberFormat="1" applyFont="1" applyFill="1"/>
    <xf numFmtId="0" fontId="12" fillId="4" borderId="0" xfId="2468" applyFont="1" applyFill="1" applyAlignment="1">
      <alignment horizontal="center"/>
    </xf>
    <xf numFmtId="17" fontId="15" fillId="4" borderId="5" xfId="3391" applyNumberFormat="1" applyFont="1" applyFill="1" applyBorder="1" applyAlignment="1">
      <alignment horizontal="center" vertical="center" wrapText="1"/>
    </xf>
    <xf numFmtId="0" fontId="10" fillId="4" borderId="5" xfId="3391" applyFont="1" applyFill="1" applyBorder="1" applyAlignment="1">
      <alignment horizontal="center" vertical="center" wrapText="1"/>
    </xf>
    <xf numFmtId="0" fontId="15" fillId="4" borderId="5" xfId="3391" applyFont="1" applyFill="1" applyBorder="1" applyAlignment="1">
      <alignment horizontal="center" vertical="center" wrapText="1"/>
    </xf>
    <xf numFmtId="17" fontId="15" fillId="4" borderId="15" xfId="3391" applyNumberFormat="1" applyFont="1" applyFill="1" applyBorder="1" applyAlignment="1">
      <alignment horizontal="center" vertical="center" wrapText="1"/>
    </xf>
    <xf numFmtId="0" fontId="15" fillId="4" borderId="16" xfId="3391" applyFont="1" applyFill="1" applyBorder="1" applyAlignment="1">
      <alignment horizontal="center" vertical="center" wrapText="1"/>
    </xf>
    <xf numFmtId="0" fontId="15" fillId="4" borderId="17" xfId="3391" applyFont="1" applyFill="1" applyBorder="1" applyAlignment="1">
      <alignment horizontal="center" vertical="center" wrapText="1"/>
    </xf>
    <xf numFmtId="0" fontId="10" fillId="0" borderId="3" xfId="515" applyFont="1" applyBorder="1" applyAlignment="1">
      <alignment horizontal="center" vertical="center" wrapText="1"/>
    </xf>
    <xf numFmtId="0" fontId="10" fillId="0" borderId="2" xfId="515" applyFont="1" applyBorder="1" applyAlignment="1">
      <alignment horizontal="center" vertical="center" wrapText="1"/>
    </xf>
    <xf numFmtId="0" fontId="15" fillId="4" borderId="2" xfId="515" applyFont="1" applyFill="1" applyBorder="1" applyAlignment="1">
      <alignment horizontal="center" vertical="center" wrapText="1"/>
    </xf>
    <xf numFmtId="0" fontId="10" fillId="0" borderId="2" xfId="515" applyFont="1" applyBorder="1" applyAlignment="1">
      <alignment horizontal="center" vertical="center"/>
    </xf>
    <xf numFmtId="0" fontId="10" fillId="4" borderId="2" xfId="515" applyFont="1" applyFill="1" applyBorder="1" applyAlignment="1">
      <alignment horizontal="center" vertical="center"/>
    </xf>
    <xf numFmtId="0" fontId="10" fillId="4" borderId="3" xfId="515" applyFont="1" applyFill="1" applyBorder="1" applyAlignment="1">
      <alignment horizontal="center" vertical="center" wrapText="1"/>
    </xf>
    <xf numFmtId="0" fontId="10" fillId="4" borderId="6" xfId="515" applyFont="1" applyFill="1" applyBorder="1" applyAlignment="1">
      <alignment horizontal="center" vertical="center" wrapText="1"/>
    </xf>
    <xf numFmtId="0" fontId="10" fillId="5" borderId="4" xfId="515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/>
    </xf>
    <xf numFmtId="0" fontId="10" fillId="0" borderId="8" xfId="3553" applyFont="1" applyBorder="1" applyAlignment="1">
      <alignment horizontal="center" vertical="center"/>
    </xf>
    <xf numFmtId="0" fontId="10" fillId="4" borderId="8" xfId="3553" applyFont="1" applyFill="1" applyBorder="1" applyAlignment="1">
      <alignment horizontal="center" vertical="center"/>
    </xf>
    <xf numFmtId="0" fontId="118" fillId="0" borderId="0" xfId="3841" applyFont="1" applyAlignment="1">
      <alignment horizontal="center" wrapText="1"/>
    </xf>
    <xf numFmtId="0" fontId="1" fillId="0" borderId="0" xfId="3841"/>
    <xf numFmtId="0" fontId="1" fillId="0" borderId="0" xfId="3841" applyAlignment="1">
      <alignment wrapText="1"/>
    </xf>
    <xf numFmtId="0" fontId="1" fillId="0" borderId="0" xfId="3841" applyAlignment="1">
      <alignment wrapText="1"/>
    </xf>
    <xf numFmtId="0" fontId="117" fillId="0" borderId="0" xfId="3841" applyFont="1"/>
    <xf numFmtId="0" fontId="117" fillId="0" borderId="0" xfId="3841" applyFont="1" applyAlignment="1">
      <alignment wrapText="1"/>
    </xf>
    <xf numFmtId="0" fontId="1" fillId="0" borderId="23" xfId="3841" applyBorder="1" applyAlignment="1">
      <alignment wrapText="1"/>
    </xf>
    <xf numFmtId="0" fontId="119" fillId="2" borderId="79" xfId="3841" applyFont="1" applyFill="1" applyBorder="1" applyAlignment="1">
      <alignment horizontal="center"/>
    </xf>
    <xf numFmtId="0" fontId="119" fillId="2" borderId="79" xfId="3841" applyFont="1" applyFill="1" applyBorder="1" applyAlignment="1">
      <alignment horizontal="center"/>
    </xf>
    <xf numFmtId="0" fontId="119" fillId="2" borderId="27" xfId="3841" applyFont="1" applyFill="1" applyBorder="1" applyAlignment="1">
      <alignment horizontal="center"/>
    </xf>
    <xf numFmtId="0" fontId="119" fillId="2" borderId="27" xfId="3841" applyFont="1" applyFill="1" applyBorder="1" applyAlignment="1">
      <alignment horizontal="center"/>
    </xf>
    <xf numFmtId="0" fontId="1" fillId="3" borderId="25" xfId="3841" applyFill="1" applyBorder="1" applyAlignment="1">
      <alignment horizontal="center"/>
    </xf>
    <xf numFmtId="0" fontId="1" fillId="3" borderId="25" xfId="3841" applyFill="1" applyBorder="1" applyAlignment="1">
      <alignment horizontal="left"/>
    </xf>
    <xf numFmtId="0" fontId="1" fillId="3" borderId="25" xfId="3841" applyFill="1" applyBorder="1"/>
    <xf numFmtId="0" fontId="1" fillId="3" borderId="25" xfId="3841" applyFill="1" applyBorder="1" applyAlignment="1">
      <alignment wrapText="1"/>
    </xf>
    <xf numFmtId="0" fontId="1" fillId="2" borderId="25" xfId="3841" applyFill="1" applyBorder="1" applyAlignment="1">
      <alignment wrapText="1"/>
    </xf>
    <xf numFmtId="0" fontId="119" fillId="2" borderId="25" xfId="3841" applyFont="1" applyFill="1" applyBorder="1" applyAlignment="1">
      <alignment horizontal="center"/>
    </xf>
    <xf numFmtId="0" fontId="119" fillId="2" borderId="80" xfId="3841" applyFont="1" applyFill="1" applyBorder="1" applyAlignment="1">
      <alignment horizontal="center"/>
    </xf>
    <xf numFmtId="0" fontId="119" fillId="2" borderId="12" xfId="3841" applyFont="1" applyFill="1" applyBorder="1" applyAlignment="1">
      <alignment horizontal="center"/>
    </xf>
    <xf numFmtId="0" fontId="117" fillId="3" borderId="25" xfId="3841" applyFont="1" applyFill="1" applyBorder="1" applyAlignment="1">
      <alignment wrapText="1"/>
    </xf>
    <xf numFmtId="0" fontId="1" fillId="3" borderId="80" xfId="3841" applyFill="1" applyBorder="1" applyAlignment="1">
      <alignment horizontal="center"/>
    </xf>
    <xf numFmtId="0" fontId="1" fillId="3" borderId="12" xfId="3841" applyFill="1" applyBorder="1" applyAlignment="1">
      <alignment horizontal="center"/>
    </xf>
    <xf numFmtId="1" fontId="36" fillId="7" borderId="2" xfId="5" applyNumberFormat="1" applyFont="1" applyFill="1" applyBorder="1" applyAlignment="1" applyProtection="1">
      <alignment horizontal="center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22" xfId="0" applyFont="1" applyFill="1" applyBorder="1" applyAlignment="1">
      <alignment horizontal="left" vertical="center"/>
    </xf>
    <xf numFmtId="0" fontId="19" fillId="0" borderId="23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26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</cellXfs>
  <cellStyles count="3842">
    <cellStyle name="20% - Accent1 10" xfId="210" xr:uid="{00000000-0005-0000-0000-000001010000}"/>
    <cellStyle name="20% - Accent1 10 2" xfId="179" xr:uid="{00000000-0005-0000-0000-0000E2000000}"/>
    <cellStyle name="20% - Accent1 11" xfId="213" xr:uid="{00000000-0005-0000-0000-000005010000}"/>
    <cellStyle name="20% - Accent1 11 2" xfId="188" xr:uid="{00000000-0005-0000-0000-0000EB000000}"/>
    <cellStyle name="20% - Accent1 12" xfId="215" xr:uid="{00000000-0005-0000-0000-000007010000}"/>
    <cellStyle name="20% - Accent1 12 2" xfId="217" xr:uid="{00000000-0005-0000-0000-000009010000}"/>
    <cellStyle name="20% - Accent1 13" xfId="175" xr:uid="{00000000-0005-0000-0000-0000DE000000}"/>
    <cellStyle name="20% - Accent1 13 2" xfId="226" xr:uid="{00000000-0005-0000-0000-000012010000}"/>
    <cellStyle name="20% - Accent1 14" xfId="227" xr:uid="{00000000-0005-0000-0000-000013010000}"/>
    <cellStyle name="20% - Accent1 14 2" xfId="229" xr:uid="{00000000-0005-0000-0000-000015010000}"/>
    <cellStyle name="20% - Accent1 15" xfId="230" xr:uid="{00000000-0005-0000-0000-000016010000}"/>
    <cellStyle name="20% - Accent1 15 2" xfId="207" xr:uid="{00000000-0005-0000-0000-0000FE000000}"/>
    <cellStyle name="20% - Accent1 16" xfId="238" xr:uid="{00000000-0005-0000-0000-00001E010000}"/>
    <cellStyle name="20% - Accent1 16 2" xfId="201" xr:uid="{00000000-0005-0000-0000-0000F8000000}"/>
    <cellStyle name="20% - Accent1 17" xfId="198" xr:uid="{00000000-0005-0000-0000-0000F5000000}"/>
    <cellStyle name="20% - Accent1 17 2" xfId="242" xr:uid="{00000000-0005-0000-0000-000022010000}"/>
    <cellStyle name="20% - Accent1 18" xfId="244" xr:uid="{00000000-0005-0000-0000-000024010000}"/>
    <cellStyle name="20% - Accent1 18 2" xfId="248" xr:uid="{00000000-0005-0000-0000-000028010000}"/>
    <cellStyle name="20% - Accent1 19" xfId="250" xr:uid="{00000000-0005-0000-0000-00002A010000}"/>
    <cellStyle name="20% - Accent1 19 2" xfId="256" xr:uid="{00000000-0005-0000-0000-000030010000}"/>
    <cellStyle name="20% - Accent1 2" xfId="260" xr:uid="{00000000-0005-0000-0000-000034010000}"/>
    <cellStyle name="20% - Accent1 2 2" xfId="261" xr:uid="{00000000-0005-0000-0000-000035010000}"/>
    <cellStyle name="20% - Accent1 20" xfId="231" xr:uid="{00000000-0005-0000-0000-000017010000}"/>
    <cellStyle name="20% - Accent1 20 2" xfId="208" xr:uid="{00000000-0005-0000-0000-0000FF000000}"/>
    <cellStyle name="20% - Accent1 21" xfId="239" xr:uid="{00000000-0005-0000-0000-00001F010000}"/>
    <cellStyle name="20% - Accent1 21 2" xfId="202" xr:uid="{00000000-0005-0000-0000-0000F9000000}"/>
    <cellStyle name="20% - Accent1 22" xfId="199" xr:uid="{00000000-0005-0000-0000-0000F6000000}"/>
    <cellStyle name="20% - Accent1 22 2" xfId="243" xr:uid="{00000000-0005-0000-0000-000023010000}"/>
    <cellStyle name="20% - Accent1 23" xfId="245" xr:uid="{00000000-0005-0000-0000-000025010000}"/>
    <cellStyle name="20% - Accent1 23 2" xfId="249" xr:uid="{00000000-0005-0000-0000-000029010000}"/>
    <cellStyle name="20% - Accent1 24" xfId="251" xr:uid="{00000000-0005-0000-0000-00002B010000}"/>
    <cellStyle name="20% - Accent1 24 2" xfId="257" xr:uid="{00000000-0005-0000-0000-000031010000}"/>
    <cellStyle name="20% - Accent1 25" xfId="57" xr:uid="{00000000-0005-0000-0000-000048000000}"/>
    <cellStyle name="20% - Accent1 25 2" xfId="137" xr:uid="{00000000-0005-0000-0000-0000AD000000}"/>
    <cellStyle name="20% - Accent1 26" xfId="264" xr:uid="{00000000-0005-0000-0000-000038010000}"/>
    <cellStyle name="20% - Accent1 26 2" xfId="266" xr:uid="{00000000-0005-0000-0000-00003A010000}"/>
    <cellStyle name="20% - Accent1 27" xfId="269" xr:uid="{00000000-0005-0000-0000-00003D010000}"/>
    <cellStyle name="20% - Accent1 27 2" xfId="272" xr:uid="{00000000-0005-0000-0000-000040010000}"/>
    <cellStyle name="20% - Accent1 28" xfId="275" xr:uid="{00000000-0005-0000-0000-000043010000}"/>
    <cellStyle name="20% - Accent1 28 2" xfId="279" xr:uid="{00000000-0005-0000-0000-000047010000}"/>
    <cellStyle name="20% - Accent1 29" xfId="290" xr:uid="{00000000-0005-0000-0000-000052010000}"/>
    <cellStyle name="20% - Accent1 29 2" xfId="297" xr:uid="{00000000-0005-0000-0000-000059010000}"/>
    <cellStyle name="20% - Accent1 3" xfId="307" xr:uid="{00000000-0005-0000-0000-000063010000}"/>
    <cellStyle name="20% - Accent1 3 2" xfId="308" xr:uid="{00000000-0005-0000-0000-000064010000}"/>
    <cellStyle name="20% - Accent1 30" xfId="58" xr:uid="{00000000-0005-0000-0000-000049000000}"/>
    <cellStyle name="20% - Accent1 30 2" xfId="138" xr:uid="{00000000-0005-0000-0000-0000AE000000}"/>
    <cellStyle name="20% - Accent1 31" xfId="265" xr:uid="{00000000-0005-0000-0000-000039010000}"/>
    <cellStyle name="20% - Accent1 31 2" xfId="267" xr:uid="{00000000-0005-0000-0000-00003B010000}"/>
    <cellStyle name="20% - Accent1 32" xfId="270" xr:uid="{00000000-0005-0000-0000-00003E010000}"/>
    <cellStyle name="20% - Accent1 32 2" xfId="273" xr:uid="{00000000-0005-0000-0000-000041010000}"/>
    <cellStyle name="20% - Accent1 33" xfId="276" xr:uid="{00000000-0005-0000-0000-000044010000}"/>
    <cellStyle name="20% - Accent1 33 2" xfId="280" xr:uid="{00000000-0005-0000-0000-000048010000}"/>
    <cellStyle name="20% - Accent1 34" xfId="291" xr:uid="{00000000-0005-0000-0000-000053010000}"/>
    <cellStyle name="20% - Accent1 34 2" xfId="298" xr:uid="{00000000-0005-0000-0000-00005A010000}"/>
    <cellStyle name="20% - Accent1 35" xfId="310" xr:uid="{00000000-0005-0000-0000-000066010000}"/>
    <cellStyle name="20% - Accent1 35 2" xfId="314" xr:uid="{00000000-0005-0000-0000-00006A010000}"/>
    <cellStyle name="20% - Accent1 36" xfId="323" xr:uid="{00000000-0005-0000-0000-000073010000}"/>
    <cellStyle name="20% - Accent1 36 2" xfId="326" xr:uid="{00000000-0005-0000-0000-000076010000}"/>
    <cellStyle name="20% - Accent1 37" xfId="329" xr:uid="{00000000-0005-0000-0000-000079010000}"/>
    <cellStyle name="20% - Accent1 37 2" xfId="107" xr:uid="{00000000-0005-0000-0000-000089000000}"/>
    <cellStyle name="20% - Accent1 38" xfId="333" xr:uid="{00000000-0005-0000-0000-00007D010000}"/>
    <cellStyle name="20% - Accent1 38 2" xfId="338" xr:uid="{00000000-0005-0000-0000-000082010000}"/>
    <cellStyle name="20% - Accent1 39" xfId="253" xr:uid="{00000000-0005-0000-0000-00002D010000}"/>
    <cellStyle name="20% - Accent1 39 2" xfId="343" xr:uid="{00000000-0005-0000-0000-000087010000}"/>
    <cellStyle name="20% - Accent1 4" xfId="347" xr:uid="{00000000-0005-0000-0000-00008B010000}"/>
    <cellStyle name="20% - Accent1 4 2" xfId="348" xr:uid="{00000000-0005-0000-0000-00008C010000}"/>
    <cellStyle name="20% - Accent1 40" xfId="311" xr:uid="{00000000-0005-0000-0000-000067010000}"/>
    <cellStyle name="20% - Accent1 40 2" xfId="315" xr:uid="{00000000-0005-0000-0000-00006B010000}"/>
    <cellStyle name="20% - Accent1 41" xfId="324" xr:uid="{00000000-0005-0000-0000-000074010000}"/>
    <cellStyle name="20% - Accent1 41 2" xfId="327" xr:uid="{00000000-0005-0000-0000-000077010000}"/>
    <cellStyle name="20% - Accent1 42" xfId="330" xr:uid="{00000000-0005-0000-0000-00007A010000}"/>
    <cellStyle name="20% - Accent1 42 2" xfId="108" xr:uid="{00000000-0005-0000-0000-00008A000000}"/>
    <cellStyle name="20% - Accent1 43" xfId="334" xr:uid="{00000000-0005-0000-0000-00007E010000}"/>
    <cellStyle name="20% - Accent1 43 2" xfId="339" xr:uid="{00000000-0005-0000-0000-000083010000}"/>
    <cellStyle name="20% - Accent1 44" xfId="254" xr:uid="{00000000-0005-0000-0000-00002E010000}"/>
    <cellStyle name="20% - Accent1 44 2" xfId="344" xr:uid="{00000000-0005-0000-0000-000088010000}"/>
    <cellStyle name="20% - Accent1 45" xfId="351" xr:uid="{00000000-0005-0000-0000-00008F010000}"/>
    <cellStyle name="20% - Accent1 45 2" xfId="361" xr:uid="{00000000-0005-0000-0000-000099010000}"/>
    <cellStyle name="20% - Accent1 46" xfId="366" xr:uid="{00000000-0005-0000-0000-00009E010000}"/>
    <cellStyle name="20% - Accent1 46 2" xfId="375" xr:uid="{00000000-0005-0000-0000-0000A7010000}"/>
    <cellStyle name="20% - Accent1 47" xfId="384" xr:uid="{00000000-0005-0000-0000-0000B0010000}"/>
    <cellStyle name="20% - Accent1 47 2" xfId="390" xr:uid="{00000000-0005-0000-0000-0000B6010000}"/>
    <cellStyle name="20% - Accent1 48" xfId="394" xr:uid="{00000000-0005-0000-0000-0000BA010000}"/>
    <cellStyle name="20% - Accent1 48 2" xfId="400" xr:uid="{00000000-0005-0000-0000-0000C0010000}"/>
    <cellStyle name="20% - Accent1 49" xfId="404" xr:uid="{00000000-0005-0000-0000-0000C4010000}"/>
    <cellStyle name="20% - Accent1 49 2" xfId="55" xr:uid="{00000000-0005-0000-0000-000044000000}"/>
    <cellStyle name="20% - Accent1 5" xfId="410" xr:uid="{00000000-0005-0000-0000-0000CA010000}"/>
    <cellStyle name="20% - Accent1 5 2" xfId="415" xr:uid="{00000000-0005-0000-0000-0000CF010000}"/>
    <cellStyle name="20% - Accent1 50" xfId="352" xr:uid="{00000000-0005-0000-0000-000090010000}"/>
    <cellStyle name="20% - Accent1 50 2" xfId="362" xr:uid="{00000000-0005-0000-0000-00009A010000}"/>
    <cellStyle name="20% - Accent1 51" xfId="367" xr:uid="{00000000-0005-0000-0000-00009F010000}"/>
    <cellStyle name="20% - Accent1 51 2" xfId="376" xr:uid="{00000000-0005-0000-0000-0000A8010000}"/>
    <cellStyle name="20% - Accent1 52" xfId="385" xr:uid="{00000000-0005-0000-0000-0000B1010000}"/>
    <cellStyle name="20% - Accent1 52 2" xfId="391" xr:uid="{00000000-0005-0000-0000-0000B7010000}"/>
    <cellStyle name="20% - Accent1 53" xfId="395" xr:uid="{00000000-0005-0000-0000-0000BB010000}"/>
    <cellStyle name="20% - Accent1 53 2" xfId="401" xr:uid="{00000000-0005-0000-0000-0000C1010000}"/>
    <cellStyle name="20% - Accent1 54" xfId="405" xr:uid="{00000000-0005-0000-0000-0000C5010000}"/>
    <cellStyle name="20% - Accent1 54 2" xfId="56" xr:uid="{00000000-0005-0000-0000-000045000000}"/>
    <cellStyle name="20% - Accent1 55 2" xfId="17" xr:uid="{00000000-0005-0000-0000-000014000000}"/>
    <cellStyle name="20% - Accent1 55 2 2" xfId="420" xr:uid="{00000000-0005-0000-0000-0000D4010000}"/>
    <cellStyle name="20% - Accent1 55 2 2 2" xfId="197" xr:uid="{00000000-0005-0000-0000-0000F4000000}"/>
    <cellStyle name="20% - Accent1 55 2 3" xfId="421" xr:uid="{00000000-0005-0000-0000-0000D5010000}"/>
    <cellStyle name="20% - Accent1 55 3" xfId="429" xr:uid="{00000000-0005-0000-0000-0000DD010000}"/>
    <cellStyle name="20% - Accent1 55 3 2" xfId="435" xr:uid="{00000000-0005-0000-0000-0000E3010000}"/>
    <cellStyle name="20% - Accent1 56 2" xfId="443" xr:uid="{00000000-0005-0000-0000-0000EB010000}"/>
    <cellStyle name="20% - Accent1 56 2 2" xfId="447" xr:uid="{00000000-0005-0000-0000-0000EF010000}"/>
    <cellStyle name="20% - Accent1 56 2 2 2" xfId="453" xr:uid="{00000000-0005-0000-0000-0000F5010000}"/>
    <cellStyle name="20% - Accent1 56 2 3" xfId="458" xr:uid="{00000000-0005-0000-0000-0000FA010000}"/>
    <cellStyle name="20% - Accent1 56 3" xfId="463" xr:uid="{00000000-0005-0000-0000-0000FF010000}"/>
    <cellStyle name="20% - Accent1 56 3 2" xfId="464" xr:uid="{00000000-0005-0000-0000-000000020000}"/>
    <cellStyle name="20% - Accent1 6" xfId="471" xr:uid="{00000000-0005-0000-0000-000007020000}"/>
    <cellStyle name="20% - Accent1 6 2" xfId="477" xr:uid="{00000000-0005-0000-0000-00000D020000}"/>
    <cellStyle name="20% - Accent1 7" xfId="478" xr:uid="{00000000-0005-0000-0000-00000E020000}"/>
    <cellStyle name="20% - Accent1 7 2" xfId="479" xr:uid="{00000000-0005-0000-0000-00000F020000}"/>
    <cellStyle name="20% - Accent1 8" xfId="482" xr:uid="{00000000-0005-0000-0000-000012020000}"/>
    <cellStyle name="20% - Accent1 8 2" xfId="485" xr:uid="{00000000-0005-0000-0000-000015020000}"/>
    <cellStyle name="20% - Accent1 9" xfId="200" xr:uid="{00000000-0005-0000-0000-0000F7000000}"/>
    <cellStyle name="20% - Accent1 9 2" xfId="486" xr:uid="{00000000-0005-0000-0000-000016020000}"/>
    <cellStyle name="20% - Accent2 10" xfId="487" xr:uid="{00000000-0005-0000-0000-000017020000}"/>
    <cellStyle name="20% - Accent2 10 2" xfId="494" xr:uid="{00000000-0005-0000-0000-00001E020000}"/>
    <cellStyle name="20% - Accent2 11" xfId="495" xr:uid="{00000000-0005-0000-0000-00001F020000}"/>
    <cellStyle name="20% - Accent2 11 2" xfId="504" xr:uid="{00000000-0005-0000-0000-000028020000}"/>
    <cellStyle name="20% - Accent2 12" xfId="505" xr:uid="{00000000-0005-0000-0000-000029020000}"/>
    <cellStyle name="20% - Accent2 12 2" xfId="508" xr:uid="{00000000-0005-0000-0000-00002C020000}"/>
    <cellStyle name="20% - Accent2 13" xfId="509" xr:uid="{00000000-0005-0000-0000-00002D020000}"/>
    <cellStyle name="20% - Accent2 13 2" xfId="514" xr:uid="{00000000-0005-0000-0000-000032020000}"/>
    <cellStyle name="20% - Accent2 14" xfId="516" xr:uid="{00000000-0005-0000-0000-000034020000}"/>
    <cellStyle name="20% - Accent2 14 2" xfId="517" xr:uid="{00000000-0005-0000-0000-000035020000}"/>
    <cellStyle name="20% - Accent2 15" xfId="519" xr:uid="{00000000-0005-0000-0000-000037020000}"/>
    <cellStyle name="20% - Accent2 15 2" xfId="521" xr:uid="{00000000-0005-0000-0000-000039020000}"/>
    <cellStyle name="20% - Accent2 16" xfId="16" xr:uid="{00000000-0005-0000-0000-000013000000}"/>
    <cellStyle name="20% - Accent2 16 2" xfId="524" xr:uid="{00000000-0005-0000-0000-00003C020000}"/>
    <cellStyle name="20% - Accent2 17" xfId="527" xr:uid="{00000000-0005-0000-0000-00003F020000}"/>
    <cellStyle name="20% - Accent2 17 2" xfId="381" xr:uid="{00000000-0005-0000-0000-0000AD010000}"/>
    <cellStyle name="20% - Accent2 18" xfId="529" xr:uid="{00000000-0005-0000-0000-000041020000}"/>
    <cellStyle name="20% - Accent2 18 2" xfId="168" xr:uid="{00000000-0005-0000-0000-0000D4000000}"/>
    <cellStyle name="20% - Accent2 19" xfId="532" xr:uid="{00000000-0005-0000-0000-000044020000}"/>
    <cellStyle name="20% - Accent2 19 2" xfId="534" xr:uid="{00000000-0005-0000-0000-000046020000}"/>
    <cellStyle name="20% - Accent2 2" xfId="540" xr:uid="{00000000-0005-0000-0000-00004C020000}"/>
    <cellStyle name="20% - Accent2 2 2" xfId="548" xr:uid="{00000000-0005-0000-0000-000054020000}"/>
    <cellStyle name="20% - Accent2 20" xfId="520" xr:uid="{00000000-0005-0000-0000-000038020000}"/>
    <cellStyle name="20% - Accent2 20 2" xfId="522" xr:uid="{00000000-0005-0000-0000-00003A020000}"/>
    <cellStyle name="20% - Accent2 21" xfId="13" xr:uid="{00000000-0005-0000-0000-000010000000}"/>
    <cellStyle name="20% - Accent2 21 2" xfId="525" xr:uid="{00000000-0005-0000-0000-00003D020000}"/>
    <cellStyle name="20% - Accent2 22" xfId="528" xr:uid="{00000000-0005-0000-0000-000040020000}"/>
    <cellStyle name="20% - Accent2 22 2" xfId="382" xr:uid="{00000000-0005-0000-0000-0000AE010000}"/>
    <cellStyle name="20% - Accent2 23" xfId="530" xr:uid="{00000000-0005-0000-0000-000042020000}"/>
    <cellStyle name="20% - Accent2 23 2" xfId="169" xr:uid="{00000000-0005-0000-0000-0000D5000000}"/>
    <cellStyle name="20% - Accent2 24" xfId="533" xr:uid="{00000000-0005-0000-0000-000045020000}"/>
    <cellStyle name="20% - Accent2 24 2" xfId="535" xr:uid="{00000000-0005-0000-0000-000047020000}"/>
    <cellStyle name="20% - Accent2 25" xfId="549" xr:uid="{00000000-0005-0000-0000-000055020000}"/>
    <cellStyle name="20% - Accent2 25 2" xfId="551" xr:uid="{00000000-0005-0000-0000-000057020000}"/>
    <cellStyle name="20% - Accent2 26" xfId="554" xr:uid="{00000000-0005-0000-0000-00005A020000}"/>
    <cellStyle name="20% - Accent2 26 2" xfId="556" xr:uid="{00000000-0005-0000-0000-00005C020000}"/>
    <cellStyle name="20% - Accent2 27" xfId="558" xr:uid="{00000000-0005-0000-0000-00005E020000}"/>
    <cellStyle name="20% - Accent2 27 2" xfId="560" xr:uid="{00000000-0005-0000-0000-000060020000}"/>
    <cellStyle name="20% - Accent2 28" xfId="565" xr:uid="{00000000-0005-0000-0000-000065020000}"/>
    <cellStyle name="20% - Accent2 28 2" xfId="569" xr:uid="{00000000-0005-0000-0000-000069020000}"/>
    <cellStyle name="20% - Accent2 29" xfId="48" xr:uid="{00000000-0005-0000-0000-00003D000000}"/>
    <cellStyle name="20% - Accent2 29 2" xfId="571" xr:uid="{00000000-0005-0000-0000-00006B020000}"/>
    <cellStyle name="20% - Accent2 3" xfId="575" xr:uid="{00000000-0005-0000-0000-00006F020000}"/>
    <cellStyle name="20% - Accent2 3 2" xfId="577" xr:uid="{00000000-0005-0000-0000-000071020000}"/>
    <cellStyle name="20% - Accent2 30" xfId="550" xr:uid="{00000000-0005-0000-0000-000056020000}"/>
    <cellStyle name="20% - Accent2 30 2" xfId="552" xr:uid="{00000000-0005-0000-0000-000058020000}"/>
    <cellStyle name="20% - Accent2 31" xfId="555" xr:uid="{00000000-0005-0000-0000-00005B020000}"/>
    <cellStyle name="20% - Accent2 31 2" xfId="557" xr:uid="{00000000-0005-0000-0000-00005D020000}"/>
    <cellStyle name="20% - Accent2 32" xfId="559" xr:uid="{00000000-0005-0000-0000-00005F020000}"/>
    <cellStyle name="20% - Accent2 32 2" xfId="561" xr:uid="{00000000-0005-0000-0000-000061020000}"/>
    <cellStyle name="20% - Accent2 33" xfId="566" xr:uid="{00000000-0005-0000-0000-000066020000}"/>
    <cellStyle name="20% - Accent2 33 2" xfId="570" xr:uid="{00000000-0005-0000-0000-00006A020000}"/>
    <cellStyle name="20% - Accent2 34" xfId="49" xr:uid="{00000000-0005-0000-0000-00003E000000}"/>
    <cellStyle name="20% - Accent2 34 2" xfId="572" xr:uid="{00000000-0005-0000-0000-00006C020000}"/>
    <cellStyle name="20% - Accent2 35" xfId="578" xr:uid="{00000000-0005-0000-0000-000072020000}"/>
    <cellStyle name="20% - Accent2 35 2" xfId="147" xr:uid="{00000000-0005-0000-0000-0000B9000000}"/>
    <cellStyle name="20% - Accent2 36" xfId="581" xr:uid="{00000000-0005-0000-0000-000075020000}"/>
    <cellStyle name="20% - Accent2 36 2" xfId="583" xr:uid="{00000000-0005-0000-0000-000077020000}"/>
    <cellStyle name="20% - Accent2 37" xfId="444" xr:uid="{00000000-0005-0000-0000-0000EC010000}"/>
    <cellStyle name="20% - Accent2 37 2" xfId="448" xr:uid="{00000000-0005-0000-0000-0000F0010000}"/>
    <cellStyle name="20% - Accent2 38" xfId="455" xr:uid="{00000000-0005-0000-0000-0000F7010000}"/>
    <cellStyle name="20% - Accent2 38 2" xfId="589" xr:uid="{00000000-0005-0000-0000-00007D020000}"/>
    <cellStyle name="20% - Accent2 39" xfId="294" xr:uid="{00000000-0005-0000-0000-000056010000}"/>
    <cellStyle name="20% - Accent2 39 2" xfId="592" xr:uid="{00000000-0005-0000-0000-000080020000}"/>
    <cellStyle name="20% - Accent2 4" xfId="594" xr:uid="{00000000-0005-0000-0000-000082020000}"/>
    <cellStyle name="20% - Accent2 4 2" xfId="599" xr:uid="{00000000-0005-0000-0000-000087020000}"/>
    <cellStyle name="20% - Accent2 40" xfId="579" xr:uid="{00000000-0005-0000-0000-000073020000}"/>
    <cellStyle name="20% - Accent2 40 2" xfId="148" xr:uid="{00000000-0005-0000-0000-0000BA000000}"/>
    <cellStyle name="20% - Accent2 41" xfId="582" xr:uid="{00000000-0005-0000-0000-000076020000}"/>
    <cellStyle name="20% - Accent2 41 2" xfId="584" xr:uid="{00000000-0005-0000-0000-000078020000}"/>
    <cellStyle name="20% - Accent2 42" xfId="445" xr:uid="{00000000-0005-0000-0000-0000ED010000}"/>
    <cellStyle name="20% - Accent2 42 2" xfId="449" xr:uid="{00000000-0005-0000-0000-0000F1010000}"/>
    <cellStyle name="20% - Accent2 43" xfId="456" xr:uid="{00000000-0005-0000-0000-0000F8010000}"/>
    <cellStyle name="20% - Accent2 43 2" xfId="590" xr:uid="{00000000-0005-0000-0000-00007E020000}"/>
    <cellStyle name="20% - Accent2 44" xfId="295" xr:uid="{00000000-0005-0000-0000-000057010000}"/>
    <cellStyle name="20% - Accent2 44 2" xfId="593" xr:uid="{00000000-0005-0000-0000-000081020000}"/>
    <cellStyle name="20% - Accent2 45" xfId="600" xr:uid="{00000000-0005-0000-0000-000088020000}"/>
    <cellStyle name="20% - Accent2 45 2" xfId="604" xr:uid="{00000000-0005-0000-0000-00008C020000}"/>
    <cellStyle name="20% - Accent2 46" xfId="606" xr:uid="{00000000-0005-0000-0000-00008E020000}"/>
    <cellStyle name="20% - Accent2 46 2" xfId="608" xr:uid="{00000000-0005-0000-0000-000090020000}"/>
    <cellStyle name="20% - Accent2 47" xfId="563" xr:uid="{00000000-0005-0000-0000-000063020000}"/>
    <cellStyle name="20% - Accent2 47 2" xfId="158" xr:uid="{00000000-0005-0000-0000-0000C8000000}"/>
    <cellStyle name="20% - Accent2 48" xfId="610" xr:uid="{00000000-0005-0000-0000-000092020000}"/>
    <cellStyle name="20% - Accent2 48 2" xfId="614" xr:uid="{00000000-0005-0000-0000-000096020000}"/>
    <cellStyle name="20% - Accent2 49" xfId="618" xr:uid="{00000000-0005-0000-0000-00009A020000}"/>
    <cellStyle name="20% - Accent2 49 2" xfId="620" xr:uid="{00000000-0005-0000-0000-00009C020000}"/>
    <cellStyle name="20% - Accent2 5" xfId="625" xr:uid="{00000000-0005-0000-0000-0000A1020000}"/>
    <cellStyle name="20% - Accent2 5 2" xfId="483" xr:uid="{00000000-0005-0000-0000-000013020000}"/>
    <cellStyle name="20% - Accent2 50" xfId="601" xr:uid="{00000000-0005-0000-0000-000089020000}"/>
    <cellStyle name="20% - Accent2 50 2" xfId="605" xr:uid="{00000000-0005-0000-0000-00008D020000}"/>
    <cellStyle name="20% - Accent2 51" xfId="607" xr:uid="{00000000-0005-0000-0000-00008F020000}"/>
    <cellStyle name="20% - Accent2 51 2" xfId="609" xr:uid="{00000000-0005-0000-0000-000091020000}"/>
    <cellStyle name="20% - Accent2 52" xfId="564" xr:uid="{00000000-0005-0000-0000-000064020000}"/>
    <cellStyle name="20% - Accent2 52 2" xfId="159" xr:uid="{00000000-0005-0000-0000-0000C9000000}"/>
    <cellStyle name="20% - Accent2 53" xfId="611" xr:uid="{00000000-0005-0000-0000-000093020000}"/>
    <cellStyle name="20% - Accent2 53 2" xfId="615" xr:uid="{00000000-0005-0000-0000-000097020000}"/>
    <cellStyle name="20% - Accent2 54" xfId="619" xr:uid="{00000000-0005-0000-0000-00009B020000}"/>
    <cellStyle name="20% - Accent2 54 2" xfId="621" xr:uid="{00000000-0005-0000-0000-00009D020000}"/>
    <cellStyle name="20% - Accent2 55 2" xfId="626" xr:uid="{00000000-0005-0000-0000-0000A2020000}"/>
    <cellStyle name="20% - Accent2 55 2 2" xfId="628" xr:uid="{00000000-0005-0000-0000-0000A4020000}"/>
    <cellStyle name="20% - Accent2 55 2 2 2" xfId="630" xr:uid="{00000000-0005-0000-0000-0000A6020000}"/>
    <cellStyle name="20% - Accent2 55 2 3" xfId="184" xr:uid="{00000000-0005-0000-0000-0000E7000000}"/>
    <cellStyle name="20% - Accent2 55 3" xfId="631" xr:uid="{00000000-0005-0000-0000-0000A7020000}"/>
    <cellStyle name="20% - Accent2 55 3 2" xfId="633" xr:uid="{00000000-0005-0000-0000-0000A9020000}"/>
    <cellStyle name="20% - Accent2 56 2" xfId="64" xr:uid="{00000000-0005-0000-0000-000050000000}"/>
    <cellStyle name="20% - Accent2 56 2 2" xfId="634" xr:uid="{00000000-0005-0000-0000-0000AA020000}"/>
    <cellStyle name="20% - Accent2 56 2 2 2" xfId="635" xr:uid="{00000000-0005-0000-0000-0000AB020000}"/>
    <cellStyle name="20% - Accent2 56 2 3" xfId="438" xr:uid="{00000000-0005-0000-0000-0000E6010000}"/>
    <cellStyle name="20% - Accent2 56 3" xfId="39" xr:uid="{00000000-0005-0000-0000-000030000000}"/>
    <cellStyle name="20% - Accent2 56 3 2" xfId="636" xr:uid="{00000000-0005-0000-0000-0000AC020000}"/>
    <cellStyle name="20% - Accent2 6" xfId="639" xr:uid="{00000000-0005-0000-0000-0000AF020000}"/>
    <cellStyle name="20% - Accent2 6 2" xfId="640" xr:uid="{00000000-0005-0000-0000-0000B0020000}"/>
    <cellStyle name="20% - Accent2 7" xfId="644" xr:uid="{00000000-0005-0000-0000-0000B4020000}"/>
    <cellStyle name="20% - Accent2 7 2" xfId="645" xr:uid="{00000000-0005-0000-0000-0000B5020000}"/>
    <cellStyle name="20% - Accent2 8" xfId="643" xr:uid="{00000000-0005-0000-0000-0000B3020000}"/>
    <cellStyle name="20% - Accent2 8 2" xfId="335" xr:uid="{00000000-0005-0000-0000-00007F010000}"/>
    <cellStyle name="20% - Accent2 9" xfId="241" xr:uid="{00000000-0005-0000-0000-000021010000}"/>
    <cellStyle name="20% - Accent2 9 2" xfId="117" xr:uid="{00000000-0005-0000-0000-000095000000}"/>
    <cellStyle name="20% - Accent3 10" xfId="651" xr:uid="{00000000-0005-0000-0000-0000BB020000}"/>
    <cellStyle name="20% - Accent3 10 2" xfId="661" xr:uid="{00000000-0005-0000-0000-0000C5020000}"/>
    <cellStyle name="20% - Accent3 11" xfId="662" xr:uid="{00000000-0005-0000-0000-0000C6020000}"/>
    <cellStyle name="20% - Accent3 11 2" xfId="29" xr:uid="{00000000-0005-0000-0000-000022000000}"/>
    <cellStyle name="20% - Accent3 12" xfId="663" xr:uid="{00000000-0005-0000-0000-0000C7020000}"/>
    <cellStyle name="20% - Accent3 12 2" xfId="665" xr:uid="{00000000-0005-0000-0000-0000C9020000}"/>
    <cellStyle name="20% - Accent3 13" xfId="666" xr:uid="{00000000-0005-0000-0000-0000CA020000}"/>
    <cellStyle name="20% - Accent3 13 2" xfId="670" xr:uid="{00000000-0005-0000-0000-0000CE020000}"/>
    <cellStyle name="20% - Accent3 14" xfId="671" xr:uid="{00000000-0005-0000-0000-0000CF020000}"/>
    <cellStyle name="20% - Accent3 14 2" xfId="211" xr:uid="{00000000-0005-0000-0000-000002010000}"/>
    <cellStyle name="20% - Accent3 15" xfId="672" xr:uid="{00000000-0005-0000-0000-0000D0020000}"/>
    <cellStyle name="20% - Accent3 15 2" xfId="677" xr:uid="{00000000-0005-0000-0000-0000D5020000}"/>
    <cellStyle name="20% - Accent3 16" xfId="682" xr:uid="{00000000-0005-0000-0000-0000DA020000}"/>
    <cellStyle name="20% - Accent3 16 2" xfId="690" xr:uid="{00000000-0005-0000-0000-0000E2020000}"/>
    <cellStyle name="20% - Accent3 17" xfId="692" xr:uid="{00000000-0005-0000-0000-0000E4020000}"/>
    <cellStyle name="20% - Accent3 17 2" xfId="695" xr:uid="{00000000-0005-0000-0000-0000E7020000}"/>
    <cellStyle name="20% - Accent3 18" xfId="697" xr:uid="{00000000-0005-0000-0000-0000E9020000}"/>
    <cellStyle name="20% - Accent3 18 2" xfId="699" xr:uid="{00000000-0005-0000-0000-0000EB020000}"/>
    <cellStyle name="20% - Accent3 19" xfId="704" xr:uid="{00000000-0005-0000-0000-0000F0020000}"/>
    <cellStyle name="20% - Accent3 19 2" xfId="488" xr:uid="{00000000-0005-0000-0000-000018020000}"/>
    <cellStyle name="20% - Accent3 2" xfId="66" xr:uid="{00000000-0005-0000-0000-000054000000}"/>
    <cellStyle name="20% - Accent3 2 2" xfId="706" xr:uid="{00000000-0005-0000-0000-0000F2020000}"/>
    <cellStyle name="20% - Accent3 20" xfId="673" xr:uid="{00000000-0005-0000-0000-0000D1020000}"/>
    <cellStyle name="20% - Accent3 20 2" xfId="678" xr:uid="{00000000-0005-0000-0000-0000D6020000}"/>
    <cellStyle name="20% - Accent3 21" xfId="683" xr:uid="{00000000-0005-0000-0000-0000DB020000}"/>
    <cellStyle name="20% - Accent3 21 2" xfId="691" xr:uid="{00000000-0005-0000-0000-0000E3020000}"/>
    <cellStyle name="20% - Accent3 22" xfId="693" xr:uid="{00000000-0005-0000-0000-0000E5020000}"/>
    <cellStyle name="20% - Accent3 22 2" xfId="696" xr:uid="{00000000-0005-0000-0000-0000E8020000}"/>
    <cellStyle name="20% - Accent3 23" xfId="698" xr:uid="{00000000-0005-0000-0000-0000EA020000}"/>
    <cellStyle name="20% - Accent3 23 2" xfId="700" xr:uid="{00000000-0005-0000-0000-0000EC020000}"/>
    <cellStyle name="20% - Accent3 24" xfId="705" xr:uid="{00000000-0005-0000-0000-0000F1020000}"/>
    <cellStyle name="20% - Accent3 24 2" xfId="489" xr:uid="{00000000-0005-0000-0000-000019020000}"/>
    <cellStyle name="20% - Accent3 25" xfId="707" xr:uid="{00000000-0005-0000-0000-0000F3020000}"/>
    <cellStyle name="20% - Accent3 25 2" xfId="710" xr:uid="{00000000-0005-0000-0000-0000F6020000}"/>
    <cellStyle name="20% - Accent3 26" xfId="712" xr:uid="{00000000-0005-0000-0000-0000F8020000}"/>
    <cellStyle name="20% - Accent3 26 2" xfId="718" xr:uid="{00000000-0005-0000-0000-0000FE020000}"/>
    <cellStyle name="20% - Accent3 27" xfId="721" xr:uid="{00000000-0005-0000-0000-000001030000}"/>
    <cellStyle name="20% - Accent3 27 2" xfId="96" xr:uid="{00000000-0005-0000-0000-00007A000000}"/>
    <cellStyle name="20% - Accent3 28" xfId="725" xr:uid="{00000000-0005-0000-0000-000005030000}"/>
    <cellStyle name="20% - Accent3 28 2" xfId="730" xr:uid="{00000000-0005-0000-0000-00000A030000}"/>
    <cellStyle name="20% - Accent3 29" xfId="735" xr:uid="{00000000-0005-0000-0000-00000F030000}"/>
    <cellStyle name="20% - Accent3 29 2" xfId="652" xr:uid="{00000000-0005-0000-0000-0000BC020000}"/>
    <cellStyle name="20% - Accent3 3" xfId="74" xr:uid="{00000000-0005-0000-0000-00005D000000}"/>
    <cellStyle name="20% - Accent3 3 2" xfId="236" xr:uid="{00000000-0005-0000-0000-00001C010000}"/>
    <cellStyle name="20% - Accent3 30" xfId="708" xr:uid="{00000000-0005-0000-0000-0000F4020000}"/>
    <cellStyle name="20% - Accent3 30 2" xfId="711" xr:uid="{00000000-0005-0000-0000-0000F7020000}"/>
    <cellStyle name="20% - Accent3 31" xfId="713" xr:uid="{00000000-0005-0000-0000-0000F9020000}"/>
    <cellStyle name="20% - Accent3 31 2" xfId="719" xr:uid="{00000000-0005-0000-0000-0000FF020000}"/>
    <cellStyle name="20% - Accent3 32" xfId="722" xr:uid="{00000000-0005-0000-0000-000002030000}"/>
    <cellStyle name="20% - Accent3 32 2" xfId="97" xr:uid="{00000000-0005-0000-0000-00007B000000}"/>
    <cellStyle name="20% - Accent3 33" xfId="726" xr:uid="{00000000-0005-0000-0000-000006030000}"/>
    <cellStyle name="20% - Accent3 33 2" xfId="731" xr:uid="{00000000-0005-0000-0000-00000B030000}"/>
    <cellStyle name="20% - Accent3 34" xfId="736" xr:uid="{00000000-0005-0000-0000-000010030000}"/>
    <cellStyle name="20% - Accent3 34 2" xfId="653" xr:uid="{00000000-0005-0000-0000-0000BD020000}"/>
    <cellStyle name="20% - Accent3 35" xfId="740" xr:uid="{00000000-0005-0000-0000-000014030000}"/>
    <cellStyle name="20% - Accent3 35 2" xfId="742" xr:uid="{00000000-0005-0000-0000-000016030000}"/>
    <cellStyle name="20% - Accent3 36" xfId="746" xr:uid="{00000000-0005-0000-0000-00001A030000}"/>
    <cellStyle name="20% - Accent3 36 2" xfId="753" xr:uid="{00000000-0005-0000-0000-000021030000}"/>
    <cellStyle name="20% - Accent3 37" xfId="262" xr:uid="{00000000-0005-0000-0000-000036010000}"/>
    <cellStyle name="20% - Accent3 37 2" xfId="755" xr:uid="{00000000-0005-0000-0000-000023030000}"/>
    <cellStyle name="20% - Accent3 38" xfId="757" xr:uid="{00000000-0005-0000-0000-000025030000}"/>
    <cellStyle name="20% - Accent3 38 2" xfId="759" xr:uid="{00000000-0005-0000-0000-000027030000}"/>
    <cellStyle name="20% - Accent3 39" xfId="340" xr:uid="{00000000-0005-0000-0000-000084010000}"/>
    <cellStyle name="20% - Accent3 39 2" xfId="763" xr:uid="{00000000-0005-0000-0000-00002B030000}"/>
    <cellStyle name="20% - Accent3 4" xfId="766" xr:uid="{00000000-0005-0000-0000-00002E030000}"/>
    <cellStyle name="20% - Accent3 4 2" xfId="770" xr:uid="{00000000-0005-0000-0000-000032030000}"/>
    <cellStyle name="20% - Accent3 40" xfId="741" xr:uid="{00000000-0005-0000-0000-000015030000}"/>
    <cellStyle name="20% - Accent3 40 2" xfId="743" xr:uid="{00000000-0005-0000-0000-000017030000}"/>
    <cellStyle name="20% - Accent3 41" xfId="747" xr:uid="{00000000-0005-0000-0000-00001B030000}"/>
    <cellStyle name="20% - Accent3 41 2" xfId="754" xr:uid="{00000000-0005-0000-0000-000022030000}"/>
    <cellStyle name="20% - Accent3 42" xfId="263" xr:uid="{00000000-0005-0000-0000-000037010000}"/>
    <cellStyle name="20% - Accent3 42 2" xfId="756" xr:uid="{00000000-0005-0000-0000-000024030000}"/>
    <cellStyle name="20% - Accent3 43" xfId="758" xr:uid="{00000000-0005-0000-0000-000026030000}"/>
    <cellStyle name="20% - Accent3 43 2" xfId="760" xr:uid="{00000000-0005-0000-0000-000028030000}"/>
    <cellStyle name="20% - Accent3 44" xfId="341" xr:uid="{00000000-0005-0000-0000-000085010000}"/>
    <cellStyle name="20% - Accent3 44 2" xfId="764" xr:uid="{00000000-0005-0000-0000-00002C030000}"/>
    <cellStyle name="20% - Accent3 45" xfId="771" xr:uid="{00000000-0005-0000-0000-000033030000}"/>
    <cellStyle name="20% - Accent3 45 2" xfId="773" xr:uid="{00000000-0005-0000-0000-000035030000}"/>
    <cellStyle name="20% - Accent3 46" xfId="775" xr:uid="{00000000-0005-0000-0000-000037030000}"/>
    <cellStyle name="20% - Accent3 46 2" xfId="778" xr:uid="{00000000-0005-0000-0000-00003A030000}"/>
    <cellStyle name="20% - Accent3 47" xfId="451" xr:uid="{00000000-0005-0000-0000-0000F3010000}"/>
    <cellStyle name="20% - Accent3 47 2" xfId="303" xr:uid="{00000000-0005-0000-0000-00005F010000}"/>
    <cellStyle name="20% - Accent3 48" xfId="780" xr:uid="{00000000-0005-0000-0000-00003C030000}"/>
    <cellStyle name="20% - Accent3 48 2" xfId="573" xr:uid="{00000000-0005-0000-0000-00006D020000}"/>
    <cellStyle name="20% - Accent3 49" xfId="782" xr:uid="{00000000-0005-0000-0000-00003E030000}"/>
    <cellStyle name="20% - Accent3 49 2" xfId="72" xr:uid="{00000000-0005-0000-0000-00005A000000}"/>
    <cellStyle name="20% - Accent3 5" xfId="784" xr:uid="{00000000-0005-0000-0000-000040030000}"/>
    <cellStyle name="20% - Accent3 5 2" xfId="785" xr:uid="{00000000-0005-0000-0000-000041030000}"/>
    <cellStyle name="20% - Accent3 50" xfId="772" xr:uid="{00000000-0005-0000-0000-000034030000}"/>
    <cellStyle name="20% - Accent3 50 2" xfId="774" xr:uid="{00000000-0005-0000-0000-000036030000}"/>
    <cellStyle name="20% - Accent3 51" xfId="776" xr:uid="{00000000-0005-0000-0000-000038030000}"/>
    <cellStyle name="20% - Accent3 51 2" xfId="779" xr:uid="{00000000-0005-0000-0000-00003B030000}"/>
    <cellStyle name="20% - Accent3 52" xfId="452" xr:uid="{00000000-0005-0000-0000-0000F4010000}"/>
    <cellStyle name="20% - Accent3 52 2" xfId="304" xr:uid="{00000000-0005-0000-0000-000060010000}"/>
    <cellStyle name="20% - Accent3 53" xfId="781" xr:uid="{00000000-0005-0000-0000-00003D030000}"/>
    <cellStyle name="20% - Accent3 53 2" xfId="574" xr:uid="{00000000-0005-0000-0000-00006E020000}"/>
    <cellStyle name="20% - Accent3 54" xfId="783" xr:uid="{00000000-0005-0000-0000-00003F030000}"/>
    <cellStyle name="20% - Accent3 54 2" xfId="73" xr:uid="{00000000-0005-0000-0000-00005B000000}"/>
    <cellStyle name="20% - Accent3 55 2" xfId="278" xr:uid="{00000000-0005-0000-0000-000046010000}"/>
    <cellStyle name="20% - Accent3 55 2 2" xfId="283" xr:uid="{00000000-0005-0000-0000-00004B010000}"/>
    <cellStyle name="20% - Accent3 55 2 2 2" xfId="792" xr:uid="{00000000-0005-0000-0000-000048030000}"/>
    <cellStyle name="20% - Accent3 55 2 3" xfId="794" xr:uid="{00000000-0005-0000-0000-00004A030000}"/>
    <cellStyle name="20% - Accent3 55 3" xfId="293" xr:uid="{00000000-0005-0000-0000-000055010000}"/>
    <cellStyle name="20% - Accent3 55 3 2" xfId="301" xr:uid="{00000000-0005-0000-0000-00005D010000}"/>
    <cellStyle name="20% - Accent3 56 2" xfId="797" xr:uid="{00000000-0005-0000-0000-00004D030000}"/>
    <cellStyle name="20% - Accent3 56 2 2" xfId="124" xr:uid="{00000000-0005-0000-0000-00009D000000}"/>
    <cellStyle name="20% - Accent3 56 2 2 2" xfId="539" xr:uid="{00000000-0005-0000-0000-00004B020000}"/>
    <cellStyle name="20% - Accent3 56 2 3" xfId="143" xr:uid="{00000000-0005-0000-0000-0000B4000000}"/>
    <cellStyle name="20% - Accent3 56 3" xfId="798" xr:uid="{00000000-0005-0000-0000-00004E030000}"/>
    <cellStyle name="20% - Accent3 56 3 2" xfId="694" xr:uid="{00000000-0005-0000-0000-0000E6020000}"/>
    <cellStyle name="20% - Accent3 6" xfId="807" xr:uid="{00000000-0005-0000-0000-000057030000}"/>
    <cellStyle name="20% - Accent3 6 2" xfId="808" xr:uid="{00000000-0005-0000-0000-000058030000}"/>
    <cellStyle name="20% - Accent3 7" xfId="809" xr:uid="{00000000-0005-0000-0000-000059030000}"/>
    <cellStyle name="20% - Accent3 7 2" xfId="810" xr:uid="{00000000-0005-0000-0000-00005A030000}"/>
    <cellStyle name="20% - Accent3 8" xfId="649" xr:uid="{00000000-0005-0000-0000-0000B9020000}"/>
    <cellStyle name="20% - Accent3 8 2" xfId="10" xr:uid="{00000000-0005-0000-0000-00000D000000}"/>
    <cellStyle name="20% - Accent3 9" xfId="247" xr:uid="{00000000-0005-0000-0000-000027010000}"/>
    <cellStyle name="20% - Accent3 9 2" xfId="811" xr:uid="{00000000-0005-0000-0000-00005B030000}"/>
    <cellStyle name="20% - Accent4 10" xfId="765" xr:uid="{00000000-0005-0000-0000-00002D030000}"/>
    <cellStyle name="20% - Accent4 10 2" xfId="812" xr:uid="{00000000-0005-0000-0000-00005C030000}"/>
    <cellStyle name="20% - Accent4 11" xfId="77" xr:uid="{00000000-0005-0000-0000-000060000000}"/>
    <cellStyle name="20% - Accent4 11 2" xfId="815" xr:uid="{00000000-0005-0000-0000-00005F030000}"/>
    <cellStyle name="20% - Accent4 12" xfId="819" xr:uid="{00000000-0005-0000-0000-000063030000}"/>
    <cellStyle name="20% - Accent4 12 2" xfId="174" xr:uid="{00000000-0005-0000-0000-0000DD000000}"/>
    <cellStyle name="20% - Accent4 13" xfId="822" xr:uid="{00000000-0005-0000-0000-000066030000}"/>
    <cellStyle name="20% - Accent4 13 2" xfId="828" xr:uid="{00000000-0005-0000-0000-00006C030000}"/>
    <cellStyle name="20% - Accent4 14" xfId="831" xr:uid="{00000000-0005-0000-0000-00006F030000}"/>
    <cellStyle name="20% - Accent4 14 2" xfId="832" xr:uid="{00000000-0005-0000-0000-000070030000}"/>
    <cellStyle name="20% - Accent4 15" xfId="543" xr:uid="{00000000-0005-0000-0000-00004F020000}"/>
    <cellStyle name="20% - Accent4 15 2" xfId="835" xr:uid="{00000000-0005-0000-0000-000073030000}"/>
    <cellStyle name="20% - Accent4 16" xfId="222" xr:uid="{00000000-0005-0000-0000-00000E010000}"/>
    <cellStyle name="20% - Accent4 16 2" xfId="92" xr:uid="{00000000-0005-0000-0000-000074000000}"/>
    <cellStyle name="20% - Accent4 17" xfId="839" xr:uid="{00000000-0005-0000-0000-000077030000}"/>
    <cellStyle name="20% - Accent4 17 2" xfId="510" xr:uid="{00000000-0005-0000-0000-00002E020000}"/>
    <cellStyle name="20% - Accent4 18" xfId="843" xr:uid="{00000000-0005-0000-0000-00007B030000}"/>
    <cellStyle name="20% - Accent4 18 2" xfId="847" xr:uid="{00000000-0005-0000-0000-00007F030000}"/>
    <cellStyle name="20% - Accent4 19" xfId="501" xr:uid="{00000000-0005-0000-0000-000025020000}"/>
    <cellStyle name="20% - Accent4 19 2" xfId="849" xr:uid="{00000000-0005-0000-0000-000081030000}"/>
    <cellStyle name="20% - Accent4 2" xfId="271" xr:uid="{00000000-0005-0000-0000-00003F010000}"/>
    <cellStyle name="20% - Accent4 2 2" xfId="274" xr:uid="{00000000-0005-0000-0000-000042010000}"/>
    <cellStyle name="20% - Accent4 20" xfId="544" xr:uid="{00000000-0005-0000-0000-000050020000}"/>
    <cellStyle name="20% - Accent4 20 2" xfId="836" xr:uid="{00000000-0005-0000-0000-000074030000}"/>
    <cellStyle name="20% - Accent4 21" xfId="223" xr:uid="{00000000-0005-0000-0000-00000F010000}"/>
    <cellStyle name="20% - Accent4 21 2" xfId="93" xr:uid="{00000000-0005-0000-0000-000075000000}"/>
    <cellStyle name="20% - Accent4 22" xfId="840" xr:uid="{00000000-0005-0000-0000-000078030000}"/>
    <cellStyle name="20% - Accent4 22 2" xfId="511" xr:uid="{00000000-0005-0000-0000-00002F020000}"/>
    <cellStyle name="20% - Accent4 23" xfId="844" xr:uid="{00000000-0005-0000-0000-00007C030000}"/>
    <cellStyle name="20% - Accent4 23 2" xfId="848" xr:uid="{00000000-0005-0000-0000-000080030000}"/>
    <cellStyle name="20% - Accent4 24" xfId="502" xr:uid="{00000000-0005-0000-0000-000026020000}"/>
    <cellStyle name="20% - Accent4 24 2" xfId="850" xr:uid="{00000000-0005-0000-0000-000082030000}"/>
    <cellStyle name="20% - Accent4 25" xfId="855" xr:uid="{00000000-0005-0000-0000-000087030000}"/>
    <cellStyle name="20% - Accent4 25 2" xfId="857" xr:uid="{00000000-0005-0000-0000-000089030000}"/>
    <cellStyle name="20% - Accent4 26" xfId="861" xr:uid="{00000000-0005-0000-0000-00008D030000}"/>
    <cellStyle name="20% - Accent4 26 2" xfId="863" xr:uid="{00000000-0005-0000-0000-00008F030000}"/>
    <cellStyle name="20% - Accent4 27" xfId="867" xr:uid="{00000000-0005-0000-0000-000093030000}"/>
    <cellStyle name="20% - Accent4 27 2" xfId="667" xr:uid="{00000000-0005-0000-0000-0000CB020000}"/>
    <cellStyle name="20% - Accent4 28" xfId="873" xr:uid="{00000000-0005-0000-0000-000099030000}"/>
    <cellStyle name="20% - Accent4 28 2" xfId="878" xr:uid="{00000000-0005-0000-0000-00009E030000}"/>
    <cellStyle name="20% - Accent4 29" xfId="882" xr:uid="{00000000-0005-0000-0000-0000A2030000}"/>
    <cellStyle name="20% - Accent4 29 2" xfId="884" xr:uid="{00000000-0005-0000-0000-0000A4030000}"/>
    <cellStyle name="20% - Accent4 3" xfId="277" xr:uid="{00000000-0005-0000-0000-000045010000}"/>
    <cellStyle name="20% - Accent4 3 2" xfId="281" xr:uid="{00000000-0005-0000-0000-000049010000}"/>
    <cellStyle name="20% - Accent4 30" xfId="856" xr:uid="{00000000-0005-0000-0000-000088030000}"/>
    <cellStyle name="20% - Accent4 30 2" xfId="858" xr:uid="{00000000-0005-0000-0000-00008A030000}"/>
    <cellStyle name="20% - Accent4 31" xfId="862" xr:uid="{00000000-0005-0000-0000-00008E030000}"/>
    <cellStyle name="20% - Accent4 31 2" xfId="864" xr:uid="{00000000-0005-0000-0000-000090030000}"/>
    <cellStyle name="20% - Accent4 32" xfId="868" xr:uid="{00000000-0005-0000-0000-000094030000}"/>
    <cellStyle name="20% - Accent4 32 2" xfId="668" xr:uid="{00000000-0005-0000-0000-0000CC020000}"/>
    <cellStyle name="20% - Accent4 33" xfId="874" xr:uid="{00000000-0005-0000-0000-00009A030000}"/>
    <cellStyle name="20% - Accent4 33 2" xfId="879" xr:uid="{00000000-0005-0000-0000-00009F030000}"/>
    <cellStyle name="20% - Accent4 34" xfId="883" xr:uid="{00000000-0005-0000-0000-0000A3030000}"/>
    <cellStyle name="20% - Accent4 34 2" xfId="885" xr:uid="{00000000-0005-0000-0000-0000A5030000}"/>
    <cellStyle name="20% - Accent4 35" xfId="891" xr:uid="{00000000-0005-0000-0000-0000AB030000}"/>
    <cellStyle name="20% - Accent4 35 2" xfId="894" xr:uid="{00000000-0005-0000-0000-0000AE030000}"/>
    <cellStyle name="20% - Accent4 36" xfId="62" xr:uid="{00000000-0005-0000-0000-00004D000000}"/>
    <cellStyle name="20% - Accent4 36 2" xfId="897" xr:uid="{00000000-0005-0000-0000-0000B1030000}"/>
    <cellStyle name="20% - Accent4 37" xfId="480" xr:uid="{00000000-0005-0000-0000-000010020000}"/>
    <cellStyle name="20% - Accent4 37 2" xfId="824" xr:uid="{00000000-0005-0000-0000-000068030000}"/>
    <cellStyle name="20% - Accent4 38" xfId="2" xr:uid="{00000000-0005-0000-0000-000003000000}"/>
    <cellStyle name="20% - Accent4 38 2" xfId="901" xr:uid="{00000000-0005-0000-0000-0000B5030000}"/>
    <cellStyle name="20% - Accent4 39" xfId="51" xr:uid="{00000000-0005-0000-0000-000040000000}"/>
    <cellStyle name="20% - Accent4 39 2" xfId="903" xr:uid="{00000000-0005-0000-0000-0000B7030000}"/>
    <cellStyle name="20% - Accent4 4" xfId="292" xr:uid="{00000000-0005-0000-0000-000054010000}"/>
    <cellStyle name="20% - Accent4 4 2" xfId="299" xr:uid="{00000000-0005-0000-0000-00005B010000}"/>
    <cellStyle name="20% - Accent4 40" xfId="892" xr:uid="{00000000-0005-0000-0000-0000AC030000}"/>
    <cellStyle name="20% - Accent4 40 2" xfId="895" xr:uid="{00000000-0005-0000-0000-0000AF030000}"/>
    <cellStyle name="20% - Accent4 41" xfId="63" xr:uid="{00000000-0005-0000-0000-00004E000000}"/>
    <cellStyle name="20% - Accent4 41 2" xfId="898" xr:uid="{00000000-0005-0000-0000-0000B2030000}"/>
    <cellStyle name="20% - Accent4 42" xfId="481" xr:uid="{00000000-0005-0000-0000-000011020000}"/>
    <cellStyle name="20% - Accent4 42 2" xfId="825" xr:uid="{00000000-0005-0000-0000-000069030000}"/>
    <cellStyle name="20% - Accent4 43" xfId="3" xr:uid="{00000000-0005-0000-0000-000004000000}"/>
    <cellStyle name="20% - Accent4 43 2" xfId="902" xr:uid="{00000000-0005-0000-0000-0000B6030000}"/>
    <cellStyle name="20% - Accent4 44" xfId="52" xr:uid="{00000000-0005-0000-0000-000041000000}"/>
    <cellStyle name="20% - Accent4 44 2" xfId="904" xr:uid="{00000000-0005-0000-0000-0000B8030000}"/>
    <cellStyle name="20% - Accent4 45" xfId="43" xr:uid="{00000000-0005-0000-0000-000036000000}"/>
    <cellStyle name="20% - Accent4 45 2" xfId="465" xr:uid="{00000000-0005-0000-0000-000001020000}"/>
    <cellStyle name="20% - Accent4 46" xfId="155" xr:uid="{00000000-0005-0000-0000-0000C3000000}"/>
    <cellStyle name="20% - Accent4 46 2" xfId="637" xr:uid="{00000000-0005-0000-0000-0000AD020000}"/>
    <cellStyle name="20% - Accent4 47" xfId="164" xr:uid="{00000000-0005-0000-0000-0000CE000000}"/>
    <cellStyle name="20% - Accent4 47 2" xfId="805" xr:uid="{00000000-0005-0000-0000-000055030000}"/>
    <cellStyle name="20% - Accent4 48" xfId="170" xr:uid="{00000000-0005-0000-0000-0000D7000000}"/>
    <cellStyle name="20% - Accent4 48 2" xfId="320" xr:uid="{00000000-0005-0000-0000-000070010000}"/>
    <cellStyle name="20% - Accent4 49" xfId="907" xr:uid="{00000000-0005-0000-0000-0000BB030000}"/>
    <cellStyle name="20% - Accent4 49 2" xfId="911" xr:uid="{00000000-0005-0000-0000-0000BF030000}"/>
    <cellStyle name="20% - Accent4 5" xfId="312" xr:uid="{00000000-0005-0000-0000-000068010000}"/>
    <cellStyle name="20% - Accent4 5 2" xfId="316" xr:uid="{00000000-0005-0000-0000-00006C010000}"/>
    <cellStyle name="20% - Accent4 50" xfId="44" xr:uid="{00000000-0005-0000-0000-000037000000}"/>
    <cellStyle name="20% - Accent4 50 2" xfId="466" xr:uid="{00000000-0005-0000-0000-000002020000}"/>
    <cellStyle name="20% - Accent4 51" xfId="156" xr:uid="{00000000-0005-0000-0000-0000C4000000}"/>
    <cellStyle name="20% - Accent4 51 2" xfId="638" xr:uid="{00000000-0005-0000-0000-0000AE020000}"/>
    <cellStyle name="20% - Accent4 52" xfId="165" xr:uid="{00000000-0005-0000-0000-0000CF000000}"/>
    <cellStyle name="20% - Accent4 52 2" xfId="806" xr:uid="{00000000-0005-0000-0000-000056030000}"/>
    <cellStyle name="20% - Accent4 53" xfId="171" xr:uid="{00000000-0005-0000-0000-0000D8000000}"/>
    <cellStyle name="20% - Accent4 53 2" xfId="321" xr:uid="{00000000-0005-0000-0000-000071010000}"/>
    <cellStyle name="20% - Accent4 54" xfId="908" xr:uid="{00000000-0005-0000-0000-0000BC030000}"/>
    <cellStyle name="20% - Accent4 54 2" xfId="912" xr:uid="{00000000-0005-0000-0000-0000C0030000}"/>
    <cellStyle name="20% - Accent4 55 2" xfId="915" xr:uid="{00000000-0005-0000-0000-0000C3030000}"/>
    <cellStyle name="20% - Accent4 55 2 2" xfId="422" xr:uid="{00000000-0005-0000-0000-0000D6010000}"/>
    <cellStyle name="20% - Accent4 55 2 2 2" xfId="432" xr:uid="{00000000-0005-0000-0000-0000E0010000}"/>
    <cellStyle name="20% - Accent4 55 2 3" xfId="916" xr:uid="{00000000-0005-0000-0000-0000C4030000}"/>
    <cellStyle name="20% - Accent4 55 3" xfId="921" xr:uid="{00000000-0005-0000-0000-0000C9030000}"/>
    <cellStyle name="20% - Accent4 55 3 2" xfId="459" xr:uid="{00000000-0005-0000-0000-0000FB010000}"/>
    <cellStyle name="20% - Accent4 56 2" xfId="922" xr:uid="{00000000-0005-0000-0000-0000CA030000}"/>
    <cellStyle name="20% - Accent4 56 2 2" xfId="363" xr:uid="{00000000-0005-0000-0000-00009B010000}"/>
    <cellStyle name="20% - Accent4 56 2 2 2" xfId="370" xr:uid="{00000000-0005-0000-0000-0000A2010000}"/>
    <cellStyle name="20% - Accent4 56 2 3" xfId="377" xr:uid="{00000000-0005-0000-0000-0000A9010000}"/>
    <cellStyle name="20% - Accent4 56 3" xfId="924" xr:uid="{00000000-0005-0000-0000-0000CC030000}"/>
    <cellStyle name="20% - Accent4 56 3 2" xfId="927" xr:uid="{00000000-0005-0000-0000-0000CF030000}"/>
    <cellStyle name="20% - Accent4 6" xfId="322" xr:uid="{00000000-0005-0000-0000-000072010000}"/>
    <cellStyle name="20% - Accent4 6 2" xfId="325" xr:uid="{00000000-0005-0000-0000-000075010000}"/>
    <cellStyle name="20% - Accent4 7" xfId="328" xr:uid="{00000000-0005-0000-0000-000078010000}"/>
    <cellStyle name="20% - Accent4 7 2" xfId="106" xr:uid="{00000000-0005-0000-0000-000088000000}"/>
    <cellStyle name="20% - Accent4 8" xfId="332" xr:uid="{00000000-0005-0000-0000-00007C010000}"/>
    <cellStyle name="20% - Accent4 8 2" xfId="337" xr:uid="{00000000-0005-0000-0000-000081010000}"/>
    <cellStyle name="20% - Accent4 9" xfId="252" xr:uid="{00000000-0005-0000-0000-00002C010000}"/>
    <cellStyle name="20% - Accent4 9 2" xfId="342" xr:uid="{00000000-0005-0000-0000-000086010000}"/>
    <cellStyle name="20% - Accent5 10" xfId="71" xr:uid="{00000000-0005-0000-0000-000059000000}"/>
    <cellStyle name="20% - Accent5 10 2" xfId="240" xr:uid="{00000000-0005-0000-0000-000020010000}"/>
    <cellStyle name="20% - Accent5 11" xfId="932" xr:uid="{00000000-0005-0000-0000-0000D4030000}"/>
    <cellStyle name="20% - Accent5 11 2" xfId="933" xr:uid="{00000000-0005-0000-0000-0000D5030000}"/>
    <cellStyle name="20% - Accent5 12" xfId="940" xr:uid="{00000000-0005-0000-0000-0000DC030000}"/>
    <cellStyle name="20% - Accent5 12 2" xfId="941" xr:uid="{00000000-0005-0000-0000-0000DD030000}"/>
    <cellStyle name="20% - Accent5 13" xfId="803" xr:uid="{00000000-0005-0000-0000-000053030000}"/>
    <cellStyle name="20% - Accent5 13 2" xfId="944" xr:uid="{00000000-0005-0000-0000-0000E0030000}"/>
    <cellStyle name="20% - Accent5 14" xfId="949" xr:uid="{00000000-0005-0000-0000-0000E5030000}"/>
    <cellStyle name="20% - Accent5 14 2" xfId="950" xr:uid="{00000000-0005-0000-0000-0000E6030000}"/>
    <cellStyle name="20% - Accent5 15" xfId="957" xr:uid="{00000000-0005-0000-0000-0000ED030000}"/>
    <cellStyle name="20% - Accent5 15 2" xfId="11" xr:uid="{00000000-0005-0000-0000-00000E000000}"/>
    <cellStyle name="20% - Accent5 16" xfId="965" xr:uid="{00000000-0005-0000-0000-0000F5030000}"/>
    <cellStyle name="20% - Accent5 16 2" xfId="971" xr:uid="{00000000-0005-0000-0000-0000FB030000}"/>
    <cellStyle name="20% - Accent5 17" xfId="976" xr:uid="{00000000-0005-0000-0000-000000040000}"/>
    <cellStyle name="20% - Accent5 17 2" xfId="979" xr:uid="{00000000-0005-0000-0000-000003040000}"/>
    <cellStyle name="20% - Accent5 18" xfId="986" xr:uid="{00000000-0005-0000-0000-00000A040000}"/>
    <cellStyle name="20% - Accent5 18 2" xfId="989" xr:uid="{00000000-0005-0000-0000-00000D040000}"/>
    <cellStyle name="20% - Accent5 19" xfId="998" xr:uid="{00000000-0005-0000-0000-000016040000}"/>
    <cellStyle name="20% - Accent5 19 2" xfId="1002" xr:uid="{00000000-0005-0000-0000-00001A040000}"/>
    <cellStyle name="20% - Accent5 2" xfId="1003" xr:uid="{00000000-0005-0000-0000-00001B040000}"/>
    <cellStyle name="20% - Accent5 2 2" xfId="1005" xr:uid="{00000000-0005-0000-0000-00001D040000}"/>
    <cellStyle name="20% - Accent5 20" xfId="956" xr:uid="{00000000-0005-0000-0000-0000EC030000}"/>
    <cellStyle name="20% - Accent5 20 2" xfId="12" xr:uid="{00000000-0005-0000-0000-00000F000000}"/>
    <cellStyle name="20% - Accent5 21" xfId="964" xr:uid="{00000000-0005-0000-0000-0000F4030000}"/>
    <cellStyle name="20% - Accent5 21 2" xfId="970" xr:uid="{00000000-0005-0000-0000-0000FA030000}"/>
    <cellStyle name="20% - Accent5 22" xfId="975" xr:uid="{00000000-0005-0000-0000-0000FF030000}"/>
    <cellStyle name="20% - Accent5 22 2" xfId="978" xr:uid="{00000000-0005-0000-0000-000002040000}"/>
    <cellStyle name="20% - Accent5 23" xfId="985" xr:uid="{00000000-0005-0000-0000-000009040000}"/>
    <cellStyle name="20% - Accent5 23 2" xfId="988" xr:uid="{00000000-0005-0000-0000-00000C040000}"/>
    <cellStyle name="20% - Accent5 24" xfId="997" xr:uid="{00000000-0005-0000-0000-000015040000}"/>
    <cellStyle name="20% - Accent5 24 2" xfId="1001" xr:uid="{00000000-0005-0000-0000-000019040000}"/>
    <cellStyle name="20% - Accent5 25" xfId="1012" xr:uid="{00000000-0005-0000-0000-000024040000}"/>
    <cellStyle name="20% - Accent5 25 2" xfId="686" xr:uid="{00000000-0005-0000-0000-0000DE020000}"/>
    <cellStyle name="20% - Accent5 26" xfId="1019" xr:uid="{00000000-0005-0000-0000-00002B040000}"/>
    <cellStyle name="20% - Accent5 26 2" xfId="1022" xr:uid="{00000000-0005-0000-0000-00002E040000}"/>
    <cellStyle name="20% - Accent5 27" xfId="1026" xr:uid="{00000000-0005-0000-0000-000032040000}"/>
    <cellStyle name="20% - Accent5 27 2" xfId="1028" xr:uid="{00000000-0005-0000-0000-000034040000}"/>
    <cellStyle name="20% - Accent5 28" xfId="1034" xr:uid="{00000000-0005-0000-0000-00003A040000}"/>
    <cellStyle name="20% - Accent5 28 2" xfId="183" xr:uid="{00000000-0005-0000-0000-0000E6000000}"/>
    <cellStyle name="20% - Accent5 29" xfId="1038" xr:uid="{00000000-0005-0000-0000-00003E040000}"/>
    <cellStyle name="20% - Accent5 29 2" xfId="1042" xr:uid="{00000000-0005-0000-0000-000042040000}"/>
    <cellStyle name="20% - Accent5 3" xfId="1043" xr:uid="{00000000-0005-0000-0000-000043040000}"/>
    <cellStyle name="20% - Accent5 3 2" xfId="129" xr:uid="{00000000-0005-0000-0000-0000A3000000}"/>
    <cellStyle name="20% - Accent5 30" xfId="1011" xr:uid="{00000000-0005-0000-0000-000023040000}"/>
    <cellStyle name="20% - Accent5 30 2" xfId="685" xr:uid="{00000000-0005-0000-0000-0000DD020000}"/>
    <cellStyle name="20% - Accent5 31" xfId="1018" xr:uid="{00000000-0005-0000-0000-00002A040000}"/>
    <cellStyle name="20% - Accent5 31 2" xfId="1021" xr:uid="{00000000-0005-0000-0000-00002D040000}"/>
    <cellStyle name="20% - Accent5 32" xfId="1025" xr:uid="{00000000-0005-0000-0000-000031040000}"/>
    <cellStyle name="20% - Accent5 32 2" xfId="1027" xr:uid="{00000000-0005-0000-0000-000033040000}"/>
    <cellStyle name="20% - Accent5 33" xfId="1033" xr:uid="{00000000-0005-0000-0000-000039040000}"/>
    <cellStyle name="20% - Accent5 33 2" xfId="182" xr:uid="{00000000-0005-0000-0000-0000E5000000}"/>
    <cellStyle name="20% - Accent5 34" xfId="1037" xr:uid="{00000000-0005-0000-0000-00003D040000}"/>
    <cellStyle name="20% - Accent5 34 2" xfId="1041" xr:uid="{00000000-0005-0000-0000-000041040000}"/>
    <cellStyle name="20% - Accent5 35" xfId="1047" xr:uid="{00000000-0005-0000-0000-000047040000}"/>
    <cellStyle name="20% - Accent5 35 2" xfId="225" xr:uid="{00000000-0005-0000-0000-000011010000}"/>
    <cellStyle name="20% - Accent5 36" xfId="1053" xr:uid="{00000000-0005-0000-0000-00004D040000}"/>
    <cellStyle name="20% - Accent5 36 2" xfId="1057" xr:uid="{00000000-0005-0000-0000-000051040000}"/>
    <cellStyle name="20% - Accent5 37" xfId="1061" xr:uid="{00000000-0005-0000-0000-000055040000}"/>
    <cellStyle name="20% - Accent5 37 2" xfId="1063" xr:uid="{00000000-0005-0000-0000-000057040000}"/>
    <cellStyle name="20% - Accent5 38" xfId="235" xr:uid="{00000000-0005-0000-0000-00001B010000}"/>
    <cellStyle name="20% - Accent5 38 2" xfId="1065" xr:uid="{00000000-0005-0000-0000-000059040000}"/>
    <cellStyle name="20% - Accent5 39" xfId="196" xr:uid="{00000000-0005-0000-0000-0000F3000000}"/>
    <cellStyle name="20% - Accent5 39 2" xfId="1067" xr:uid="{00000000-0005-0000-0000-00005B040000}"/>
    <cellStyle name="20% - Accent5 4" xfId="1068" xr:uid="{00000000-0005-0000-0000-00005C040000}"/>
    <cellStyle name="20% - Accent5 4 2" xfId="1070" xr:uid="{00000000-0005-0000-0000-00005E040000}"/>
    <cellStyle name="20% - Accent5 40" xfId="1046" xr:uid="{00000000-0005-0000-0000-000046040000}"/>
    <cellStyle name="20% - Accent5 40 2" xfId="224" xr:uid="{00000000-0005-0000-0000-000010010000}"/>
    <cellStyle name="20% - Accent5 41" xfId="1052" xr:uid="{00000000-0005-0000-0000-00004C040000}"/>
    <cellStyle name="20% - Accent5 41 2" xfId="1056" xr:uid="{00000000-0005-0000-0000-000050040000}"/>
    <cellStyle name="20% - Accent5 42" xfId="1060" xr:uid="{00000000-0005-0000-0000-000054040000}"/>
    <cellStyle name="20% - Accent5 42 2" xfId="1062" xr:uid="{00000000-0005-0000-0000-000056040000}"/>
    <cellStyle name="20% - Accent5 43" xfId="234" xr:uid="{00000000-0005-0000-0000-00001A010000}"/>
    <cellStyle name="20% - Accent5 43 2" xfId="1064" xr:uid="{00000000-0005-0000-0000-000058040000}"/>
    <cellStyle name="20% - Accent5 44" xfId="195" xr:uid="{00000000-0005-0000-0000-0000F2000000}"/>
    <cellStyle name="20% - Accent5 44 2" xfId="1066" xr:uid="{00000000-0005-0000-0000-00005A040000}"/>
    <cellStyle name="20% - Accent5 45" xfId="1074" xr:uid="{00000000-0005-0000-0000-000062040000}"/>
    <cellStyle name="20% - Accent5 45 2" xfId="969" xr:uid="{00000000-0005-0000-0000-0000F9030000}"/>
    <cellStyle name="20% - Accent5 46" xfId="1078" xr:uid="{00000000-0005-0000-0000-000066040000}"/>
    <cellStyle name="20% - Accent5 46 2" xfId="1081" xr:uid="{00000000-0005-0000-0000-000069040000}"/>
    <cellStyle name="20% - Accent5 47" xfId="1088" xr:uid="{00000000-0005-0000-0000-000070040000}"/>
    <cellStyle name="20% - Accent5 47 2" xfId="1093" xr:uid="{00000000-0005-0000-0000-000075040000}"/>
    <cellStyle name="20% - Accent5 48" xfId="1095" xr:uid="{00000000-0005-0000-0000-000077040000}"/>
    <cellStyle name="20% - Accent5 48 2" xfId="1097" xr:uid="{00000000-0005-0000-0000-000079040000}"/>
    <cellStyle name="20% - Accent5 49" xfId="1100" xr:uid="{00000000-0005-0000-0000-00007C040000}"/>
    <cellStyle name="20% - Accent5 49 2" xfId="1102" xr:uid="{00000000-0005-0000-0000-00007E040000}"/>
    <cellStyle name="20% - Accent5 5" xfId="1105" xr:uid="{00000000-0005-0000-0000-000081040000}"/>
    <cellStyle name="20% - Accent5 5 2" xfId="1106" xr:uid="{00000000-0005-0000-0000-000082040000}"/>
    <cellStyle name="20% - Accent5 50" xfId="1073" xr:uid="{00000000-0005-0000-0000-000061040000}"/>
    <cellStyle name="20% - Accent5 50 2" xfId="968" xr:uid="{00000000-0005-0000-0000-0000F8030000}"/>
    <cellStyle name="20% - Accent5 51" xfId="1077" xr:uid="{00000000-0005-0000-0000-000065040000}"/>
    <cellStyle name="20% - Accent5 51 2" xfId="1080" xr:uid="{00000000-0005-0000-0000-000068040000}"/>
    <cellStyle name="20% - Accent5 52" xfId="1087" xr:uid="{00000000-0005-0000-0000-00006F040000}"/>
    <cellStyle name="20% - Accent5 52 2" xfId="1092" xr:uid="{00000000-0005-0000-0000-000074040000}"/>
    <cellStyle name="20% - Accent5 53" xfId="1094" xr:uid="{00000000-0005-0000-0000-000076040000}"/>
    <cellStyle name="20% - Accent5 53 2" xfId="1096" xr:uid="{00000000-0005-0000-0000-000078040000}"/>
    <cellStyle name="20% - Accent5 54" xfId="1099" xr:uid="{00000000-0005-0000-0000-00007B040000}"/>
    <cellStyle name="20% - Accent5 54 2" xfId="1101" xr:uid="{00000000-0005-0000-0000-00007D040000}"/>
    <cellStyle name="20% - Accent5 55 2" xfId="282" xr:uid="{00000000-0005-0000-0000-00004A010000}"/>
    <cellStyle name="20% - Accent5 55 2 2" xfId="791" xr:uid="{00000000-0005-0000-0000-000047030000}"/>
    <cellStyle name="20% - Accent5 55 2 2 2" xfId="1112" xr:uid="{00000000-0005-0000-0000-000088040000}"/>
    <cellStyle name="20% - Accent5 55 2 3" xfId="1114" xr:uid="{00000000-0005-0000-0000-00008A040000}"/>
    <cellStyle name="20% - Accent5 55 3" xfId="793" xr:uid="{00000000-0005-0000-0000-000049030000}"/>
    <cellStyle name="20% - Accent5 55 3 2" xfId="1115" xr:uid="{00000000-0005-0000-0000-00008B040000}"/>
    <cellStyle name="20% - Accent5 56 2" xfId="300" xr:uid="{00000000-0005-0000-0000-00005C010000}"/>
    <cellStyle name="20% - Accent5 56 2 2" xfId="1123" xr:uid="{00000000-0005-0000-0000-000093040000}"/>
    <cellStyle name="20% - Accent5 56 2 2 2" xfId="1127" xr:uid="{00000000-0005-0000-0000-000097040000}"/>
    <cellStyle name="20% - Accent5 56 2 3" xfId="1135" xr:uid="{00000000-0005-0000-0000-00009F040000}"/>
    <cellStyle name="20% - Accent5 56 3" xfId="1136" xr:uid="{00000000-0005-0000-0000-0000A0040000}"/>
    <cellStyle name="20% - Accent5 56 3 2" xfId="1138" xr:uid="{00000000-0005-0000-0000-0000A2040000}"/>
    <cellStyle name="20% - Accent5 6" xfId="1141" xr:uid="{00000000-0005-0000-0000-0000A5040000}"/>
    <cellStyle name="20% - Accent5 6 2" xfId="1142" xr:uid="{00000000-0005-0000-0000-0000A6040000}"/>
    <cellStyle name="20% - Accent5 7" xfId="1144" xr:uid="{00000000-0005-0000-0000-0000A8040000}"/>
    <cellStyle name="20% - Accent5 7 2" xfId="1145" xr:uid="{00000000-0005-0000-0000-0000A9040000}"/>
    <cellStyle name="20% - Accent5 8" xfId="122" xr:uid="{00000000-0005-0000-0000-00009A000000}"/>
    <cellStyle name="20% - Accent5 8 2" xfId="1147" xr:uid="{00000000-0005-0000-0000-0000AB040000}"/>
    <cellStyle name="20% - Accent5 9" xfId="140" xr:uid="{00000000-0005-0000-0000-0000B0000000}"/>
    <cellStyle name="20% - Accent5 9 2" xfId="1148" xr:uid="{00000000-0005-0000-0000-0000AC040000}"/>
    <cellStyle name="20% - Accent6 10" xfId="1151" xr:uid="{00000000-0005-0000-0000-0000AF040000}"/>
    <cellStyle name="20% - Accent6 10 2" xfId="1154" xr:uid="{00000000-0005-0000-0000-0000B2040000}"/>
    <cellStyle name="20% - Accent6 11" xfId="1157" xr:uid="{00000000-0005-0000-0000-0000B5040000}"/>
    <cellStyle name="20% - Accent6 11 2" xfId="1158" xr:uid="{00000000-0005-0000-0000-0000B6040000}"/>
    <cellStyle name="20% - Accent6 12" xfId="1163" xr:uid="{00000000-0005-0000-0000-0000BB040000}"/>
    <cellStyle name="20% - Accent6 12 2" xfId="1164" xr:uid="{00000000-0005-0000-0000-0000BC040000}"/>
    <cellStyle name="20% - Accent6 13" xfId="1167" xr:uid="{00000000-0005-0000-0000-0000BF040000}"/>
    <cellStyle name="20% - Accent6 13 2" xfId="531" xr:uid="{00000000-0005-0000-0000-000043020000}"/>
    <cellStyle name="20% - Accent6 14" xfId="1172" xr:uid="{00000000-0005-0000-0000-0000C4040000}"/>
    <cellStyle name="20% - Accent6 14 2" xfId="1173" xr:uid="{00000000-0005-0000-0000-0000C5040000}"/>
    <cellStyle name="20% - Accent6 15" xfId="1179" xr:uid="{00000000-0005-0000-0000-0000CB040000}"/>
    <cellStyle name="20% - Accent6 15 2" xfId="1183" xr:uid="{00000000-0005-0000-0000-0000CF040000}"/>
    <cellStyle name="20% - Accent6 16" xfId="289" xr:uid="{00000000-0005-0000-0000-000051010000}"/>
    <cellStyle name="20% - Accent6 16 2" xfId="788" xr:uid="{00000000-0005-0000-0000-000044030000}"/>
    <cellStyle name="20% - Accent6 17" xfId="796" xr:uid="{00000000-0005-0000-0000-00004C030000}"/>
    <cellStyle name="20% - Accent6 17 2" xfId="1118" xr:uid="{00000000-0005-0000-0000-00008E040000}"/>
    <cellStyle name="20% - Accent6 18" xfId="1186" xr:uid="{00000000-0005-0000-0000-0000D2040000}"/>
    <cellStyle name="20% - Accent6 18 2" xfId="703" xr:uid="{00000000-0005-0000-0000-0000EF020000}"/>
    <cellStyle name="20% - Accent6 19" xfId="1190" xr:uid="{00000000-0005-0000-0000-0000D6040000}"/>
    <cellStyle name="20% - Accent6 19 2" xfId="1194" xr:uid="{00000000-0005-0000-0000-0000DA040000}"/>
    <cellStyle name="20% - Accent6 2" xfId="1199" xr:uid="{00000000-0005-0000-0000-0000DF040000}"/>
    <cellStyle name="20% - Accent6 2 2" xfId="1200" xr:uid="{00000000-0005-0000-0000-0000E0040000}"/>
    <cellStyle name="20% - Accent6 20" xfId="1178" xr:uid="{00000000-0005-0000-0000-0000CA040000}"/>
    <cellStyle name="20% - Accent6 20 2" xfId="1182" xr:uid="{00000000-0005-0000-0000-0000CE040000}"/>
    <cellStyle name="20% - Accent6 21" xfId="288" xr:uid="{00000000-0005-0000-0000-000050010000}"/>
    <cellStyle name="20% - Accent6 21 2" xfId="787" xr:uid="{00000000-0005-0000-0000-000043030000}"/>
    <cellStyle name="20% - Accent6 22" xfId="795" xr:uid="{00000000-0005-0000-0000-00004B030000}"/>
    <cellStyle name="20% - Accent6 22 2" xfId="1117" xr:uid="{00000000-0005-0000-0000-00008D040000}"/>
    <cellStyle name="20% - Accent6 23" xfId="1185" xr:uid="{00000000-0005-0000-0000-0000D1040000}"/>
    <cellStyle name="20% - Accent6 23 2" xfId="702" xr:uid="{00000000-0005-0000-0000-0000EE020000}"/>
    <cellStyle name="20% - Accent6 24" xfId="1189" xr:uid="{00000000-0005-0000-0000-0000D5040000}"/>
    <cellStyle name="20% - Accent6 24 2" xfId="1193" xr:uid="{00000000-0005-0000-0000-0000D9040000}"/>
    <cellStyle name="20% - Accent6 25" xfId="1202" xr:uid="{00000000-0005-0000-0000-0000E2040000}"/>
    <cellStyle name="20% - Accent6 25 2" xfId="1206" xr:uid="{00000000-0005-0000-0000-0000E6040000}"/>
    <cellStyle name="20% - Accent6 26" xfId="1208" xr:uid="{00000000-0005-0000-0000-0000E8040000}"/>
    <cellStyle name="20% - Accent6 26 2" xfId="1210" xr:uid="{00000000-0005-0000-0000-0000EA040000}"/>
    <cellStyle name="20% - Accent6 27" xfId="1212" xr:uid="{00000000-0005-0000-0000-0000EC040000}"/>
    <cellStyle name="20% - Accent6 27 2" xfId="1214" xr:uid="{00000000-0005-0000-0000-0000EE040000}"/>
    <cellStyle name="20% - Accent6 28" xfId="1218" xr:uid="{00000000-0005-0000-0000-0000F2040000}"/>
    <cellStyle name="20% - Accent6 28 2" xfId="498" xr:uid="{00000000-0005-0000-0000-000022020000}"/>
    <cellStyle name="20% - Accent6 29" xfId="1220" xr:uid="{00000000-0005-0000-0000-0000F4040000}"/>
    <cellStyle name="20% - Accent6 29 2" xfId="1222" xr:uid="{00000000-0005-0000-0000-0000F6040000}"/>
    <cellStyle name="20% - Accent6 3" xfId="1228" xr:uid="{00000000-0005-0000-0000-0000FC040000}"/>
    <cellStyle name="20% - Accent6 3 2" xfId="1229" xr:uid="{00000000-0005-0000-0000-0000FD040000}"/>
    <cellStyle name="20% - Accent6 30" xfId="1201" xr:uid="{00000000-0005-0000-0000-0000E1040000}"/>
    <cellStyle name="20% - Accent6 30 2" xfId="1205" xr:uid="{00000000-0005-0000-0000-0000E5040000}"/>
    <cellStyle name="20% - Accent6 31" xfId="1207" xr:uid="{00000000-0005-0000-0000-0000E7040000}"/>
    <cellStyle name="20% - Accent6 31 2" xfId="1209" xr:uid="{00000000-0005-0000-0000-0000E9040000}"/>
    <cellStyle name="20% - Accent6 32" xfId="1211" xr:uid="{00000000-0005-0000-0000-0000EB040000}"/>
    <cellStyle name="20% - Accent6 32 2" xfId="1213" xr:uid="{00000000-0005-0000-0000-0000ED040000}"/>
    <cellStyle name="20% - Accent6 33" xfId="1217" xr:uid="{00000000-0005-0000-0000-0000F1040000}"/>
    <cellStyle name="20% - Accent6 33 2" xfId="497" xr:uid="{00000000-0005-0000-0000-000021020000}"/>
    <cellStyle name="20% - Accent6 34" xfId="1219" xr:uid="{00000000-0005-0000-0000-0000F3040000}"/>
    <cellStyle name="20% - Accent6 34 2" xfId="1221" xr:uid="{00000000-0005-0000-0000-0000F5040000}"/>
    <cellStyle name="20% - Accent6 35" xfId="1231" xr:uid="{00000000-0005-0000-0000-0000FF040000}"/>
    <cellStyle name="20% - Accent6 35 2" xfId="1235" xr:uid="{00000000-0005-0000-0000-000003050000}"/>
    <cellStyle name="20% - Accent6 36" xfId="1239" xr:uid="{00000000-0005-0000-0000-000007050000}"/>
    <cellStyle name="20% - Accent6 36 2" xfId="1241" xr:uid="{00000000-0005-0000-0000-000009050000}"/>
    <cellStyle name="20% - Accent6 37" xfId="1243" xr:uid="{00000000-0005-0000-0000-00000B050000}"/>
    <cellStyle name="20% - Accent6 37 2" xfId="1245" xr:uid="{00000000-0005-0000-0000-00000D050000}"/>
    <cellStyle name="20% - Accent6 38" xfId="9" xr:uid="{00000000-0005-0000-0000-00000B000000}"/>
    <cellStyle name="20% - Accent6 38 2" xfId="993" xr:uid="{00000000-0005-0000-0000-000011040000}"/>
    <cellStyle name="20% - Accent6 39" xfId="1248" xr:uid="{00000000-0005-0000-0000-000010050000}"/>
    <cellStyle name="20% - Accent6 39 2" xfId="379" xr:uid="{00000000-0005-0000-0000-0000AB010000}"/>
    <cellStyle name="20% - Accent6 4" xfId="1251" xr:uid="{00000000-0005-0000-0000-000013050000}"/>
    <cellStyle name="20% - Accent6 4 2" xfId="1252" xr:uid="{00000000-0005-0000-0000-000014050000}"/>
    <cellStyle name="20% - Accent6 40" xfId="1230" xr:uid="{00000000-0005-0000-0000-0000FE040000}"/>
    <cellStyle name="20% - Accent6 40 2" xfId="1234" xr:uid="{00000000-0005-0000-0000-000002050000}"/>
    <cellStyle name="20% - Accent6 41" xfId="1238" xr:uid="{00000000-0005-0000-0000-000006050000}"/>
    <cellStyle name="20% - Accent6 41 2" xfId="1240" xr:uid="{00000000-0005-0000-0000-000008050000}"/>
    <cellStyle name="20% - Accent6 42" xfId="1242" xr:uid="{00000000-0005-0000-0000-00000A050000}"/>
    <cellStyle name="20% - Accent6 42 2" xfId="1244" xr:uid="{00000000-0005-0000-0000-00000C050000}"/>
    <cellStyle name="20% - Accent6 43" xfId="8" xr:uid="{00000000-0005-0000-0000-00000A000000}"/>
    <cellStyle name="20% - Accent6 43 2" xfId="992" xr:uid="{00000000-0005-0000-0000-000010040000}"/>
    <cellStyle name="20% - Accent6 44" xfId="1247" xr:uid="{00000000-0005-0000-0000-00000F050000}"/>
    <cellStyle name="20% - Accent6 44 2" xfId="378" xr:uid="{00000000-0005-0000-0000-0000AA010000}"/>
    <cellStyle name="20% - Accent6 45" xfId="1254" xr:uid="{00000000-0005-0000-0000-000016050000}"/>
    <cellStyle name="20% - Accent6 45 2" xfId="1256" xr:uid="{00000000-0005-0000-0000-000018050000}"/>
    <cellStyle name="20% - Accent6 46" xfId="1258" xr:uid="{00000000-0005-0000-0000-00001A050000}"/>
    <cellStyle name="20% - Accent6 46 2" xfId="1260" xr:uid="{00000000-0005-0000-0000-00001C050000}"/>
    <cellStyle name="20% - Accent6 47" xfId="1266" xr:uid="{00000000-0005-0000-0000-000022050000}"/>
    <cellStyle name="20% - Accent6 47 2" xfId="1268" xr:uid="{00000000-0005-0000-0000-000024050000}"/>
    <cellStyle name="20% - Accent6 48" xfId="1270" xr:uid="{00000000-0005-0000-0000-000026050000}"/>
    <cellStyle name="20% - Accent6 48 2" xfId="1188" xr:uid="{00000000-0005-0000-0000-0000D4040000}"/>
    <cellStyle name="20% - Accent6 49" xfId="1272" xr:uid="{00000000-0005-0000-0000-000028050000}"/>
    <cellStyle name="20% - Accent6 49 2" xfId="1274" xr:uid="{00000000-0005-0000-0000-00002A050000}"/>
    <cellStyle name="20% - Accent6 5" xfId="1275" xr:uid="{00000000-0005-0000-0000-00002B050000}"/>
    <cellStyle name="20% - Accent6 5 2" xfId="42" xr:uid="{00000000-0005-0000-0000-000035000000}"/>
    <cellStyle name="20% - Accent6 50" xfId="1253" xr:uid="{00000000-0005-0000-0000-000015050000}"/>
    <cellStyle name="20% - Accent6 50 2" xfId="1255" xr:uid="{00000000-0005-0000-0000-000017050000}"/>
    <cellStyle name="20% - Accent6 51" xfId="1257" xr:uid="{00000000-0005-0000-0000-000019050000}"/>
    <cellStyle name="20% - Accent6 51 2" xfId="1259" xr:uid="{00000000-0005-0000-0000-00001B050000}"/>
    <cellStyle name="20% - Accent6 52" xfId="1265" xr:uid="{00000000-0005-0000-0000-000021050000}"/>
    <cellStyle name="20% - Accent6 52 2" xfId="1267" xr:uid="{00000000-0005-0000-0000-000023050000}"/>
    <cellStyle name="20% - Accent6 53" xfId="1269" xr:uid="{00000000-0005-0000-0000-000025050000}"/>
    <cellStyle name="20% - Accent6 53 2" xfId="1187" xr:uid="{00000000-0005-0000-0000-0000D3040000}"/>
    <cellStyle name="20% - Accent6 54" xfId="1271" xr:uid="{00000000-0005-0000-0000-000027050000}"/>
    <cellStyle name="20% - Accent6 54 2" xfId="1273" xr:uid="{00000000-0005-0000-0000-000029050000}"/>
    <cellStyle name="20% - Accent6 55 2" xfId="1276" xr:uid="{00000000-0005-0000-0000-00002C050000}"/>
    <cellStyle name="20% - Accent6 55 2 2" xfId="1008" xr:uid="{00000000-0005-0000-0000-000020040000}"/>
    <cellStyle name="20% - Accent6 55 2 2 2" xfId="679" xr:uid="{00000000-0005-0000-0000-0000D7020000}"/>
    <cellStyle name="20% - Accent6 55 2 3" xfId="1015" xr:uid="{00000000-0005-0000-0000-000027040000}"/>
    <cellStyle name="20% - Accent6 55 3" xfId="86" xr:uid="{00000000-0005-0000-0000-00006D000000}"/>
    <cellStyle name="20% - Accent6 55 3 2" xfId="1277" xr:uid="{00000000-0005-0000-0000-00002D050000}"/>
    <cellStyle name="20% - Accent6 56 2" xfId="1278" xr:uid="{00000000-0005-0000-0000-00002E050000}"/>
    <cellStyle name="20% - Accent6 56 2 2" xfId="1282" xr:uid="{00000000-0005-0000-0000-000032050000}"/>
    <cellStyle name="20% - Accent6 56 2 2 2" xfId="1076" xr:uid="{00000000-0005-0000-0000-000064040000}"/>
    <cellStyle name="20% - Accent6 56 2 3" xfId="1284" xr:uid="{00000000-0005-0000-0000-000034050000}"/>
    <cellStyle name="20% - Accent6 56 3" xfId="1285" xr:uid="{00000000-0005-0000-0000-000035050000}"/>
    <cellStyle name="20% - Accent6 56 3 2" xfId="553" xr:uid="{00000000-0005-0000-0000-000059020000}"/>
    <cellStyle name="20% - Accent6 6" xfId="1288" xr:uid="{00000000-0005-0000-0000-000038050000}"/>
    <cellStyle name="20% - Accent6 6 2" xfId="425" xr:uid="{00000000-0005-0000-0000-0000D9010000}"/>
    <cellStyle name="20% - Accent6 7" xfId="1289" xr:uid="{00000000-0005-0000-0000-000039050000}"/>
    <cellStyle name="20% - Accent6 7 2" xfId="460" xr:uid="{00000000-0005-0000-0000-0000FC010000}"/>
    <cellStyle name="20% - Accent6 8" xfId="1291" xr:uid="{00000000-0005-0000-0000-00003B050000}"/>
    <cellStyle name="20% - Accent6 8 2" xfId="1292" xr:uid="{00000000-0005-0000-0000-00003C050000}"/>
    <cellStyle name="20% - Accent6 9" xfId="268" xr:uid="{00000000-0005-0000-0000-00003C010000}"/>
    <cellStyle name="20% - Accent6 9 2" xfId="1293" xr:uid="{00000000-0005-0000-0000-00003D050000}"/>
    <cellStyle name="2decimal" xfId="727" xr:uid="{00000000-0005-0000-0000-000007030000}"/>
    <cellStyle name="2decimal 2" xfId="1298" xr:uid="{00000000-0005-0000-0000-000042050000}"/>
    <cellStyle name="2decimal 2 2" xfId="1299" xr:uid="{00000000-0005-0000-0000-000043050000}"/>
    <cellStyle name="2decimal 2 2 2" xfId="777" xr:uid="{00000000-0005-0000-0000-000039030000}"/>
    <cellStyle name="2decimal 2 3" xfId="1300" xr:uid="{00000000-0005-0000-0000-000044050000}"/>
    <cellStyle name="2decimal 3" xfId="752" xr:uid="{00000000-0005-0000-0000-000020030000}"/>
    <cellStyle name="2decimal 3 2" xfId="496" xr:uid="{00000000-0005-0000-0000-000020020000}"/>
    <cellStyle name="2decimal 4" xfId="1303" xr:uid="{00000000-0005-0000-0000-000047050000}"/>
    <cellStyle name="40% - Accent1 10" xfId="1108" xr:uid="{00000000-0005-0000-0000-000084040000}"/>
    <cellStyle name="40% - Accent1 10 2" xfId="1304" xr:uid="{00000000-0005-0000-0000-000048050000}"/>
    <cellStyle name="40% - Accent1 11" xfId="1305" xr:uid="{00000000-0005-0000-0000-000049050000}"/>
    <cellStyle name="40% - Accent1 11 2" xfId="1307" xr:uid="{00000000-0005-0000-0000-00004B050000}"/>
    <cellStyle name="40% - Accent1 12" xfId="1308" xr:uid="{00000000-0005-0000-0000-00004C050000}"/>
    <cellStyle name="40% - Accent1 12 2" xfId="1309" xr:uid="{00000000-0005-0000-0000-00004D050000}"/>
    <cellStyle name="40% - Accent1 13" xfId="1312" xr:uid="{00000000-0005-0000-0000-000050050000}"/>
    <cellStyle name="40% - Accent1 13 2" xfId="724" xr:uid="{00000000-0005-0000-0000-000004030000}"/>
    <cellStyle name="40% - Accent1 14" xfId="1313" xr:uid="{00000000-0005-0000-0000-000051050000}"/>
    <cellStyle name="40% - Accent1 14 2" xfId="1317" xr:uid="{00000000-0005-0000-0000-000055050000}"/>
    <cellStyle name="40% - Accent1 15" xfId="1321" xr:uid="{00000000-0005-0000-0000-000059050000}"/>
    <cellStyle name="40% - Accent1 15 2" xfId="1323" xr:uid="{00000000-0005-0000-0000-00005B050000}"/>
    <cellStyle name="40% - Accent1 16" xfId="1325" xr:uid="{00000000-0005-0000-0000-00005D050000}"/>
    <cellStyle name="40% - Accent1 16 2" xfId="1327" xr:uid="{00000000-0005-0000-0000-00005F050000}"/>
    <cellStyle name="40% - Accent1 17" xfId="1329" xr:uid="{00000000-0005-0000-0000-000061050000}"/>
    <cellStyle name="40% - Accent1 17 2" xfId="1331" xr:uid="{00000000-0005-0000-0000-000063050000}"/>
    <cellStyle name="40% - Accent1 18" xfId="1335" xr:uid="{00000000-0005-0000-0000-000067050000}"/>
    <cellStyle name="40% - Accent1 18 2" xfId="870" xr:uid="{00000000-0005-0000-0000-000096030000}"/>
    <cellStyle name="40% - Accent1 19" xfId="1337" xr:uid="{00000000-0005-0000-0000-000069050000}"/>
    <cellStyle name="40% - Accent1 19 2" xfId="1342" xr:uid="{00000000-0005-0000-0000-00006E050000}"/>
    <cellStyle name="40% - Accent1 2" xfId="1345" xr:uid="{00000000-0005-0000-0000-000071050000}"/>
    <cellStyle name="40% - Accent1 2 2" xfId="580" xr:uid="{00000000-0005-0000-0000-000074020000}"/>
    <cellStyle name="40% - Accent1 20" xfId="1320" xr:uid="{00000000-0005-0000-0000-000058050000}"/>
    <cellStyle name="40% - Accent1 20 2" xfId="1322" xr:uid="{00000000-0005-0000-0000-00005A050000}"/>
    <cellStyle name="40% - Accent1 21" xfId="1324" xr:uid="{00000000-0005-0000-0000-00005C050000}"/>
    <cellStyle name="40% - Accent1 21 2" xfId="1326" xr:uid="{00000000-0005-0000-0000-00005E050000}"/>
    <cellStyle name="40% - Accent1 22" xfId="1328" xr:uid="{00000000-0005-0000-0000-000060050000}"/>
    <cellStyle name="40% - Accent1 22 2" xfId="1330" xr:uid="{00000000-0005-0000-0000-000062050000}"/>
    <cellStyle name="40% - Accent1 23" xfId="1334" xr:uid="{00000000-0005-0000-0000-000066050000}"/>
    <cellStyle name="40% - Accent1 23 2" xfId="869" xr:uid="{00000000-0005-0000-0000-000095030000}"/>
    <cellStyle name="40% - Accent1 24" xfId="1336" xr:uid="{00000000-0005-0000-0000-000068050000}"/>
    <cellStyle name="40% - Accent1 24 2" xfId="1341" xr:uid="{00000000-0005-0000-0000-00006D050000}"/>
    <cellStyle name="40% - Accent1 25" xfId="1348" xr:uid="{00000000-0005-0000-0000-000074050000}"/>
    <cellStyle name="40% - Accent1 25 2" xfId="1350" xr:uid="{00000000-0005-0000-0000-000076050000}"/>
    <cellStyle name="40% - Accent1 26" xfId="1352" xr:uid="{00000000-0005-0000-0000-000078050000}"/>
    <cellStyle name="40% - Accent1 26 2" xfId="1354" xr:uid="{00000000-0005-0000-0000-00007A050000}"/>
    <cellStyle name="40% - Accent1 27" xfId="1357" xr:uid="{00000000-0005-0000-0000-00007D050000}"/>
    <cellStyle name="40% - Accent1 27 2" xfId="1359" xr:uid="{00000000-0005-0000-0000-00007F050000}"/>
    <cellStyle name="40% - Accent1 28" xfId="1361" xr:uid="{00000000-0005-0000-0000-000081050000}"/>
    <cellStyle name="40% - Accent1 28 2" xfId="1030" xr:uid="{00000000-0005-0000-0000-000036040000}"/>
    <cellStyle name="40% - Accent1 29" xfId="1363" xr:uid="{00000000-0005-0000-0000-000083050000}"/>
    <cellStyle name="40% - Accent1 29 2" xfId="1365" xr:uid="{00000000-0005-0000-0000-000085050000}"/>
    <cellStyle name="40% - Accent1 3" xfId="1367" xr:uid="{00000000-0005-0000-0000-000087050000}"/>
    <cellStyle name="40% - Accent1 3 2" xfId="1369" xr:uid="{00000000-0005-0000-0000-000089050000}"/>
    <cellStyle name="40% - Accent1 30" xfId="1347" xr:uid="{00000000-0005-0000-0000-000073050000}"/>
    <cellStyle name="40% - Accent1 30 2" xfId="1349" xr:uid="{00000000-0005-0000-0000-000075050000}"/>
    <cellStyle name="40% - Accent1 31" xfId="1351" xr:uid="{00000000-0005-0000-0000-000077050000}"/>
    <cellStyle name="40% - Accent1 31 2" xfId="1353" xr:uid="{00000000-0005-0000-0000-000079050000}"/>
    <cellStyle name="40% - Accent1 32" xfId="1356" xr:uid="{00000000-0005-0000-0000-00007C050000}"/>
    <cellStyle name="40% - Accent1 32 2" xfId="1358" xr:uid="{00000000-0005-0000-0000-00007E050000}"/>
    <cellStyle name="40% - Accent1 33" xfId="1360" xr:uid="{00000000-0005-0000-0000-000080050000}"/>
    <cellStyle name="40% - Accent1 33 2" xfId="1029" xr:uid="{00000000-0005-0000-0000-000035040000}"/>
    <cellStyle name="40% - Accent1 34" xfId="1362" xr:uid="{00000000-0005-0000-0000-000082050000}"/>
    <cellStyle name="40% - Accent1 34 2" xfId="1364" xr:uid="{00000000-0005-0000-0000-000084050000}"/>
    <cellStyle name="40% - Accent1 35" xfId="1371" xr:uid="{00000000-0005-0000-0000-00008B050000}"/>
    <cellStyle name="40% - Accent1 35 2" xfId="1373" xr:uid="{00000000-0005-0000-0000-00008D050000}"/>
    <cellStyle name="40% - Accent1 36" xfId="1375" xr:uid="{00000000-0005-0000-0000-00008F050000}"/>
    <cellStyle name="40% - Accent1 36 2" xfId="1377" xr:uid="{00000000-0005-0000-0000-000091050000}"/>
    <cellStyle name="40% - Accent1 37" xfId="1381" xr:uid="{00000000-0005-0000-0000-000095050000}"/>
    <cellStyle name="40% - Accent1 37 2" xfId="1383" xr:uid="{00000000-0005-0000-0000-000097050000}"/>
    <cellStyle name="40% - Accent1 38" xfId="1385" xr:uid="{00000000-0005-0000-0000-000099050000}"/>
    <cellStyle name="40% - Accent1 38 2" xfId="1216" xr:uid="{00000000-0005-0000-0000-0000F0040000}"/>
    <cellStyle name="40% - Accent1 39" xfId="1388" xr:uid="{00000000-0005-0000-0000-00009C050000}"/>
    <cellStyle name="40% - Accent1 39 2" xfId="1391" xr:uid="{00000000-0005-0000-0000-00009F050000}"/>
    <cellStyle name="40% - Accent1 4" xfId="576" xr:uid="{00000000-0005-0000-0000-000070020000}"/>
    <cellStyle name="40% - Accent1 4 2" xfId="1392" xr:uid="{00000000-0005-0000-0000-0000A0050000}"/>
    <cellStyle name="40% - Accent1 40" xfId="1370" xr:uid="{00000000-0005-0000-0000-00008A050000}"/>
    <cellStyle name="40% - Accent1 40 2" xfId="1372" xr:uid="{00000000-0005-0000-0000-00008C050000}"/>
    <cellStyle name="40% - Accent1 41" xfId="1374" xr:uid="{00000000-0005-0000-0000-00008E050000}"/>
    <cellStyle name="40% - Accent1 41 2" xfId="1376" xr:uid="{00000000-0005-0000-0000-000090050000}"/>
    <cellStyle name="40% - Accent1 42" xfId="1380" xr:uid="{00000000-0005-0000-0000-000094050000}"/>
    <cellStyle name="40% - Accent1 42 2" xfId="1382" xr:uid="{00000000-0005-0000-0000-000096050000}"/>
    <cellStyle name="40% - Accent1 43" xfId="1384" xr:uid="{00000000-0005-0000-0000-000098050000}"/>
    <cellStyle name="40% - Accent1 43 2" xfId="1215" xr:uid="{00000000-0005-0000-0000-0000EF040000}"/>
    <cellStyle name="40% - Accent1 44" xfId="1387" xr:uid="{00000000-0005-0000-0000-00009B050000}"/>
    <cellStyle name="40% - Accent1 44 2" xfId="1390" xr:uid="{00000000-0005-0000-0000-00009E050000}"/>
    <cellStyle name="40% - Accent1 45" xfId="1396" xr:uid="{00000000-0005-0000-0000-0000A4050000}"/>
    <cellStyle name="40% - Accent1 45 2" xfId="1399" xr:uid="{00000000-0005-0000-0000-0000A7050000}"/>
    <cellStyle name="40% - Accent1 46" xfId="1401" xr:uid="{00000000-0005-0000-0000-0000A9050000}"/>
    <cellStyle name="40% - Accent1 46 2" xfId="1403" xr:uid="{00000000-0005-0000-0000-0000AB050000}"/>
    <cellStyle name="40% - Accent1 47" xfId="1410" xr:uid="{00000000-0005-0000-0000-0000B2050000}"/>
    <cellStyle name="40% - Accent1 47 2" xfId="1412" xr:uid="{00000000-0005-0000-0000-0000B4050000}"/>
    <cellStyle name="40% - Accent1 48" xfId="1414" xr:uid="{00000000-0005-0000-0000-0000B6050000}"/>
    <cellStyle name="40% - Accent1 48 2" xfId="1416" xr:uid="{00000000-0005-0000-0000-0000B8050000}"/>
    <cellStyle name="40% - Accent1 49" xfId="178" xr:uid="{00000000-0005-0000-0000-0000E1000000}"/>
    <cellStyle name="40% - Accent1 49 2" xfId="1418" xr:uid="{00000000-0005-0000-0000-0000BA050000}"/>
    <cellStyle name="40% - Accent1 5" xfId="228" xr:uid="{00000000-0005-0000-0000-000014010000}"/>
    <cellStyle name="40% - Accent1 5 2" xfId="1419" xr:uid="{00000000-0005-0000-0000-0000BB050000}"/>
    <cellStyle name="40% - Accent1 50" xfId="1395" xr:uid="{00000000-0005-0000-0000-0000A3050000}"/>
    <cellStyle name="40% - Accent1 50 2" xfId="1398" xr:uid="{00000000-0005-0000-0000-0000A6050000}"/>
    <cellStyle name="40% - Accent1 51" xfId="1400" xr:uid="{00000000-0005-0000-0000-0000A8050000}"/>
    <cellStyle name="40% - Accent1 51 2" xfId="1402" xr:uid="{00000000-0005-0000-0000-0000AA050000}"/>
    <cellStyle name="40% - Accent1 52" xfId="1409" xr:uid="{00000000-0005-0000-0000-0000B1050000}"/>
    <cellStyle name="40% - Accent1 52 2" xfId="1411" xr:uid="{00000000-0005-0000-0000-0000B3050000}"/>
    <cellStyle name="40% - Accent1 53" xfId="1413" xr:uid="{00000000-0005-0000-0000-0000B5050000}"/>
    <cellStyle name="40% - Accent1 53 2" xfId="1415" xr:uid="{00000000-0005-0000-0000-0000B7050000}"/>
    <cellStyle name="40% - Accent1 54" xfId="177" xr:uid="{00000000-0005-0000-0000-0000E0000000}"/>
    <cellStyle name="40% - Accent1 54 2" xfId="1417" xr:uid="{00000000-0005-0000-0000-0000B9050000}"/>
    <cellStyle name="40% - Accent1 55 2" xfId="1386" xr:uid="{00000000-0005-0000-0000-00009A050000}"/>
    <cellStyle name="40% - Accent1 55 2 2" xfId="1389" xr:uid="{00000000-0005-0000-0000-00009D050000}"/>
    <cellStyle name="40% - Accent1 55 2 2 2" xfId="65" xr:uid="{00000000-0005-0000-0000-000052000000}"/>
    <cellStyle name="40% - Accent1 55 2 3" xfId="1421" xr:uid="{00000000-0005-0000-0000-0000BD050000}"/>
    <cellStyle name="40% - Accent1 55 3" xfId="1393" xr:uid="{00000000-0005-0000-0000-0000A1050000}"/>
    <cellStyle name="40% - Accent1 55 3 2" xfId="1397" xr:uid="{00000000-0005-0000-0000-0000A5050000}"/>
    <cellStyle name="40% - Accent1 56 2" xfId="1424" xr:uid="{00000000-0005-0000-0000-0000C0050000}"/>
    <cellStyle name="40% - Accent1 56 2 2" xfId="734" xr:uid="{00000000-0005-0000-0000-00000E030000}"/>
    <cellStyle name="40% - Accent1 56 2 2 2" xfId="650" xr:uid="{00000000-0005-0000-0000-0000BA020000}"/>
    <cellStyle name="40% - Accent1 56 2 3" xfId="739" xr:uid="{00000000-0005-0000-0000-000013030000}"/>
    <cellStyle name="40% - Accent1 56 3" xfId="1429" xr:uid="{00000000-0005-0000-0000-0000C5050000}"/>
    <cellStyle name="40% - Accent1 56 3 2" xfId="1432" xr:uid="{00000000-0005-0000-0000-0000C8050000}"/>
    <cellStyle name="40% - Accent1 6" xfId="103" xr:uid="{00000000-0005-0000-0000-000083000000}"/>
    <cellStyle name="40% - Accent1 6 2" xfId="1442" xr:uid="{00000000-0005-0000-0000-0000D2050000}"/>
    <cellStyle name="40% - Accent1 7" xfId="1444" xr:uid="{00000000-0005-0000-0000-0000D4050000}"/>
    <cellStyle name="40% - Accent1 7 2" xfId="745" xr:uid="{00000000-0005-0000-0000-000019030000}"/>
    <cellStyle name="40% - Accent1 8" xfId="507" xr:uid="{00000000-0005-0000-0000-00002B020000}"/>
    <cellStyle name="40% - Accent1 8 2" xfId="1446" xr:uid="{00000000-0005-0000-0000-0000D6050000}"/>
    <cellStyle name="40% - Accent1 9" xfId="1450" xr:uid="{00000000-0005-0000-0000-0000DA050000}"/>
    <cellStyle name="40% - Accent1 9 2" xfId="1452" xr:uid="{00000000-0005-0000-0000-0000DC050000}"/>
    <cellStyle name="40% - Accent2 10" xfId="102" xr:uid="{00000000-0005-0000-0000-000082000000}"/>
    <cellStyle name="40% - Accent2 10 2" xfId="1441" xr:uid="{00000000-0005-0000-0000-0000D1050000}"/>
    <cellStyle name="40% - Accent2 11" xfId="1443" xr:uid="{00000000-0005-0000-0000-0000D3050000}"/>
    <cellStyle name="40% - Accent2 11 2" xfId="744" xr:uid="{00000000-0005-0000-0000-000018030000}"/>
    <cellStyle name="40% - Accent2 12" xfId="506" xr:uid="{00000000-0005-0000-0000-00002A020000}"/>
    <cellStyle name="40% - Accent2 12 2" xfId="1445" xr:uid="{00000000-0005-0000-0000-0000D5050000}"/>
    <cellStyle name="40% - Accent2 13" xfId="1449" xr:uid="{00000000-0005-0000-0000-0000D9050000}"/>
    <cellStyle name="40% - Accent2 13 2" xfId="1451" xr:uid="{00000000-0005-0000-0000-0000DB050000}"/>
    <cellStyle name="40% - Accent2 14" xfId="1110" xr:uid="{00000000-0005-0000-0000-000086040000}"/>
    <cellStyle name="40% - Accent2 14 2" xfId="1453" xr:uid="{00000000-0005-0000-0000-0000DD050000}"/>
    <cellStyle name="40% - Accent2 15" xfId="656" xr:uid="{00000000-0005-0000-0000-0000C0020000}"/>
    <cellStyle name="40% - Accent2 15 2" xfId="1457" xr:uid="{00000000-0005-0000-0000-0000E1050000}"/>
    <cellStyle name="40% - Accent2 16" xfId="1460" xr:uid="{00000000-0005-0000-0000-0000E4050000}"/>
    <cellStyle name="40% - Accent2 16 2" xfId="61" xr:uid="{00000000-0005-0000-0000-00004C000000}"/>
    <cellStyle name="40% - Accent2 17" xfId="1462" xr:uid="{00000000-0005-0000-0000-0000E6050000}"/>
    <cellStyle name="40% - Accent2 17 2" xfId="1464" xr:uid="{00000000-0005-0000-0000-0000E8050000}"/>
    <cellStyle name="40% - Accent2 18" xfId="1468" xr:uid="{00000000-0005-0000-0000-0000EC050000}"/>
    <cellStyle name="40% - Accent2 18 2" xfId="1470" xr:uid="{00000000-0005-0000-0000-0000EE050000}"/>
    <cellStyle name="40% - Accent2 19" xfId="1472" xr:uid="{00000000-0005-0000-0000-0000F0050000}"/>
    <cellStyle name="40% - Accent2 19 2" xfId="1476" xr:uid="{00000000-0005-0000-0000-0000F4050000}"/>
    <cellStyle name="40% - Accent2 2" xfId="1479" xr:uid="{00000000-0005-0000-0000-0000F7050000}"/>
    <cellStyle name="40% - Accent2 2 2" xfId="1482" xr:uid="{00000000-0005-0000-0000-0000FA050000}"/>
    <cellStyle name="40% - Accent2 20" xfId="655" xr:uid="{00000000-0005-0000-0000-0000BF020000}"/>
    <cellStyle name="40% - Accent2 20 2" xfId="1456" xr:uid="{00000000-0005-0000-0000-0000E0050000}"/>
    <cellStyle name="40% - Accent2 21" xfId="1459" xr:uid="{00000000-0005-0000-0000-0000E3050000}"/>
    <cellStyle name="40% - Accent2 21 2" xfId="60" xr:uid="{00000000-0005-0000-0000-00004B000000}"/>
    <cellStyle name="40% - Accent2 22" xfId="1461" xr:uid="{00000000-0005-0000-0000-0000E5050000}"/>
    <cellStyle name="40% - Accent2 22 2" xfId="1463" xr:uid="{00000000-0005-0000-0000-0000E7050000}"/>
    <cellStyle name="40% - Accent2 23" xfId="1467" xr:uid="{00000000-0005-0000-0000-0000EB050000}"/>
    <cellStyle name="40% - Accent2 23 2" xfId="1469" xr:uid="{00000000-0005-0000-0000-0000ED050000}"/>
    <cellStyle name="40% - Accent2 24" xfId="1471" xr:uid="{00000000-0005-0000-0000-0000EF050000}"/>
    <cellStyle name="40% - Accent2 24 2" xfId="1475" xr:uid="{00000000-0005-0000-0000-0000F3050000}"/>
    <cellStyle name="40% - Accent2 25" xfId="1484" xr:uid="{00000000-0005-0000-0000-0000FC050000}"/>
    <cellStyle name="40% - Accent2 25 2" xfId="1489" xr:uid="{00000000-0005-0000-0000-000001060000}"/>
    <cellStyle name="40% - Accent2 26" xfId="1491" xr:uid="{00000000-0005-0000-0000-000003060000}"/>
    <cellStyle name="40% - Accent2 26 2" xfId="1051" xr:uid="{00000000-0005-0000-0000-00004B040000}"/>
    <cellStyle name="40% - Accent2 27" xfId="1493" xr:uid="{00000000-0005-0000-0000-000005060000}"/>
    <cellStyle name="40% - Accent2 27 2" xfId="1495" xr:uid="{00000000-0005-0000-0000-000007060000}"/>
    <cellStyle name="40% - Accent2 28" xfId="424" xr:uid="{00000000-0005-0000-0000-0000D8010000}"/>
    <cellStyle name="40% - Accent2 28 2" xfId="434" xr:uid="{00000000-0005-0000-0000-0000E2010000}"/>
    <cellStyle name="40% - Accent2 29" xfId="918" xr:uid="{00000000-0005-0000-0000-0000C6030000}"/>
    <cellStyle name="40% - Accent2 29 2" xfId="1497" xr:uid="{00000000-0005-0000-0000-000009060000}"/>
    <cellStyle name="40% - Accent2 3" xfId="1501" xr:uid="{00000000-0005-0000-0000-00000D060000}"/>
    <cellStyle name="40% - Accent2 3 2" xfId="1504" xr:uid="{00000000-0005-0000-0000-000010060000}"/>
    <cellStyle name="40% - Accent2 30" xfId="1483" xr:uid="{00000000-0005-0000-0000-0000FB050000}"/>
    <cellStyle name="40% - Accent2 30 2" xfId="1488" xr:uid="{00000000-0005-0000-0000-000000060000}"/>
    <cellStyle name="40% - Accent2 31" xfId="1490" xr:uid="{00000000-0005-0000-0000-000002060000}"/>
    <cellStyle name="40% - Accent2 31 2" xfId="1050" xr:uid="{00000000-0005-0000-0000-00004A040000}"/>
    <cellStyle name="40% - Accent2 32" xfId="1492" xr:uid="{00000000-0005-0000-0000-000004060000}"/>
    <cellStyle name="40% - Accent2 32 2" xfId="1494" xr:uid="{00000000-0005-0000-0000-000006060000}"/>
    <cellStyle name="40% - Accent2 33" xfId="423" xr:uid="{00000000-0005-0000-0000-0000D7010000}"/>
    <cellStyle name="40% - Accent2 33 2" xfId="433" xr:uid="{00000000-0005-0000-0000-0000E1010000}"/>
    <cellStyle name="40% - Accent2 34" xfId="917" xr:uid="{00000000-0005-0000-0000-0000C5030000}"/>
    <cellStyle name="40% - Accent2 34 2" xfId="1496" xr:uid="{00000000-0005-0000-0000-000008060000}"/>
    <cellStyle name="40% - Accent2 35" xfId="1506" xr:uid="{00000000-0005-0000-0000-000012060000}"/>
    <cellStyle name="40% - Accent2 35 2" xfId="1510" xr:uid="{00000000-0005-0000-0000-000016060000}"/>
    <cellStyle name="40% - Accent2 36" xfId="1512" xr:uid="{00000000-0005-0000-0000-000018060000}"/>
    <cellStyle name="40% - Accent2 36 2" xfId="1237" xr:uid="{00000000-0005-0000-0000-000005050000}"/>
    <cellStyle name="40% - Accent2 37" xfId="1514" xr:uid="{00000000-0005-0000-0000-00001A060000}"/>
    <cellStyle name="40% - Accent2 37 2" xfId="1516" xr:uid="{00000000-0005-0000-0000-00001C060000}"/>
    <cellStyle name="40% - Accent2 38" xfId="1518" xr:uid="{00000000-0005-0000-0000-00001E060000}"/>
    <cellStyle name="40% - Accent2 38 2" xfId="1520" xr:uid="{00000000-0005-0000-0000-000020060000}"/>
    <cellStyle name="40% - Accent2 39" xfId="1523" xr:uid="{00000000-0005-0000-0000-000023060000}"/>
    <cellStyle name="40% - Accent2 39 2" xfId="1525" xr:uid="{00000000-0005-0000-0000-000025060000}"/>
    <cellStyle name="40% - Accent2 4" xfId="598" xr:uid="{00000000-0005-0000-0000-000086020000}"/>
    <cellStyle name="40% - Accent2 4 2" xfId="1408" xr:uid="{00000000-0005-0000-0000-0000B0050000}"/>
    <cellStyle name="40% - Accent2 40" xfId="1505" xr:uid="{00000000-0005-0000-0000-000011060000}"/>
    <cellStyle name="40% - Accent2 40 2" xfId="1509" xr:uid="{00000000-0005-0000-0000-000015060000}"/>
    <cellStyle name="40% - Accent2 41" xfId="1511" xr:uid="{00000000-0005-0000-0000-000017060000}"/>
    <cellStyle name="40% - Accent2 41 2" xfId="1236" xr:uid="{00000000-0005-0000-0000-000004050000}"/>
    <cellStyle name="40% - Accent2 42" xfId="1513" xr:uid="{00000000-0005-0000-0000-000019060000}"/>
    <cellStyle name="40% - Accent2 42 2" xfId="1515" xr:uid="{00000000-0005-0000-0000-00001B060000}"/>
    <cellStyle name="40% - Accent2 43" xfId="1517" xr:uid="{00000000-0005-0000-0000-00001D060000}"/>
    <cellStyle name="40% - Accent2 43 2" xfId="1519" xr:uid="{00000000-0005-0000-0000-00001F060000}"/>
    <cellStyle name="40% - Accent2 44" xfId="1522" xr:uid="{00000000-0005-0000-0000-000022060000}"/>
    <cellStyle name="40% - Accent2 44 2" xfId="1524" xr:uid="{00000000-0005-0000-0000-000024060000}"/>
    <cellStyle name="40% - Accent2 45" xfId="1527" xr:uid="{00000000-0005-0000-0000-000027060000}"/>
    <cellStyle name="40% - Accent2 45 2" xfId="1531" xr:uid="{00000000-0005-0000-0000-00002B060000}"/>
    <cellStyle name="40% - Accent2 46" xfId="1478" xr:uid="{00000000-0005-0000-0000-0000F6050000}"/>
    <cellStyle name="40% - Accent2 46 2" xfId="1481" xr:uid="{00000000-0005-0000-0000-0000F9050000}"/>
    <cellStyle name="40% - Accent2 47" xfId="1500" xr:uid="{00000000-0005-0000-0000-00000C060000}"/>
    <cellStyle name="40% - Accent2 47 2" xfId="1503" xr:uid="{00000000-0005-0000-0000-00000F060000}"/>
    <cellStyle name="40% - Accent2 48" xfId="597" xr:uid="{00000000-0005-0000-0000-000085020000}"/>
    <cellStyle name="40% - Accent2 48 2" xfId="1407" xr:uid="{00000000-0005-0000-0000-0000AF050000}"/>
    <cellStyle name="40% - Accent2 49" xfId="206" xr:uid="{00000000-0005-0000-0000-0000FD000000}"/>
    <cellStyle name="40% - Accent2 49 2" xfId="1534" xr:uid="{00000000-0005-0000-0000-00002E060000}"/>
    <cellStyle name="40% - Accent2 5" xfId="205" xr:uid="{00000000-0005-0000-0000-0000FC000000}"/>
    <cellStyle name="40% - Accent2 5 2" xfId="1533" xr:uid="{00000000-0005-0000-0000-00002D060000}"/>
    <cellStyle name="40% - Accent2 50" xfId="1526" xr:uid="{00000000-0005-0000-0000-000026060000}"/>
    <cellStyle name="40% - Accent2 50 2" xfId="1530" xr:uid="{00000000-0005-0000-0000-00002A060000}"/>
    <cellStyle name="40% - Accent2 51" xfId="1477" xr:uid="{00000000-0005-0000-0000-0000F5050000}"/>
    <cellStyle name="40% - Accent2 51 2" xfId="1480" xr:uid="{00000000-0005-0000-0000-0000F8050000}"/>
    <cellStyle name="40% - Accent2 52" xfId="1499" xr:uid="{00000000-0005-0000-0000-00000B060000}"/>
    <cellStyle name="40% - Accent2 52 2" xfId="1502" xr:uid="{00000000-0005-0000-0000-00000E060000}"/>
    <cellStyle name="40% - Accent2 53" xfId="596" xr:uid="{00000000-0005-0000-0000-000084020000}"/>
    <cellStyle name="40% - Accent2 53 2" xfId="1406" xr:uid="{00000000-0005-0000-0000-0000AE050000}"/>
    <cellStyle name="40% - Accent2 54" xfId="204" xr:uid="{00000000-0005-0000-0000-0000FB000000}"/>
    <cellStyle name="40% - Accent2 54 2" xfId="1532" xr:uid="{00000000-0005-0000-0000-00002C060000}"/>
    <cellStyle name="40% - Accent2 55 2" xfId="1540" xr:uid="{00000000-0005-0000-0000-000034060000}"/>
    <cellStyle name="40% - Accent2 55 2 2" xfId="408" xr:uid="{00000000-0005-0000-0000-0000C8010000}"/>
    <cellStyle name="40% - Accent2 55 2 2 2" xfId="411" xr:uid="{00000000-0005-0000-0000-0000CB010000}"/>
    <cellStyle name="40% - Accent2 55 2 3" xfId="467" xr:uid="{00000000-0005-0000-0000-000003020000}"/>
    <cellStyle name="40% - Accent2 55 3" xfId="1545" xr:uid="{00000000-0005-0000-0000-000039060000}"/>
    <cellStyle name="40% - Accent2 55 3 2" xfId="624" xr:uid="{00000000-0005-0000-0000-0000A0020000}"/>
    <cellStyle name="40% - Accent2 56 2" xfId="1549" xr:uid="{00000000-0005-0000-0000-00003D060000}"/>
    <cellStyle name="40% - Accent2 56 2 2" xfId="1553" xr:uid="{00000000-0005-0000-0000-000041060000}"/>
    <cellStyle name="40% - Accent2 56 2 2 2" xfId="1555" xr:uid="{00000000-0005-0000-0000-000043060000}"/>
    <cellStyle name="40% - Accent2 56 2 3" xfId="431" xr:uid="{00000000-0005-0000-0000-0000DF010000}"/>
    <cellStyle name="40% - Accent2 56 3" xfId="547" xr:uid="{00000000-0005-0000-0000-000053020000}"/>
    <cellStyle name="40% - Accent2 56 3 2" xfId="1558" xr:uid="{00000000-0005-0000-0000-000046060000}"/>
    <cellStyle name="40% - Accent2 6" xfId="1560" xr:uid="{00000000-0005-0000-0000-000048060000}"/>
    <cellStyle name="40% - Accent2 6 2" xfId="1539" xr:uid="{00000000-0005-0000-0000-000033060000}"/>
    <cellStyle name="40% - Accent2 7" xfId="1562" xr:uid="{00000000-0005-0000-0000-00004A060000}"/>
    <cellStyle name="40% - Accent2 7 2" xfId="1548" xr:uid="{00000000-0005-0000-0000-00003C060000}"/>
    <cellStyle name="40% - Accent2 8" xfId="513" xr:uid="{00000000-0005-0000-0000-000031020000}"/>
    <cellStyle name="40% - Accent2 8 2" xfId="1366" xr:uid="{00000000-0005-0000-0000-000086050000}"/>
    <cellStyle name="40% - Accent2 9" xfId="1567" xr:uid="{00000000-0005-0000-0000-00004F060000}"/>
    <cellStyle name="40% - Accent2 9 2" xfId="1498" xr:uid="{00000000-0005-0000-0000-00000A060000}"/>
    <cellStyle name="40% - Accent3 10" xfId="349" xr:uid="{00000000-0005-0000-0000-00008D010000}"/>
    <cellStyle name="40% - Accent3 10 2" xfId="353" xr:uid="{00000000-0005-0000-0000-000091010000}"/>
    <cellStyle name="40% - Accent3 11" xfId="364" xr:uid="{00000000-0005-0000-0000-00009C010000}"/>
    <cellStyle name="40% - Accent3 11 2" xfId="373" xr:uid="{00000000-0005-0000-0000-0000A5010000}"/>
    <cellStyle name="40% - Accent3 12" xfId="380" xr:uid="{00000000-0005-0000-0000-0000AC010000}"/>
    <cellStyle name="40% - Accent3 12 2" xfId="386" xr:uid="{00000000-0005-0000-0000-0000B2010000}"/>
    <cellStyle name="40% - Accent3 13" xfId="392" xr:uid="{00000000-0005-0000-0000-0000B8010000}"/>
    <cellStyle name="40% - Accent3 13 2" xfId="396" xr:uid="{00000000-0005-0000-0000-0000BC010000}"/>
    <cellStyle name="40% - Accent3 14" xfId="402" xr:uid="{00000000-0005-0000-0000-0000C2010000}"/>
    <cellStyle name="40% - Accent3 14 2" xfId="50" xr:uid="{00000000-0005-0000-0000-00003F000000}"/>
    <cellStyle name="40% - Accent3 15" xfId="676" xr:uid="{00000000-0005-0000-0000-0000D4020000}"/>
    <cellStyle name="40% - Accent3 15 2" xfId="19" xr:uid="{00000000-0005-0000-0000-000017000000}"/>
    <cellStyle name="40% - Accent3 16" xfId="1569" xr:uid="{00000000-0005-0000-0000-000051060000}"/>
    <cellStyle name="40% - Accent3 16 2" xfId="439" xr:uid="{00000000-0005-0000-0000-0000E7010000}"/>
    <cellStyle name="40% - Accent3 17" xfId="1571" xr:uid="{00000000-0005-0000-0000-000053060000}"/>
    <cellStyle name="40% - Accent3 17 2" xfId="1573" xr:uid="{00000000-0005-0000-0000-000055060000}"/>
    <cellStyle name="40% - Accent3 18" xfId="826" xr:uid="{00000000-0005-0000-0000-00006A030000}"/>
    <cellStyle name="40% - Accent3 18 2" xfId="1575" xr:uid="{00000000-0005-0000-0000-000057060000}"/>
    <cellStyle name="40% - Accent3 19" xfId="416" xr:uid="{00000000-0005-0000-0000-0000D0010000}"/>
    <cellStyle name="40% - Accent3 19 2" xfId="191" xr:uid="{00000000-0005-0000-0000-0000EE000000}"/>
    <cellStyle name="40% - Accent3 2" xfId="470" xr:uid="{00000000-0005-0000-0000-000006020000}"/>
    <cellStyle name="40% - Accent3 2 2" xfId="472" xr:uid="{00000000-0005-0000-0000-000008020000}"/>
    <cellStyle name="40% - Accent3 20" xfId="675" xr:uid="{00000000-0005-0000-0000-0000D3020000}"/>
    <cellStyle name="40% - Accent3 20 2" xfId="20" xr:uid="{00000000-0005-0000-0000-000018000000}"/>
    <cellStyle name="40% - Accent3 21" xfId="1570" xr:uid="{00000000-0005-0000-0000-000052060000}"/>
    <cellStyle name="40% - Accent3 21 2" xfId="440" xr:uid="{00000000-0005-0000-0000-0000E8010000}"/>
    <cellStyle name="40% - Accent3 22" xfId="1572" xr:uid="{00000000-0005-0000-0000-000054060000}"/>
    <cellStyle name="40% - Accent3 22 2" xfId="1574" xr:uid="{00000000-0005-0000-0000-000056060000}"/>
    <cellStyle name="40% - Accent3 23" xfId="827" xr:uid="{00000000-0005-0000-0000-00006B030000}"/>
    <cellStyle name="40% - Accent3 23 2" xfId="1576" xr:uid="{00000000-0005-0000-0000-000058060000}"/>
    <cellStyle name="40% - Accent3 24" xfId="417" xr:uid="{00000000-0005-0000-0000-0000D1010000}"/>
    <cellStyle name="40% - Accent3 24 2" xfId="192" xr:uid="{00000000-0005-0000-0000-0000EF000000}"/>
    <cellStyle name="40% - Accent3 25" xfId="1577" xr:uid="{00000000-0005-0000-0000-000059060000}"/>
    <cellStyle name="40% - Accent3 25 2" xfId="1581" xr:uid="{00000000-0005-0000-0000-00005D060000}"/>
    <cellStyle name="40% - Accent3 26" xfId="1583" xr:uid="{00000000-0005-0000-0000-00005F060000}"/>
    <cellStyle name="40% - Accent3 26 2" xfId="1587" xr:uid="{00000000-0005-0000-0000-000063060000}"/>
    <cellStyle name="40% - Accent3 27" xfId="1590" xr:uid="{00000000-0005-0000-0000-000066060000}"/>
    <cellStyle name="40% - Accent3 27 2" xfId="1592" xr:uid="{00000000-0005-0000-0000-000068060000}"/>
    <cellStyle name="40% - Accent3 28" xfId="1594" xr:uid="{00000000-0005-0000-0000-00006A060000}"/>
    <cellStyle name="40% - Accent3 28 2" xfId="1597" xr:uid="{00000000-0005-0000-0000-00006D060000}"/>
    <cellStyle name="40% - Accent3 29" xfId="1599" xr:uid="{00000000-0005-0000-0000-00006F060000}"/>
    <cellStyle name="40% - Accent3 29 2" xfId="1601" xr:uid="{00000000-0005-0000-0000-000071060000}"/>
    <cellStyle name="40% - Accent3 3" xfId="1605" xr:uid="{00000000-0005-0000-0000-000075060000}"/>
    <cellStyle name="40% - Accent3 3 2" xfId="1606" xr:uid="{00000000-0005-0000-0000-000076060000}"/>
    <cellStyle name="40% - Accent3 30" xfId="1578" xr:uid="{00000000-0005-0000-0000-00005A060000}"/>
    <cellStyle name="40% - Accent3 30 2" xfId="1582" xr:uid="{00000000-0005-0000-0000-00005E060000}"/>
    <cellStyle name="40% - Accent3 31" xfId="1584" xr:uid="{00000000-0005-0000-0000-000060060000}"/>
    <cellStyle name="40% - Accent3 31 2" xfId="1588" xr:uid="{00000000-0005-0000-0000-000064060000}"/>
    <cellStyle name="40% - Accent3 32" xfId="1591" xr:uid="{00000000-0005-0000-0000-000067060000}"/>
    <cellStyle name="40% - Accent3 32 2" xfId="1593" xr:uid="{00000000-0005-0000-0000-000069060000}"/>
    <cellStyle name="40% - Accent3 33" xfId="1595" xr:uid="{00000000-0005-0000-0000-00006B060000}"/>
    <cellStyle name="40% - Accent3 33 2" xfId="1598" xr:uid="{00000000-0005-0000-0000-00006E060000}"/>
    <cellStyle name="40% - Accent3 34" xfId="1600" xr:uid="{00000000-0005-0000-0000-000070060000}"/>
    <cellStyle name="40% - Accent3 34 2" xfId="1602" xr:uid="{00000000-0005-0000-0000-000072060000}"/>
    <cellStyle name="40% - Accent3 35" xfId="1607" xr:uid="{00000000-0005-0000-0000-000077060000}"/>
    <cellStyle name="40% - Accent3 35 2" xfId="1611" xr:uid="{00000000-0005-0000-0000-00007B060000}"/>
    <cellStyle name="40% - Accent3 36" xfId="1614" xr:uid="{00000000-0005-0000-0000-00007E060000}"/>
    <cellStyle name="40% - Accent3 36 2" xfId="1618" xr:uid="{00000000-0005-0000-0000-000082060000}"/>
    <cellStyle name="40% - Accent3 37" xfId="1621" xr:uid="{00000000-0005-0000-0000-000085060000}"/>
    <cellStyle name="40% - Accent3 37 2" xfId="1623" xr:uid="{00000000-0005-0000-0000-000087060000}"/>
    <cellStyle name="40% - Accent3 38" xfId="1626" xr:uid="{00000000-0005-0000-0000-00008A060000}"/>
    <cellStyle name="40% - Accent3 38 2" xfId="1628" xr:uid="{00000000-0005-0000-0000-00008C060000}"/>
    <cellStyle name="40% - Accent3 39" xfId="1633" xr:uid="{00000000-0005-0000-0000-000091060000}"/>
    <cellStyle name="40% - Accent3 39 2" xfId="1635" xr:uid="{00000000-0005-0000-0000-000093060000}"/>
    <cellStyle name="40% - Accent3 4" xfId="484" xr:uid="{00000000-0005-0000-0000-000014020000}"/>
    <cellStyle name="40% - Accent3 4 2" xfId="1640" xr:uid="{00000000-0005-0000-0000-000098060000}"/>
    <cellStyle name="40% - Accent3 40" xfId="1608" xr:uid="{00000000-0005-0000-0000-000078060000}"/>
    <cellStyle name="40% - Accent3 40 2" xfId="1612" xr:uid="{00000000-0005-0000-0000-00007C060000}"/>
    <cellStyle name="40% - Accent3 41" xfId="1615" xr:uid="{00000000-0005-0000-0000-00007F060000}"/>
    <cellStyle name="40% - Accent3 41 2" xfId="1619" xr:uid="{00000000-0005-0000-0000-000083060000}"/>
    <cellStyle name="40% - Accent3 42" xfId="1622" xr:uid="{00000000-0005-0000-0000-000086060000}"/>
    <cellStyle name="40% - Accent3 42 2" xfId="1624" xr:uid="{00000000-0005-0000-0000-000088060000}"/>
    <cellStyle name="40% - Accent3 43" xfId="1627" xr:uid="{00000000-0005-0000-0000-00008B060000}"/>
    <cellStyle name="40% - Accent3 43 2" xfId="1629" xr:uid="{00000000-0005-0000-0000-00008D060000}"/>
    <cellStyle name="40% - Accent3 44" xfId="1634" xr:uid="{00000000-0005-0000-0000-000092060000}"/>
    <cellStyle name="40% - Accent3 44 2" xfId="1636" xr:uid="{00000000-0005-0000-0000-000094060000}"/>
    <cellStyle name="40% - Accent3 45" xfId="1646" xr:uid="{00000000-0005-0000-0000-00009E060000}"/>
    <cellStyle name="40% - Accent3 45 2" xfId="1648" xr:uid="{00000000-0005-0000-0000-0000A0060000}"/>
    <cellStyle name="40% - Accent3 46" xfId="1652" xr:uid="{00000000-0005-0000-0000-0000A4060000}"/>
    <cellStyle name="40% - Accent3 46 2" xfId="1656" xr:uid="{00000000-0005-0000-0000-0000A8060000}"/>
    <cellStyle name="40% - Accent3 47" xfId="1660" xr:uid="{00000000-0005-0000-0000-0000AC060000}"/>
    <cellStyle name="40% - Accent3 47 2" xfId="1662" xr:uid="{00000000-0005-0000-0000-0000AE060000}"/>
    <cellStyle name="40% - Accent3 48" xfId="118" xr:uid="{00000000-0005-0000-0000-000096000000}"/>
    <cellStyle name="40% - Accent3 48 2" xfId="1666" xr:uid="{00000000-0005-0000-0000-0000B2060000}"/>
    <cellStyle name="40% - Accent3 49" xfId="134" xr:uid="{00000000-0005-0000-0000-0000AA000000}"/>
    <cellStyle name="40% - Accent3 49 2" xfId="1669" xr:uid="{00000000-0005-0000-0000-0000B5060000}"/>
    <cellStyle name="40% - Accent3 5" xfId="1671" xr:uid="{00000000-0005-0000-0000-0000B7060000}"/>
    <cellStyle name="40% - Accent3 5 2" xfId="1673" xr:uid="{00000000-0005-0000-0000-0000B9060000}"/>
    <cellStyle name="40% - Accent3 50" xfId="1647" xr:uid="{00000000-0005-0000-0000-00009F060000}"/>
    <cellStyle name="40% - Accent3 50 2" xfId="1649" xr:uid="{00000000-0005-0000-0000-0000A1060000}"/>
    <cellStyle name="40% - Accent3 51" xfId="1653" xr:uid="{00000000-0005-0000-0000-0000A5060000}"/>
    <cellStyle name="40% - Accent3 51 2" xfId="1657" xr:uid="{00000000-0005-0000-0000-0000A9060000}"/>
    <cellStyle name="40% - Accent3 52" xfId="1661" xr:uid="{00000000-0005-0000-0000-0000AD060000}"/>
    <cellStyle name="40% - Accent3 52 2" xfId="1663" xr:uid="{00000000-0005-0000-0000-0000AF060000}"/>
    <cellStyle name="40% - Accent3 53" xfId="119" xr:uid="{00000000-0005-0000-0000-000097000000}"/>
    <cellStyle name="40% - Accent3 53 2" xfId="1667" xr:uid="{00000000-0005-0000-0000-0000B3060000}"/>
    <cellStyle name="40% - Accent3 54" xfId="135" xr:uid="{00000000-0005-0000-0000-0000AB000000}"/>
    <cellStyle name="40% - Accent3 54 2" xfId="1670" xr:uid="{00000000-0005-0000-0000-0000B6060000}"/>
    <cellStyle name="40% - Accent3 55 2" xfId="101" xr:uid="{00000000-0005-0000-0000-000081000000}"/>
    <cellStyle name="40% - Accent3 55 2 2" xfId="1675" xr:uid="{00000000-0005-0000-0000-0000BB060000}"/>
    <cellStyle name="40% - Accent3 55 2 2 2" xfId="1676" xr:uid="{00000000-0005-0000-0000-0000BC060000}"/>
    <cellStyle name="40% - Accent3 55 2 3" xfId="1678" xr:uid="{00000000-0005-0000-0000-0000BE060000}"/>
    <cellStyle name="40% - Accent3 55 3" xfId="1683" xr:uid="{00000000-0005-0000-0000-0000C3060000}"/>
    <cellStyle name="40% - Accent3 55 3 2" xfId="1684" xr:uid="{00000000-0005-0000-0000-0000C4060000}"/>
    <cellStyle name="40% - Accent3 56 2" xfId="1688" xr:uid="{00000000-0005-0000-0000-0000C8060000}"/>
    <cellStyle name="40% - Accent3 56 2 2" xfId="1689" xr:uid="{00000000-0005-0000-0000-0000C9060000}"/>
    <cellStyle name="40% - Accent3 56 2 2 2" xfId="409" xr:uid="{00000000-0005-0000-0000-0000C9010000}"/>
    <cellStyle name="40% - Accent3 56 2 3" xfId="1690" xr:uid="{00000000-0005-0000-0000-0000CA060000}"/>
    <cellStyle name="40% - Accent3 56 3" xfId="1694" xr:uid="{00000000-0005-0000-0000-0000CE060000}"/>
    <cellStyle name="40% - Accent3 56 3 2" xfId="1695" xr:uid="{00000000-0005-0000-0000-0000CF060000}"/>
    <cellStyle name="40% - Accent3 6" xfId="1696" xr:uid="{00000000-0005-0000-0000-0000D0060000}"/>
    <cellStyle name="40% - Accent3 6 2" xfId="1697" xr:uid="{00000000-0005-0000-0000-0000D1060000}"/>
    <cellStyle name="40% - Accent3 7" xfId="1698" xr:uid="{00000000-0005-0000-0000-0000D2060000}"/>
    <cellStyle name="40% - Accent3 7 2" xfId="1699" xr:uid="{00000000-0005-0000-0000-0000D3060000}"/>
    <cellStyle name="40% - Accent3 8" xfId="518" xr:uid="{00000000-0005-0000-0000-000036020000}"/>
    <cellStyle name="40% - Accent3 8 2" xfId="1700" xr:uid="{00000000-0005-0000-0000-0000D4060000}"/>
    <cellStyle name="40% - Accent3 9" xfId="1702" xr:uid="{00000000-0005-0000-0000-0000D6060000}"/>
    <cellStyle name="40% - Accent3 9 2" xfId="1707" xr:uid="{00000000-0005-0000-0000-0000DB060000}"/>
    <cellStyle name="40% - Accent4 10" xfId="1708" xr:uid="{00000000-0005-0000-0000-0000DC060000}"/>
    <cellStyle name="40% - Accent4 10 2" xfId="1711" xr:uid="{00000000-0005-0000-0000-0000DF060000}"/>
    <cellStyle name="40% - Accent4 11" xfId="1712" xr:uid="{00000000-0005-0000-0000-0000E0060000}"/>
    <cellStyle name="40% - Accent4 11 2" xfId="1715" xr:uid="{00000000-0005-0000-0000-0000E3060000}"/>
    <cellStyle name="40% - Accent4 12" xfId="562" xr:uid="{00000000-0005-0000-0000-000062020000}"/>
    <cellStyle name="40% - Accent4 12 2" xfId="163" xr:uid="{00000000-0005-0000-0000-0000CD000000}"/>
    <cellStyle name="40% - Accent4 13" xfId="1716" xr:uid="{00000000-0005-0000-0000-0000E4060000}"/>
    <cellStyle name="40% - Accent4 13 2" xfId="1717" xr:uid="{00000000-0005-0000-0000-0000E5060000}"/>
    <cellStyle name="40% - Accent4 14" xfId="1718" xr:uid="{00000000-0005-0000-0000-0000E6060000}"/>
    <cellStyle name="40% - Accent4 14 2" xfId="1720" xr:uid="{00000000-0005-0000-0000-0000E8060000}"/>
    <cellStyle name="40% - Accent4 15" xfId="1721" xr:uid="{00000000-0005-0000-0000-0000E9060000}"/>
    <cellStyle name="40% - Accent4 15 2" xfId="1724" xr:uid="{00000000-0005-0000-0000-0000EC060000}"/>
    <cellStyle name="40% - Accent4 16" xfId="1726" xr:uid="{00000000-0005-0000-0000-0000EE060000}"/>
    <cellStyle name="40% - Accent4 16 2" xfId="1730" xr:uid="{00000000-0005-0000-0000-0000F2060000}"/>
    <cellStyle name="40% - Accent4 17" xfId="1732" xr:uid="{00000000-0005-0000-0000-0000F4060000}"/>
    <cellStyle name="40% - Accent4 17 2" xfId="1085" xr:uid="{00000000-0005-0000-0000-00006D040000}"/>
    <cellStyle name="40% - Accent4 18" xfId="845" xr:uid="{00000000-0005-0000-0000-00007D030000}"/>
    <cellStyle name="40% - Accent4 18 2" xfId="1736" xr:uid="{00000000-0005-0000-0000-0000F8060000}"/>
    <cellStyle name="40% - Accent4 19" xfId="1738" xr:uid="{00000000-0005-0000-0000-0000FA060000}"/>
    <cellStyle name="40% - Accent4 19 2" xfId="1740" xr:uid="{00000000-0005-0000-0000-0000FC060000}"/>
    <cellStyle name="40% - Accent4 2" xfId="1743" xr:uid="{00000000-0005-0000-0000-0000FF060000}"/>
    <cellStyle name="40% - Accent4 2 2" xfId="642" xr:uid="{00000000-0005-0000-0000-0000B2020000}"/>
    <cellStyle name="40% - Accent4 20" xfId="1722" xr:uid="{00000000-0005-0000-0000-0000EA060000}"/>
    <cellStyle name="40% - Accent4 20 2" xfId="1725" xr:uid="{00000000-0005-0000-0000-0000ED060000}"/>
    <cellStyle name="40% - Accent4 21" xfId="1727" xr:uid="{00000000-0005-0000-0000-0000EF060000}"/>
    <cellStyle name="40% - Accent4 21 2" xfId="1731" xr:uid="{00000000-0005-0000-0000-0000F3060000}"/>
    <cellStyle name="40% - Accent4 22" xfId="1733" xr:uid="{00000000-0005-0000-0000-0000F5060000}"/>
    <cellStyle name="40% - Accent4 22 2" xfId="1086" xr:uid="{00000000-0005-0000-0000-00006E040000}"/>
    <cellStyle name="40% - Accent4 23" xfId="846" xr:uid="{00000000-0005-0000-0000-00007E030000}"/>
    <cellStyle name="40% - Accent4 23 2" xfId="1737" xr:uid="{00000000-0005-0000-0000-0000F9060000}"/>
    <cellStyle name="40% - Accent4 24" xfId="1739" xr:uid="{00000000-0005-0000-0000-0000FB060000}"/>
    <cellStyle name="40% - Accent4 24 2" xfId="1741" xr:uid="{00000000-0005-0000-0000-0000FD060000}"/>
    <cellStyle name="40% - Accent4 25" xfId="1744" xr:uid="{00000000-0005-0000-0000-000000070000}"/>
    <cellStyle name="40% - Accent4 25 2" xfId="1746" xr:uid="{00000000-0005-0000-0000-000002070000}"/>
    <cellStyle name="40% - Accent4 26" xfId="1748" xr:uid="{00000000-0005-0000-0000-000004070000}"/>
    <cellStyle name="40% - Accent4 26 2" xfId="1750" xr:uid="{00000000-0005-0000-0000-000006070000}"/>
    <cellStyle name="40% - Accent4 27" xfId="1752" xr:uid="{00000000-0005-0000-0000-000008070000}"/>
    <cellStyle name="40% - Accent4 27 2" xfId="1263" xr:uid="{00000000-0005-0000-0000-00001F050000}"/>
    <cellStyle name="40% - Accent4 28" xfId="1754" xr:uid="{00000000-0005-0000-0000-00000A070000}"/>
    <cellStyle name="40% - Accent4 28 2" xfId="1756" xr:uid="{00000000-0005-0000-0000-00000C070000}"/>
    <cellStyle name="40% - Accent4 29" xfId="1174" xr:uid="{00000000-0005-0000-0000-0000C6040000}"/>
    <cellStyle name="40% - Accent4 29 2" xfId="1758" xr:uid="{00000000-0005-0000-0000-00000E070000}"/>
    <cellStyle name="40% - Accent4 3" xfId="1761" xr:uid="{00000000-0005-0000-0000-000011070000}"/>
    <cellStyle name="40% - Accent4 3 2" xfId="647" xr:uid="{00000000-0005-0000-0000-0000B7020000}"/>
    <cellStyle name="40% - Accent4 30" xfId="1745" xr:uid="{00000000-0005-0000-0000-000001070000}"/>
    <cellStyle name="40% - Accent4 30 2" xfId="1747" xr:uid="{00000000-0005-0000-0000-000003070000}"/>
    <cellStyle name="40% - Accent4 31" xfId="1749" xr:uid="{00000000-0005-0000-0000-000005070000}"/>
    <cellStyle name="40% - Accent4 31 2" xfId="1751" xr:uid="{00000000-0005-0000-0000-000007070000}"/>
    <cellStyle name="40% - Accent4 32" xfId="1753" xr:uid="{00000000-0005-0000-0000-000009070000}"/>
    <cellStyle name="40% - Accent4 32 2" xfId="1264" xr:uid="{00000000-0005-0000-0000-000020050000}"/>
    <cellStyle name="40% - Accent4 33" xfId="1755" xr:uid="{00000000-0005-0000-0000-00000B070000}"/>
    <cellStyle name="40% - Accent4 33 2" xfId="1757" xr:uid="{00000000-0005-0000-0000-00000D070000}"/>
    <cellStyle name="40% - Accent4 34" xfId="1175" xr:uid="{00000000-0005-0000-0000-0000C7040000}"/>
    <cellStyle name="40% - Accent4 34 2" xfId="1759" xr:uid="{00000000-0005-0000-0000-00000F070000}"/>
    <cellStyle name="40% - Accent4 35" xfId="1762" xr:uid="{00000000-0005-0000-0000-000012070000}"/>
    <cellStyle name="40% - Accent4 35 2" xfId="1766" xr:uid="{00000000-0005-0000-0000-000016070000}"/>
    <cellStyle name="40% - Accent4 36" xfId="1769" xr:uid="{00000000-0005-0000-0000-000019070000}"/>
    <cellStyle name="40% - Accent4 36 2" xfId="111" xr:uid="{00000000-0005-0000-0000-00008D000000}"/>
    <cellStyle name="40% - Accent4 37" xfId="1772" xr:uid="{00000000-0005-0000-0000-00001C070000}"/>
    <cellStyle name="40% - Accent4 37 2" xfId="1774" xr:uid="{00000000-0005-0000-0000-00001E070000}"/>
    <cellStyle name="40% - Accent4 38" xfId="1777" xr:uid="{00000000-0005-0000-0000-000021070000}"/>
    <cellStyle name="40% - Accent4 38 2" xfId="1310" xr:uid="{00000000-0005-0000-0000-00004E050000}"/>
    <cellStyle name="40% - Accent4 39" xfId="1128" xr:uid="{00000000-0005-0000-0000-000098040000}"/>
    <cellStyle name="40% - Accent4 39 2" xfId="1779" xr:uid="{00000000-0005-0000-0000-000023070000}"/>
    <cellStyle name="40% - Accent4 4" xfId="641" xr:uid="{00000000-0005-0000-0000-0000B1020000}"/>
    <cellStyle name="40% - Accent4 4 2" xfId="331" xr:uid="{00000000-0005-0000-0000-00007B010000}"/>
    <cellStyle name="40% - Accent4 40" xfId="1763" xr:uid="{00000000-0005-0000-0000-000013070000}"/>
    <cellStyle name="40% - Accent4 40 2" xfId="1767" xr:uid="{00000000-0005-0000-0000-000017070000}"/>
    <cellStyle name="40% - Accent4 41" xfId="1770" xr:uid="{00000000-0005-0000-0000-00001A070000}"/>
    <cellStyle name="40% - Accent4 41 2" xfId="112" xr:uid="{00000000-0005-0000-0000-00008E000000}"/>
    <cellStyle name="40% - Accent4 42" xfId="1773" xr:uid="{00000000-0005-0000-0000-00001D070000}"/>
    <cellStyle name="40% - Accent4 42 2" xfId="1775" xr:uid="{00000000-0005-0000-0000-00001F070000}"/>
    <cellStyle name="40% - Accent4 43" xfId="1778" xr:uid="{00000000-0005-0000-0000-000022070000}"/>
    <cellStyle name="40% - Accent4 43 2" xfId="1311" xr:uid="{00000000-0005-0000-0000-00004F050000}"/>
    <cellStyle name="40% - Accent4 44" xfId="1129" xr:uid="{00000000-0005-0000-0000-000099040000}"/>
    <cellStyle name="40% - Accent4 44 2" xfId="1780" xr:uid="{00000000-0005-0000-0000-000024070000}"/>
    <cellStyle name="40% - Accent4 45" xfId="1784" xr:uid="{00000000-0005-0000-0000-000028070000}"/>
    <cellStyle name="40% - Accent4 45 2" xfId="1786" xr:uid="{00000000-0005-0000-0000-00002A070000}"/>
    <cellStyle name="40% - Accent4 46" xfId="1790" xr:uid="{00000000-0005-0000-0000-00002E070000}"/>
    <cellStyle name="40% - Accent4 46 2" xfId="1792" xr:uid="{00000000-0005-0000-0000-000030070000}"/>
    <cellStyle name="40% - Accent4 47" xfId="1796" xr:uid="{00000000-0005-0000-0000-000034070000}"/>
    <cellStyle name="40% - Accent4 47 2" xfId="1798" xr:uid="{00000000-0005-0000-0000-000036070000}"/>
    <cellStyle name="40% - Accent4 48" xfId="1802" xr:uid="{00000000-0005-0000-0000-00003A070000}"/>
    <cellStyle name="40% - Accent4 48 2" xfId="1447" xr:uid="{00000000-0005-0000-0000-0000D7050000}"/>
    <cellStyle name="40% - Accent4 49" xfId="1806" xr:uid="{00000000-0005-0000-0000-00003E070000}"/>
    <cellStyle name="40% - Accent4 49 2" xfId="1563" xr:uid="{00000000-0005-0000-0000-00004B060000}"/>
    <cellStyle name="40% - Accent4 5" xfId="1808" xr:uid="{00000000-0005-0000-0000-000040070000}"/>
    <cellStyle name="40% - Accent4 5 2" xfId="120" xr:uid="{00000000-0005-0000-0000-000098000000}"/>
    <cellStyle name="40% - Accent4 50" xfId="1785" xr:uid="{00000000-0005-0000-0000-000029070000}"/>
    <cellStyle name="40% - Accent4 50 2" xfId="1787" xr:uid="{00000000-0005-0000-0000-00002B070000}"/>
    <cellStyle name="40% - Accent4 51" xfId="1791" xr:uid="{00000000-0005-0000-0000-00002F070000}"/>
    <cellStyle name="40% - Accent4 51 2" xfId="1793" xr:uid="{00000000-0005-0000-0000-000031070000}"/>
    <cellStyle name="40% - Accent4 52" xfId="1797" xr:uid="{00000000-0005-0000-0000-000035070000}"/>
    <cellStyle name="40% - Accent4 52 2" xfId="1799" xr:uid="{00000000-0005-0000-0000-000037070000}"/>
    <cellStyle name="40% - Accent4 53" xfId="1803" xr:uid="{00000000-0005-0000-0000-00003B070000}"/>
    <cellStyle name="40% - Accent4 53 2" xfId="1448" xr:uid="{00000000-0005-0000-0000-0000D8050000}"/>
    <cellStyle name="40% - Accent4 54" xfId="1807" xr:uid="{00000000-0005-0000-0000-00003F070000}"/>
    <cellStyle name="40% - Accent4 54 2" xfId="1564" xr:uid="{00000000-0005-0000-0000-00004C060000}"/>
    <cellStyle name="40% - Accent4 55 2" xfId="1701" xr:uid="{00000000-0005-0000-0000-0000D5060000}"/>
    <cellStyle name="40% - Accent4 55 2 2" xfId="1706" xr:uid="{00000000-0005-0000-0000-0000DA060000}"/>
    <cellStyle name="40% - Accent4 55 2 2 2" xfId="1809" xr:uid="{00000000-0005-0000-0000-000041070000}"/>
    <cellStyle name="40% - Accent4 55 2 3" xfId="769" xr:uid="{00000000-0005-0000-0000-000031030000}"/>
    <cellStyle name="40% - Accent4 55 3" xfId="1810" xr:uid="{00000000-0005-0000-0000-000042070000}"/>
    <cellStyle name="40% - Accent4 55 3 2" xfId="1812" xr:uid="{00000000-0005-0000-0000-000044070000}"/>
    <cellStyle name="40% - Accent4 56 2" xfId="1816" xr:uid="{00000000-0005-0000-0000-000048070000}"/>
    <cellStyle name="40% - Accent4 56 2 2" xfId="457" xr:uid="{00000000-0005-0000-0000-0000F9010000}"/>
    <cellStyle name="40% - Accent4 56 2 2 2" xfId="591" xr:uid="{00000000-0005-0000-0000-00007F020000}"/>
    <cellStyle name="40% - Accent4 56 2 3" xfId="296" xr:uid="{00000000-0005-0000-0000-000058010000}"/>
    <cellStyle name="40% - Accent4 56 3" xfId="1819" xr:uid="{00000000-0005-0000-0000-00004B070000}"/>
    <cellStyle name="40% - Accent4 56 3 2" xfId="1821" xr:uid="{00000000-0005-0000-0000-00004D070000}"/>
    <cellStyle name="40% - Accent4 6" xfId="1822" xr:uid="{00000000-0005-0000-0000-00004E070000}"/>
    <cellStyle name="40% - Accent4 6 2" xfId="1290" xr:uid="{00000000-0005-0000-0000-00003A050000}"/>
    <cellStyle name="40% - Accent4 7" xfId="1823" xr:uid="{00000000-0005-0000-0000-00004F070000}"/>
    <cellStyle name="40% - Accent4 7 2" xfId="1824" xr:uid="{00000000-0005-0000-0000-000050070000}"/>
    <cellStyle name="40% - Accent4 8" xfId="523" xr:uid="{00000000-0005-0000-0000-00003B020000}"/>
    <cellStyle name="40% - Accent4 8 2" xfId="1825" xr:uid="{00000000-0005-0000-0000-000051070000}"/>
    <cellStyle name="40% - Accent4 9" xfId="1813" xr:uid="{00000000-0005-0000-0000-000045070000}"/>
    <cellStyle name="40% - Accent4 9 2" xfId="454" xr:uid="{00000000-0005-0000-0000-0000F6010000}"/>
    <cellStyle name="40% - Accent5 10" xfId="1826" xr:uid="{00000000-0005-0000-0000-000052070000}"/>
    <cellStyle name="40% - Accent5 10 2" xfId="1827" xr:uid="{00000000-0005-0000-0000-000053070000}"/>
    <cellStyle name="40% - Accent5 11" xfId="1830" xr:uid="{00000000-0005-0000-0000-000056070000}"/>
    <cellStyle name="40% - Accent5 11 2" xfId="1833" xr:uid="{00000000-0005-0000-0000-000059070000}"/>
    <cellStyle name="40% - Accent5 12" xfId="450" xr:uid="{00000000-0005-0000-0000-0000F2010000}"/>
    <cellStyle name="40% - Accent5 12 2" xfId="1834" xr:uid="{00000000-0005-0000-0000-00005A070000}"/>
    <cellStyle name="40% - Accent5 13" xfId="1836" xr:uid="{00000000-0005-0000-0000-00005C070000}"/>
    <cellStyle name="40% - Accent5 13 2" xfId="1837" xr:uid="{00000000-0005-0000-0000-00005D070000}"/>
    <cellStyle name="40% - Accent5 14" xfId="1838" xr:uid="{00000000-0005-0000-0000-00005E070000}"/>
    <cellStyle name="40% - Accent5 14 2" xfId="1839" xr:uid="{00000000-0005-0000-0000-00005F070000}"/>
    <cellStyle name="40% - Accent5 15" xfId="1840" xr:uid="{00000000-0005-0000-0000-000060070000}"/>
    <cellStyle name="40% - Accent5 15 2" xfId="1842" xr:uid="{00000000-0005-0000-0000-000062070000}"/>
    <cellStyle name="40% - Accent5 16" xfId="1845" xr:uid="{00000000-0005-0000-0000-000065070000}"/>
    <cellStyle name="40% - Accent5 16 2" xfId="1847" xr:uid="{00000000-0005-0000-0000-000067070000}"/>
    <cellStyle name="40% - Accent5 17" xfId="1850" xr:uid="{00000000-0005-0000-0000-00006A070000}"/>
    <cellStyle name="40% - Accent5 17 2" xfId="1852" xr:uid="{00000000-0005-0000-0000-00006C070000}"/>
    <cellStyle name="40% - Accent5 18" xfId="876" xr:uid="{00000000-0005-0000-0000-00009C030000}"/>
    <cellStyle name="40% - Accent5 18 2" xfId="1856" xr:uid="{00000000-0005-0000-0000-000070070000}"/>
    <cellStyle name="40% - Accent5 19" xfId="1859" xr:uid="{00000000-0005-0000-0000-000073070000}"/>
    <cellStyle name="40% - Accent5 19 2" xfId="1861" xr:uid="{00000000-0005-0000-0000-000075070000}"/>
    <cellStyle name="40% - Accent5 2" xfId="1863" xr:uid="{00000000-0005-0000-0000-000077070000}"/>
    <cellStyle name="40% - Accent5 2 2" xfId="1864" xr:uid="{00000000-0005-0000-0000-000078070000}"/>
    <cellStyle name="40% - Accent5 20" xfId="1841" xr:uid="{00000000-0005-0000-0000-000061070000}"/>
    <cellStyle name="40% - Accent5 20 2" xfId="1843" xr:uid="{00000000-0005-0000-0000-000063070000}"/>
    <cellStyle name="40% - Accent5 21" xfId="1846" xr:uid="{00000000-0005-0000-0000-000066070000}"/>
    <cellStyle name="40% - Accent5 21 2" xfId="1848" xr:uid="{00000000-0005-0000-0000-000068070000}"/>
    <cellStyle name="40% - Accent5 22" xfId="1851" xr:uid="{00000000-0005-0000-0000-00006B070000}"/>
    <cellStyle name="40% - Accent5 22 2" xfId="1853" xr:uid="{00000000-0005-0000-0000-00006D070000}"/>
    <cellStyle name="40% - Accent5 23" xfId="877" xr:uid="{00000000-0005-0000-0000-00009D030000}"/>
    <cellStyle name="40% - Accent5 23 2" xfId="1857" xr:uid="{00000000-0005-0000-0000-000071070000}"/>
    <cellStyle name="40% - Accent5 24" xfId="1860" xr:uid="{00000000-0005-0000-0000-000074070000}"/>
    <cellStyle name="40% - Accent5 24 2" xfId="1862" xr:uid="{00000000-0005-0000-0000-000076070000}"/>
    <cellStyle name="40% - Accent5 25" xfId="1866" xr:uid="{00000000-0005-0000-0000-00007A070000}"/>
    <cellStyle name="40% - Accent5 25 2" xfId="1868" xr:uid="{00000000-0005-0000-0000-00007C070000}"/>
    <cellStyle name="40% - Accent5 26" xfId="1872" xr:uid="{00000000-0005-0000-0000-000080070000}"/>
    <cellStyle name="40% - Accent5 26 2" xfId="1874" xr:uid="{00000000-0005-0000-0000-000082070000}"/>
    <cellStyle name="40% - Accent5 27" xfId="1878" xr:uid="{00000000-0005-0000-0000-000086070000}"/>
    <cellStyle name="40% - Accent5 27 2" xfId="1880" xr:uid="{00000000-0005-0000-0000-000088070000}"/>
    <cellStyle name="40% - Accent5 28" xfId="1886" xr:uid="{00000000-0005-0000-0000-00008E070000}"/>
    <cellStyle name="40% - Accent5 28 2" xfId="1888" xr:uid="{00000000-0005-0000-0000-000090070000}"/>
    <cellStyle name="40% - Accent5 29" xfId="1195" xr:uid="{00000000-0005-0000-0000-0000DB040000}"/>
    <cellStyle name="40% - Accent5 29 2" xfId="1890" xr:uid="{00000000-0005-0000-0000-000092070000}"/>
    <cellStyle name="40% - Accent5 3" xfId="1892" xr:uid="{00000000-0005-0000-0000-000094070000}"/>
    <cellStyle name="40% - Accent5 3 2" xfId="1893" xr:uid="{00000000-0005-0000-0000-000095070000}"/>
    <cellStyle name="40% - Accent5 30" xfId="1867" xr:uid="{00000000-0005-0000-0000-00007B070000}"/>
    <cellStyle name="40% - Accent5 30 2" xfId="1869" xr:uid="{00000000-0005-0000-0000-00007D070000}"/>
    <cellStyle name="40% - Accent5 31" xfId="1873" xr:uid="{00000000-0005-0000-0000-000081070000}"/>
    <cellStyle name="40% - Accent5 31 2" xfId="1875" xr:uid="{00000000-0005-0000-0000-000083070000}"/>
    <cellStyle name="40% - Accent5 32" xfId="1879" xr:uid="{00000000-0005-0000-0000-000087070000}"/>
    <cellStyle name="40% - Accent5 32 2" xfId="1881" xr:uid="{00000000-0005-0000-0000-000089070000}"/>
    <cellStyle name="40% - Accent5 33" xfId="1887" xr:uid="{00000000-0005-0000-0000-00008F070000}"/>
    <cellStyle name="40% - Accent5 33 2" xfId="1889" xr:uid="{00000000-0005-0000-0000-000091070000}"/>
    <cellStyle name="40% - Accent5 34" xfId="1196" xr:uid="{00000000-0005-0000-0000-0000DC040000}"/>
    <cellStyle name="40% - Accent5 34 2" xfId="1891" xr:uid="{00000000-0005-0000-0000-000093070000}"/>
    <cellStyle name="40% - Accent5 35" xfId="1896" xr:uid="{00000000-0005-0000-0000-000098070000}"/>
    <cellStyle name="40% - Accent5 35 2" xfId="1898" xr:uid="{00000000-0005-0000-0000-00009A070000}"/>
    <cellStyle name="40% - Accent5 36" xfId="1903" xr:uid="{00000000-0005-0000-0000-00009F070000}"/>
    <cellStyle name="40% - Accent5 36 2" xfId="1905" xr:uid="{00000000-0005-0000-0000-0000A1070000}"/>
    <cellStyle name="40% - Accent5 37" xfId="1910" xr:uid="{00000000-0005-0000-0000-0000A6070000}"/>
    <cellStyle name="40% - Accent5 37 2" xfId="1913" xr:uid="{00000000-0005-0000-0000-0000A9070000}"/>
    <cellStyle name="40% - Accent5 38" xfId="1318" xr:uid="{00000000-0005-0000-0000-000056050000}"/>
    <cellStyle name="40% - Accent5 38 2" xfId="1919" xr:uid="{00000000-0005-0000-0000-0000AF070000}"/>
    <cellStyle name="40% - Accent5 39" xfId="1437" xr:uid="{00000000-0005-0000-0000-0000CD050000}"/>
    <cellStyle name="40% - Accent5 39 2" xfId="1922" xr:uid="{00000000-0005-0000-0000-0000B2070000}"/>
    <cellStyle name="40% - Accent5 4" xfId="646" xr:uid="{00000000-0005-0000-0000-0000B6020000}"/>
    <cellStyle name="40% - Accent5 4 2" xfId="6" xr:uid="{00000000-0005-0000-0000-000008000000}"/>
    <cellStyle name="40% - Accent5 40" xfId="1897" xr:uid="{00000000-0005-0000-0000-000099070000}"/>
    <cellStyle name="40% - Accent5 40 2" xfId="1899" xr:uid="{00000000-0005-0000-0000-00009B070000}"/>
    <cellStyle name="40% - Accent5 41" xfId="1904" xr:uid="{00000000-0005-0000-0000-0000A0070000}"/>
    <cellStyle name="40% - Accent5 41 2" xfId="1906" xr:uid="{00000000-0005-0000-0000-0000A2070000}"/>
    <cellStyle name="40% - Accent5 42" xfId="1911" xr:uid="{00000000-0005-0000-0000-0000A7070000}"/>
    <cellStyle name="40% - Accent5 42 2" xfId="1914" xr:uid="{00000000-0005-0000-0000-0000AA070000}"/>
    <cellStyle name="40% - Accent5 43" xfId="1319" xr:uid="{00000000-0005-0000-0000-000057050000}"/>
    <cellStyle name="40% - Accent5 43 2" xfId="1920" xr:uid="{00000000-0005-0000-0000-0000B0070000}"/>
    <cellStyle name="40% - Accent5 44" xfId="1438" xr:uid="{00000000-0005-0000-0000-0000CE050000}"/>
    <cellStyle name="40% - Accent5 44 2" xfId="1923" xr:uid="{00000000-0005-0000-0000-0000B3070000}"/>
    <cellStyle name="40% - Accent5 45" xfId="1931" xr:uid="{00000000-0005-0000-0000-0000BB070000}"/>
    <cellStyle name="40% - Accent5 45 2" xfId="1933" xr:uid="{00000000-0005-0000-0000-0000BD070000}"/>
    <cellStyle name="40% - Accent5 46" xfId="1941" xr:uid="{00000000-0005-0000-0000-0000C5070000}"/>
    <cellStyle name="40% - Accent5 46 2" xfId="1944" xr:uid="{00000000-0005-0000-0000-0000C8070000}"/>
    <cellStyle name="40% - Accent5 47" xfId="1951" xr:uid="{00000000-0005-0000-0000-0000CF070000}"/>
    <cellStyle name="40% - Accent5 47 2" xfId="1953" xr:uid="{00000000-0005-0000-0000-0000D1070000}"/>
    <cellStyle name="40% - Accent5 48" xfId="1962" xr:uid="{00000000-0005-0000-0000-0000DA070000}"/>
    <cellStyle name="40% - Accent5 48 2" xfId="1964" xr:uid="{00000000-0005-0000-0000-0000DC070000}"/>
    <cellStyle name="40% - Accent5 49" xfId="359" xr:uid="{00000000-0005-0000-0000-000097010000}"/>
    <cellStyle name="40% - Accent5 49 2" xfId="1967" xr:uid="{00000000-0005-0000-0000-0000DF070000}"/>
    <cellStyle name="40% - Accent5 5" xfId="1970" xr:uid="{00000000-0005-0000-0000-0000E2070000}"/>
    <cellStyle name="40% - Accent5 5 2" xfId="1971" xr:uid="{00000000-0005-0000-0000-0000E3070000}"/>
    <cellStyle name="40% - Accent5 50" xfId="1932" xr:uid="{00000000-0005-0000-0000-0000BC070000}"/>
    <cellStyle name="40% - Accent5 50 2" xfId="1934" xr:uid="{00000000-0005-0000-0000-0000BE070000}"/>
    <cellStyle name="40% - Accent5 51" xfId="1942" xr:uid="{00000000-0005-0000-0000-0000C6070000}"/>
    <cellStyle name="40% - Accent5 51 2" xfId="1945" xr:uid="{00000000-0005-0000-0000-0000C9070000}"/>
    <cellStyle name="40% - Accent5 52" xfId="1952" xr:uid="{00000000-0005-0000-0000-0000D0070000}"/>
    <cellStyle name="40% - Accent5 52 2" xfId="1954" xr:uid="{00000000-0005-0000-0000-0000D2070000}"/>
    <cellStyle name="40% - Accent5 53" xfId="1963" xr:uid="{00000000-0005-0000-0000-0000DB070000}"/>
    <cellStyle name="40% - Accent5 53 2" xfId="1965" xr:uid="{00000000-0005-0000-0000-0000DD070000}"/>
    <cellStyle name="40% - Accent5 54" xfId="360" xr:uid="{00000000-0005-0000-0000-000098010000}"/>
    <cellStyle name="40% - Accent5 54 2" xfId="1968" xr:uid="{00000000-0005-0000-0000-0000E0070000}"/>
    <cellStyle name="40% - Accent5 55 2" xfId="212" xr:uid="{00000000-0005-0000-0000-000003010000}"/>
    <cellStyle name="40% - Accent5 55 2 2" xfId="185" xr:uid="{00000000-0005-0000-0000-0000E8000000}"/>
    <cellStyle name="40% - Accent5 55 2 2 2" xfId="1972" xr:uid="{00000000-0005-0000-0000-0000E4070000}"/>
    <cellStyle name="40% - Accent5 55 2 3" xfId="1664" xr:uid="{00000000-0005-0000-0000-0000B0060000}"/>
    <cellStyle name="40% - Accent5 55 3" xfId="214" xr:uid="{00000000-0005-0000-0000-000006010000}"/>
    <cellStyle name="40% - Accent5 55 3 2" xfId="216" xr:uid="{00000000-0005-0000-0000-000008010000}"/>
    <cellStyle name="40% - Accent5 56 2" xfId="1973" xr:uid="{00000000-0005-0000-0000-0000E5070000}"/>
    <cellStyle name="40% - Accent5 56 2 2" xfId="441" xr:uid="{00000000-0005-0000-0000-0000E9010000}"/>
    <cellStyle name="40% - Accent5 56 2 2 2" xfId="446" xr:uid="{00000000-0005-0000-0000-0000EE010000}"/>
    <cellStyle name="40% - Accent5 56 2 3" xfId="461" xr:uid="{00000000-0005-0000-0000-0000FD010000}"/>
    <cellStyle name="40% - Accent5 56 3" xfId="1974" xr:uid="{00000000-0005-0000-0000-0000E6070000}"/>
    <cellStyle name="40% - Accent5 56 3 2" xfId="1975" xr:uid="{00000000-0005-0000-0000-0000E7070000}"/>
    <cellStyle name="40% - Accent5 6" xfId="1976" xr:uid="{00000000-0005-0000-0000-0000E8070000}"/>
    <cellStyle name="40% - Accent5 6 2" xfId="1977" xr:uid="{00000000-0005-0000-0000-0000E9070000}"/>
    <cellStyle name="40% - Accent5 7" xfId="1978" xr:uid="{00000000-0005-0000-0000-0000EA070000}"/>
    <cellStyle name="40% - Accent5 7 2" xfId="1980" xr:uid="{00000000-0005-0000-0000-0000EC070000}"/>
    <cellStyle name="40% - Accent5 8" xfId="526" xr:uid="{00000000-0005-0000-0000-00003E020000}"/>
    <cellStyle name="40% - Accent5 8 2" xfId="89" xr:uid="{00000000-0005-0000-0000-000070000000}"/>
    <cellStyle name="40% - Accent5 9" xfId="1981" xr:uid="{00000000-0005-0000-0000-0000ED070000}"/>
    <cellStyle name="40% - Accent5 9 2" xfId="1982" xr:uid="{00000000-0005-0000-0000-0000EE070000}"/>
    <cellStyle name="40% - Accent6 10" xfId="40" xr:uid="{00000000-0005-0000-0000-000033000000}"/>
    <cellStyle name="40% - Accent6 10 2" xfId="1985" xr:uid="{00000000-0005-0000-0000-0000F1070000}"/>
    <cellStyle name="40% - Accent6 11" xfId="1987" xr:uid="{00000000-0005-0000-0000-0000F3070000}"/>
    <cellStyle name="40% - Accent6 11 2" xfId="1989" xr:uid="{00000000-0005-0000-0000-0000F5070000}"/>
    <cellStyle name="40% - Accent6 12" xfId="160" xr:uid="{00000000-0005-0000-0000-0000CA000000}"/>
    <cellStyle name="40% - Accent6 12 2" xfId="804" xr:uid="{00000000-0005-0000-0000-000054030000}"/>
    <cellStyle name="40% - Accent6 13" xfId="1990" xr:uid="{00000000-0005-0000-0000-0000F6070000}"/>
    <cellStyle name="40% - Accent6 13 2" xfId="1991" xr:uid="{00000000-0005-0000-0000-0000F7070000}"/>
    <cellStyle name="40% - Accent6 14" xfId="1992" xr:uid="{00000000-0005-0000-0000-0000F8070000}"/>
    <cellStyle name="40% - Accent6 14 2" xfId="1993" xr:uid="{00000000-0005-0000-0000-0000F9070000}"/>
    <cellStyle name="40% - Accent6 15" xfId="1828" xr:uid="{00000000-0005-0000-0000-000054070000}"/>
    <cellStyle name="40% - Accent6 15 2" xfId="1994" xr:uid="{00000000-0005-0000-0000-0000FA070000}"/>
    <cellStyle name="40% - Accent6 16" xfId="1996" xr:uid="{00000000-0005-0000-0000-0000FC070000}"/>
    <cellStyle name="40% - Accent6 16 2" xfId="1998" xr:uid="{00000000-0005-0000-0000-0000FE070000}"/>
    <cellStyle name="40% - Accent6 17" xfId="2001" xr:uid="{00000000-0005-0000-0000-000001080000}"/>
    <cellStyle name="40% - Accent6 17 2" xfId="1168" xr:uid="{00000000-0005-0000-0000-0000C0040000}"/>
    <cellStyle name="40% - Accent6 18" xfId="899" xr:uid="{00000000-0005-0000-0000-0000B3030000}"/>
    <cellStyle name="40% - Accent6 18 2" xfId="2003" xr:uid="{00000000-0005-0000-0000-000003080000}"/>
    <cellStyle name="40% - Accent6 19" xfId="2005" xr:uid="{00000000-0005-0000-0000-000005080000}"/>
    <cellStyle name="40% - Accent6 19 2" xfId="2007" xr:uid="{00000000-0005-0000-0000-000007080000}"/>
    <cellStyle name="40% - Accent6 2" xfId="2009" xr:uid="{00000000-0005-0000-0000-000009080000}"/>
    <cellStyle name="40% - Accent6 2 2" xfId="2010" xr:uid="{00000000-0005-0000-0000-00000A080000}"/>
    <cellStyle name="40% - Accent6 20" xfId="1829" xr:uid="{00000000-0005-0000-0000-000055070000}"/>
    <cellStyle name="40% - Accent6 20 2" xfId="1995" xr:uid="{00000000-0005-0000-0000-0000FB070000}"/>
    <cellStyle name="40% - Accent6 21" xfId="1997" xr:uid="{00000000-0005-0000-0000-0000FD070000}"/>
    <cellStyle name="40% - Accent6 21 2" xfId="1999" xr:uid="{00000000-0005-0000-0000-0000FF070000}"/>
    <cellStyle name="40% - Accent6 22" xfId="2002" xr:uid="{00000000-0005-0000-0000-000002080000}"/>
    <cellStyle name="40% - Accent6 22 2" xfId="1169" xr:uid="{00000000-0005-0000-0000-0000C1040000}"/>
    <cellStyle name="40% - Accent6 23" xfId="900" xr:uid="{00000000-0005-0000-0000-0000B4030000}"/>
    <cellStyle name="40% - Accent6 23 2" xfId="2004" xr:uid="{00000000-0005-0000-0000-000004080000}"/>
    <cellStyle name="40% - Accent6 24" xfId="2006" xr:uid="{00000000-0005-0000-0000-000006080000}"/>
    <cellStyle name="40% - Accent6 24 2" xfId="2008" xr:uid="{00000000-0005-0000-0000-000008080000}"/>
    <cellStyle name="40% - Accent6 25" xfId="2011" xr:uid="{00000000-0005-0000-0000-00000B080000}"/>
    <cellStyle name="40% - Accent6 25 2" xfId="2013" xr:uid="{00000000-0005-0000-0000-00000D080000}"/>
    <cellStyle name="40% - Accent6 26" xfId="2016" xr:uid="{00000000-0005-0000-0000-000010080000}"/>
    <cellStyle name="40% - Accent6 26 2" xfId="2018" xr:uid="{00000000-0005-0000-0000-000012080000}"/>
    <cellStyle name="40% - Accent6 27" xfId="2020" xr:uid="{00000000-0005-0000-0000-000014080000}"/>
    <cellStyle name="40% - Accent6 27 2" xfId="2024" xr:uid="{00000000-0005-0000-0000-000018080000}"/>
    <cellStyle name="40% - Accent6 28" xfId="2026" xr:uid="{00000000-0005-0000-0000-00001A080000}"/>
    <cellStyle name="40% - Accent6 28 2" xfId="2028" xr:uid="{00000000-0005-0000-0000-00001C080000}"/>
    <cellStyle name="40% - Accent6 29" xfId="1223" xr:uid="{00000000-0005-0000-0000-0000F7040000}"/>
    <cellStyle name="40% - Accent6 29 2" xfId="1338" xr:uid="{00000000-0005-0000-0000-00006A050000}"/>
    <cellStyle name="40% - Accent6 3" xfId="2030" xr:uid="{00000000-0005-0000-0000-00001E080000}"/>
    <cellStyle name="40% - Accent6 3 2" xfId="105" xr:uid="{00000000-0005-0000-0000-000087000000}"/>
    <cellStyle name="40% - Accent6 30" xfId="2012" xr:uid="{00000000-0005-0000-0000-00000C080000}"/>
    <cellStyle name="40% - Accent6 30 2" xfId="2014" xr:uid="{00000000-0005-0000-0000-00000E080000}"/>
    <cellStyle name="40% - Accent6 31" xfId="2017" xr:uid="{00000000-0005-0000-0000-000011080000}"/>
    <cellStyle name="40% - Accent6 31 2" xfId="2019" xr:uid="{00000000-0005-0000-0000-000013080000}"/>
    <cellStyle name="40% - Accent6 32" xfId="2021" xr:uid="{00000000-0005-0000-0000-000015080000}"/>
    <cellStyle name="40% - Accent6 32 2" xfId="2025" xr:uid="{00000000-0005-0000-0000-000019080000}"/>
    <cellStyle name="40% - Accent6 33" xfId="2027" xr:uid="{00000000-0005-0000-0000-00001B080000}"/>
    <cellStyle name="40% - Accent6 33 2" xfId="2029" xr:uid="{00000000-0005-0000-0000-00001D080000}"/>
    <cellStyle name="40% - Accent6 34" xfId="1224" xr:uid="{00000000-0005-0000-0000-0000F8040000}"/>
    <cellStyle name="40% - Accent6 34 2" xfId="1339" xr:uid="{00000000-0005-0000-0000-00006B050000}"/>
    <cellStyle name="40% - Accent6 35" xfId="2031" xr:uid="{00000000-0005-0000-0000-00001F080000}"/>
    <cellStyle name="40% - Accent6 35 2" xfId="2033" xr:uid="{00000000-0005-0000-0000-000021080000}"/>
    <cellStyle name="40% - Accent6 36" xfId="2036" xr:uid="{00000000-0005-0000-0000-000024080000}"/>
    <cellStyle name="40% - Accent6 36 2" xfId="2039" xr:uid="{00000000-0005-0000-0000-000027080000}"/>
    <cellStyle name="40% - Accent6 37" xfId="2042" xr:uid="{00000000-0005-0000-0000-00002A080000}"/>
    <cellStyle name="40% - Accent6 37 2" xfId="37" xr:uid="{00000000-0005-0000-0000-00002C000000}"/>
    <cellStyle name="40% - Accent6 38" xfId="1343" xr:uid="{00000000-0005-0000-0000-00006F050000}"/>
    <cellStyle name="40% - Accent6 38 2" xfId="2044" xr:uid="{00000000-0005-0000-0000-00002C080000}"/>
    <cellStyle name="40% - Accent6 39" xfId="2049" xr:uid="{00000000-0005-0000-0000-000031080000}"/>
    <cellStyle name="40% - Accent6 39 2" xfId="1473" xr:uid="{00000000-0005-0000-0000-0000F1050000}"/>
    <cellStyle name="40% - Accent6 4" xfId="336" xr:uid="{00000000-0005-0000-0000-000080010000}"/>
    <cellStyle name="40% - Accent6 4 2" xfId="2052" xr:uid="{00000000-0005-0000-0000-000034080000}"/>
    <cellStyle name="40% - Accent6 40" xfId="2032" xr:uid="{00000000-0005-0000-0000-000020080000}"/>
    <cellStyle name="40% - Accent6 40 2" xfId="2034" xr:uid="{00000000-0005-0000-0000-000022080000}"/>
    <cellStyle name="40% - Accent6 41" xfId="2037" xr:uid="{00000000-0005-0000-0000-000025080000}"/>
    <cellStyle name="40% - Accent6 41 2" xfId="2040" xr:uid="{00000000-0005-0000-0000-000028080000}"/>
    <cellStyle name="40% - Accent6 42" xfId="2043" xr:uid="{00000000-0005-0000-0000-00002B080000}"/>
    <cellStyle name="40% - Accent6 42 2" xfId="38" xr:uid="{00000000-0005-0000-0000-00002D000000}"/>
    <cellStyle name="40% - Accent6 43" xfId="1344" xr:uid="{00000000-0005-0000-0000-000070050000}"/>
    <cellStyle name="40% - Accent6 43 2" xfId="2045" xr:uid="{00000000-0005-0000-0000-00002D080000}"/>
    <cellStyle name="40% - Accent6 44" xfId="2050" xr:uid="{00000000-0005-0000-0000-000032080000}"/>
    <cellStyle name="40% - Accent6 44 2" xfId="1474" xr:uid="{00000000-0005-0000-0000-0000F2050000}"/>
    <cellStyle name="40% - Accent6 45" xfId="2056" xr:uid="{00000000-0005-0000-0000-000038080000}"/>
    <cellStyle name="40% - Accent6 45 2" xfId="2060" xr:uid="{00000000-0005-0000-0000-00003C080000}"/>
    <cellStyle name="40% - Accent6 46" xfId="2065" xr:uid="{00000000-0005-0000-0000-000041080000}"/>
    <cellStyle name="40% - Accent6 46 2" xfId="2067" xr:uid="{00000000-0005-0000-0000-000043080000}"/>
    <cellStyle name="40% - Accent6 47" xfId="1641" xr:uid="{00000000-0005-0000-0000-000099060000}"/>
    <cellStyle name="40% - Accent6 47 2" xfId="2071" xr:uid="{00000000-0005-0000-0000-000047080000}"/>
    <cellStyle name="40% - Accent6 48" xfId="2076" xr:uid="{00000000-0005-0000-0000-00004C080000}"/>
    <cellStyle name="40% - Accent6 48 2" xfId="2079" xr:uid="{00000000-0005-0000-0000-00004F080000}"/>
    <cellStyle name="40% - Accent6 49" xfId="23" xr:uid="{00000000-0005-0000-0000-00001B000000}"/>
    <cellStyle name="40% - Accent6 49 2" xfId="418" xr:uid="{00000000-0005-0000-0000-0000D2010000}"/>
    <cellStyle name="40% - Accent6 5" xfId="2081" xr:uid="{00000000-0005-0000-0000-000051080000}"/>
    <cellStyle name="40% - Accent6 5 2" xfId="2082" xr:uid="{00000000-0005-0000-0000-000052080000}"/>
    <cellStyle name="40% - Accent6 50" xfId="2057" xr:uid="{00000000-0005-0000-0000-000039080000}"/>
    <cellStyle name="40% - Accent6 50 2" xfId="2061" xr:uid="{00000000-0005-0000-0000-00003D080000}"/>
    <cellStyle name="40% - Accent6 51" xfId="2066" xr:uid="{00000000-0005-0000-0000-000042080000}"/>
    <cellStyle name="40% - Accent6 51 2" xfId="2068" xr:uid="{00000000-0005-0000-0000-000044080000}"/>
    <cellStyle name="40% - Accent6 52" xfId="1642" xr:uid="{00000000-0005-0000-0000-00009A060000}"/>
    <cellStyle name="40% - Accent6 52 2" xfId="2072" xr:uid="{00000000-0005-0000-0000-000048080000}"/>
    <cellStyle name="40% - Accent6 53" xfId="2077" xr:uid="{00000000-0005-0000-0000-00004D080000}"/>
    <cellStyle name="40% - Accent6 53 2" xfId="2080" xr:uid="{00000000-0005-0000-0000-000050080000}"/>
    <cellStyle name="40% - Accent6 54" xfId="24" xr:uid="{00000000-0005-0000-0000-00001C000000}"/>
    <cellStyle name="40% - Accent6 54 2" xfId="419" xr:uid="{00000000-0005-0000-0000-0000D3010000}"/>
    <cellStyle name="40% - Accent6 55 2" xfId="2085" xr:uid="{00000000-0005-0000-0000-000055080000}"/>
    <cellStyle name="40% - Accent6 55 2 2" xfId="2087" xr:uid="{00000000-0005-0000-0000-000057080000}"/>
    <cellStyle name="40% - Accent6 55 2 2 2" xfId="153" xr:uid="{00000000-0005-0000-0000-0000C1000000}"/>
    <cellStyle name="40% - Accent6 55 2 3" xfId="2088" xr:uid="{00000000-0005-0000-0000-000058080000}"/>
    <cellStyle name="40% - Accent6 55 3" xfId="2091" xr:uid="{00000000-0005-0000-0000-00005B080000}"/>
    <cellStyle name="40% - Accent6 55 3 2" xfId="602" xr:uid="{00000000-0005-0000-0000-00008A020000}"/>
    <cellStyle name="40% - Accent6 56 2" xfId="2092" xr:uid="{00000000-0005-0000-0000-00005C080000}"/>
    <cellStyle name="40% - Accent6 56 2 2" xfId="146" xr:uid="{00000000-0005-0000-0000-0000B8000000}"/>
    <cellStyle name="40% - Accent6 56 2 2 2" xfId="67" xr:uid="{00000000-0005-0000-0000-000055000000}"/>
    <cellStyle name="40% - Accent6 56 2 3" xfId="154" xr:uid="{00000000-0005-0000-0000-0000C2000000}"/>
    <cellStyle name="40% - Accent6 56 3" xfId="2093" xr:uid="{00000000-0005-0000-0000-00005D080000}"/>
    <cellStyle name="40% - Accent6 56 3 2" xfId="2094" xr:uid="{00000000-0005-0000-0000-00005E080000}"/>
    <cellStyle name="40% - Accent6 6" xfId="350" xr:uid="{00000000-0005-0000-0000-00008E010000}"/>
    <cellStyle name="40% - Accent6 6 2" xfId="354" xr:uid="{00000000-0005-0000-0000-000092010000}"/>
    <cellStyle name="40% - Accent6 7" xfId="365" xr:uid="{00000000-0005-0000-0000-00009D010000}"/>
    <cellStyle name="40% - Accent6 7 2" xfId="374" xr:uid="{00000000-0005-0000-0000-0000A6010000}"/>
    <cellStyle name="40% - Accent6 8" xfId="383" xr:uid="{00000000-0005-0000-0000-0000AF010000}"/>
    <cellStyle name="40% - Accent6 8 2" xfId="387" xr:uid="{00000000-0005-0000-0000-0000B3010000}"/>
    <cellStyle name="40% - Accent6 9" xfId="393" xr:uid="{00000000-0005-0000-0000-0000B9010000}"/>
    <cellStyle name="40% - Accent6 9 2" xfId="397" xr:uid="{00000000-0005-0000-0000-0000BD010000}"/>
    <cellStyle name="60% - Accent1 10" xfId="2095" xr:uid="{00000000-0005-0000-0000-00005F080000}"/>
    <cellStyle name="60% - Accent1 11" xfId="1550" xr:uid="{00000000-0005-0000-0000-00003E060000}"/>
    <cellStyle name="60% - Accent1 12" xfId="430" xr:uid="{00000000-0005-0000-0000-0000DE010000}"/>
    <cellStyle name="60% - Accent1 13" xfId="1811" xr:uid="{00000000-0005-0000-0000-000043070000}"/>
    <cellStyle name="60% - Accent1 14" xfId="786" xr:uid="{00000000-0005-0000-0000-000042030000}"/>
    <cellStyle name="60% - Accent1 15" xfId="1585" xr:uid="{00000000-0005-0000-0000-000061060000}"/>
    <cellStyle name="60% - Accent1 16" xfId="2096" xr:uid="{00000000-0005-0000-0000-000060080000}"/>
    <cellStyle name="60% - Accent1 17" xfId="2098" xr:uid="{00000000-0005-0000-0000-000062080000}"/>
    <cellStyle name="60% - Accent1 18" xfId="2100" xr:uid="{00000000-0005-0000-0000-000064080000}"/>
    <cellStyle name="60% - Accent1 19" xfId="2102" xr:uid="{00000000-0005-0000-0000-000066080000}"/>
    <cellStyle name="60% - Accent1 2" xfId="1665" xr:uid="{00000000-0005-0000-0000-0000B1060000}"/>
    <cellStyle name="60% - Accent1 20" xfId="1586" xr:uid="{00000000-0005-0000-0000-000062060000}"/>
    <cellStyle name="60% - Accent1 21" xfId="2097" xr:uid="{00000000-0005-0000-0000-000061080000}"/>
    <cellStyle name="60% - Accent1 22" xfId="2099" xr:uid="{00000000-0005-0000-0000-000063080000}"/>
    <cellStyle name="60% - Accent1 23" xfId="2101" xr:uid="{00000000-0005-0000-0000-000065080000}"/>
    <cellStyle name="60% - Accent1 24" xfId="2103" xr:uid="{00000000-0005-0000-0000-000067080000}"/>
    <cellStyle name="60% - Accent1 25" xfId="2105" xr:uid="{00000000-0005-0000-0000-000069080000}"/>
    <cellStyle name="60% - Accent1 26" xfId="1854" xr:uid="{00000000-0005-0000-0000-00006E070000}"/>
    <cellStyle name="60% - Accent1 27" xfId="2107" xr:uid="{00000000-0005-0000-0000-00006B080000}"/>
    <cellStyle name="60% - Accent1 28" xfId="2109" xr:uid="{00000000-0005-0000-0000-00006D080000}"/>
    <cellStyle name="60% - Accent1 29" xfId="913" xr:uid="{00000000-0005-0000-0000-0000C1030000}"/>
    <cellStyle name="60% - Accent1 3" xfId="2111" xr:uid="{00000000-0005-0000-0000-00006F080000}"/>
    <cellStyle name="60% - Accent1 30" xfId="2106" xr:uid="{00000000-0005-0000-0000-00006A080000}"/>
    <cellStyle name="60% - Accent1 31" xfId="1855" xr:uid="{00000000-0005-0000-0000-00006F070000}"/>
    <cellStyle name="60% - Accent1 32" xfId="2108" xr:uid="{00000000-0005-0000-0000-00006C080000}"/>
    <cellStyle name="60% - Accent1 33" xfId="2110" xr:uid="{00000000-0005-0000-0000-00006E080000}"/>
    <cellStyle name="60% - Accent1 34" xfId="914" xr:uid="{00000000-0005-0000-0000-0000C2030000}"/>
    <cellStyle name="60% - Accent1 35" xfId="919" xr:uid="{00000000-0005-0000-0000-0000C7030000}"/>
    <cellStyle name="60% - Accent1 36" xfId="2112" xr:uid="{00000000-0005-0000-0000-000070080000}"/>
    <cellStyle name="60% - Accent1 37" xfId="2114" xr:uid="{00000000-0005-0000-0000-000072080000}"/>
    <cellStyle name="60% - Accent1 38" xfId="2116" xr:uid="{00000000-0005-0000-0000-000074080000}"/>
    <cellStyle name="60% - Accent1 39" xfId="2118" xr:uid="{00000000-0005-0000-0000-000076080000}"/>
    <cellStyle name="60% - Accent1 4" xfId="2120" xr:uid="{00000000-0005-0000-0000-000078080000}"/>
    <cellStyle name="60% - Accent1 40" xfId="920" xr:uid="{00000000-0005-0000-0000-0000C8030000}"/>
    <cellStyle name="60% - Accent1 41" xfId="2113" xr:uid="{00000000-0005-0000-0000-000071080000}"/>
    <cellStyle name="60% - Accent1 42" xfId="2115" xr:uid="{00000000-0005-0000-0000-000073080000}"/>
    <cellStyle name="60% - Accent1 43" xfId="2117" xr:uid="{00000000-0005-0000-0000-000075080000}"/>
    <cellStyle name="60% - Accent1 44" xfId="2119" xr:uid="{00000000-0005-0000-0000-000077080000}"/>
    <cellStyle name="60% - Accent1 45" xfId="1261" xr:uid="{00000000-0005-0000-0000-00001D050000}"/>
    <cellStyle name="60% - Accent1 46" xfId="2122" xr:uid="{00000000-0005-0000-0000-00007A080000}"/>
    <cellStyle name="60% - Accent1 47" xfId="2125" xr:uid="{00000000-0005-0000-0000-00007D080000}"/>
    <cellStyle name="60% - Accent1 48" xfId="2127" xr:uid="{00000000-0005-0000-0000-00007F080000}"/>
    <cellStyle name="60% - Accent1 49" xfId="1378" xr:uid="{00000000-0005-0000-0000-000092050000}"/>
    <cellStyle name="60% - Accent1 5" xfId="2129" xr:uid="{00000000-0005-0000-0000-000081080000}"/>
    <cellStyle name="60% - Accent1 50" xfId="1262" xr:uid="{00000000-0005-0000-0000-00001E050000}"/>
    <cellStyle name="60% - Accent1 51" xfId="2123" xr:uid="{00000000-0005-0000-0000-00007B080000}"/>
    <cellStyle name="60% - Accent1 52" xfId="2126" xr:uid="{00000000-0005-0000-0000-00007E080000}"/>
    <cellStyle name="60% - Accent1 53" xfId="2128" xr:uid="{00000000-0005-0000-0000-000080080000}"/>
    <cellStyle name="60% - Accent1 54" xfId="1379" xr:uid="{00000000-0005-0000-0000-000093050000}"/>
    <cellStyle name="60% - Accent1 55 2" xfId="2132" xr:uid="{00000000-0005-0000-0000-000084080000}"/>
    <cellStyle name="60% - Accent1 55 2 2" xfId="1835" xr:uid="{00000000-0005-0000-0000-00005B070000}"/>
    <cellStyle name="60% - Accent1 55 3" xfId="1184" xr:uid="{00000000-0005-0000-0000-0000D0040000}"/>
    <cellStyle name="60% - Accent1 56 2" xfId="2133" xr:uid="{00000000-0005-0000-0000-000085080000}"/>
    <cellStyle name="60% - Accent1 56 2 2" xfId="2136" xr:uid="{00000000-0005-0000-0000-000088080000}"/>
    <cellStyle name="60% - Accent1 56 3" xfId="789" xr:uid="{00000000-0005-0000-0000-000045030000}"/>
    <cellStyle name="60% - Accent1 6" xfId="2137" xr:uid="{00000000-0005-0000-0000-000089080000}"/>
    <cellStyle name="60% - Accent1 7" xfId="2138" xr:uid="{00000000-0005-0000-0000-00008A080000}"/>
    <cellStyle name="60% - Accent1 8" xfId="1924" xr:uid="{00000000-0005-0000-0000-0000B4070000}"/>
    <cellStyle name="60% - Accent1 9" xfId="629" xr:uid="{00000000-0005-0000-0000-0000A5020000}"/>
    <cellStyle name="60% - Accent2 10" xfId="2139" xr:uid="{00000000-0005-0000-0000-00008B080000}"/>
    <cellStyle name="60% - Accent2 11" xfId="2140" xr:uid="{00000000-0005-0000-0000-00008C080000}"/>
    <cellStyle name="60% - Accent2 12" xfId="2141" xr:uid="{00000000-0005-0000-0000-00008D080000}"/>
    <cellStyle name="60% - Accent2 13" xfId="2142" xr:uid="{00000000-0005-0000-0000-00008E080000}"/>
    <cellStyle name="60% - Accent2 14" xfId="2143" xr:uid="{00000000-0005-0000-0000-00008F080000}"/>
    <cellStyle name="60% - Accent2 15" xfId="1616" xr:uid="{00000000-0005-0000-0000-000080060000}"/>
    <cellStyle name="60% - Accent2 16" xfId="2144" xr:uid="{00000000-0005-0000-0000-000090080000}"/>
    <cellStyle name="60% - Accent2 17" xfId="2147" xr:uid="{00000000-0005-0000-0000-000093080000}"/>
    <cellStyle name="60% - Accent2 18" xfId="2149" xr:uid="{00000000-0005-0000-0000-000095080000}"/>
    <cellStyle name="60% - Accent2 19" xfId="2151" xr:uid="{00000000-0005-0000-0000-000097080000}"/>
    <cellStyle name="60% - Accent2 2" xfId="1668" xr:uid="{00000000-0005-0000-0000-0000B4060000}"/>
    <cellStyle name="60% - Accent2 20" xfId="1617" xr:uid="{00000000-0005-0000-0000-000081060000}"/>
    <cellStyle name="60% - Accent2 21" xfId="2145" xr:uid="{00000000-0005-0000-0000-000091080000}"/>
    <cellStyle name="60% - Accent2 22" xfId="2148" xr:uid="{00000000-0005-0000-0000-000094080000}"/>
    <cellStyle name="60% - Accent2 23" xfId="2150" xr:uid="{00000000-0005-0000-0000-000096080000}"/>
    <cellStyle name="60% - Accent2 24" xfId="2152" xr:uid="{00000000-0005-0000-0000-000098080000}"/>
    <cellStyle name="60% - Accent2 25" xfId="2153" xr:uid="{00000000-0005-0000-0000-000099080000}"/>
    <cellStyle name="60% - Accent2 26" xfId="1882" xr:uid="{00000000-0005-0000-0000-00008A070000}"/>
    <cellStyle name="60% - Accent2 27" xfId="2155" xr:uid="{00000000-0005-0000-0000-00009B080000}"/>
    <cellStyle name="60% - Accent2 28" xfId="2157" xr:uid="{00000000-0005-0000-0000-00009D080000}"/>
    <cellStyle name="60% - Accent2 29" xfId="2159" xr:uid="{00000000-0005-0000-0000-00009F080000}"/>
    <cellStyle name="60% - Accent2 3" xfId="2161" xr:uid="{00000000-0005-0000-0000-0000A1080000}"/>
    <cellStyle name="60% - Accent2 30" xfId="2154" xr:uid="{00000000-0005-0000-0000-00009A080000}"/>
    <cellStyle name="60% - Accent2 31" xfId="1883" xr:uid="{00000000-0005-0000-0000-00008B070000}"/>
    <cellStyle name="60% - Accent2 32" xfId="2156" xr:uid="{00000000-0005-0000-0000-00009C080000}"/>
    <cellStyle name="60% - Accent2 33" xfId="2158" xr:uid="{00000000-0005-0000-0000-00009E080000}"/>
    <cellStyle name="60% - Accent2 34" xfId="2160" xr:uid="{00000000-0005-0000-0000-0000A0080000}"/>
    <cellStyle name="60% - Accent2 35" xfId="2162" xr:uid="{00000000-0005-0000-0000-0000A2080000}"/>
    <cellStyle name="60% - Accent2 36" xfId="2164" xr:uid="{00000000-0005-0000-0000-0000A4080000}"/>
    <cellStyle name="60% - Accent2 37" xfId="2166" xr:uid="{00000000-0005-0000-0000-0000A6080000}"/>
    <cellStyle name="60% - Accent2 38" xfId="2168" xr:uid="{00000000-0005-0000-0000-0000A8080000}"/>
    <cellStyle name="60% - Accent2 39" xfId="2170" xr:uid="{00000000-0005-0000-0000-0000AA080000}"/>
    <cellStyle name="60% - Accent2 4" xfId="2172" xr:uid="{00000000-0005-0000-0000-0000AC080000}"/>
    <cellStyle name="60% - Accent2 40" xfId="2163" xr:uid="{00000000-0005-0000-0000-0000A3080000}"/>
    <cellStyle name="60% - Accent2 41" xfId="2165" xr:uid="{00000000-0005-0000-0000-0000A5080000}"/>
    <cellStyle name="60% - Accent2 42" xfId="2167" xr:uid="{00000000-0005-0000-0000-0000A7080000}"/>
    <cellStyle name="60% - Accent2 43" xfId="2169" xr:uid="{00000000-0005-0000-0000-0000A9080000}"/>
    <cellStyle name="60% - Accent2 44" xfId="2171" xr:uid="{00000000-0005-0000-0000-0000AB080000}"/>
    <cellStyle name="60% - Accent2 45" xfId="1279" xr:uid="{00000000-0005-0000-0000-00002F050000}"/>
    <cellStyle name="60% - Accent2 46" xfId="1286" xr:uid="{00000000-0005-0000-0000-000036050000}"/>
    <cellStyle name="60% - Accent2 47" xfId="2173" xr:uid="{00000000-0005-0000-0000-0000AD080000}"/>
    <cellStyle name="60% - Accent2 48" xfId="2175" xr:uid="{00000000-0005-0000-0000-0000AF080000}"/>
    <cellStyle name="60% - Accent2 49" xfId="1404" xr:uid="{00000000-0005-0000-0000-0000AC050000}"/>
    <cellStyle name="60% - Accent2 5" xfId="2177" xr:uid="{00000000-0005-0000-0000-0000B1080000}"/>
    <cellStyle name="60% - Accent2 50" xfId="1280" xr:uid="{00000000-0005-0000-0000-000030050000}"/>
    <cellStyle name="60% - Accent2 51" xfId="1287" xr:uid="{00000000-0005-0000-0000-000037050000}"/>
    <cellStyle name="60% - Accent2 52" xfId="2174" xr:uid="{00000000-0005-0000-0000-0000AE080000}"/>
    <cellStyle name="60% - Accent2 53" xfId="2176" xr:uid="{00000000-0005-0000-0000-0000B0080000}"/>
    <cellStyle name="60% - Accent2 54" xfId="1405" xr:uid="{00000000-0005-0000-0000-0000AD050000}"/>
    <cellStyle name="60% - Accent2 55 2" xfId="2180" xr:uid="{00000000-0005-0000-0000-0000B4080000}"/>
    <cellStyle name="60% - Accent2 55 2 2" xfId="2104" xr:uid="{00000000-0005-0000-0000-000068080000}"/>
    <cellStyle name="60% - Accent2 55 3" xfId="2183" xr:uid="{00000000-0005-0000-0000-0000B7080000}"/>
    <cellStyle name="60% - Accent2 56 2" xfId="714" xr:uid="{00000000-0005-0000-0000-0000FA020000}"/>
    <cellStyle name="60% - Accent2 56 2 2" xfId="720" xr:uid="{00000000-0005-0000-0000-000000030000}"/>
    <cellStyle name="60% - Accent2 56 3" xfId="723" xr:uid="{00000000-0005-0000-0000-000003030000}"/>
    <cellStyle name="60% - Accent2 6" xfId="2135" xr:uid="{00000000-0005-0000-0000-000087080000}"/>
    <cellStyle name="60% - Accent2 7" xfId="2184" xr:uid="{00000000-0005-0000-0000-0000B8080000}"/>
    <cellStyle name="60% - Accent2 8" xfId="1935" xr:uid="{00000000-0005-0000-0000-0000BF070000}"/>
    <cellStyle name="60% - Accent2 9" xfId="2186" xr:uid="{00000000-0005-0000-0000-0000BA080000}"/>
    <cellStyle name="60% - Accent3 10" xfId="1394" xr:uid="{00000000-0005-0000-0000-0000A2050000}"/>
    <cellStyle name="60% - Accent3 11" xfId="2187" xr:uid="{00000000-0005-0000-0000-0000BB080000}"/>
    <cellStyle name="60% - Accent3 12" xfId="2188" xr:uid="{00000000-0005-0000-0000-0000BC080000}"/>
    <cellStyle name="60% - Accent3 13" xfId="2189" xr:uid="{00000000-0005-0000-0000-0000BD080000}"/>
    <cellStyle name="60% - Accent3 14" xfId="180" xr:uid="{00000000-0005-0000-0000-0000E3000000}"/>
    <cellStyle name="60% - Accent3 15" xfId="1654" xr:uid="{00000000-0005-0000-0000-0000A6060000}"/>
    <cellStyle name="60% - Accent3 16" xfId="2190" xr:uid="{00000000-0005-0000-0000-0000BE080000}"/>
    <cellStyle name="60% - Accent3 17" xfId="2192" xr:uid="{00000000-0005-0000-0000-0000C0080000}"/>
    <cellStyle name="60% - Accent3 18" xfId="2194" xr:uid="{00000000-0005-0000-0000-0000C2080000}"/>
    <cellStyle name="60% - Accent3 19" xfId="2196" xr:uid="{00000000-0005-0000-0000-0000C4080000}"/>
    <cellStyle name="60% - Accent3 2" xfId="98" xr:uid="{00000000-0005-0000-0000-00007D000000}"/>
    <cellStyle name="60% - Accent3 20" xfId="1655" xr:uid="{00000000-0005-0000-0000-0000A7060000}"/>
    <cellStyle name="60% - Accent3 21" xfId="2191" xr:uid="{00000000-0005-0000-0000-0000BF080000}"/>
    <cellStyle name="60% - Accent3 22" xfId="2193" xr:uid="{00000000-0005-0000-0000-0000C1080000}"/>
    <cellStyle name="60% - Accent3 23" xfId="2195" xr:uid="{00000000-0005-0000-0000-0000C3080000}"/>
    <cellStyle name="60% - Accent3 24" xfId="2197" xr:uid="{00000000-0005-0000-0000-0000C5080000}"/>
    <cellStyle name="60% - Accent3 25" xfId="2199" xr:uid="{00000000-0005-0000-0000-0000C7080000}"/>
    <cellStyle name="60% - Accent3 26" xfId="1915" xr:uid="{00000000-0005-0000-0000-0000AB070000}"/>
    <cellStyle name="60% - Accent3 27" xfId="2202" xr:uid="{00000000-0005-0000-0000-0000CA080000}"/>
    <cellStyle name="60% - Accent3 28" xfId="2205" xr:uid="{00000000-0005-0000-0000-0000CD080000}"/>
    <cellStyle name="60% - Accent3 29" xfId="2209" xr:uid="{00000000-0005-0000-0000-0000D1080000}"/>
    <cellStyle name="60% - Accent3 3" xfId="1679" xr:uid="{00000000-0005-0000-0000-0000BF060000}"/>
    <cellStyle name="60% - Accent3 30" xfId="2200" xr:uid="{00000000-0005-0000-0000-0000C8080000}"/>
    <cellStyle name="60% - Accent3 31" xfId="1916" xr:uid="{00000000-0005-0000-0000-0000AC070000}"/>
    <cellStyle name="60% - Accent3 32" xfId="2203" xr:uid="{00000000-0005-0000-0000-0000CB080000}"/>
    <cellStyle name="60% - Accent3 33" xfId="2206" xr:uid="{00000000-0005-0000-0000-0000CE080000}"/>
    <cellStyle name="60% - Accent3 34" xfId="2210" xr:uid="{00000000-0005-0000-0000-0000D2080000}"/>
    <cellStyle name="60% - Accent3 35" xfId="2214" xr:uid="{00000000-0005-0000-0000-0000D6080000}"/>
    <cellStyle name="60% - Accent3 36" xfId="2219" xr:uid="{00000000-0005-0000-0000-0000DB080000}"/>
    <cellStyle name="60% - Accent3 37" xfId="371" xr:uid="{00000000-0005-0000-0000-0000A3010000}"/>
    <cellStyle name="60% - Accent3 38" xfId="2223" xr:uid="{00000000-0005-0000-0000-0000DF080000}"/>
    <cellStyle name="60% - Accent3 39" xfId="2227" xr:uid="{00000000-0005-0000-0000-0000E3080000}"/>
    <cellStyle name="60% - Accent3 4" xfId="2230" xr:uid="{00000000-0005-0000-0000-0000E6080000}"/>
    <cellStyle name="60% - Accent3 40" xfId="2215" xr:uid="{00000000-0005-0000-0000-0000D7080000}"/>
    <cellStyle name="60% - Accent3 41" xfId="2220" xr:uid="{00000000-0005-0000-0000-0000DC080000}"/>
    <cellStyle name="60% - Accent3 42" xfId="372" xr:uid="{00000000-0005-0000-0000-0000A4010000}"/>
    <cellStyle name="60% - Accent3 43" xfId="2224" xr:uid="{00000000-0005-0000-0000-0000E0080000}"/>
    <cellStyle name="60% - Accent3 44" xfId="2228" xr:uid="{00000000-0005-0000-0000-0000E4080000}"/>
    <cellStyle name="60% - Accent3 45" xfId="1121" xr:uid="{00000000-0005-0000-0000-000091040000}"/>
    <cellStyle name="60% - Accent3 46" xfId="1132" xr:uid="{00000000-0005-0000-0000-00009C040000}"/>
    <cellStyle name="60% - Accent3 47" xfId="2233" xr:uid="{00000000-0005-0000-0000-0000E9080000}"/>
    <cellStyle name="60% - Accent3 48" xfId="2237" xr:uid="{00000000-0005-0000-0000-0000ED080000}"/>
    <cellStyle name="60% - Accent3 49" xfId="1425" xr:uid="{00000000-0005-0000-0000-0000C1050000}"/>
    <cellStyle name="60% - Accent3 5" xfId="2240" xr:uid="{00000000-0005-0000-0000-0000F0080000}"/>
    <cellStyle name="60% - Accent3 50" xfId="1122" xr:uid="{00000000-0005-0000-0000-000092040000}"/>
    <cellStyle name="60% - Accent3 51" xfId="1133" xr:uid="{00000000-0005-0000-0000-00009D040000}"/>
    <cellStyle name="60% - Accent3 52" xfId="2234" xr:uid="{00000000-0005-0000-0000-0000EA080000}"/>
    <cellStyle name="60% - Accent3 53" xfId="2238" xr:uid="{00000000-0005-0000-0000-0000EE080000}"/>
    <cellStyle name="60% - Accent3 54" xfId="1426" xr:uid="{00000000-0005-0000-0000-0000C2050000}"/>
    <cellStyle name="60% - Accent3 55 2" xfId="1433" xr:uid="{00000000-0005-0000-0000-0000C9050000}"/>
    <cellStyle name="60% - Accent3 55 2 2" xfId="1921" xr:uid="{00000000-0005-0000-0000-0000B1070000}"/>
    <cellStyle name="60% - Accent3 55 3" xfId="1927" xr:uid="{00000000-0005-0000-0000-0000B7070000}"/>
    <cellStyle name="60% - Accent3 56 2" xfId="2243" xr:uid="{00000000-0005-0000-0000-0000F3080000}"/>
    <cellStyle name="60% - Accent3 56 2 2" xfId="2244" xr:uid="{00000000-0005-0000-0000-0000F4080000}"/>
    <cellStyle name="60% - Accent3 56 3" xfId="2247" xr:uid="{00000000-0005-0000-0000-0000F7080000}"/>
    <cellStyle name="60% - Accent3 6" xfId="1113" xr:uid="{00000000-0005-0000-0000-000089040000}"/>
    <cellStyle name="60% - Accent3 7" xfId="658" xr:uid="{00000000-0005-0000-0000-0000C2020000}"/>
    <cellStyle name="60% - Accent3 8" xfId="1946" xr:uid="{00000000-0005-0000-0000-0000CA070000}"/>
    <cellStyle name="60% - Accent3 9" xfId="2249" xr:uid="{00000000-0005-0000-0000-0000F9080000}"/>
    <cellStyle name="60% - Accent4 10" xfId="2250" xr:uid="{00000000-0005-0000-0000-0000FA080000}"/>
    <cellStyle name="60% - Accent4 11" xfId="2251" xr:uid="{00000000-0005-0000-0000-0000FB080000}"/>
    <cellStyle name="60% - Accent4 12" xfId="2252" xr:uid="{00000000-0005-0000-0000-0000FC080000}"/>
    <cellStyle name="60% - Accent4 13" xfId="2253" xr:uid="{00000000-0005-0000-0000-0000FD080000}"/>
    <cellStyle name="60% - Accent4 14" xfId="209" xr:uid="{00000000-0005-0000-0000-000000010000}"/>
    <cellStyle name="60% - Accent4 15" xfId="1685" xr:uid="{00000000-0005-0000-0000-0000C5060000}"/>
    <cellStyle name="60% - Accent4 16" xfId="1691" xr:uid="{00000000-0005-0000-0000-0000CB060000}"/>
    <cellStyle name="60% - Accent4 17" xfId="2254" xr:uid="{00000000-0005-0000-0000-0000FE080000}"/>
    <cellStyle name="60% - Accent4 18" xfId="2257" xr:uid="{00000000-0005-0000-0000-000001090000}"/>
    <cellStyle name="60% - Accent4 19" xfId="2260" xr:uid="{00000000-0005-0000-0000-000004090000}"/>
    <cellStyle name="60% - Accent4 2" xfId="1686" xr:uid="{00000000-0005-0000-0000-0000C6060000}"/>
    <cellStyle name="60% - Accent4 20" xfId="1687" xr:uid="{00000000-0005-0000-0000-0000C7060000}"/>
    <cellStyle name="60% - Accent4 21" xfId="1692" xr:uid="{00000000-0005-0000-0000-0000CC060000}"/>
    <cellStyle name="60% - Accent4 22" xfId="2255" xr:uid="{00000000-0005-0000-0000-0000FF080000}"/>
    <cellStyle name="60% - Accent4 23" xfId="2258" xr:uid="{00000000-0005-0000-0000-000002090000}"/>
    <cellStyle name="60% - Accent4 24" xfId="2261" xr:uid="{00000000-0005-0000-0000-000005090000}"/>
    <cellStyle name="60% - Accent4 25" xfId="25" xr:uid="{00000000-0005-0000-0000-00001E000000}"/>
    <cellStyle name="60% - Accent4 26" xfId="1955" xr:uid="{00000000-0005-0000-0000-0000D3070000}"/>
    <cellStyle name="60% - Accent4 27" xfId="2263" xr:uid="{00000000-0005-0000-0000-000007090000}"/>
    <cellStyle name="60% - Accent4 28" xfId="2266" xr:uid="{00000000-0005-0000-0000-00000A090000}"/>
    <cellStyle name="60% - Accent4 29" xfId="2268" xr:uid="{00000000-0005-0000-0000-00000C090000}"/>
    <cellStyle name="60% - Accent4 3" xfId="1693" xr:uid="{00000000-0005-0000-0000-0000CD060000}"/>
    <cellStyle name="60% - Accent4 30" xfId="26" xr:uid="{00000000-0005-0000-0000-00001F000000}"/>
    <cellStyle name="60% - Accent4 31" xfId="1956" xr:uid="{00000000-0005-0000-0000-0000D4070000}"/>
    <cellStyle name="60% - Accent4 32" xfId="2264" xr:uid="{00000000-0005-0000-0000-000008090000}"/>
    <cellStyle name="60% - Accent4 33" xfId="2267" xr:uid="{00000000-0005-0000-0000-00000B090000}"/>
    <cellStyle name="60% - Accent4 34" xfId="2269" xr:uid="{00000000-0005-0000-0000-00000D090000}"/>
    <cellStyle name="60% - Accent4 35" xfId="2270" xr:uid="{00000000-0005-0000-0000-00000E090000}"/>
    <cellStyle name="60% - Accent4 36" xfId="2272" xr:uid="{00000000-0005-0000-0000-000010090000}"/>
    <cellStyle name="60% - Accent4 37" xfId="2274" xr:uid="{00000000-0005-0000-0000-000012090000}"/>
    <cellStyle name="60% - Accent4 38" xfId="2276" xr:uid="{00000000-0005-0000-0000-000014090000}"/>
    <cellStyle name="60% - Accent4 39" xfId="2278" xr:uid="{00000000-0005-0000-0000-000016090000}"/>
    <cellStyle name="60% - Accent4 4" xfId="2256" xr:uid="{00000000-0005-0000-0000-000000090000}"/>
    <cellStyle name="60% - Accent4 40" xfId="2271" xr:uid="{00000000-0005-0000-0000-00000F090000}"/>
    <cellStyle name="60% - Accent4 41" xfId="2273" xr:uid="{00000000-0005-0000-0000-000011090000}"/>
    <cellStyle name="60% - Accent4 42" xfId="2275" xr:uid="{00000000-0005-0000-0000-000013090000}"/>
    <cellStyle name="60% - Accent4 43" xfId="2277" xr:uid="{00000000-0005-0000-0000-000015090000}"/>
    <cellStyle name="60% - Accent4 44" xfId="2279" xr:uid="{00000000-0005-0000-0000-000017090000}"/>
    <cellStyle name="60% - Accent4 45" xfId="2280" xr:uid="{00000000-0005-0000-0000-000018090000}"/>
    <cellStyle name="60% - Accent4 46" xfId="2282" xr:uid="{00000000-0005-0000-0000-00001A090000}"/>
    <cellStyle name="60% - Accent4 47" xfId="258" xr:uid="{00000000-0005-0000-0000-000032010000}"/>
    <cellStyle name="60% - Accent4 48" xfId="305" xr:uid="{00000000-0005-0000-0000-000061010000}"/>
    <cellStyle name="60% - Accent4 49" xfId="345" xr:uid="{00000000-0005-0000-0000-000089010000}"/>
    <cellStyle name="60% - Accent4 5" xfId="2259" xr:uid="{00000000-0005-0000-0000-000003090000}"/>
    <cellStyle name="60% - Accent4 50" xfId="2281" xr:uid="{00000000-0005-0000-0000-000019090000}"/>
    <cellStyle name="60% - Accent4 51" xfId="2283" xr:uid="{00000000-0005-0000-0000-00001B090000}"/>
    <cellStyle name="60% - Accent4 52" xfId="259" xr:uid="{00000000-0005-0000-0000-000033010000}"/>
    <cellStyle name="60% - Accent4 53" xfId="306" xr:uid="{00000000-0005-0000-0000-000062010000}"/>
    <cellStyle name="60% - Accent4 54" xfId="346" xr:uid="{00000000-0005-0000-0000-00008A010000}"/>
    <cellStyle name="60% - Accent4 55 2" xfId="414" xr:uid="{00000000-0005-0000-0000-0000CE010000}"/>
    <cellStyle name="60% - Accent4 55 2 2" xfId="2286" xr:uid="{00000000-0005-0000-0000-00001E090000}"/>
    <cellStyle name="60% - Accent4 55 3" xfId="2289" xr:uid="{00000000-0005-0000-0000-000021090000}"/>
    <cellStyle name="60% - Accent4 56 2" xfId="475" xr:uid="{00000000-0005-0000-0000-00000B020000}"/>
    <cellStyle name="60% - Accent4 56 2 2" xfId="2292" xr:uid="{00000000-0005-0000-0000-000024090000}"/>
    <cellStyle name="60% - Accent4 56 3" xfId="2295" xr:uid="{00000000-0005-0000-0000-000027090000}"/>
    <cellStyle name="60% - Accent4 6" xfId="2262" xr:uid="{00000000-0005-0000-0000-000006090000}"/>
    <cellStyle name="60% - Accent4 7" xfId="27" xr:uid="{00000000-0005-0000-0000-000020000000}"/>
    <cellStyle name="60% - Accent4 8" xfId="1957" xr:uid="{00000000-0005-0000-0000-0000D5070000}"/>
    <cellStyle name="60% - Accent4 9" xfId="2265" xr:uid="{00000000-0005-0000-0000-000009090000}"/>
    <cellStyle name="60% - Accent5 10" xfId="1104" xr:uid="{00000000-0005-0000-0000-000080040000}"/>
    <cellStyle name="60% - Accent5 11" xfId="1140" xr:uid="{00000000-0005-0000-0000-0000A4040000}"/>
    <cellStyle name="60% - Accent5 12" xfId="1143" xr:uid="{00000000-0005-0000-0000-0000A7040000}"/>
    <cellStyle name="60% - Accent5 13" xfId="121" xr:uid="{00000000-0005-0000-0000-000099000000}"/>
    <cellStyle name="60% - Accent5 14" xfId="139" xr:uid="{00000000-0005-0000-0000-0000AF000000}"/>
    <cellStyle name="60% - Accent5 15" xfId="2297" xr:uid="{00000000-0005-0000-0000-000029090000}"/>
    <cellStyle name="60% - Accent5 16" xfId="2300" xr:uid="{00000000-0005-0000-0000-00002C090000}"/>
    <cellStyle name="60% - Accent5 17" xfId="2303" xr:uid="{00000000-0005-0000-0000-00002F090000}"/>
    <cellStyle name="60% - Accent5 18" xfId="2306" xr:uid="{00000000-0005-0000-0000-000032090000}"/>
    <cellStyle name="60% - Accent5 19" xfId="2309" xr:uid="{00000000-0005-0000-0000-000035090000}"/>
    <cellStyle name="60% - Accent5 2" xfId="2311" xr:uid="{00000000-0005-0000-0000-000037090000}"/>
    <cellStyle name="60% - Accent5 20" xfId="2298" xr:uid="{00000000-0005-0000-0000-00002A090000}"/>
    <cellStyle name="60% - Accent5 21" xfId="2301" xr:uid="{00000000-0005-0000-0000-00002D090000}"/>
    <cellStyle name="60% - Accent5 22" xfId="2304" xr:uid="{00000000-0005-0000-0000-000030090000}"/>
    <cellStyle name="60% - Accent5 23" xfId="2307" xr:uid="{00000000-0005-0000-0000-000033090000}"/>
    <cellStyle name="60% - Accent5 24" xfId="2310" xr:uid="{00000000-0005-0000-0000-000036090000}"/>
    <cellStyle name="60% - Accent5 25" xfId="688" xr:uid="{00000000-0005-0000-0000-0000E0020000}"/>
    <cellStyle name="60% - Accent5 26" xfId="2313" xr:uid="{00000000-0005-0000-0000-000039090000}"/>
    <cellStyle name="60% - Accent5 27" xfId="2315" xr:uid="{00000000-0005-0000-0000-00003B090000}"/>
    <cellStyle name="60% - Accent5 28" xfId="2317" xr:uid="{00000000-0005-0000-0000-00003D090000}"/>
    <cellStyle name="60% - Accent5 29" xfId="436" xr:uid="{00000000-0005-0000-0000-0000E4010000}"/>
    <cellStyle name="60% - Accent5 3" xfId="2319" xr:uid="{00000000-0005-0000-0000-00003F090000}"/>
    <cellStyle name="60% - Accent5 30" xfId="689" xr:uid="{00000000-0005-0000-0000-0000E1020000}"/>
    <cellStyle name="60% - Accent5 31" xfId="2314" xr:uid="{00000000-0005-0000-0000-00003A090000}"/>
    <cellStyle name="60% - Accent5 32" xfId="2316" xr:uid="{00000000-0005-0000-0000-00003C090000}"/>
    <cellStyle name="60% - Accent5 33" xfId="2318" xr:uid="{00000000-0005-0000-0000-00003E090000}"/>
    <cellStyle name="60% - Accent5 34" xfId="437" xr:uid="{00000000-0005-0000-0000-0000E5010000}"/>
    <cellStyle name="60% - Accent5 35" xfId="2320" xr:uid="{00000000-0005-0000-0000-000040090000}"/>
    <cellStyle name="60% - Accent5 36" xfId="942" xr:uid="{00000000-0005-0000-0000-0000DE030000}"/>
    <cellStyle name="60% - Accent5 37" xfId="2322" xr:uid="{00000000-0005-0000-0000-000042090000}"/>
    <cellStyle name="60% - Accent5 38" xfId="2324" xr:uid="{00000000-0005-0000-0000-000044090000}"/>
    <cellStyle name="60% - Accent5 39" xfId="2326" xr:uid="{00000000-0005-0000-0000-000046090000}"/>
    <cellStyle name="60% - Accent5 4" xfId="2328" xr:uid="{00000000-0005-0000-0000-000048090000}"/>
    <cellStyle name="60% - Accent5 40" xfId="2321" xr:uid="{00000000-0005-0000-0000-000041090000}"/>
    <cellStyle name="60% - Accent5 41" xfId="943" xr:uid="{00000000-0005-0000-0000-0000DF030000}"/>
    <cellStyle name="60% - Accent5 42" xfId="2323" xr:uid="{00000000-0005-0000-0000-000043090000}"/>
    <cellStyle name="60% - Accent5 43" xfId="2325" xr:uid="{00000000-0005-0000-0000-000045090000}"/>
    <cellStyle name="60% - Accent5 44" xfId="2327" xr:uid="{00000000-0005-0000-0000-000047090000}"/>
    <cellStyle name="60% - Accent5 45" xfId="2329" xr:uid="{00000000-0005-0000-0000-000049090000}"/>
    <cellStyle name="60% - Accent5 46" xfId="2331" xr:uid="{00000000-0005-0000-0000-00004B090000}"/>
    <cellStyle name="60% - Accent5 47" xfId="1197" xr:uid="{00000000-0005-0000-0000-0000DD040000}"/>
    <cellStyle name="60% - Accent5 48" xfId="1225" xr:uid="{00000000-0005-0000-0000-0000F9040000}"/>
    <cellStyle name="60% - Accent5 49" xfId="1249" xr:uid="{00000000-0005-0000-0000-000011050000}"/>
    <cellStyle name="60% - Accent5 5" xfId="2333" xr:uid="{00000000-0005-0000-0000-00004D090000}"/>
    <cellStyle name="60% - Accent5 50" xfId="2330" xr:uid="{00000000-0005-0000-0000-00004A090000}"/>
    <cellStyle name="60% - Accent5 51" xfId="2332" xr:uid="{00000000-0005-0000-0000-00004C090000}"/>
    <cellStyle name="60% - Accent5 52" xfId="1198" xr:uid="{00000000-0005-0000-0000-0000DE040000}"/>
    <cellStyle name="60% - Accent5 53" xfId="1226" xr:uid="{00000000-0005-0000-0000-0000FA040000}"/>
    <cellStyle name="60% - Accent5 54" xfId="1250" xr:uid="{00000000-0005-0000-0000-000012050000}"/>
    <cellStyle name="60% - Accent5 55 2" xfId="41" xr:uid="{00000000-0005-0000-0000-000034000000}"/>
    <cellStyle name="60% - Accent5 55 2 2" xfId="1986" xr:uid="{00000000-0005-0000-0000-0000F2070000}"/>
    <cellStyle name="60% - Accent5 55 3" xfId="1988" xr:uid="{00000000-0005-0000-0000-0000F4070000}"/>
    <cellStyle name="60% - Accent5 56 2" xfId="428" xr:uid="{00000000-0005-0000-0000-0000DC010000}"/>
    <cellStyle name="60% - Accent5 56 2 2" xfId="2086" xr:uid="{00000000-0005-0000-0000-000056080000}"/>
    <cellStyle name="60% - Accent5 56 3" xfId="2336" xr:uid="{00000000-0005-0000-0000-000050090000}"/>
    <cellStyle name="60% - Accent5 6" xfId="2337" xr:uid="{00000000-0005-0000-0000-000051090000}"/>
    <cellStyle name="60% - Accent5 7" xfId="664" xr:uid="{00000000-0005-0000-0000-0000C8020000}"/>
    <cellStyle name="60% - Accent5 8" xfId="1966" xr:uid="{00000000-0005-0000-0000-0000DE070000}"/>
    <cellStyle name="60% - Accent5 9" xfId="2338" xr:uid="{00000000-0005-0000-0000-000052090000}"/>
    <cellStyle name="60% - Accent6 10" xfId="2339" xr:uid="{00000000-0005-0000-0000-000053090000}"/>
    <cellStyle name="60% - Accent6 11" xfId="1368" xr:uid="{00000000-0005-0000-0000-000088050000}"/>
    <cellStyle name="60% - Accent6 12" xfId="2340" xr:uid="{00000000-0005-0000-0000-000054090000}"/>
    <cellStyle name="60% - Accent6 13" xfId="1820" xr:uid="{00000000-0005-0000-0000-00004C070000}"/>
    <cellStyle name="60% - Accent6 14" xfId="317" xr:uid="{00000000-0005-0000-0000-00006D010000}"/>
    <cellStyle name="60% - Accent6 15" xfId="2342" xr:uid="{00000000-0005-0000-0000-000056090000}"/>
    <cellStyle name="60% - Accent6 16" xfId="2344" xr:uid="{00000000-0005-0000-0000-000058090000}"/>
    <cellStyle name="60% - Accent6 17" xfId="2346" xr:uid="{00000000-0005-0000-0000-00005A090000}"/>
    <cellStyle name="60% - Accent6 18" xfId="2348" xr:uid="{00000000-0005-0000-0000-00005C090000}"/>
    <cellStyle name="60% - Accent6 19" xfId="2350" xr:uid="{00000000-0005-0000-0000-00005E090000}"/>
    <cellStyle name="60% - Accent6 2" xfId="2353" xr:uid="{00000000-0005-0000-0000-000061090000}"/>
    <cellStyle name="60% - Accent6 20" xfId="2343" xr:uid="{00000000-0005-0000-0000-000057090000}"/>
    <cellStyle name="60% - Accent6 21" xfId="2345" xr:uid="{00000000-0005-0000-0000-000059090000}"/>
    <cellStyle name="60% - Accent6 22" xfId="2347" xr:uid="{00000000-0005-0000-0000-00005B090000}"/>
    <cellStyle name="60% - Accent6 23" xfId="2349" xr:uid="{00000000-0005-0000-0000-00005D090000}"/>
    <cellStyle name="60% - Accent6 24" xfId="2351" xr:uid="{00000000-0005-0000-0000-00005F090000}"/>
    <cellStyle name="60% - Accent6 25" xfId="715" xr:uid="{00000000-0005-0000-0000-0000FB020000}"/>
    <cellStyle name="60% - Accent6 26" xfId="2355" xr:uid="{00000000-0005-0000-0000-000063090000}"/>
    <cellStyle name="60% - Accent6 27" xfId="2359" xr:uid="{00000000-0005-0000-0000-000067090000}"/>
    <cellStyle name="60% - Accent6 28" xfId="2362" xr:uid="{00000000-0005-0000-0000-00006A090000}"/>
    <cellStyle name="60% - Accent6 29" xfId="2365" xr:uid="{00000000-0005-0000-0000-00006D090000}"/>
    <cellStyle name="60% - Accent6 3" xfId="2368" xr:uid="{00000000-0005-0000-0000-000070090000}"/>
    <cellStyle name="60% - Accent6 30" xfId="716" xr:uid="{00000000-0005-0000-0000-0000FC020000}"/>
    <cellStyle name="60% - Accent6 31" xfId="2356" xr:uid="{00000000-0005-0000-0000-000064090000}"/>
    <cellStyle name="60% - Accent6 32" xfId="2360" xr:uid="{00000000-0005-0000-0000-000068090000}"/>
    <cellStyle name="60% - Accent6 33" xfId="2363" xr:uid="{00000000-0005-0000-0000-00006B090000}"/>
    <cellStyle name="60% - Accent6 34" xfId="2366" xr:uid="{00000000-0005-0000-0000-00006E090000}"/>
    <cellStyle name="60% - Accent6 35" xfId="2369" xr:uid="{00000000-0005-0000-0000-000071090000}"/>
    <cellStyle name="60% - Accent6 36" xfId="980" xr:uid="{00000000-0005-0000-0000-000004040000}"/>
    <cellStyle name="60% - Accent6 37" xfId="2373" xr:uid="{00000000-0005-0000-0000-000075090000}"/>
    <cellStyle name="60% - Accent6 38" xfId="2375" xr:uid="{00000000-0005-0000-0000-000077090000}"/>
    <cellStyle name="60% - Accent6 39" xfId="2377" xr:uid="{00000000-0005-0000-0000-000079090000}"/>
    <cellStyle name="60% - Accent6 4" xfId="2379" xr:uid="{00000000-0005-0000-0000-00007B090000}"/>
    <cellStyle name="60% - Accent6 40" xfId="2370" xr:uid="{00000000-0005-0000-0000-000072090000}"/>
    <cellStyle name="60% - Accent6 41" xfId="981" xr:uid="{00000000-0005-0000-0000-000005040000}"/>
    <cellStyle name="60% - Accent6 42" xfId="2374" xr:uid="{00000000-0005-0000-0000-000076090000}"/>
    <cellStyle name="60% - Accent6 43" xfId="2376" xr:uid="{00000000-0005-0000-0000-000078090000}"/>
    <cellStyle name="60% - Accent6 44" xfId="2378" xr:uid="{00000000-0005-0000-0000-00007A090000}"/>
    <cellStyle name="60% - Accent6 45" xfId="2380" xr:uid="{00000000-0005-0000-0000-00007C090000}"/>
    <cellStyle name="60% - Accent6 46" xfId="2382" xr:uid="{00000000-0005-0000-0000-00007E090000}"/>
    <cellStyle name="60% - Accent6 47" xfId="2385" xr:uid="{00000000-0005-0000-0000-000081090000}"/>
    <cellStyle name="60% - Accent6 48" xfId="2388" xr:uid="{00000000-0005-0000-0000-000084090000}"/>
    <cellStyle name="60% - Accent6 49" xfId="2390" xr:uid="{00000000-0005-0000-0000-000086090000}"/>
    <cellStyle name="60% - Accent6 5" xfId="2392" xr:uid="{00000000-0005-0000-0000-000088090000}"/>
    <cellStyle name="60% - Accent6 50" xfId="2381" xr:uid="{00000000-0005-0000-0000-00007D090000}"/>
    <cellStyle name="60% - Accent6 51" xfId="2383" xr:uid="{00000000-0005-0000-0000-00007F090000}"/>
    <cellStyle name="60% - Accent6 52" xfId="2386" xr:uid="{00000000-0005-0000-0000-000082090000}"/>
    <cellStyle name="60% - Accent6 53" xfId="2389" xr:uid="{00000000-0005-0000-0000-000085090000}"/>
    <cellStyle name="60% - Accent6 54" xfId="2391" xr:uid="{00000000-0005-0000-0000-000087090000}"/>
    <cellStyle name="60% - Accent6 55 2" xfId="2394" xr:uid="{00000000-0005-0000-0000-00008A090000}"/>
    <cellStyle name="60% - Accent6 55 2 2" xfId="2398" xr:uid="{00000000-0005-0000-0000-00008E090000}"/>
    <cellStyle name="60% - Accent6 55 3" xfId="2400" xr:uid="{00000000-0005-0000-0000-000090090000}"/>
    <cellStyle name="60% - Accent6 56 2" xfId="2401" xr:uid="{00000000-0005-0000-0000-000091090000}"/>
    <cellStyle name="60% - Accent6 56 2 2" xfId="2402" xr:uid="{00000000-0005-0000-0000-000092090000}"/>
    <cellStyle name="60% - Accent6 56 3" xfId="537" xr:uid="{00000000-0005-0000-0000-000049020000}"/>
    <cellStyle name="60% - Accent6 6" xfId="2403" xr:uid="{00000000-0005-0000-0000-000093090000}"/>
    <cellStyle name="60% - Accent6 7" xfId="669" xr:uid="{00000000-0005-0000-0000-0000CD020000}"/>
    <cellStyle name="60% - Accent6 8" xfId="1969" xr:uid="{00000000-0005-0000-0000-0000E1070000}"/>
    <cellStyle name="60% - Accent6 9" xfId="2404" xr:uid="{00000000-0005-0000-0000-000094090000}"/>
    <cellStyle name="Accent1 10" xfId="1613" xr:uid="{00000000-0005-0000-0000-00007D060000}"/>
    <cellStyle name="Accent1 11" xfId="1620" xr:uid="{00000000-0005-0000-0000-000084060000}"/>
    <cellStyle name="Accent1 12" xfId="1625" xr:uid="{00000000-0005-0000-0000-000089060000}"/>
    <cellStyle name="Accent1 13" xfId="1632" xr:uid="{00000000-0005-0000-0000-000090060000}"/>
    <cellStyle name="Accent1 14" xfId="1645" xr:uid="{00000000-0005-0000-0000-00009D060000}"/>
    <cellStyle name="Accent1 15" xfId="1650" xr:uid="{00000000-0005-0000-0000-0000A2060000}"/>
    <cellStyle name="Accent1 16" xfId="1658" xr:uid="{00000000-0005-0000-0000-0000AA060000}"/>
    <cellStyle name="Accent1 17" xfId="115" xr:uid="{00000000-0005-0000-0000-000093000000}"/>
    <cellStyle name="Accent1 18" xfId="132" xr:uid="{00000000-0005-0000-0000-0000A8000000}"/>
    <cellStyle name="Accent1 19" xfId="78" xr:uid="{00000000-0005-0000-0000-000063000000}"/>
    <cellStyle name="Accent1 2" xfId="616" xr:uid="{00000000-0005-0000-0000-000098020000}"/>
    <cellStyle name="Accent1 20" xfId="1651" xr:uid="{00000000-0005-0000-0000-0000A3060000}"/>
    <cellStyle name="Accent1 21" xfId="1659" xr:uid="{00000000-0005-0000-0000-0000AB060000}"/>
    <cellStyle name="Accent1 22" xfId="116" xr:uid="{00000000-0005-0000-0000-000094000000}"/>
    <cellStyle name="Accent1 23" xfId="133" xr:uid="{00000000-0005-0000-0000-0000A9000000}"/>
    <cellStyle name="Accent1 24" xfId="79" xr:uid="{00000000-0005-0000-0000-000064000000}"/>
    <cellStyle name="Accent1 25" xfId="31" xr:uid="{00000000-0005-0000-0000-000026000000}"/>
    <cellStyle name="Accent1 26" xfId="166" xr:uid="{00000000-0005-0000-0000-0000D2000000}"/>
    <cellStyle name="Accent1 27" xfId="172" xr:uid="{00000000-0005-0000-0000-0000DB000000}"/>
    <cellStyle name="Accent1 28" xfId="2405" xr:uid="{00000000-0005-0000-0000-000095090000}"/>
    <cellStyle name="Accent1 29" xfId="2407" xr:uid="{00000000-0005-0000-0000-000097090000}"/>
    <cellStyle name="Accent1 3" xfId="709" xr:uid="{00000000-0005-0000-0000-0000F5020000}"/>
    <cellStyle name="Accent1 30" xfId="32" xr:uid="{00000000-0005-0000-0000-000027000000}"/>
    <cellStyle name="Accent1 31" xfId="167" xr:uid="{00000000-0005-0000-0000-0000D3000000}"/>
    <cellStyle name="Accent1 32" xfId="173" xr:uid="{00000000-0005-0000-0000-0000DC000000}"/>
    <cellStyle name="Accent1 33" xfId="2406" xr:uid="{00000000-0005-0000-0000-000096090000}"/>
    <cellStyle name="Accent1 34" xfId="2408" xr:uid="{00000000-0005-0000-0000-000098090000}"/>
    <cellStyle name="Accent1 35" xfId="2409" xr:uid="{00000000-0005-0000-0000-000099090000}"/>
    <cellStyle name="Accent1 36" xfId="2411" xr:uid="{00000000-0005-0000-0000-00009B090000}"/>
    <cellStyle name="Accent1 37" xfId="833" xr:uid="{00000000-0005-0000-0000-000071030000}"/>
    <cellStyle name="Accent1 38" xfId="2083" xr:uid="{00000000-0005-0000-0000-000053080000}"/>
    <cellStyle name="Accent1 39" xfId="2089" xr:uid="{00000000-0005-0000-0000-000059080000}"/>
    <cellStyle name="Accent1 4" xfId="2414" xr:uid="{00000000-0005-0000-0000-00009E090000}"/>
    <cellStyle name="Accent1 40" xfId="2410" xr:uid="{00000000-0005-0000-0000-00009A090000}"/>
    <cellStyle name="Accent1 41" xfId="2412" xr:uid="{00000000-0005-0000-0000-00009C090000}"/>
    <cellStyle name="Accent1 42" xfId="834" xr:uid="{00000000-0005-0000-0000-000072030000}"/>
    <cellStyle name="Accent1 43" xfId="2084" xr:uid="{00000000-0005-0000-0000-000054080000}"/>
    <cellStyle name="Accent1 44" xfId="2090" xr:uid="{00000000-0005-0000-0000-00005A080000}"/>
    <cellStyle name="Accent1 45" xfId="2415" xr:uid="{00000000-0005-0000-0000-00009F090000}"/>
    <cellStyle name="Accent1 46" xfId="2417" xr:uid="{00000000-0005-0000-0000-0000A1090000}"/>
    <cellStyle name="Accent1 47" xfId="2419" xr:uid="{00000000-0005-0000-0000-0000A3090000}"/>
    <cellStyle name="Accent1 48" xfId="1152" xr:uid="{00000000-0005-0000-0000-0000B0040000}"/>
    <cellStyle name="Accent1 49" xfId="2421" xr:uid="{00000000-0005-0000-0000-0000A5090000}"/>
    <cellStyle name="Accent1 5" xfId="2285" xr:uid="{00000000-0005-0000-0000-00001D090000}"/>
    <cellStyle name="Accent1 50" xfId="2416" xr:uid="{00000000-0005-0000-0000-0000A0090000}"/>
    <cellStyle name="Accent1 51" xfId="2418" xr:uid="{00000000-0005-0000-0000-0000A2090000}"/>
    <cellStyle name="Accent1 52" xfId="2420" xr:uid="{00000000-0005-0000-0000-0000A4090000}"/>
    <cellStyle name="Accent1 53" xfId="1153" xr:uid="{00000000-0005-0000-0000-0000B1040000}"/>
    <cellStyle name="Accent1 54" xfId="2422" xr:uid="{00000000-0005-0000-0000-0000A6090000}"/>
    <cellStyle name="Accent1 55 2" xfId="2423" xr:uid="{00000000-0005-0000-0000-0000A7090000}"/>
    <cellStyle name="Accent1 55 2 2" xfId="2424" xr:uid="{00000000-0005-0000-0000-0000A8090000}"/>
    <cellStyle name="Accent1 55 3" xfId="2425" xr:uid="{00000000-0005-0000-0000-0000A9090000}"/>
    <cellStyle name="Accent1 56 2" xfId="2426" xr:uid="{00000000-0005-0000-0000-0000AA090000}"/>
    <cellStyle name="Accent1 56 2 2" xfId="2427" xr:uid="{00000000-0005-0000-0000-0000AB090000}"/>
    <cellStyle name="Accent1 56 3" xfId="2428" xr:uid="{00000000-0005-0000-0000-0000AC090000}"/>
    <cellStyle name="Accent1 6" xfId="2429" xr:uid="{00000000-0005-0000-0000-0000AD090000}"/>
    <cellStyle name="Accent1 7" xfId="2430" xr:uid="{00000000-0005-0000-0000-0000AE090000}"/>
    <cellStyle name="Accent1 8" xfId="2431" xr:uid="{00000000-0005-0000-0000-0000AF090000}"/>
    <cellStyle name="Accent1 9" xfId="972" xr:uid="{00000000-0005-0000-0000-0000FC030000}"/>
    <cellStyle name="Accent2 10" xfId="1768" xr:uid="{00000000-0005-0000-0000-000018070000}"/>
    <cellStyle name="Accent2 11" xfId="1771" xr:uid="{00000000-0005-0000-0000-00001B070000}"/>
    <cellStyle name="Accent2 12" xfId="1776" xr:uid="{00000000-0005-0000-0000-000020070000}"/>
    <cellStyle name="Accent2 13" xfId="1126" xr:uid="{00000000-0005-0000-0000-000096040000}"/>
    <cellStyle name="Accent2 14" xfId="1783" xr:uid="{00000000-0005-0000-0000-000027070000}"/>
    <cellStyle name="Accent2 15" xfId="1788" xr:uid="{00000000-0005-0000-0000-00002C070000}"/>
    <cellStyle name="Accent2 16" xfId="1794" xr:uid="{00000000-0005-0000-0000-000032070000}"/>
    <cellStyle name="Accent2 17" xfId="1800" xr:uid="{00000000-0005-0000-0000-000038070000}"/>
    <cellStyle name="Accent2 18" xfId="1804" xr:uid="{00000000-0005-0000-0000-00003C070000}"/>
    <cellStyle name="Accent2 19" xfId="2432" xr:uid="{00000000-0005-0000-0000-0000B0090000}"/>
    <cellStyle name="Accent2 2" xfId="2352" xr:uid="{00000000-0005-0000-0000-000060090000}"/>
    <cellStyle name="Accent2 20" xfId="1789" xr:uid="{00000000-0005-0000-0000-00002D070000}"/>
    <cellStyle name="Accent2 21" xfId="1795" xr:uid="{00000000-0005-0000-0000-000033070000}"/>
    <cellStyle name="Accent2 22" xfId="1801" xr:uid="{00000000-0005-0000-0000-000039070000}"/>
    <cellStyle name="Accent2 23" xfId="1805" xr:uid="{00000000-0005-0000-0000-00003D070000}"/>
    <cellStyle name="Accent2 24" xfId="2433" xr:uid="{00000000-0005-0000-0000-0000B1090000}"/>
    <cellStyle name="Accent2 25" xfId="2434" xr:uid="{00000000-0005-0000-0000-0000B2090000}"/>
    <cellStyle name="Accent2 26" xfId="567" xr:uid="{00000000-0005-0000-0000-000067020000}"/>
    <cellStyle name="Accent2 27" xfId="2436" xr:uid="{00000000-0005-0000-0000-0000B4090000}"/>
    <cellStyle name="Accent2 28" xfId="2438" xr:uid="{00000000-0005-0000-0000-0000B6090000}"/>
    <cellStyle name="Accent2 29" xfId="2440" xr:uid="{00000000-0005-0000-0000-0000B8090000}"/>
    <cellStyle name="Accent2 3" xfId="717" xr:uid="{00000000-0005-0000-0000-0000FD020000}"/>
    <cellStyle name="Accent2 30" xfId="2435" xr:uid="{00000000-0005-0000-0000-0000B3090000}"/>
    <cellStyle name="Accent2 31" xfId="568" xr:uid="{00000000-0005-0000-0000-000068020000}"/>
    <cellStyle name="Accent2 32" xfId="2437" xr:uid="{00000000-0005-0000-0000-0000B5090000}"/>
    <cellStyle name="Accent2 33" xfId="2439" xr:uid="{00000000-0005-0000-0000-0000B7090000}"/>
    <cellStyle name="Accent2 34" xfId="2441" xr:uid="{00000000-0005-0000-0000-0000B9090000}"/>
    <cellStyle name="Accent2 35" xfId="2442" xr:uid="{00000000-0005-0000-0000-0000BA090000}"/>
    <cellStyle name="Accent2 36" xfId="2444" xr:uid="{00000000-0005-0000-0000-0000BC090000}"/>
    <cellStyle name="Accent2 37" xfId="851" xr:uid="{00000000-0005-0000-0000-000083030000}"/>
    <cellStyle name="Accent2 38" xfId="2446" xr:uid="{00000000-0005-0000-0000-0000BE090000}"/>
    <cellStyle name="Accent2 39" xfId="2448" xr:uid="{00000000-0005-0000-0000-0000C0090000}"/>
    <cellStyle name="Accent2 4" xfId="2357" xr:uid="{00000000-0005-0000-0000-000065090000}"/>
    <cellStyle name="Accent2 40" xfId="2443" xr:uid="{00000000-0005-0000-0000-0000BB090000}"/>
    <cellStyle name="Accent2 41" xfId="2445" xr:uid="{00000000-0005-0000-0000-0000BD090000}"/>
    <cellStyle name="Accent2 42" xfId="852" xr:uid="{00000000-0005-0000-0000-000084030000}"/>
    <cellStyle name="Accent2 43" xfId="2447" xr:uid="{00000000-0005-0000-0000-0000BF090000}"/>
    <cellStyle name="Accent2 44" xfId="2449" xr:uid="{00000000-0005-0000-0000-0000C1090000}"/>
    <cellStyle name="Accent2 45" xfId="2451" xr:uid="{00000000-0005-0000-0000-0000C3090000}"/>
    <cellStyle name="Accent2 46" xfId="2453" xr:uid="{00000000-0005-0000-0000-0000C5090000}"/>
    <cellStyle name="Accent2 47" xfId="2130" xr:uid="{00000000-0005-0000-0000-000082080000}"/>
    <cellStyle name="Accent2 48" xfId="1180" xr:uid="{00000000-0005-0000-0000-0000CC040000}"/>
    <cellStyle name="Accent2 49" xfId="2455" xr:uid="{00000000-0005-0000-0000-0000C7090000}"/>
    <cellStyle name="Accent2 5" xfId="2361" xr:uid="{00000000-0005-0000-0000-000069090000}"/>
    <cellStyle name="Accent2 50" xfId="2452" xr:uid="{00000000-0005-0000-0000-0000C4090000}"/>
    <cellStyle name="Accent2 51" xfId="2454" xr:uid="{00000000-0005-0000-0000-0000C6090000}"/>
    <cellStyle name="Accent2 52" xfId="2131" xr:uid="{00000000-0005-0000-0000-000083080000}"/>
    <cellStyle name="Accent2 53" xfId="1181" xr:uid="{00000000-0005-0000-0000-0000CD040000}"/>
    <cellStyle name="Accent2 54" xfId="2456" xr:uid="{00000000-0005-0000-0000-0000C8090000}"/>
    <cellStyle name="Accent2 55 2" xfId="2458" xr:uid="{00000000-0005-0000-0000-0000CA090000}"/>
    <cellStyle name="Accent2 55 2 2" xfId="2459" xr:uid="{00000000-0005-0000-0000-0000CB090000}"/>
    <cellStyle name="Accent2 55 3" xfId="2462" xr:uid="{00000000-0005-0000-0000-0000CE090000}"/>
    <cellStyle name="Accent2 56 2" xfId="2463" xr:uid="{00000000-0005-0000-0000-0000CF090000}"/>
    <cellStyle name="Accent2 56 2 2" xfId="2466" xr:uid="{00000000-0005-0000-0000-0000D2090000}"/>
    <cellStyle name="Accent2 56 3" xfId="2467" xr:uid="{00000000-0005-0000-0000-0000D3090000}"/>
    <cellStyle name="Accent2 6" xfId="2364" xr:uid="{00000000-0005-0000-0000-00006C090000}"/>
    <cellStyle name="Accent2 7" xfId="2367" xr:uid="{00000000-0005-0000-0000-00006F090000}"/>
    <cellStyle name="Accent2 8" xfId="2371" xr:uid="{00000000-0005-0000-0000-000073090000}"/>
    <cellStyle name="Accent2 9" xfId="982" xr:uid="{00000000-0005-0000-0000-000006040000}"/>
    <cellStyle name="Accent3 10" xfId="1900" xr:uid="{00000000-0005-0000-0000-00009C070000}"/>
    <cellStyle name="Accent3 11" xfId="1907" xr:uid="{00000000-0005-0000-0000-0000A3070000}"/>
    <cellStyle name="Accent3 12" xfId="1314" xr:uid="{00000000-0005-0000-0000-000052050000}"/>
    <cellStyle name="Accent3 13" xfId="1434" xr:uid="{00000000-0005-0000-0000-0000CA050000}"/>
    <cellStyle name="Accent3 14" xfId="1928" xr:uid="{00000000-0005-0000-0000-0000B8070000}"/>
    <cellStyle name="Accent3 15" xfId="1936" xr:uid="{00000000-0005-0000-0000-0000C0070000}"/>
    <cellStyle name="Accent3 16" xfId="1947" xr:uid="{00000000-0005-0000-0000-0000CB070000}"/>
    <cellStyle name="Accent3 17" xfId="1958" xr:uid="{00000000-0005-0000-0000-0000D6070000}"/>
    <cellStyle name="Accent3 18" xfId="355" xr:uid="{00000000-0005-0000-0000-000093010000}"/>
    <cellStyle name="Accent3 19" xfId="2469" xr:uid="{00000000-0005-0000-0000-0000D5090000}"/>
    <cellStyle name="Accent3 2" xfId="2471" xr:uid="{00000000-0005-0000-0000-0000D7090000}"/>
    <cellStyle name="Accent3 20" xfId="1937" xr:uid="{00000000-0005-0000-0000-0000C1070000}"/>
    <cellStyle name="Accent3 21" xfId="1948" xr:uid="{00000000-0005-0000-0000-0000CC070000}"/>
    <cellStyle name="Accent3 22" xfId="1959" xr:uid="{00000000-0005-0000-0000-0000D7070000}"/>
    <cellStyle name="Accent3 23" xfId="356" xr:uid="{00000000-0005-0000-0000-000094010000}"/>
    <cellStyle name="Accent3 24" xfId="2470" xr:uid="{00000000-0005-0000-0000-0000D6090000}"/>
    <cellStyle name="Accent3 25" xfId="2472" xr:uid="{00000000-0005-0000-0000-0000D8090000}"/>
    <cellStyle name="Accent3 26" xfId="585" xr:uid="{00000000-0005-0000-0000-000079020000}"/>
    <cellStyle name="Accent3 27" xfId="2474" xr:uid="{00000000-0005-0000-0000-0000DA090000}"/>
    <cellStyle name="Accent3 28" xfId="1294" xr:uid="{00000000-0005-0000-0000-00003E050000}"/>
    <cellStyle name="Accent3 29" xfId="748" xr:uid="{00000000-0005-0000-0000-00001C030000}"/>
    <cellStyle name="Accent3 3" xfId="94" xr:uid="{00000000-0005-0000-0000-000078000000}"/>
    <cellStyle name="Accent3 30" xfId="2473" xr:uid="{00000000-0005-0000-0000-0000D9090000}"/>
    <cellStyle name="Accent3 31" xfId="586" xr:uid="{00000000-0005-0000-0000-00007A020000}"/>
    <cellStyle name="Accent3 32" xfId="2475" xr:uid="{00000000-0005-0000-0000-0000DB090000}"/>
    <cellStyle name="Accent3 33" xfId="1295" xr:uid="{00000000-0005-0000-0000-00003F050000}"/>
    <cellStyle name="Accent3 34" xfId="749" xr:uid="{00000000-0005-0000-0000-00001D030000}"/>
    <cellStyle name="Accent3 35" xfId="1301" xr:uid="{00000000-0005-0000-0000-000045050000}"/>
    <cellStyle name="Accent3 36" xfId="2460" xr:uid="{00000000-0005-0000-0000-0000CC090000}"/>
    <cellStyle name="Accent3 37" xfId="886" xr:uid="{00000000-0005-0000-0000-0000A6030000}"/>
    <cellStyle name="Accent3 38" xfId="2476" xr:uid="{00000000-0005-0000-0000-0000DC090000}"/>
    <cellStyle name="Accent3 39" xfId="2478" xr:uid="{00000000-0005-0000-0000-0000DE090000}"/>
    <cellStyle name="Accent3 4" xfId="4" xr:uid="{00000000-0005-0000-0000-000005000000}"/>
    <cellStyle name="Accent3 40" xfId="1302" xr:uid="{00000000-0005-0000-0000-000046050000}"/>
    <cellStyle name="Accent3 41" xfId="2461" xr:uid="{00000000-0005-0000-0000-0000CD090000}"/>
    <cellStyle name="Accent3 42" xfId="887" xr:uid="{00000000-0005-0000-0000-0000A7030000}"/>
    <cellStyle name="Accent3 43" xfId="2477" xr:uid="{00000000-0005-0000-0000-0000DD090000}"/>
    <cellStyle name="Accent3 44" xfId="2479" xr:uid="{00000000-0005-0000-0000-0000DF090000}"/>
    <cellStyle name="Accent3 45" xfId="2480" xr:uid="{00000000-0005-0000-0000-0000E0090000}"/>
    <cellStyle name="Accent3 46" xfId="2482" xr:uid="{00000000-0005-0000-0000-0000E2090000}"/>
    <cellStyle name="Accent3 47" xfId="2484" xr:uid="{00000000-0005-0000-0000-0000E4090000}"/>
    <cellStyle name="Accent3 48" xfId="1203" xr:uid="{00000000-0005-0000-0000-0000E3040000}"/>
    <cellStyle name="Accent3 49" xfId="2486" xr:uid="{00000000-0005-0000-0000-0000E6090000}"/>
    <cellStyle name="Accent3 5" xfId="2488" xr:uid="{00000000-0005-0000-0000-0000E8090000}"/>
    <cellStyle name="Accent3 50" xfId="2481" xr:uid="{00000000-0005-0000-0000-0000E1090000}"/>
    <cellStyle name="Accent3 51" xfId="2483" xr:uid="{00000000-0005-0000-0000-0000E3090000}"/>
    <cellStyle name="Accent3 52" xfId="2485" xr:uid="{00000000-0005-0000-0000-0000E5090000}"/>
    <cellStyle name="Accent3 53" xfId="1204" xr:uid="{00000000-0005-0000-0000-0000E4040000}"/>
    <cellStyle name="Accent3 54" xfId="2487" xr:uid="{00000000-0005-0000-0000-0000E7090000}"/>
    <cellStyle name="Accent3 55 2" xfId="2489" xr:uid="{00000000-0005-0000-0000-0000E9090000}"/>
    <cellStyle name="Accent3 55 2 2" xfId="923" xr:uid="{00000000-0005-0000-0000-0000CB030000}"/>
    <cellStyle name="Accent3 55 3" xfId="2491" xr:uid="{00000000-0005-0000-0000-0000EB090000}"/>
    <cellStyle name="Accent3 56 2" xfId="2492" xr:uid="{00000000-0005-0000-0000-0000EC090000}"/>
    <cellStyle name="Accent3 56 2 2" xfId="2495" xr:uid="{00000000-0005-0000-0000-0000EF090000}"/>
    <cellStyle name="Accent3 56 3" xfId="2498" xr:uid="{00000000-0005-0000-0000-0000F2090000}"/>
    <cellStyle name="Accent3 6" xfId="2499" xr:uid="{00000000-0005-0000-0000-0000F3090000}"/>
    <cellStyle name="Accent3 7" xfId="2493" xr:uid="{00000000-0005-0000-0000-0000ED090000}"/>
    <cellStyle name="Accent3 8" xfId="2500" xr:uid="{00000000-0005-0000-0000-0000F4090000}"/>
    <cellStyle name="Accent3 9" xfId="990" xr:uid="{00000000-0005-0000-0000-00000E040000}"/>
    <cellStyle name="Accent4 10" xfId="2035" xr:uid="{00000000-0005-0000-0000-000023080000}"/>
    <cellStyle name="Accent4 11" xfId="2041" xr:uid="{00000000-0005-0000-0000-000029080000}"/>
    <cellStyle name="Accent4 12" xfId="1340" xr:uid="{00000000-0005-0000-0000-00006C050000}"/>
    <cellStyle name="Accent4 13" xfId="2048" xr:uid="{00000000-0005-0000-0000-000030080000}"/>
    <cellStyle name="Accent4 14" xfId="2055" xr:uid="{00000000-0005-0000-0000-000037080000}"/>
    <cellStyle name="Accent4 15" xfId="2062" xr:uid="{00000000-0005-0000-0000-00003E080000}"/>
    <cellStyle name="Accent4 16" xfId="1637" xr:uid="{00000000-0005-0000-0000-000095060000}"/>
    <cellStyle name="Accent4 17" xfId="2073" xr:uid="{00000000-0005-0000-0000-000049080000}"/>
    <cellStyle name="Accent4 18" xfId="21" xr:uid="{00000000-0005-0000-0000-000019000000}"/>
    <cellStyle name="Accent4 19" xfId="426" xr:uid="{00000000-0005-0000-0000-0000DA010000}"/>
    <cellStyle name="Accent4 2" xfId="2501" xr:uid="{00000000-0005-0000-0000-0000F5090000}"/>
    <cellStyle name="Accent4 20" xfId="2063" xr:uid="{00000000-0005-0000-0000-00003F080000}"/>
    <cellStyle name="Accent4 21" xfId="1638" xr:uid="{00000000-0005-0000-0000-000096060000}"/>
    <cellStyle name="Accent4 22" xfId="2074" xr:uid="{00000000-0005-0000-0000-00004A080000}"/>
    <cellStyle name="Accent4 23" xfId="22" xr:uid="{00000000-0005-0000-0000-00001A000000}"/>
    <cellStyle name="Accent4 24" xfId="427" xr:uid="{00000000-0005-0000-0000-0000DB010000}"/>
    <cellStyle name="Accent4 25" xfId="2334" xr:uid="{00000000-0005-0000-0000-00004E090000}"/>
    <cellStyle name="Accent4 26" xfId="612" xr:uid="{00000000-0005-0000-0000-000094020000}"/>
    <cellStyle name="Accent4 27" xfId="2502" xr:uid="{00000000-0005-0000-0000-0000F6090000}"/>
    <cellStyle name="Accent4 28" xfId="2504" xr:uid="{00000000-0005-0000-0000-0000F8090000}"/>
    <cellStyle name="Accent4 29" xfId="1831" xr:uid="{00000000-0005-0000-0000-000057070000}"/>
    <cellStyle name="Accent4 3" xfId="728" xr:uid="{00000000-0005-0000-0000-000008030000}"/>
    <cellStyle name="Accent4 30" xfId="2335" xr:uid="{00000000-0005-0000-0000-00004F090000}"/>
    <cellStyle name="Accent4 31" xfId="613" xr:uid="{00000000-0005-0000-0000-000095020000}"/>
    <cellStyle name="Accent4 32" xfId="2503" xr:uid="{00000000-0005-0000-0000-0000F7090000}"/>
    <cellStyle name="Accent4 33" xfId="2505" xr:uid="{00000000-0005-0000-0000-0000F9090000}"/>
    <cellStyle name="Accent4 34" xfId="1832" xr:uid="{00000000-0005-0000-0000-000058070000}"/>
    <cellStyle name="Accent4 35" xfId="2506" xr:uid="{00000000-0005-0000-0000-0000FA090000}"/>
    <cellStyle name="Accent4 36" xfId="2508" xr:uid="{00000000-0005-0000-0000-0000FC090000}"/>
    <cellStyle name="Accent4 37" xfId="905" xr:uid="{00000000-0005-0000-0000-0000B9030000}"/>
    <cellStyle name="Accent4 38" xfId="2510" xr:uid="{00000000-0005-0000-0000-0000FE090000}"/>
    <cellStyle name="Accent4 39" xfId="2512" xr:uid="{00000000-0005-0000-0000-0000000A0000}"/>
    <cellStyle name="Accent4 4" xfId="2514" xr:uid="{00000000-0005-0000-0000-0000020A0000}"/>
    <cellStyle name="Accent4 40" xfId="2507" xr:uid="{00000000-0005-0000-0000-0000FB090000}"/>
    <cellStyle name="Accent4 41" xfId="2509" xr:uid="{00000000-0005-0000-0000-0000FD090000}"/>
    <cellStyle name="Accent4 42" xfId="906" xr:uid="{00000000-0005-0000-0000-0000BA030000}"/>
    <cellStyle name="Accent4 43" xfId="2511" xr:uid="{00000000-0005-0000-0000-0000FF090000}"/>
    <cellStyle name="Accent4 44" xfId="2513" xr:uid="{00000000-0005-0000-0000-0000010A0000}"/>
    <cellStyle name="Accent4 45" xfId="2516" xr:uid="{00000000-0005-0000-0000-0000040A0000}"/>
    <cellStyle name="Accent4 46" xfId="2518" xr:uid="{00000000-0005-0000-0000-0000060A0000}"/>
    <cellStyle name="Accent4 47" xfId="2520" xr:uid="{00000000-0005-0000-0000-0000080A0000}"/>
    <cellStyle name="Accent4 48" xfId="1233" xr:uid="{00000000-0005-0000-0000-000001050000}"/>
    <cellStyle name="Accent4 49" xfId="2522" xr:uid="{00000000-0005-0000-0000-00000A0A0000}"/>
    <cellStyle name="Accent4 5" xfId="2523" xr:uid="{00000000-0005-0000-0000-00000B0A0000}"/>
    <cellStyle name="Accent4 50" xfId="2515" xr:uid="{00000000-0005-0000-0000-0000030A0000}"/>
    <cellStyle name="Accent4 51" xfId="2517" xr:uid="{00000000-0005-0000-0000-0000050A0000}"/>
    <cellStyle name="Accent4 52" xfId="2519" xr:uid="{00000000-0005-0000-0000-0000070A0000}"/>
    <cellStyle name="Accent4 53" xfId="1232" xr:uid="{00000000-0005-0000-0000-000000050000}"/>
    <cellStyle name="Accent4 54" xfId="2521" xr:uid="{00000000-0005-0000-0000-0000090A0000}"/>
    <cellStyle name="Accent4 55 2" xfId="2524" xr:uid="{00000000-0005-0000-0000-00000C0A0000}"/>
    <cellStyle name="Accent4 55 2 2" xfId="2525" xr:uid="{00000000-0005-0000-0000-00000D0A0000}"/>
    <cellStyle name="Accent4 55 3" xfId="2526" xr:uid="{00000000-0005-0000-0000-00000E0A0000}"/>
    <cellStyle name="Accent4 56 2" xfId="2527" xr:uid="{00000000-0005-0000-0000-00000F0A0000}"/>
    <cellStyle name="Accent4 56 2 2" xfId="955" xr:uid="{00000000-0005-0000-0000-0000EB030000}"/>
    <cellStyle name="Accent4 56 3" xfId="2528" xr:uid="{00000000-0005-0000-0000-0000100A0000}"/>
    <cellStyle name="Accent4 6" xfId="2529" xr:uid="{00000000-0005-0000-0000-0000110A0000}"/>
    <cellStyle name="Accent4 7" xfId="2530" xr:uid="{00000000-0005-0000-0000-0000120A0000}"/>
    <cellStyle name="Accent4 8" xfId="2531" xr:uid="{00000000-0005-0000-0000-0000130A0000}"/>
    <cellStyle name="Accent4 9" xfId="1000" xr:uid="{00000000-0005-0000-0000-000018040000}"/>
    <cellStyle name="Accent5 10" xfId="2532" xr:uid="{00000000-0005-0000-0000-0000140A0000}"/>
    <cellStyle name="Accent5 11" xfId="2533" xr:uid="{00000000-0005-0000-0000-0000150A0000}"/>
    <cellStyle name="Accent5 12" xfId="2534" xr:uid="{00000000-0005-0000-0000-0000160A0000}"/>
    <cellStyle name="Accent5 13" xfId="2537" xr:uid="{00000000-0005-0000-0000-0000190A0000}"/>
    <cellStyle name="Accent5 14" xfId="2540" xr:uid="{00000000-0005-0000-0000-00001C0A0000}"/>
    <cellStyle name="Accent5 15" xfId="2543" xr:uid="{00000000-0005-0000-0000-00001F0A0000}"/>
    <cellStyle name="Accent5 16" xfId="1705" xr:uid="{00000000-0005-0000-0000-0000D9060000}"/>
    <cellStyle name="Accent5 17" xfId="768" xr:uid="{00000000-0005-0000-0000-000030030000}"/>
    <cellStyle name="Accent5 18" xfId="1580" xr:uid="{00000000-0005-0000-0000-00005C060000}"/>
    <cellStyle name="Accent5 19" xfId="2545" xr:uid="{00000000-0005-0000-0000-0000210A0000}"/>
    <cellStyle name="Accent5 2" xfId="2546" xr:uid="{00000000-0005-0000-0000-0000220A0000}"/>
    <cellStyle name="Accent5 20" xfId="2542" xr:uid="{00000000-0005-0000-0000-00001E0A0000}"/>
    <cellStyle name="Accent5 21" xfId="1704" xr:uid="{00000000-0005-0000-0000-0000D8060000}"/>
    <cellStyle name="Accent5 22" xfId="767" xr:uid="{00000000-0005-0000-0000-00002F030000}"/>
    <cellStyle name="Accent5 23" xfId="1579" xr:uid="{00000000-0005-0000-0000-00005B060000}"/>
    <cellStyle name="Accent5 24" xfId="2544" xr:uid="{00000000-0005-0000-0000-0000200A0000}"/>
    <cellStyle name="Accent5 25" xfId="2548" xr:uid="{00000000-0005-0000-0000-0000240A0000}"/>
    <cellStyle name="Accent5 26" xfId="2550" xr:uid="{00000000-0005-0000-0000-0000260A0000}"/>
    <cellStyle name="Accent5 27" xfId="2552" xr:uid="{00000000-0005-0000-0000-0000280A0000}"/>
    <cellStyle name="Accent5 28" xfId="2554" xr:uid="{00000000-0005-0000-0000-00002A0A0000}"/>
    <cellStyle name="Accent5 29" xfId="2556" xr:uid="{00000000-0005-0000-0000-00002C0A0000}"/>
    <cellStyle name="Accent5 3" xfId="2557" xr:uid="{00000000-0005-0000-0000-00002D0A0000}"/>
    <cellStyle name="Accent5 30" xfId="2547" xr:uid="{00000000-0005-0000-0000-0000230A0000}"/>
    <cellStyle name="Accent5 31" xfId="2549" xr:uid="{00000000-0005-0000-0000-0000250A0000}"/>
    <cellStyle name="Accent5 32" xfId="2551" xr:uid="{00000000-0005-0000-0000-0000270A0000}"/>
    <cellStyle name="Accent5 33" xfId="2553" xr:uid="{00000000-0005-0000-0000-0000290A0000}"/>
    <cellStyle name="Accent5 34" xfId="2555" xr:uid="{00000000-0005-0000-0000-00002B0A0000}"/>
    <cellStyle name="Accent5 35" xfId="2559" xr:uid="{00000000-0005-0000-0000-00002F0A0000}"/>
    <cellStyle name="Accent5 36" xfId="2561" xr:uid="{00000000-0005-0000-0000-0000310A0000}"/>
    <cellStyle name="Accent5 37" xfId="910" xr:uid="{00000000-0005-0000-0000-0000BE030000}"/>
    <cellStyle name="Accent5 38" xfId="2563" xr:uid="{00000000-0005-0000-0000-0000330A0000}"/>
    <cellStyle name="Accent5 39" xfId="2565" xr:uid="{00000000-0005-0000-0000-0000350A0000}"/>
    <cellStyle name="Accent5 4" xfId="2566" xr:uid="{00000000-0005-0000-0000-0000360A0000}"/>
    <cellStyle name="Accent5 40" xfId="2558" xr:uid="{00000000-0005-0000-0000-00002E0A0000}"/>
    <cellStyle name="Accent5 41" xfId="2560" xr:uid="{00000000-0005-0000-0000-0000300A0000}"/>
    <cellStyle name="Accent5 42" xfId="909" xr:uid="{00000000-0005-0000-0000-0000BD030000}"/>
    <cellStyle name="Accent5 43" xfId="2562" xr:uid="{00000000-0005-0000-0000-0000320A0000}"/>
    <cellStyle name="Accent5 44" xfId="2564" xr:uid="{00000000-0005-0000-0000-0000340A0000}"/>
    <cellStyle name="Accent5 45" xfId="2568" xr:uid="{00000000-0005-0000-0000-0000380A0000}"/>
    <cellStyle name="Accent5 46" xfId="2570" xr:uid="{00000000-0005-0000-0000-00003A0A0000}"/>
    <cellStyle name="Accent5 47" xfId="926" xr:uid="{00000000-0005-0000-0000-0000CE030000}"/>
    <cellStyle name="Accent5 48" xfId="2572" xr:uid="{00000000-0005-0000-0000-00003C0A0000}"/>
    <cellStyle name="Accent5 49" xfId="2574" xr:uid="{00000000-0005-0000-0000-00003E0A0000}"/>
    <cellStyle name="Accent5 5" xfId="2575" xr:uid="{00000000-0005-0000-0000-00003F0A0000}"/>
    <cellStyle name="Accent5 50" xfId="2567" xr:uid="{00000000-0005-0000-0000-0000370A0000}"/>
    <cellStyle name="Accent5 51" xfId="2569" xr:uid="{00000000-0005-0000-0000-0000390A0000}"/>
    <cellStyle name="Accent5 52" xfId="925" xr:uid="{00000000-0005-0000-0000-0000CD030000}"/>
    <cellStyle name="Accent5 53" xfId="2571" xr:uid="{00000000-0005-0000-0000-00003B0A0000}"/>
    <cellStyle name="Accent5 54" xfId="2573" xr:uid="{00000000-0005-0000-0000-00003D0A0000}"/>
    <cellStyle name="Accent5 55 2" xfId="2578" xr:uid="{00000000-0005-0000-0000-0000420A0000}"/>
    <cellStyle name="Accent5 55 2 2" xfId="2581" xr:uid="{00000000-0005-0000-0000-0000450A0000}"/>
    <cellStyle name="Accent5 55 3" xfId="2584" xr:uid="{00000000-0005-0000-0000-0000480A0000}"/>
    <cellStyle name="Accent5 56 2" xfId="2586" xr:uid="{00000000-0005-0000-0000-00004A0A0000}"/>
    <cellStyle name="Accent5 56 2 2" xfId="1355" xr:uid="{00000000-0005-0000-0000-00007B050000}"/>
    <cellStyle name="Accent5 56 3" xfId="2587" xr:uid="{00000000-0005-0000-0000-00004B0A0000}"/>
    <cellStyle name="Accent5 6" xfId="2588" xr:uid="{00000000-0005-0000-0000-00004C0A0000}"/>
    <cellStyle name="Accent5 7" xfId="2589" xr:uid="{00000000-0005-0000-0000-00004D0A0000}"/>
    <cellStyle name="Accent5 8" xfId="2590" xr:uid="{00000000-0005-0000-0000-00004E0A0000}"/>
    <cellStyle name="Accent5 9" xfId="684" xr:uid="{00000000-0005-0000-0000-0000DC020000}"/>
    <cellStyle name="Accent6 10" xfId="2591" xr:uid="{00000000-0005-0000-0000-00004F0A0000}"/>
    <cellStyle name="Accent6 11" xfId="2592" xr:uid="{00000000-0005-0000-0000-0000500A0000}"/>
    <cellStyle name="Accent6 12" xfId="2593" xr:uid="{00000000-0005-0000-0000-0000510A0000}"/>
    <cellStyle name="Accent6 13" xfId="2595" xr:uid="{00000000-0005-0000-0000-0000530A0000}"/>
    <cellStyle name="Accent6 14" xfId="2597" xr:uid="{00000000-0005-0000-0000-0000550A0000}"/>
    <cellStyle name="Accent6 15" xfId="2599" xr:uid="{00000000-0005-0000-0000-0000570A0000}"/>
    <cellStyle name="Accent6 16" xfId="2601" xr:uid="{00000000-0005-0000-0000-0000590A0000}"/>
    <cellStyle name="Accent6 17" xfId="2603" xr:uid="{00000000-0005-0000-0000-00005B0A0000}"/>
    <cellStyle name="Accent6 18" xfId="1610" xr:uid="{00000000-0005-0000-0000-00007A060000}"/>
    <cellStyle name="Accent6 19" xfId="2605" xr:uid="{00000000-0005-0000-0000-00005D0A0000}"/>
    <cellStyle name="Accent6 2" xfId="2606" xr:uid="{00000000-0005-0000-0000-00005E0A0000}"/>
    <cellStyle name="Accent6 20" xfId="2598" xr:uid="{00000000-0005-0000-0000-0000560A0000}"/>
    <cellStyle name="Accent6 21" xfId="2600" xr:uid="{00000000-0005-0000-0000-0000580A0000}"/>
    <cellStyle name="Accent6 22" xfId="2602" xr:uid="{00000000-0005-0000-0000-00005A0A0000}"/>
    <cellStyle name="Accent6 23" xfId="1609" xr:uid="{00000000-0005-0000-0000-000079060000}"/>
    <cellStyle name="Accent6 24" xfId="2604" xr:uid="{00000000-0005-0000-0000-00005C0A0000}"/>
    <cellStyle name="Accent6 25" xfId="2608" xr:uid="{00000000-0005-0000-0000-0000600A0000}"/>
    <cellStyle name="Accent6 26" xfId="2610" xr:uid="{00000000-0005-0000-0000-0000620A0000}"/>
    <cellStyle name="Accent6 27" xfId="2612" xr:uid="{00000000-0005-0000-0000-0000640A0000}"/>
    <cellStyle name="Accent6 28" xfId="2614" xr:uid="{00000000-0005-0000-0000-0000660A0000}"/>
    <cellStyle name="Accent6 29" xfId="2616" xr:uid="{00000000-0005-0000-0000-0000680A0000}"/>
    <cellStyle name="Accent6 3" xfId="2617" xr:uid="{00000000-0005-0000-0000-0000690A0000}"/>
    <cellStyle name="Accent6 30" xfId="2607" xr:uid="{00000000-0005-0000-0000-00005F0A0000}"/>
    <cellStyle name="Accent6 31" xfId="2609" xr:uid="{00000000-0005-0000-0000-0000610A0000}"/>
    <cellStyle name="Accent6 32" xfId="2611" xr:uid="{00000000-0005-0000-0000-0000630A0000}"/>
    <cellStyle name="Accent6 33" xfId="2613" xr:uid="{00000000-0005-0000-0000-0000650A0000}"/>
    <cellStyle name="Accent6 34" xfId="2615" xr:uid="{00000000-0005-0000-0000-0000670A0000}"/>
    <cellStyle name="Accent6 35" xfId="2619" xr:uid="{00000000-0005-0000-0000-00006B0A0000}"/>
    <cellStyle name="Accent6 36" xfId="2621" xr:uid="{00000000-0005-0000-0000-00006D0A0000}"/>
    <cellStyle name="Accent6 37" xfId="2623" xr:uid="{00000000-0005-0000-0000-00006F0A0000}"/>
    <cellStyle name="Accent6 38" xfId="2625" xr:uid="{00000000-0005-0000-0000-0000710A0000}"/>
    <cellStyle name="Accent6 39" xfId="2627" xr:uid="{00000000-0005-0000-0000-0000730A0000}"/>
    <cellStyle name="Accent6 4" xfId="2628" xr:uid="{00000000-0005-0000-0000-0000740A0000}"/>
    <cellStyle name="Accent6 40" xfId="2618" xr:uid="{00000000-0005-0000-0000-00006A0A0000}"/>
    <cellStyle name="Accent6 41" xfId="2620" xr:uid="{00000000-0005-0000-0000-00006C0A0000}"/>
    <cellStyle name="Accent6 42" xfId="2622" xr:uid="{00000000-0005-0000-0000-00006E0A0000}"/>
    <cellStyle name="Accent6 43" xfId="2624" xr:uid="{00000000-0005-0000-0000-0000700A0000}"/>
    <cellStyle name="Accent6 44" xfId="2626" xr:uid="{00000000-0005-0000-0000-0000720A0000}"/>
    <cellStyle name="Accent6 45" xfId="2630" xr:uid="{00000000-0005-0000-0000-0000760A0000}"/>
    <cellStyle name="Accent6 46" xfId="2632" xr:uid="{00000000-0005-0000-0000-0000780A0000}"/>
    <cellStyle name="Accent6 47" xfId="2634" xr:uid="{00000000-0005-0000-0000-00007A0A0000}"/>
    <cellStyle name="Accent6 48" xfId="2636" xr:uid="{00000000-0005-0000-0000-00007C0A0000}"/>
    <cellStyle name="Accent6 49" xfId="2638" xr:uid="{00000000-0005-0000-0000-00007E0A0000}"/>
    <cellStyle name="Accent6 5" xfId="2639" xr:uid="{00000000-0005-0000-0000-00007F0A0000}"/>
    <cellStyle name="Accent6 50" xfId="2629" xr:uid="{00000000-0005-0000-0000-0000750A0000}"/>
    <cellStyle name="Accent6 51" xfId="2631" xr:uid="{00000000-0005-0000-0000-0000770A0000}"/>
    <cellStyle name="Accent6 52" xfId="2633" xr:uid="{00000000-0005-0000-0000-0000790A0000}"/>
    <cellStyle name="Accent6 53" xfId="2635" xr:uid="{00000000-0005-0000-0000-00007B0A0000}"/>
    <cellStyle name="Accent6 54" xfId="2637" xr:uid="{00000000-0005-0000-0000-00007D0A0000}"/>
    <cellStyle name="Accent6 55 2" xfId="2640" xr:uid="{00000000-0005-0000-0000-0000800A0000}"/>
    <cellStyle name="Accent6 55 2 2" xfId="2642" xr:uid="{00000000-0005-0000-0000-0000820A0000}"/>
    <cellStyle name="Accent6 55 3" xfId="2643" xr:uid="{00000000-0005-0000-0000-0000830A0000}"/>
    <cellStyle name="Accent6 56 2" xfId="2121" xr:uid="{00000000-0005-0000-0000-000079080000}"/>
    <cellStyle name="Accent6 56 2 2" xfId="2644" xr:uid="{00000000-0005-0000-0000-0000840A0000}"/>
    <cellStyle name="Accent6 56 3" xfId="2124" xr:uid="{00000000-0005-0000-0000-00007C080000}"/>
    <cellStyle name="Accent6 6" xfId="2645" xr:uid="{00000000-0005-0000-0000-0000850A0000}"/>
    <cellStyle name="Accent6 7" xfId="2646" xr:uid="{00000000-0005-0000-0000-0000860A0000}"/>
    <cellStyle name="Accent6 8" xfId="2647" xr:uid="{00000000-0005-0000-0000-0000870A0000}"/>
    <cellStyle name="Accent6 9" xfId="1020" xr:uid="{00000000-0005-0000-0000-00002C040000}"/>
    <cellStyle name="AutoFormat-Optionen" xfId="176" xr:uid="{00000000-0005-0000-0000-0000DF000000}"/>
    <cellStyle name="Bad 10" xfId="2652" xr:uid="{00000000-0005-0000-0000-00008C0A0000}"/>
    <cellStyle name="Bad 11" xfId="2656" xr:uid="{00000000-0005-0000-0000-0000900A0000}"/>
    <cellStyle name="Bad 12" xfId="2659" xr:uid="{00000000-0005-0000-0000-0000930A0000}"/>
    <cellStyle name="Bad 13" xfId="2662" xr:uid="{00000000-0005-0000-0000-0000960A0000}"/>
    <cellStyle name="Bad 14" xfId="70" xr:uid="{00000000-0005-0000-0000-000058000000}"/>
    <cellStyle name="Bad 15" xfId="931" xr:uid="{00000000-0005-0000-0000-0000D3030000}"/>
    <cellStyle name="Bad 16" xfId="939" xr:uid="{00000000-0005-0000-0000-0000DB030000}"/>
    <cellStyle name="Bad 17" xfId="802" xr:uid="{00000000-0005-0000-0000-000052030000}"/>
    <cellStyle name="Bad 18" xfId="948" xr:uid="{00000000-0005-0000-0000-0000E4030000}"/>
    <cellStyle name="Bad 19" xfId="954" xr:uid="{00000000-0005-0000-0000-0000EA030000}"/>
    <cellStyle name="Bad 2" xfId="1674" xr:uid="{00000000-0005-0000-0000-0000BA060000}"/>
    <cellStyle name="Bad 20" xfId="930" xr:uid="{00000000-0005-0000-0000-0000D2030000}"/>
    <cellStyle name="Bad 21" xfId="938" xr:uid="{00000000-0005-0000-0000-0000DA030000}"/>
    <cellStyle name="Bad 22" xfId="801" xr:uid="{00000000-0005-0000-0000-000051030000}"/>
    <cellStyle name="Bad 23" xfId="947" xr:uid="{00000000-0005-0000-0000-0000E3030000}"/>
    <cellStyle name="Bad 24" xfId="953" xr:uid="{00000000-0005-0000-0000-0000E9030000}"/>
    <cellStyle name="Bad 25" xfId="963" xr:uid="{00000000-0005-0000-0000-0000F3030000}"/>
    <cellStyle name="Bad 26" xfId="974" xr:uid="{00000000-0005-0000-0000-0000FE030000}"/>
    <cellStyle name="Bad 27" xfId="984" xr:uid="{00000000-0005-0000-0000-000008040000}"/>
    <cellStyle name="Bad 28" xfId="996" xr:uid="{00000000-0005-0000-0000-000014040000}"/>
    <cellStyle name="Bad 29" xfId="1010" xr:uid="{00000000-0005-0000-0000-000022040000}"/>
    <cellStyle name="Bad 3" xfId="1677" xr:uid="{00000000-0005-0000-0000-0000BD060000}"/>
    <cellStyle name="Bad 30" xfId="962" xr:uid="{00000000-0005-0000-0000-0000F2030000}"/>
    <cellStyle name="Bad 31" xfId="973" xr:uid="{00000000-0005-0000-0000-0000FD030000}"/>
    <cellStyle name="Bad 32" xfId="983" xr:uid="{00000000-0005-0000-0000-000007040000}"/>
    <cellStyle name="Bad 33" xfId="995" xr:uid="{00000000-0005-0000-0000-000013040000}"/>
    <cellStyle name="Bad 34" xfId="1009" xr:uid="{00000000-0005-0000-0000-000021040000}"/>
    <cellStyle name="Bad 35" xfId="1017" xr:uid="{00000000-0005-0000-0000-000029040000}"/>
    <cellStyle name="Bad 36" xfId="1024" xr:uid="{00000000-0005-0000-0000-000030040000}"/>
    <cellStyle name="Bad 37" xfId="1032" xr:uid="{00000000-0005-0000-0000-000038040000}"/>
    <cellStyle name="Bad 38" xfId="1036" xr:uid="{00000000-0005-0000-0000-00003C040000}"/>
    <cellStyle name="Bad 39" xfId="1045" xr:uid="{00000000-0005-0000-0000-000045040000}"/>
    <cellStyle name="Bad 4" xfId="2663" xr:uid="{00000000-0005-0000-0000-0000970A0000}"/>
    <cellStyle name="Bad 40" xfId="1016" xr:uid="{00000000-0005-0000-0000-000028040000}"/>
    <cellStyle name="Bad 41" xfId="1023" xr:uid="{00000000-0005-0000-0000-00002F040000}"/>
    <cellStyle name="Bad 42" xfId="1031" xr:uid="{00000000-0005-0000-0000-000037040000}"/>
    <cellStyle name="Bad 43" xfId="1035" xr:uid="{00000000-0005-0000-0000-00003B040000}"/>
    <cellStyle name="Bad 44" xfId="1044" xr:uid="{00000000-0005-0000-0000-000044040000}"/>
    <cellStyle name="Bad 45" xfId="1049" xr:uid="{00000000-0005-0000-0000-000049040000}"/>
    <cellStyle name="Bad 46" xfId="1059" xr:uid="{00000000-0005-0000-0000-000053040000}"/>
    <cellStyle name="Bad 47" xfId="233" xr:uid="{00000000-0005-0000-0000-000019010000}"/>
    <cellStyle name="Bad 48" xfId="194" xr:uid="{00000000-0005-0000-0000-0000F1000000}"/>
    <cellStyle name="Bad 49" xfId="1072" xr:uid="{00000000-0005-0000-0000-000060040000}"/>
    <cellStyle name="Bad 5" xfId="2051" xr:uid="{00000000-0005-0000-0000-000033080000}"/>
    <cellStyle name="Bad 50" xfId="1048" xr:uid="{00000000-0005-0000-0000-000048040000}"/>
    <cellStyle name="Bad 51" xfId="1058" xr:uid="{00000000-0005-0000-0000-000052040000}"/>
    <cellStyle name="Bad 52" xfId="232" xr:uid="{00000000-0005-0000-0000-000018010000}"/>
    <cellStyle name="Bad 53" xfId="193" xr:uid="{00000000-0005-0000-0000-0000F0000000}"/>
    <cellStyle name="Bad 54" xfId="1071" xr:uid="{00000000-0005-0000-0000-00005F040000}"/>
    <cellStyle name="Bad 55 2" xfId="1079" xr:uid="{00000000-0005-0000-0000-000067040000}"/>
    <cellStyle name="Bad 55 2 2" xfId="2664" xr:uid="{00000000-0005-0000-0000-0000980A0000}"/>
    <cellStyle name="Bad 55 3" xfId="2585" xr:uid="{00000000-0005-0000-0000-0000490A0000}"/>
    <cellStyle name="Bad 56 2" xfId="1091" xr:uid="{00000000-0005-0000-0000-000073040000}"/>
    <cellStyle name="Bad 56 2 2" xfId="2666" xr:uid="{00000000-0005-0000-0000-00009A0A0000}"/>
    <cellStyle name="Bad 56 3" xfId="2669" xr:uid="{00000000-0005-0000-0000-00009D0A0000}"/>
    <cellStyle name="Bad 6" xfId="2670" xr:uid="{00000000-0005-0000-0000-00009E0A0000}"/>
    <cellStyle name="Bad 7" xfId="2671" xr:uid="{00000000-0005-0000-0000-00009F0A0000}"/>
    <cellStyle name="Bad 8" xfId="2672" xr:uid="{00000000-0005-0000-0000-0000A00A0000}"/>
    <cellStyle name="Bad 9" xfId="2673" xr:uid="{00000000-0005-0000-0000-0000A10A0000}"/>
    <cellStyle name="Calculation 10" xfId="2674" xr:uid="{00000000-0005-0000-0000-0000A20A0000}"/>
    <cellStyle name="Calculation 11" xfId="2675" xr:uid="{00000000-0005-0000-0000-0000A30A0000}"/>
    <cellStyle name="Calculation 12" xfId="2676" xr:uid="{00000000-0005-0000-0000-0000A40A0000}"/>
    <cellStyle name="Calculation 13" xfId="2677" xr:uid="{00000000-0005-0000-0000-0000A50A0000}"/>
    <cellStyle name="Calculation 14" xfId="2678" xr:uid="{00000000-0005-0000-0000-0000A60A0000}"/>
    <cellStyle name="Calculation 15" xfId="2680" xr:uid="{00000000-0005-0000-0000-0000A80A0000}"/>
    <cellStyle name="Calculation 16" xfId="2682" xr:uid="{00000000-0005-0000-0000-0000AA0A0000}"/>
    <cellStyle name="Calculation 17" xfId="2684" xr:uid="{00000000-0005-0000-0000-0000AC0A0000}"/>
    <cellStyle name="Calculation 18" xfId="2686" xr:uid="{00000000-0005-0000-0000-0000AE0A0000}"/>
    <cellStyle name="Calculation 19" xfId="2688" xr:uid="{00000000-0005-0000-0000-0000B00A0000}"/>
    <cellStyle name="Calculation 2" xfId="2689" xr:uid="{00000000-0005-0000-0000-0000B10A0000}"/>
    <cellStyle name="Calculation 2 2" xfId="47" xr:uid="{00000000-0005-0000-0000-00003C000000}"/>
    <cellStyle name="Calculation 20" xfId="2679" xr:uid="{00000000-0005-0000-0000-0000A70A0000}"/>
    <cellStyle name="Calculation 21" xfId="2681" xr:uid="{00000000-0005-0000-0000-0000A90A0000}"/>
    <cellStyle name="Calculation 22" xfId="2683" xr:uid="{00000000-0005-0000-0000-0000AB0A0000}"/>
    <cellStyle name="Calculation 23" xfId="2685" xr:uid="{00000000-0005-0000-0000-0000AD0A0000}"/>
    <cellStyle name="Calculation 24" xfId="2687" xr:uid="{00000000-0005-0000-0000-0000AF0A0000}"/>
    <cellStyle name="Calculation 25" xfId="54" xr:uid="{00000000-0005-0000-0000-000043000000}"/>
    <cellStyle name="Calculation 26" xfId="2691" xr:uid="{00000000-0005-0000-0000-0000B30A0000}"/>
    <cellStyle name="Calculation 27" xfId="2693" xr:uid="{00000000-0005-0000-0000-0000B50A0000}"/>
    <cellStyle name="Calculation 28" xfId="162" xr:uid="{00000000-0005-0000-0000-0000CC000000}"/>
    <cellStyle name="Calculation 29" xfId="2695" xr:uid="{00000000-0005-0000-0000-0000B70A0000}"/>
    <cellStyle name="Calculation 3" xfId="2696" xr:uid="{00000000-0005-0000-0000-0000B80A0000}"/>
    <cellStyle name="Calculation 30" xfId="53" xr:uid="{00000000-0005-0000-0000-000042000000}"/>
    <cellStyle name="Calculation 31" xfId="2690" xr:uid="{00000000-0005-0000-0000-0000B20A0000}"/>
    <cellStyle name="Calculation 32" xfId="2692" xr:uid="{00000000-0005-0000-0000-0000B40A0000}"/>
    <cellStyle name="Calculation 33" xfId="161" xr:uid="{00000000-0005-0000-0000-0000CB000000}"/>
    <cellStyle name="Calculation 34" xfId="2694" xr:uid="{00000000-0005-0000-0000-0000B60A0000}"/>
    <cellStyle name="Calculation 35" xfId="2698" xr:uid="{00000000-0005-0000-0000-0000BA0A0000}"/>
    <cellStyle name="Calculation 36" xfId="2700" xr:uid="{00000000-0005-0000-0000-0000BC0A0000}"/>
    <cellStyle name="Calculation 37" xfId="2702" xr:uid="{00000000-0005-0000-0000-0000BE0A0000}"/>
    <cellStyle name="Calculation 38" xfId="2704" xr:uid="{00000000-0005-0000-0000-0000C00A0000}"/>
    <cellStyle name="Calculation 39" xfId="2706" xr:uid="{00000000-0005-0000-0000-0000C20A0000}"/>
    <cellStyle name="Calculation 4" xfId="2707" xr:uid="{00000000-0005-0000-0000-0000C30A0000}"/>
    <cellStyle name="Calculation 40" xfId="2697" xr:uid="{00000000-0005-0000-0000-0000B90A0000}"/>
    <cellStyle name="Calculation 41" xfId="2699" xr:uid="{00000000-0005-0000-0000-0000BB0A0000}"/>
    <cellStyle name="Calculation 42" xfId="2701" xr:uid="{00000000-0005-0000-0000-0000BD0A0000}"/>
    <cellStyle name="Calculation 43" xfId="2703" xr:uid="{00000000-0005-0000-0000-0000BF0A0000}"/>
    <cellStyle name="Calculation 44" xfId="2705" xr:uid="{00000000-0005-0000-0000-0000C10A0000}"/>
    <cellStyle name="Calculation 45" xfId="2709" xr:uid="{00000000-0005-0000-0000-0000C50A0000}"/>
    <cellStyle name="Calculation 46" xfId="2711" xr:uid="{00000000-0005-0000-0000-0000C70A0000}"/>
    <cellStyle name="Calculation 47" xfId="1055" xr:uid="{00000000-0005-0000-0000-00004F040000}"/>
    <cellStyle name="Calculation 48" xfId="2713" xr:uid="{00000000-0005-0000-0000-0000C90A0000}"/>
    <cellStyle name="Calculation 49" xfId="2715" xr:uid="{00000000-0005-0000-0000-0000CB0A0000}"/>
    <cellStyle name="Calculation 5" xfId="2716" xr:uid="{00000000-0005-0000-0000-0000CC0A0000}"/>
    <cellStyle name="Calculation 50" xfId="2708" xr:uid="{00000000-0005-0000-0000-0000C40A0000}"/>
    <cellStyle name="Calculation 51" xfId="2710" xr:uid="{00000000-0005-0000-0000-0000C60A0000}"/>
    <cellStyle name="Calculation 52" xfId="1054" xr:uid="{00000000-0005-0000-0000-00004E040000}"/>
    <cellStyle name="Calculation 53" xfId="2712" xr:uid="{00000000-0005-0000-0000-0000C80A0000}"/>
    <cellStyle name="Calculation 54" xfId="2714" xr:uid="{00000000-0005-0000-0000-0000CA0A0000}"/>
    <cellStyle name="Calculation 55 2" xfId="2717" xr:uid="{00000000-0005-0000-0000-0000CD0A0000}"/>
    <cellStyle name="Calculation 55 2 2" xfId="2718" xr:uid="{00000000-0005-0000-0000-0000CE0A0000}"/>
    <cellStyle name="Calculation 55 3" xfId="2719" xr:uid="{00000000-0005-0000-0000-0000CF0A0000}"/>
    <cellStyle name="Calculation 56 2" xfId="2208" xr:uid="{00000000-0005-0000-0000-0000D0080000}"/>
    <cellStyle name="Calculation 56 2 2" xfId="2721" xr:uid="{00000000-0005-0000-0000-0000D10A0000}"/>
    <cellStyle name="Calculation 56 3" xfId="2213" xr:uid="{00000000-0005-0000-0000-0000D5080000}"/>
    <cellStyle name="Calculation 6" xfId="2722" xr:uid="{00000000-0005-0000-0000-0000D20A0000}"/>
    <cellStyle name="Calculation 7" xfId="2723" xr:uid="{00000000-0005-0000-0000-0000D30A0000}"/>
    <cellStyle name="Calculation 8" xfId="2726" xr:uid="{00000000-0005-0000-0000-0000D60A0000}"/>
    <cellStyle name="Calculation 9" xfId="2728" xr:uid="{00000000-0005-0000-0000-0000D80A0000}"/>
    <cellStyle name="category" xfId="2729" xr:uid="{00000000-0005-0000-0000-0000D90A0000}"/>
    <cellStyle name="Check Cell 10" xfId="2731" xr:uid="{00000000-0005-0000-0000-0000DB0A0000}"/>
    <cellStyle name="Check Cell 11" xfId="2732" xr:uid="{00000000-0005-0000-0000-0000DC0A0000}"/>
    <cellStyle name="Check Cell 12" xfId="2733" xr:uid="{00000000-0005-0000-0000-0000DD0A0000}"/>
    <cellStyle name="Check Cell 13" xfId="2734" xr:uid="{00000000-0005-0000-0000-0000DE0A0000}"/>
    <cellStyle name="Check Cell 14" xfId="2735" xr:uid="{00000000-0005-0000-0000-0000DF0A0000}"/>
    <cellStyle name="Check Cell 15" xfId="2737" xr:uid="{00000000-0005-0000-0000-0000E10A0000}"/>
    <cellStyle name="Check Cell 16" xfId="1815" xr:uid="{00000000-0005-0000-0000-000047070000}"/>
    <cellStyle name="Check Cell 17" xfId="1818" xr:uid="{00000000-0005-0000-0000-00004A070000}"/>
    <cellStyle name="Check Cell 18" xfId="2739" xr:uid="{00000000-0005-0000-0000-0000E30A0000}"/>
    <cellStyle name="Check Cell 19" xfId="2741" xr:uid="{00000000-0005-0000-0000-0000E50A0000}"/>
    <cellStyle name="Check Cell 2" xfId="2742" xr:uid="{00000000-0005-0000-0000-0000E60A0000}"/>
    <cellStyle name="Check Cell 2 2" xfId="2743" xr:uid="{00000000-0005-0000-0000-0000E70A0000}"/>
    <cellStyle name="Check Cell 20" xfId="2736" xr:uid="{00000000-0005-0000-0000-0000E00A0000}"/>
    <cellStyle name="Check Cell 21" xfId="1814" xr:uid="{00000000-0005-0000-0000-000046070000}"/>
    <cellStyle name="Check Cell 22" xfId="1817" xr:uid="{00000000-0005-0000-0000-000049070000}"/>
    <cellStyle name="Check Cell 23" xfId="2738" xr:uid="{00000000-0005-0000-0000-0000E20A0000}"/>
    <cellStyle name="Check Cell 24" xfId="2740" xr:uid="{00000000-0005-0000-0000-0000E40A0000}"/>
    <cellStyle name="Check Cell 25" xfId="2745" xr:uid="{00000000-0005-0000-0000-0000E90A0000}"/>
    <cellStyle name="Check Cell 26" xfId="814" xr:uid="{00000000-0005-0000-0000-00005E030000}"/>
    <cellStyle name="Check Cell 27" xfId="2747" xr:uid="{00000000-0005-0000-0000-0000EB0A0000}"/>
    <cellStyle name="Check Cell 28" xfId="2749" xr:uid="{00000000-0005-0000-0000-0000ED0A0000}"/>
    <cellStyle name="Check Cell 29" xfId="2751" xr:uid="{00000000-0005-0000-0000-0000EF0A0000}"/>
    <cellStyle name="Check Cell 3" xfId="2753" xr:uid="{00000000-0005-0000-0000-0000F10A0000}"/>
    <cellStyle name="Check Cell 30" xfId="2744" xr:uid="{00000000-0005-0000-0000-0000E80A0000}"/>
    <cellStyle name="Check Cell 31" xfId="813" xr:uid="{00000000-0005-0000-0000-00005D030000}"/>
    <cellStyle name="Check Cell 32" xfId="2746" xr:uid="{00000000-0005-0000-0000-0000EA0A0000}"/>
    <cellStyle name="Check Cell 33" xfId="2748" xr:uid="{00000000-0005-0000-0000-0000EC0A0000}"/>
    <cellStyle name="Check Cell 34" xfId="2750" xr:uid="{00000000-0005-0000-0000-0000EE0A0000}"/>
    <cellStyle name="Check Cell 35" xfId="2755" xr:uid="{00000000-0005-0000-0000-0000F30A0000}"/>
    <cellStyle name="Check Cell 36" xfId="2757" xr:uid="{00000000-0005-0000-0000-0000F50A0000}"/>
    <cellStyle name="Check Cell 37" xfId="2759" xr:uid="{00000000-0005-0000-0000-0000F70A0000}"/>
    <cellStyle name="Check Cell 38" xfId="2761" xr:uid="{00000000-0005-0000-0000-0000F90A0000}"/>
    <cellStyle name="Check Cell 39" xfId="2763" xr:uid="{00000000-0005-0000-0000-0000FB0A0000}"/>
    <cellStyle name="Check Cell 4" xfId="2764" xr:uid="{00000000-0005-0000-0000-0000FC0A0000}"/>
    <cellStyle name="Check Cell 40" xfId="2754" xr:uid="{00000000-0005-0000-0000-0000F20A0000}"/>
    <cellStyle name="Check Cell 41" xfId="2756" xr:uid="{00000000-0005-0000-0000-0000F40A0000}"/>
    <cellStyle name="Check Cell 42" xfId="2758" xr:uid="{00000000-0005-0000-0000-0000F60A0000}"/>
    <cellStyle name="Check Cell 43" xfId="2760" xr:uid="{00000000-0005-0000-0000-0000F80A0000}"/>
    <cellStyle name="Check Cell 44" xfId="2762" xr:uid="{00000000-0005-0000-0000-0000FA0A0000}"/>
    <cellStyle name="Check Cell 45" xfId="2767" xr:uid="{00000000-0005-0000-0000-0000FF0A0000}"/>
    <cellStyle name="Check Cell 46" xfId="2769" xr:uid="{00000000-0005-0000-0000-0000010B0000}"/>
    <cellStyle name="Check Cell 47" xfId="2772" xr:uid="{00000000-0005-0000-0000-0000040B0000}"/>
    <cellStyle name="Check Cell 48" xfId="2776" xr:uid="{00000000-0005-0000-0000-0000080B0000}"/>
    <cellStyle name="Check Cell 49" xfId="2778" xr:uid="{00000000-0005-0000-0000-00000A0B0000}"/>
    <cellStyle name="Check Cell 5" xfId="2779" xr:uid="{00000000-0005-0000-0000-00000B0B0000}"/>
    <cellStyle name="Check Cell 50" xfId="2766" xr:uid="{00000000-0005-0000-0000-0000FE0A0000}"/>
    <cellStyle name="Check Cell 51" xfId="2768" xr:uid="{00000000-0005-0000-0000-0000000B0000}"/>
    <cellStyle name="Check Cell 52" xfId="2771" xr:uid="{00000000-0005-0000-0000-0000030B0000}"/>
    <cellStyle name="Check Cell 53" xfId="2775" xr:uid="{00000000-0005-0000-0000-0000070B0000}"/>
    <cellStyle name="Check Cell 54" xfId="2777" xr:uid="{00000000-0005-0000-0000-0000090B0000}"/>
    <cellStyle name="Check Cell 55 2" xfId="2782" xr:uid="{00000000-0005-0000-0000-00000E0B0000}"/>
    <cellStyle name="Check Cell 55 2 2" xfId="2783" xr:uid="{00000000-0005-0000-0000-00000F0B0000}"/>
    <cellStyle name="Check Cell 55 3" xfId="2786" xr:uid="{00000000-0005-0000-0000-0000120B0000}"/>
    <cellStyle name="Check Cell 56 2" xfId="7" xr:uid="{00000000-0005-0000-0000-000009000000}"/>
    <cellStyle name="Check Cell 56 2 2" xfId="991" xr:uid="{00000000-0005-0000-0000-00000F040000}"/>
    <cellStyle name="Check Cell 56 3" xfId="1246" xr:uid="{00000000-0005-0000-0000-00000E050000}"/>
    <cellStyle name="Check Cell 6" xfId="2787" xr:uid="{00000000-0005-0000-0000-0000130B0000}"/>
    <cellStyle name="Check Cell 7" xfId="2788" xr:uid="{00000000-0005-0000-0000-0000140B0000}"/>
    <cellStyle name="Check Cell 8" xfId="2789" xr:uid="{00000000-0005-0000-0000-0000150B0000}"/>
    <cellStyle name="Check Cell 9" xfId="603" xr:uid="{00000000-0005-0000-0000-00008B020000}"/>
    <cellStyle name="Comma  - Style1" xfId="2790" xr:uid="{00000000-0005-0000-0000-0000160B0000}"/>
    <cellStyle name="Comma  - Style1 2" xfId="2795" xr:uid="{00000000-0005-0000-0000-00001B0B0000}"/>
    <cellStyle name="Comma  - Style1 2 2" xfId="2798" xr:uid="{00000000-0005-0000-0000-00001E0B0000}"/>
    <cellStyle name="Comma  - Style1 3" xfId="2803" xr:uid="{00000000-0005-0000-0000-0000230B0000}"/>
    <cellStyle name="Comma  - Style2" xfId="2804" xr:uid="{00000000-0005-0000-0000-0000240B0000}"/>
    <cellStyle name="Comma  - Style2 2" xfId="2806" xr:uid="{00000000-0005-0000-0000-0000260B0000}"/>
    <cellStyle name="Comma  - Style2 2 2" xfId="2808" xr:uid="{00000000-0005-0000-0000-0000280B0000}"/>
    <cellStyle name="Comma  - Style2 3" xfId="2809" xr:uid="{00000000-0005-0000-0000-0000290B0000}"/>
    <cellStyle name="Comma  - Style3" xfId="2810" xr:uid="{00000000-0005-0000-0000-00002A0B0000}"/>
    <cellStyle name="Comma  - Style3 2" xfId="654" xr:uid="{00000000-0005-0000-0000-0000BE020000}"/>
    <cellStyle name="Comma  - Style3 2 2" xfId="1455" xr:uid="{00000000-0005-0000-0000-0000DF050000}"/>
    <cellStyle name="Comma  - Style3 3" xfId="1458" xr:uid="{00000000-0005-0000-0000-0000E2050000}"/>
    <cellStyle name="Comma  - Style4" xfId="2811" xr:uid="{00000000-0005-0000-0000-00002B0B0000}"/>
    <cellStyle name="Comma  - Style4 2" xfId="2814" xr:uid="{00000000-0005-0000-0000-00002E0B0000}"/>
    <cellStyle name="Comma  - Style4 2 2" xfId="1760" xr:uid="{00000000-0005-0000-0000-000010070000}"/>
    <cellStyle name="Comma  - Style4 3" xfId="2817" xr:uid="{00000000-0005-0000-0000-0000310B0000}"/>
    <cellStyle name="Comma  - Style5" xfId="2818" xr:uid="{00000000-0005-0000-0000-0000320B0000}"/>
    <cellStyle name="Comma  - Style5 2" xfId="2819" xr:uid="{00000000-0005-0000-0000-0000330B0000}"/>
    <cellStyle name="Comma  - Style5 2 2" xfId="2820" xr:uid="{00000000-0005-0000-0000-0000340B0000}"/>
    <cellStyle name="Comma  - Style5 3" xfId="2821" xr:uid="{00000000-0005-0000-0000-0000350B0000}"/>
    <cellStyle name="Comma  - Style6" xfId="2823" xr:uid="{00000000-0005-0000-0000-0000370B0000}"/>
    <cellStyle name="Comma  - Style6 2" xfId="2824" xr:uid="{00000000-0005-0000-0000-0000380B0000}"/>
    <cellStyle name="Comma  - Style6 2 2" xfId="2825" xr:uid="{00000000-0005-0000-0000-0000390B0000}"/>
    <cellStyle name="Comma  - Style6 3" xfId="2826" xr:uid="{00000000-0005-0000-0000-00003A0B0000}"/>
    <cellStyle name="Comma  - Style7" xfId="2827" xr:uid="{00000000-0005-0000-0000-00003B0B0000}"/>
    <cellStyle name="Comma  - Style7 2" xfId="2828" xr:uid="{00000000-0005-0000-0000-00003C0B0000}"/>
    <cellStyle name="Comma  - Style7 2 2" xfId="2829" xr:uid="{00000000-0005-0000-0000-00003D0B0000}"/>
    <cellStyle name="Comma  - Style7 3" xfId="2830" xr:uid="{00000000-0005-0000-0000-00003E0B0000}"/>
    <cellStyle name="Comma  - Style8" xfId="2831" xr:uid="{00000000-0005-0000-0000-00003F0B0000}"/>
    <cellStyle name="Comma  - Style8 2" xfId="674" xr:uid="{00000000-0005-0000-0000-0000D2020000}"/>
    <cellStyle name="Comma  - Style8 2 2" xfId="18" xr:uid="{00000000-0005-0000-0000-000016000000}"/>
    <cellStyle name="Comma  - Style8 3" xfId="1568" xr:uid="{00000000-0005-0000-0000-000050060000}"/>
    <cellStyle name="Comma [0]" xfId="5" builtinId="6"/>
    <cellStyle name="Comma [0] 2" xfId="2832" xr:uid="{00000000-0005-0000-0000-0000400B0000}"/>
    <cellStyle name="Comma [0] 2 2" xfId="2833" xr:uid="{00000000-0005-0000-0000-0000410B0000}"/>
    <cellStyle name="Comma [0] 2 2 2" xfId="2835" xr:uid="{00000000-0005-0000-0000-0000430B0000}"/>
    <cellStyle name="Comma [0] 2 2 2 2" xfId="2837" xr:uid="{00000000-0005-0000-0000-0000450B0000}"/>
    <cellStyle name="Comma [0] 2 2 2 2 2" xfId="2838" xr:uid="{00000000-0005-0000-0000-0000460B0000}"/>
    <cellStyle name="Comma [0] 2 2 2 3" xfId="2839" xr:uid="{00000000-0005-0000-0000-0000470B0000}"/>
    <cellStyle name="Comma [0] 2 2 3" xfId="2840" xr:uid="{00000000-0005-0000-0000-0000480B0000}"/>
    <cellStyle name="Comma [0] 2 2 3 2" xfId="2841" xr:uid="{00000000-0005-0000-0000-0000490B0000}"/>
    <cellStyle name="Comma [0] 2 2 4" xfId="2843" xr:uid="{00000000-0005-0000-0000-00004B0B0000}"/>
    <cellStyle name="Comma [0] 2 3" xfId="2844" xr:uid="{00000000-0005-0000-0000-00004C0B0000}"/>
    <cellStyle name="Comma [0] 2 3 2" xfId="2845" xr:uid="{00000000-0005-0000-0000-00004D0B0000}"/>
    <cellStyle name="Comma [0] 2 3 2 2" xfId="2846" xr:uid="{00000000-0005-0000-0000-00004E0B0000}"/>
    <cellStyle name="Comma [0] 2 3 3" xfId="2847" xr:uid="{00000000-0005-0000-0000-00004F0B0000}"/>
    <cellStyle name="Comma [0] 2 4" xfId="2848" xr:uid="{00000000-0005-0000-0000-0000500B0000}"/>
    <cellStyle name="Comma [0] 2 4 2" xfId="2849" xr:uid="{00000000-0005-0000-0000-0000510B0000}"/>
    <cellStyle name="Comma [0] 2 5" xfId="2850" xr:uid="{00000000-0005-0000-0000-0000520B0000}"/>
    <cellStyle name="Comma [0] 3" xfId="2851" xr:uid="{00000000-0005-0000-0000-0000530B0000}"/>
    <cellStyle name="Comma [0] 3 2" xfId="2852" xr:uid="{00000000-0005-0000-0000-0000540B0000}"/>
    <cellStyle name="Comma [0] 3 2 2" xfId="1103" xr:uid="{00000000-0005-0000-0000-00007F040000}"/>
    <cellStyle name="Comma [0] 3 2 2 2" xfId="1107" xr:uid="{00000000-0005-0000-0000-000083040000}"/>
    <cellStyle name="Comma [0] 3 2 3" xfId="1139" xr:uid="{00000000-0005-0000-0000-0000A3040000}"/>
    <cellStyle name="Comma [0] 3 3" xfId="2853" xr:uid="{00000000-0005-0000-0000-0000550B0000}"/>
    <cellStyle name="Comma [0] 3 3 2" xfId="2854" xr:uid="{00000000-0005-0000-0000-0000560B0000}"/>
    <cellStyle name="Comma [0] 3 4" xfId="2855" xr:uid="{00000000-0005-0000-0000-0000570B0000}"/>
    <cellStyle name="Comma [0] 4" xfId="2856" xr:uid="{00000000-0005-0000-0000-0000580B0000}"/>
    <cellStyle name="Comma [0] 4 2" xfId="2857" xr:uid="{00000000-0005-0000-0000-0000590B0000}"/>
    <cellStyle name="Comma [0] 4 3" xfId="2858" xr:uid="{00000000-0005-0000-0000-00005A0B0000}"/>
    <cellStyle name="Comma [0] 5 2" xfId="1682" xr:uid="{00000000-0005-0000-0000-0000C2060000}"/>
    <cellStyle name="Comma 2" xfId="2859" xr:uid="{00000000-0005-0000-0000-00005B0B0000}"/>
    <cellStyle name="Comma 2 2" xfId="2860" xr:uid="{00000000-0005-0000-0000-00005C0B0000}"/>
    <cellStyle name="Comma 2 2 2" xfId="2861" xr:uid="{00000000-0005-0000-0000-00005D0B0000}"/>
    <cellStyle name="Comma 2 2 2 2" xfId="2862" xr:uid="{00000000-0005-0000-0000-00005E0B0000}"/>
    <cellStyle name="Comma 2 2 3" xfId="2865" xr:uid="{00000000-0005-0000-0000-0000610B0000}"/>
    <cellStyle name="Comma 2 3" xfId="2866" xr:uid="{00000000-0005-0000-0000-0000620B0000}"/>
    <cellStyle name="Comma 2 3 2" xfId="2868" xr:uid="{00000000-0005-0000-0000-0000640B0000}"/>
    <cellStyle name="Comma 2 4" xfId="2869" xr:uid="{00000000-0005-0000-0000-0000650B0000}"/>
    <cellStyle name="Comma 3 2" xfId="2870" xr:uid="{00000000-0005-0000-0000-0000660B0000}"/>
    <cellStyle name="Comma 3 2 2" xfId="2871" xr:uid="{00000000-0005-0000-0000-0000670B0000}"/>
    <cellStyle name="Comma[0]_Gaji kls 2" xfId="1134" xr:uid="{00000000-0005-0000-0000-00009E040000}"/>
    <cellStyle name="Currency $" xfId="309" xr:uid="{00000000-0005-0000-0000-000065010000}"/>
    <cellStyle name="Currency $ 2" xfId="313" xr:uid="{00000000-0005-0000-0000-000069010000}"/>
    <cellStyle name="Currency $ 2 2" xfId="2872" xr:uid="{00000000-0005-0000-0000-0000680B0000}"/>
    <cellStyle name="Currency $ 3" xfId="2341" xr:uid="{00000000-0005-0000-0000-000055090000}"/>
    <cellStyle name="Currency [0] 2" xfId="994" xr:uid="{00000000-0005-0000-0000-000012040000}"/>
    <cellStyle name="Currency [0] 2 2" xfId="999" xr:uid="{00000000-0005-0000-0000-000017040000}"/>
    <cellStyle name="Currency [0]b" xfId="2875" xr:uid="{00000000-0005-0000-0000-00006B0B0000}"/>
    <cellStyle name="Currency [0]b 2" xfId="2878" xr:uid="{00000000-0005-0000-0000-00006E0B0000}"/>
    <cellStyle name="Currency [0]b 2 2" xfId="2185" xr:uid="{00000000-0005-0000-0000-0000B9080000}"/>
    <cellStyle name="Currency [0]b 3" xfId="2879" xr:uid="{00000000-0005-0000-0000-00006F0B0000}"/>
    <cellStyle name="currency(2)" xfId="2880" xr:uid="{00000000-0005-0000-0000-0000700B0000}"/>
    <cellStyle name="currency(2) 2" xfId="2881" xr:uid="{00000000-0005-0000-0000-0000710B0000}"/>
    <cellStyle name="currency(2) 2 2" xfId="890" xr:uid="{00000000-0005-0000-0000-0000AA030000}"/>
    <cellStyle name="currency(2) 2 2 2" xfId="893" xr:uid="{00000000-0005-0000-0000-0000AD030000}"/>
    <cellStyle name="currency(2) 2 3" xfId="59" xr:uid="{00000000-0005-0000-0000-00004A000000}"/>
    <cellStyle name="currency(2) 3" xfId="2882" xr:uid="{00000000-0005-0000-0000-0000720B0000}"/>
    <cellStyle name="currency(2) 3 2" xfId="2883" xr:uid="{00000000-0005-0000-0000-0000730B0000}"/>
    <cellStyle name="currency(2) 4" xfId="2884" xr:uid="{00000000-0005-0000-0000-0000740B0000}"/>
    <cellStyle name="Explanatory Text 10" xfId="2885" xr:uid="{00000000-0005-0000-0000-0000750B0000}"/>
    <cellStyle name="Explanatory Text 11" xfId="2886" xr:uid="{00000000-0005-0000-0000-0000760B0000}"/>
    <cellStyle name="Explanatory Text 12" xfId="2887" xr:uid="{00000000-0005-0000-0000-0000770B0000}"/>
    <cellStyle name="Explanatory Text 13" xfId="2888" xr:uid="{00000000-0005-0000-0000-0000780B0000}"/>
    <cellStyle name="Explanatory Text 14" xfId="2889" xr:uid="{00000000-0005-0000-0000-0000790B0000}"/>
    <cellStyle name="Explanatory Text 15" xfId="2891" xr:uid="{00000000-0005-0000-0000-00007B0B0000}"/>
    <cellStyle name="Explanatory Text 16" xfId="2893" xr:uid="{00000000-0005-0000-0000-00007D0B0000}"/>
    <cellStyle name="Explanatory Text 17" xfId="2895" xr:uid="{00000000-0005-0000-0000-00007F0B0000}"/>
    <cellStyle name="Explanatory Text 18" xfId="2897" xr:uid="{00000000-0005-0000-0000-0000810B0000}"/>
    <cellStyle name="Explanatory Text 19" xfId="2899" xr:uid="{00000000-0005-0000-0000-0000830B0000}"/>
    <cellStyle name="Explanatory Text 2" xfId="2900" xr:uid="{00000000-0005-0000-0000-0000840B0000}"/>
    <cellStyle name="Explanatory Text 20" xfId="2890" xr:uid="{00000000-0005-0000-0000-00007A0B0000}"/>
    <cellStyle name="Explanatory Text 21" xfId="2892" xr:uid="{00000000-0005-0000-0000-00007C0B0000}"/>
    <cellStyle name="Explanatory Text 22" xfId="2894" xr:uid="{00000000-0005-0000-0000-00007E0B0000}"/>
    <cellStyle name="Explanatory Text 23" xfId="2896" xr:uid="{00000000-0005-0000-0000-0000800B0000}"/>
    <cellStyle name="Explanatory Text 24" xfId="2898" xr:uid="{00000000-0005-0000-0000-0000820B0000}"/>
    <cellStyle name="Explanatory Text 25" xfId="2902" xr:uid="{00000000-0005-0000-0000-0000860B0000}"/>
    <cellStyle name="Explanatory Text 26" xfId="2904" xr:uid="{00000000-0005-0000-0000-0000880B0000}"/>
    <cellStyle name="Explanatory Text 27" xfId="2906" xr:uid="{00000000-0005-0000-0000-00008A0B0000}"/>
    <cellStyle name="Explanatory Text 28" xfId="2908" xr:uid="{00000000-0005-0000-0000-00008C0B0000}"/>
    <cellStyle name="Explanatory Text 29" xfId="100" xr:uid="{00000000-0005-0000-0000-000080000000}"/>
    <cellStyle name="Explanatory Text 3" xfId="2909" xr:uid="{00000000-0005-0000-0000-00008D0B0000}"/>
    <cellStyle name="Explanatory Text 30" xfId="2901" xr:uid="{00000000-0005-0000-0000-0000850B0000}"/>
    <cellStyle name="Explanatory Text 31" xfId="2903" xr:uid="{00000000-0005-0000-0000-0000870B0000}"/>
    <cellStyle name="Explanatory Text 32" xfId="2905" xr:uid="{00000000-0005-0000-0000-0000890B0000}"/>
    <cellStyle name="Explanatory Text 33" xfId="2907" xr:uid="{00000000-0005-0000-0000-00008B0B0000}"/>
    <cellStyle name="Explanatory Text 34" xfId="99" xr:uid="{00000000-0005-0000-0000-00007F000000}"/>
    <cellStyle name="Explanatory Text 35" xfId="1681" xr:uid="{00000000-0005-0000-0000-0000C1060000}"/>
    <cellStyle name="Explanatory Text 36" xfId="2911" xr:uid="{00000000-0005-0000-0000-00008F0B0000}"/>
    <cellStyle name="Explanatory Text 37" xfId="2913" xr:uid="{00000000-0005-0000-0000-0000910B0000}"/>
    <cellStyle name="Explanatory Text 38" xfId="2915" xr:uid="{00000000-0005-0000-0000-0000930B0000}"/>
    <cellStyle name="Explanatory Text 39" xfId="660" xr:uid="{00000000-0005-0000-0000-0000C4020000}"/>
    <cellStyle name="Explanatory Text 4" xfId="2916" xr:uid="{00000000-0005-0000-0000-0000940B0000}"/>
    <cellStyle name="Explanatory Text 40" xfId="1680" xr:uid="{00000000-0005-0000-0000-0000C0060000}"/>
    <cellStyle name="Explanatory Text 41" xfId="2910" xr:uid="{00000000-0005-0000-0000-00008E0B0000}"/>
    <cellStyle name="Explanatory Text 42" xfId="2912" xr:uid="{00000000-0005-0000-0000-0000900B0000}"/>
    <cellStyle name="Explanatory Text 43" xfId="2914" xr:uid="{00000000-0005-0000-0000-0000920B0000}"/>
    <cellStyle name="Explanatory Text 44" xfId="659" xr:uid="{00000000-0005-0000-0000-0000C3020000}"/>
    <cellStyle name="Explanatory Text 45" xfId="2918" xr:uid="{00000000-0005-0000-0000-0000960B0000}"/>
    <cellStyle name="Explanatory Text 46" xfId="2920" xr:uid="{00000000-0005-0000-0000-0000980B0000}"/>
    <cellStyle name="Explanatory Text 47" xfId="2465" xr:uid="{00000000-0005-0000-0000-0000D1090000}"/>
    <cellStyle name="Explanatory Text 48" xfId="2922" xr:uid="{00000000-0005-0000-0000-00009A0B0000}"/>
    <cellStyle name="Explanatory Text 49" xfId="2924" xr:uid="{00000000-0005-0000-0000-00009C0B0000}"/>
    <cellStyle name="Explanatory Text 5" xfId="2925" xr:uid="{00000000-0005-0000-0000-00009D0B0000}"/>
    <cellStyle name="Explanatory Text 50" xfId="2917" xr:uid="{00000000-0005-0000-0000-0000950B0000}"/>
    <cellStyle name="Explanatory Text 51" xfId="2919" xr:uid="{00000000-0005-0000-0000-0000970B0000}"/>
    <cellStyle name="Explanatory Text 52" xfId="2464" xr:uid="{00000000-0005-0000-0000-0000D0090000}"/>
    <cellStyle name="Explanatory Text 53" xfId="2921" xr:uid="{00000000-0005-0000-0000-0000990B0000}"/>
    <cellStyle name="Explanatory Text 54" xfId="2923" xr:uid="{00000000-0005-0000-0000-00009B0B0000}"/>
    <cellStyle name="Explanatory Text 55 2" xfId="2928" xr:uid="{00000000-0005-0000-0000-0000A00B0000}"/>
    <cellStyle name="Explanatory Text 55 2 2" xfId="2015" xr:uid="{00000000-0005-0000-0000-00000F080000}"/>
    <cellStyle name="Explanatory Text 55 3" xfId="2931" xr:uid="{00000000-0005-0000-0000-0000A30B0000}"/>
    <cellStyle name="Explanatory Text 56 2" xfId="2541" xr:uid="{00000000-0005-0000-0000-00001D0A0000}"/>
    <cellStyle name="Explanatory Text 56 2 2" xfId="2932" xr:uid="{00000000-0005-0000-0000-0000A40B0000}"/>
    <cellStyle name="Explanatory Text 56 3" xfId="1703" xr:uid="{00000000-0005-0000-0000-0000D7060000}"/>
    <cellStyle name="Explanatory Text 6" xfId="2933" xr:uid="{00000000-0005-0000-0000-0000A50B0000}"/>
    <cellStyle name="Explanatory Text 7" xfId="2934" xr:uid="{00000000-0005-0000-0000-0000A60B0000}"/>
    <cellStyle name="Explanatory Text 8" xfId="2935" xr:uid="{00000000-0005-0000-0000-0000A70B0000}"/>
    <cellStyle name="Explanatory Text 9" xfId="2936" xr:uid="{00000000-0005-0000-0000-0000A80B0000}"/>
    <cellStyle name="Good 10" xfId="1454" xr:uid="{00000000-0005-0000-0000-0000DE050000}"/>
    <cellStyle name="Good 11" xfId="476" xr:uid="{00000000-0005-0000-0000-00000C020000}"/>
    <cellStyle name="Good 12" xfId="2937" xr:uid="{00000000-0005-0000-0000-0000A90B0000}"/>
    <cellStyle name="Good 13" xfId="2938" xr:uid="{00000000-0005-0000-0000-0000AA0B0000}"/>
    <cellStyle name="Good 14" xfId="2939" xr:uid="{00000000-0005-0000-0000-0000AB0B0000}"/>
    <cellStyle name="Good 15" xfId="2941" xr:uid="{00000000-0005-0000-0000-0000AD0B0000}"/>
    <cellStyle name="Good 16" xfId="2943" xr:uid="{00000000-0005-0000-0000-0000AF0B0000}"/>
    <cellStyle name="Good 17" xfId="2946" xr:uid="{00000000-0005-0000-0000-0000B20B0000}"/>
    <cellStyle name="Good 18" xfId="2948" xr:uid="{00000000-0005-0000-0000-0000B40B0000}"/>
    <cellStyle name="Good 19" xfId="762" xr:uid="{00000000-0005-0000-0000-00002A030000}"/>
    <cellStyle name="Good 2" xfId="2951" xr:uid="{00000000-0005-0000-0000-0000B70B0000}"/>
    <cellStyle name="Good 20" xfId="2940" xr:uid="{00000000-0005-0000-0000-0000AC0B0000}"/>
    <cellStyle name="Good 21" xfId="2942" xr:uid="{00000000-0005-0000-0000-0000AE0B0000}"/>
    <cellStyle name="Good 22" xfId="2945" xr:uid="{00000000-0005-0000-0000-0000B10B0000}"/>
    <cellStyle name="Good 23" xfId="2947" xr:uid="{00000000-0005-0000-0000-0000B30B0000}"/>
    <cellStyle name="Good 24" xfId="761" xr:uid="{00000000-0005-0000-0000-000029030000}"/>
    <cellStyle name="Good 25" xfId="76" xr:uid="{00000000-0005-0000-0000-00005F000000}"/>
    <cellStyle name="Good 26" xfId="818" xr:uid="{00000000-0005-0000-0000-000062030000}"/>
    <cellStyle name="Good 27" xfId="821" xr:uid="{00000000-0005-0000-0000-000065030000}"/>
    <cellStyle name="Good 28" xfId="830" xr:uid="{00000000-0005-0000-0000-00006E030000}"/>
    <cellStyle name="Good 29" xfId="542" xr:uid="{00000000-0005-0000-0000-00004E020000}"/>
    <cellStyle name="Good 3" xfId="2952" xr:uid="{00000000-0005-0000-0000-0000B80B0000}"/>
    <cellStyle name="Good 30" xfId="75" xr:uid="{00000000-0005-0000-0000-00005E000000}"/>
    <cellStyle name="Good 31" xfId="817" xr:uid="{00000000-0005-0000-0000-000061030000}"/>
    <cellStyle name="Good 32" xfId="820" xr:uid="{00000000-0005-0000-0000-000064030000}"/>
    <cellStyle name="Good 33" xfId="829" xr:uid="{00000000-0005-0000-0000-00006D030000}"/>
    <cellStyle name="Good 34" xfId="541" xr:uid="{00000000-0005-0000-0000-00004D020000}"/>
    <cellStyle name="Good 35" xfId="221" xr:uid="{00000000-0005-0000-0000-00000D010000}"/>
    <cellStyle name="Good 36" xfId="838" xr:uid="{00000000-0005-0000-0000-000076030000}"/>
    <cellStyle name="Good 37" xfId="842" xr:uid="{00000000-0005-0000-0000-00007A030000}"/>
    <cellStyle name="Good 38" xfId="500" xr:uid="{00000000-0005-0000-0000-000024020000}"/>
    <cellStyle name="Good 39" xfId="854" xr:uid="{00000000-0005-0000-0000-000086030000}"/>
    <cellStyle name="Good 4" xfId="2953" xr:uid="{00000000-0005-0000-0000-0000B90B0000}"/>
    <cellStyle name="Good 40" xfId="220" xr:uid="{00000000-0005-0000-0000-00000C010000}"/>
    <cellStyle name="Good 41" xfId="837" xr:uid="{00000000-0005-0000-0000-000075030000}"/>
    <cellStyle name="Good 42" xfId="841" xr:uid="{00000000-0005-0000-0000-000079030000}"/>
    <cellStyle name="Good 43" xfId="499" xr:uid="{00000000-0005-0000-0000-000023020000}"/>
    <cellStyle name="Good 44" xfId="853" xr:uid="{00000000-0005-0000-0000-000085030000}"/>
    <cellStyle name="Good 45" xfId="860" xr:uid="{00000000-0005-0000-0000-00008C030000}"/>
    <cellStyle name="Good 46" xfId="866" xr:uid="{00000000-0005-0000-0000-000092030000}"/>
    <cellStyle name="Good 47" xfId="872" xr:uid="{00000000-0005-0000-0000-000098030000}"/>
    <cellStyle name="Good 48" xfId="881" xr:uid="{00000000-0005-0000-0000-0000A1030000}"/>
    <cellStyle name="Good 49" xfId="889" xr:uid="{00000000-0005-0000-0000-0000A9030000}"/>
    <cellStyle name="Good 5" xfId="2954" xr:uid="{00000000-0005-0000-0000-0000BA0B0000}"/>
    <cellStyle name="Good 50" xfId="859" xr:uid="{00000000-0005-0000-0000-00008B030000}"/>
    <cellStyle name="Good 51" xfId="865" xr:uid="{00000000-0005-0000-0000-000091030000}"/>
    <cellStyle name="Good 52" xfId="871" xr:uid="{00000000-0005-0000-0000-000097030000}"/>
    <cellStyle name="Good 53" xfId="880" xr:uid="{00000000-0005-0000-0000-0000A0030000}"/>
    <cellStyle name="Good 54" xfId="888" xr:uid="{00000000-0005-0000-0000-0000A8030000}"/>
    <cellStyle name="Good 55 2" xfId="896" xr:uid="{00000000-0005-0000-0000-0000B0030000}"/>
    <cellStyle name="Good 55 2 2" xfId="2955" xr:uid="{00000000-0005-0000-0000-0000BB0B0000}"/>
    <cellStyle name="Good 55 3" xfId="2956" xr:uid="{00000000-0005-0000-0000-0000BC0B0000}"/>
    <cellStyle name="Good 56 2" xfId="823" xr:uid="{00000000-0005-0000-0000-000067030000}"/>
    <cellStyle name="Good 56 2 2" xfId="2957" xr:uid="{00000000-0005-0000-0000-0000BD0B0000}"/>
    <cellStyle name="Good 56 3" xfId="2958" xr:uid="{00000000-0005-0000-0000-0000BE0B0000}"/>
    <cellStyle name="Good 6" xfId="104" xr:uid="{00000000-0005-0000-0000-000086000000}"/>
    <cellStyle name="Good 7" xfId="123" xr:uid="{00000000-0005-0000-0000-00009C000000}"/>
    <cellStyle name="Good 8" xfId="141" xr:uid="{00000000-0005-0000-0000-0000B2000000}"/>
    <cellStyle name="Good 9" xfId="150" xr:uid="{00000000-0005-0000-0000-0000BD000000}"/>
    <cellStyle name="Grey" xfId="1109" xr:uid="{00000000-0005-0000-0000-000085040000}"/>
    <cellStyle name="HEADER" xfId="1146" xr:uid="{00000000-0005-0000-0000-0000AA040000}"/>
    <cellStyle name="Heading 1 10" xfId="2641" xr:uid="{00000000-0005-0000-0000-0000810A0000}"/>
    <cellStyle name="Heading 1 11" xfId="2959" xr:uid="{00000000-0005-0000-0000-0000BF0B0000}"/>
    <cellStyle name="Heading 1 12" xfId="2960" xr:uid="{00000000-0005-0000-0000-0000C00B0000}"/>
    <cellStyle name="Heading 1 13" xfId="2961" xr:uid="{00000000-0005-0000-0000-0000C10B0000}"/>
    <cellStyle name="Heading 1 14" xfId="2962" xr:uid="{00000000-0005-0000-0000-0000C20B0000}"/>
    <cellStyle name="Heading 1 15" xfId="2964" xr:uid="{00000000-0005-0000-0000-0000C40B0000}"/>
    <cellStyle name="Heading 1 16" xfId="2966" xr:uid="{00000000-0005-0000-0000-0000C60B0000}"/>
    <cellStyle name="Heading 1 17" xfId="2968" xr:uid="{00000000-0005-0000-0000-0000C80B0000}"/>
    <cellStyle name="Heading 1 18" xfId="2971" xr:uid="{00000000-0005-0000-0000-0000CB0B0000}"/>
    <cellStyle name="Heading 1 19" xfId="1487" xr:uid="{00000000-0005-0000-0000-0000FF050000}"/>
    <cellStyle name="Heading 1 2" xfId="2972" xr:uid="{00000000-0005-0000-0000-0000CC0B0000}"/>
    <cellStyle name="Heading 1 20" xfId="2963" xr:uid="{00000000-0005-0000-0000-0000C30B0000}"/>
    <cellStyle name="Heading 1 21" xfId="2965" xr:uid="{00000000-0005-0000-0000-0000C50B0000}"/>
    <cellStyle name="Heading 1 22" xfId="2967" xr:uid="{00000000-0005-0000-0000-0000C70B0000}"/>
    <cellStyle name="Heading 1 23" xfId="2970" xr:uid="{00000000-0005-0000-0000-0000CA0B0000}"/>
    <cellStyle name="Heading 1 24" xfId="1486" xr:uid="{00000000-0005-0000-0000-0000FE050000}"/>
    <cellStyle name="Heading 1 25" xfId="2975" xr:uid="{00000000-0005-0000-0000-0000CF0B0000}"/>
    <cellStyle name="Heading 1 26" xfId="2979" xr:uid="{00000000-0005-0000-0000-0000D30B0000}"/>
    <cellStyle name="Heading 1 27" xfId="2982" xr:uid="{00000000-0005-0000-0000-0000D60B0000}"/>
    <cellStyle name="Heading 1 28" xfId="2985" xr:uid="{00000000-0005-0000-0000-0000D90B0000}"/>
    <cellStyle name="Heading 1 29" xfId="2651" xr:uid="{00000000-0005-0000-0000-00008B0A0000}"/>
    <cellStyle name="Heading 1 3" xfId="442" xr:uid="{00000000-0005-0000-0000-0000EA010000}"/>
    <cellStyle name="Heading 1 30" xfId="2974" xr:uid="{00000000-0005-0000-0000-0000CE0B0000}"/>
    <cellStyle name="Heading 1 31" xfId="2978" xr:uid="{00000000-0005-0000-0000-0000D20B0000}"/>
    <cellStyle name="Heading 1 32" xfId="2981" xr:uid="{00000000-0005-0000-0000-0000D50B0000}"/>
    <cellStyle name="Heading 1 33" xfId="2984" xr:uid="{00000000-0005-0000-0000-0000D80B0000}"/>
    <cellStyle name="Heading 1 34" xfId="2650" xr:uid="{00000000-0005-0000-0000-00008A0A0000}"/>
    <cellStyle name="Heading 1 35" xfId="2655" xr:uid="{00000000-0005-0000-0000-00008F0A0000}"/>
    <cellStyle name="Heading 1 36" xfId="2658" xr:uid="{00000000-0005-0000-0000-0000920A0000}"/>
    <cellStyle name="Heading 1 37" xfId="2661" xr:uid="{00000000-0005-0000-0000-0000950A0000}"/>
    <cellStyle name="Heading 1 38" xfId="69" xr:uid="{00000000-0005-0000-0000-000057000000}"/>
    <cellStyle name="Heading 1 39" xfId="929" xr:uid="{00000000-0005-0000-0000-0000D1030000}"/>
    <cellStyle name="Heading 1 4" xfId="462" xr:uid="{00000000-0005-0000-0000-0000FE010000}"/>
    <cellStyle name="Heading 1 40" xfId="2654" xr:uid="{00000000-0005-0000-0000-00008E0A0000}"/>
    <cellStyle name="Heading 1 41" xfId="2657" xr:uid="{00000000-0005-0000-0000-0000910A0000}"/>
    <cellStyle name="Heading 1 42" xfId="2660" xr:uid="{00000000-0005-0000-0000-0000940A0000}"/>
    <cellStyle name="Heading 1 43" xfId="68" xr:uid="{00000000-0005-0000-0000-000056000000}"/>
    <cellStyle name="Heading 1 44" xfId="928" xr:uid="{00000000-0005-0000-0000-0000D0030000}"/>
    <cellStyle name="Heading 1 45" xfId="937" xr:uid="{00000000-0005-0000-0000-0000D9030000}"/>
    <cellStyle name="Heading 1 46" xfId="800" xr:uid="{00000000-0005-0000-0000-000050030000}"/>
    <cellStyle name="Heading 1 47" xfId="946" xr:uid="{00000000-0005-0000-0000-0000E2030000}"/>
    <cellStyle name="Heading 1 48" xfId="952" xr:uid="{00000000-0005-0000-0000-0000E8030000}"/>
    <cellStyle name="Heading 1 49" xfId="961" xr:uid="{00000000-0005-0000-0000-0000F1030000}"/>
    <cellStyle name="Heading 1 5" xfId="2986" xr:uid="{00000000-0005-0000-0000-0000DA0B0000}"/>
    <cellStyle name="Heading 1 50" xfId="936" xr:uid="{00000000-0005-0000-0000-0000D8030000}"/>
    <cellStyle name="Heading 1 51" xfId="799" xr:uid="{00000000-0005-0000-0000-00004F030000}"/>
    <cellStyle name="Heading 1 52" xfId="945" xr:uid="{00000000-0005-0000-0000-0000E1030000}"/>
    <cellStyle name="Heading 1 53" xfId="951" xr:uid="{00000000-0005-0000-0000-0000E7030000}"/>
    <cellStyle name="Heading 1 54" xfId="960" xr:uid="{00000000-0005-0000-0000-0000F0030000}"/>
    <cellStyle name="Heading 1 55 2" xfId="977" xr:uid="{00000000-0005-0000-0000-000001040000}"/>
    <cellStyle name="Heading 1 55 2 2" xfId="2988" xr:uid="{00000000-0005-0000-0000-0000DC0B0000}"/>
    <cellStyle name="Heading 1 55 3" xfId="2372" xr:uid="{00000000-0005-0000-0000-000074090000}"/>
    <cellStyle name="Heading 1 56 2" xfId="987" xr:uid="{00000000-0005-0000-0000-00000B040000}"/>
    <cellStyle name="Heading 1 56 2 2" xfId="2989" xr:uid="{00000000-0005-0000-0000-0000DD0B0000}"/>
    <cellStyle name="Heading 1 56 3" xfId="2990" xr:uid="{00000000-0005-0000-0000-0000DE0B0000}"/>
    <cellStyle name="Heading 1 6" xfId="1719" xr:uid="{00000000-0005-0000-0000-0000E7060000}"/>
    <cellStyle name="Heading 1 7" xfId="2991" xr:uid="{00000000-0005-0000-0000-0000DF0B0000}"/>
    <cellStyle name="Heading 1 8" xfId="2992" xr:uid="{00000000-0005-0000-0000-0000E00B0000}"/>
    <cellStyle name="Heading 1 9" xfId="2993" xr:uid="{00000000-0005-0000-0000-0000E10B0000}"/>
    <cellStyle name="Heading 2 10" xfId="2994" xr:uid="{00000000-0005-0000-0000-0000E20B0000}"/>
    <cellStyle name="Heading 2 11" xfId="2995" xr:uid="{00000000-0005-0000-0000-0000E30B0000}"/>
    <cellStyle name="Heading 2 12" xfId="2996" xr:uid="{00000000-0005-0000-0000-0000E40B0000}"/>
    <cellStyle name="Heading 2 13" xfId="2997" xr:uid="{00000000-0005-0000-0000-0000E50B0000}"/>
    <cellStyle name="Heading 2 14" xfId="2998" xr:uid="{00000000-0005-0000-0000-0000E60B0000}"/>
    <cellStyle name="Heading 2 15" xfId="3000" xr:uid="{00000000-0005-0000-0000-0000E80B0000}"/>
    <cellStyle name="Heading 2 16" xfId="3002" xr:uid="{00000000-0005-0000-0000-0000EA0B0000}"/>
    <cellStyle name="Heading 2 17" xfId="3004" xr:uid="{00000000-0005-0000-0000-0000EC0B0000}"/>
    <cellStyle name="Heading 2 18" xfId="3006" xr:uid="{00000000-0005-0000-0000-0000EE0B0000}"/>
    <cellStyle name="Heading 2 19" xfId="1508" xr:uid="{00000000-0005-0000-0000-000014060000}"/>
    <cellStyle name="Heading 2 2" xfId="3007" xr:uid="{00000000-0005-0000-0000-0000EF0B0000}"/>
    <cellStyle name="Heading 2 20" xfId="2999" xr:uid="{00000000-0005-0000-0000-0000E70B0000}"/>
    <cellStyle name="Heading 2 21" xfId="3001" xr:uid="{00000000-0005-0000-0000-0000E90B0000}"/>
    <cellStyle name="Heading 2 22" xfId="3003" xr:uid="{00000000-0005-0000-0000-0000EB0B0000}"/>
    <cellStyle name="Heading 2 23" xfId="3005" xr:uid="{00000000-0005-0000-0000-0000ED0B0000}"/>
    <cellStyle name="Heading 2 24" xfId="1507" xr:uid="{00000000-0005-0000-0000-000013060000}"/>
    <cellStyle name="Heading 2 25" xfId="3009" xr:uid="{00000000-0005-0000-0000-0000F10B0000}"/>
    <cellStyle name="Heading 2 26" xfId="2781" xr:uid="{00000000-0005-0000-0000-00000D0B0000}"/>
    <cellStyle name="Heading 2 27" xfId="2785" xr:uid="{00000000-0005-0000-0000-0000110B0000}"/>
    <cellStyle name="Heading 2 28" xfId="3011" xr:uid="{00000000-0005-0000-0000-0000F30B0000}"/>
    <cellStyle name="Heading 2 29" xfId="3013" xr:uid="{00000000-0005-0000-0000-0000F50B0000}"/>
    <cellStyle name="Heading 2 3" xfId="3014" xr:uid="{00000000-0005-0000-0000-0000F60B0000}"/>
    <cellStyle name="Heading 2 30" xfId="3008" xr:uid="{00000000-0005-0000-0000-0000F00B0000}"/>
    <cellStyle name="Heading 2 31" xfId="2780" xr:uid="{00000000-0005-0000-0000-00000C0B0000}"/>
    <cellStyle name="Heading 2 32" xfId="2784" xr:uid="{00000000-0005-0000-0000-0000100B0000}"/>
    <cellStyle name="Heading 2 33" xfId="3010" xr:uid="{00000000-0005-0000-0000-0000F20B0000}"/>
    <cellStyle name="Heading 2 34" xfId="3012" xr:uid="{00000000-0005-0000-0000-0000F40B0000}"/>
    <cellStyle name="Heading 2 35" xfId="3016" xr:uid="{00000000-0005-0000-0000-0000F80B0000}"/>
    <cellStyle name="Heading 2 36" xfId="3018" xr:uid="{00000000-0005-0000-0000-0000FA0B0000}"/>
    <cellStyle name="Heading 2 37" xfId="3020" xr:uid="{00000000-0005-0000-0000-0000FC0B0000}"/>
    <cellStyle name="Heading 2 38" xfId="1150" xr:uid="{00000000-0005-0000-0000-0000AE040000}"/>
    <cellStyle name="Heading 2 39" xfId="1156" xr:uid="{00000000-0005-0000-0000-0000B4040000}"/>
    <cellStyle name="Heading 2 4" xfId="3021" xr:uid="{00000000-0005-0000-0000-0000FD0B0000}"/>
    <cellStyle name="Heading 2 40" xfId="3015" xr:uid="{00000000-0005-0000-0000-0000F70B0000}"/>
    <cellStyle name="Heading 2 41" xfId="3017" xr:uid="{00000000-0005-0000-0000-0000F90B0000}"/>
    <cellStyle name="Heading 2 42" xfId="3019" xr:uid="{00000000-0005-0000-0000-0000FB0B0000}"/>
    <cellStyle name="Heading 2 43" xfId="1149" xr:uid="{00000000-0005-0000-0000-0000AD040000}"/>
    <cellStyle name="Heading 2 44" xfId="1155" xr:uid="{00000000-0005-0000-0000-0000B3040000}"/>
    <cellStyle name="Heading 2 45" xfId="1162" xr:uid="{00000000-0005-0000-0000-0000BA040000}"/>
    <cellStyle name="Heading 2 46" xfId="1166" xr:uid="{00000000-0005-0000-0000-0000BE040000}"/>
    <cellStyle name="Heading 2 47" xfId="1171" xr:uid="{00000000-0005-0000-0000-0000C3040000}"/>
    <cellStyle name="Heading 2 48" xfId="1177" xr:uid="{00000000-0005-0000-0000-0000C9040000}"/>
    <cellStyle name="Heading 2 49" xfId="287" xr:uid="{00000000-0005-0000-0000-00004F010000}"/>
    <cellStyle name="Heading 2 5" xfId="3022" xr:uid="{00000000-0005-0000-0000-0000FE0B0000}"/>
    <cellStyle name="Heading 2 50" xfId="1161" xr:uid="{00000000-0005-0000-0000-0000B9040000}"/>
    <cellStyle name="Heading 2 51" xfId="1165" xr:uid="{00000000-0005-0000-0000-0000BD040000}"/>
    <cellStyle name="Heading 2 52" xfId="1170" xr:uid="{00000000-0005-0000-0000-0000C2040000}"/>
    <cellStyle name="Heading 2 53" xfId="1176" xr:uid="{00000000-0005-0000-0000-0000C8040000}"/>
    <cellStyle name="Heading 2 54" xfId="286" xr:uid="{00000000-0005-0000-0000-00004E010000}"/>
    <cellStyle name="Heading 2 55 2" xfId="1116" xr:uid="{00000000-0005-0000-0000-00008C040000}"/>
    <cellStyle name="Heading 2 55 2 2" xfId="1098" xr:uid="{00000000-0005-0000-0000-00007A040000}"/>
    <cellStyle name="Heading 2 55 3" xfId="3023" xr:uid="{00000000-0005-0000-0000-0000FF0B0000}"/>
    <cellStyle name="Heading 2 56 2" xfId="701" xr:uid="{00000000-0005-0000-0000-0000ED020000}"/>
    <cellStyle name="Heading 2 56 2 2" xfId="3024" xr:uid="{00000000-0005-0000-0000-0000000C0000}"/>
    <cellStyle name="Heading 2 56 3" xfId="3025" xr:uid="{00000000-0005-0000-0000-0000010C0000}"/>
    <cellStyle name="Heading 2 6" xfId="1723" xr:uid="{00000000-0005-0000-0000-0000EB060000}"/>
    <cellStyle name="Heading 2 7" xfId="3026" xr:uid="{00000000-0005-0000-0000-0000020C0000}"/>
    <cellStyle name="Heading 2 8" xfId="538" xr:uid="{00000000-0005-0000-0000-00004A020000}"/>
    <cellStyle name="Heading 2 9" xfId="3027" xr:uid="{00000000-0005-0000-0000-0000030C0000}"/>
    <cellStyle name="Heading 3 10" xfId="3028" xr:uid="{00000000-0005-0000-0000-0000040C0000}"/>
    <cellStyle name="Heading 3 11" xfId="3029" xr:uid="{00000000-0005-0000-0000-0000050C0000}"/>
    <cellStyle name="Heading 3 12" xfId="3030" xr:uid="{00000000-0005-0000-0000-0000060C0000}"/>
    <cellStyle name="Heading 3 13" xfId="3031" xr:uid="{00000000-0005-0000-0000-0000070C0000}"/>
    <cellStyle name="Heading 3 14" xfId="3032" xr:uid="{00000000-0005-0000-0000-0000080C0000}"/>
    <cellStyle name="Heading 3 15" xfId="3034" xr:uid="{00000000-0005-0000-0000-00000A0C0000}"/>
    <cellStyle name="Heading 3 16" xfId="3036" xr:uid="{00000000-0005-0000-0000-00000C0C0000}"/>
    <cellStyle name="Heading 3 17" xfId="3038" xr:uid="{00000000-0005-0000-0000-00000E0C0000}"/>
    <cellStyle name="Heading 3 18" xfId="3040" xr:uid="{00000000-0005-0000-0000-0000100C0000}"/>
    <cellStyle name="Heading 3 19" xfId="1529" xr:uid="{00000000-0005-0000-0000-000029060000}"/>
    <cellStyle name="Heading 3 2" xfId="3041" xr:uid="{00000000-0005-0000-0000-0000110C0000}"/>
    <cellStyle name="Heading 3 20" xfId="3033" xr:uid="{00000000-0005-0000-0000-0000090C0000}"/>
    <cellStyle name="Heading 3 21" xfId="3035" xr:uid="{00000000-0005-0000-0000-00000B0C0000}"/>
    <cellStyle name="Heading 3 22" xfId="3037" xr:uid="{00000000-0005-0000-0000-00000D0C0000}"/>
    <cellStyle name="Heading 3 23" xfId="3039" xr:uid="{00000000-0005-0000-0000-00000F0C0000}"/>
    <cellStyle name="Heading 3 24" xfId="1528" xr:uid="{00000000-0005-0000-0000-000028060000}"/>
    <cellStyle name="Heading 3 25" xfId="3043" xr:uid="{00000000-0005-0000-0000-0000130C0000}"/>
    <cellStyle name="Heading 3 26" xfId="91" xr:uid="{00000000-0005-0000-0000-000073000000}"/>
    <cellStyle name="Heading 3 27" xfId="126" xr:uid="{00000000-0005-0000-0000-0000A0000000}"/>
    <cellStyle name="Heading 3 28" xfId="145" xr:uid="{00000000-0005-0000-0000-0000B7000000}"/>
    <cellStyle name="Heading 3 29" xfId="152" xr:uid="{00000000-0005-0000-0000-0000C0000000}"/>
    <cellStyle name="Heading 3 3" xfId="3044" xr:uid="{00000000-0005-0000-0000-0000140C0000}"/>
    <cellStyle name="Heading 3 30" xfId="3042" xr:uid="{00000000-0005-0000-0000-0000120C0000}"/>
    <cellStyle name="Heading 3 31" xfId="90" xr:uid="{00000000-0005-0000-0000-000072000000}"/>
    <cellStyle name="Heading 3 32" xfId="125" xr:uid="{00000000-0005-0000-0000-00009F000000}"/>
    <cellStyle name="Heading 3 33" xfId="144" xr:uid="{00000000-0005-0000-0000-0000B6000000}"/>
    <cellStyle name="Heading 3 34" xfId="151" xr:uid="{00000000-0005-0000-0000-0000BF000000}"/>
    <cellStyle name="Heading 3 35" xfId="114" xr:uid="{00000000-0005-0000-0000-000091000000}"/>
    <cellStyle name="Heading 3 36" xfId="131" xr:uid="{00000000-0005-0000-0000-0000A6000000}"/>
    <cellStyle name="Heading 3 37" xfId="3046" xr:uid="{00000000-0005-0000-0000-0000160C0000}"/>
    <cellStyle name="Heading 3 38" xfId="3048" xr:uid="{00000000-0005-0000-0000-0000180C0000}"/>
    <cellStyle name="Heading 3 39" xfId="3050" xr:uid="{00000000-0005-0000-0000-00001A0C0000}"/>
    <cellStyle name="Heading 3 4" xfId="3051" xr:uid="{00000000-0005-0000-0000-00001B0C0000}"/>
    <cellStyle name="Heading 3 40" xfId="113" xr:uid="{00000000-0005-0000-0000-000090000000}"/>
    <cellStyle name="Heading 3 41" xfId="130" xr:uid="{00000000-0005-0000-0000-0000A5000000}"/>
    <cellStyle name="Heading 3 42" xfId="3045" xr:uid="{00000000-0005-0000-0000-0000150C0000}"/>
    <cellStyle name="Heading 3 43" xfId="3047" xr:uid="{00000000-0005-0000-0000-0000170C0000}"/>
    <cellStyle name="Heading 3 44" xfId="3049" xr:uid="{00000000-0005-0000-0000-0000190C0000}"/>
    <cellStyle name="Heading 3 45" xfId="3055" xr:uid="{00000000-0005-0000-0000-00001F0C0000}"/>
    <cellStyle name="Heading 3 46" xfId="2023" xr:uid="{00000000-0005-0000-0000-000017080000}"/>
    <cellStyle name="Heading 3 47" xfId="2397" xr:uid="{00000000-0005-0000-0000-00008D090000}"/>
    <cellStyle name="Heading 3 48" xfId="3057" xr:uid="{00000000-0005-0000-0000-0000210C0000}"/>
    <cellStyle name="Heading 3 49" xfId="3059" xr:uid="{00000000-0005-0000-0000-0000230C0000}"/>
    <cellStyle name="Heading 3 5" xfId="3060" xr:uid="{00000000-0005-0000-0000-0000240C0000}"/>
    <cellStyle name="Heading 3 50" xfId="3054" xr:uid="{00000000-0005-0000-0000-00001E0C0000}"/>
    <cellStyle name="Heading 3 51" xfId="2022" xr:uid="{00000000-0005-0000-0000-000016080000}"/>
    <cellStyle name="Heading 3 52" xfId="2396" xr:uid="{00000000-0005-0000-0000-00008C090000}"/>
    <cellStyle name="Heading 3 53" xfId="3056" xr:uid="{00000000-0005-0000-0000-0000200C0000}"/>
    <cellStyle name="Heading 3 54" xfId="3058" xr:uid="{00000000-0005-0000-0000-0000220C0000}"/>
    <cellStyle name="Heading 3 55 2" xfId="3061" xr:uid="{00000000-0005-0000-0000-0000250C0000}"/>
    <cellStyle name="Heading 3 55 2 2" xfId="3062" xr:uid="{00000000-0005-0000-0000-0000260C0000}"/>
    <cellStyle name="Heading 3 55 3" xfId="3063" xr:uid="{00000000-0005-0000-0000-0000270C0000}"/>
    <cellStyle name="Heading 3 56 2" xfId="3064" xr:uid="{00000000-0005-0000-0000-0000280C0000}"/>
    <cellStyle name="Heading 3 56 2 2" xfId="3065" xr:uid="{00000000-0005-0000-0000-0000290C0000}"/>
    <cellStyle name="Heading 3 56 3" xfId="3066" xr:uid="{00000000-0005-0000-0000-00002A0C0000}"/>
    <cellStyle name="Heading 3 6" xfId="1729" xr:uid="{00000000-0005-0000-0000-0000F1060000}"/>
    <cellStyle name="Heading 3 7" xfId="3068" xr:uid="{00000000-0005-0000-0000-00002C0C0000}"/>
    <cellStyle name="Heading 3 8" xfId="3070" xr:uid="{00000000-0005-0000-0000-00002E0C0000}"/>
    <cellStyle name="Heading 3 9" xfId="3072" xr:uid="{00000000-0005-0000-0000-0000300C0000}"/>
    <cellStyle name="Heading 4 10" xfId="3075" xr:uid="{00000000-0005-0000-0000-0000330C0000}"/>
    <cellStyle name="Heading 4 11" xfId="3078" xr:uid="{00000000-0005-0000-0000-0000360C0000}"/>
    <cellStyle name="Heading 4 12" xfId="3081" xr:uid="{00000000-0005-0000-0000-0000390C0000}"/>
    <cellStyle name="Heading 4 13" xfId="3084" xr:uid="{00000000-0005-0000-0000-00003C0C0000}"/>
    <cellStyle name="Heading 4 14" xfId="3087" xr:uid="{00000000-0005-0000-0000-00003F0C0000}"/>
    <cellStyle name="Heading 4 15" xfId="3091" xr:uid="{00000000-0005-0000-0000-0000430C0000}"/>
    <cellStyle name="Heading 4 16" xfId="3095" xr:uid="{00000000-0005-0000-0000-0000470C0000}"/>
    <cellStyle name="Heading 4 17" xfId="3099" xr:uid="{00000000-0005-0000-0000-00004B0C0000}"/>
    <cellStyle name="Heading 4 18" xfId="3103" xr:uid="{00000000-0005-0000-0000-00004F0C0000}"/>
    <cellStyle name="Heading 4 19" xfId="1538" xr:uid="{00000000-0005-0000-0000-000032060000}"/>
    <cellStyle name="Heading 4 2" xfId="3106" xr:uid="{00000000-0005-0000-0000-0000520C0000}"/>
    <cellStyle name="Heading 4 20" xfId="3090" xr:uid="{00000000-0005-0000-0000-0000420C0000}"/>
    <cellStyle name="Heading 4 21" xfId="3094" xr:uid="{00000000-0005-0000-0000-0000460C0000}"/>
    <cellStyle name="Heading 4 22" xfId="3098" xr:uid="{00000000-0005-0000-0000-00004A0C0000}"/>
    <cellStyle name="Heading 4 23" xfId="3102" xr:uid="{00000000-0005-0000-0000-00004E0C0000}"/>
    <cellStyle name="Heading 4 24" xfId="1537" xr:uid="{00000000-0005-0000-0000-000031060000}"/>
    <cellStyle name="Heading 4 25" xfId="1544" xr:uid="{00000000-0005-0000-0000-000038060000}"/>
    <cellStyle name="Heading 4 26" xfId="3110" xr:uid="{00000000-0005-0000-0000-0000560C0000}"/>
    <cellStyle name="Heading 4 27" xfId="3114" xr:uid="{00000000-0005-0000-0000-00005A0C0000}"/>
    <cellStyle name="Heading 4 28" xfId="3118" xr:uid="{00000000-0005-0000-0000-00005E0C0000}"/>
    <cellStyle name="Heading 4 29" xfId="493" xr:uid="{00000000-0005-0000-0000-00001D020000}"/>
    <cellStyle name="Heading 4 3" xfId="3121" xr:uid="{00000000-0005-0000-0000-0000610C0000}"/>
    <cellStyle name="Heading 4 30" xfId="1543" xr:uid="{00000000-0005-0000-0000-000037060000}"/>
    <cellStyle name="Heading 4 31" xfId="3109" xr:uid="{00000000-0005-0000-0000-0000550C0000}"/>
    <cellStyle name="Heading 4 32" xfId="3113" xr:uid="{00000000-0005-0000-0000-0000590C0000}"/>
    <cellStyle name="Heading 4 33" xfId="3117" xr:uid="{00000000-0005-0000-0000-00005D0C0000}"/>
    <cellStyle name="Heading 4 34" xfId="492" xr:uid="{00000000-0005-0000-0000-00001C020000}"/>
    <cellStyle name="Heading 4 35" xfId="3125" xr:uid="{00000000-0005-0000-0000-0000650C0000}"/>
    <cellStyle name="Heading 4 36" xfId="3129" xr:uid="{00000000-0005-0000-0000-0000690C0000}"/>
    <cellStyle name="Heading 4 37" xfId="2794" xr:uid="{00000000-0005-0000-0000-00001A0B0000}"/>
    <cellStyle name="Heading 4 38" xfId="2802" xr:uid="{00000000-0005-0000-0000-0000220B0000}"/>
    <cellStyle name="Heading 4 39" xfId="3133" xr:uid="{00000000-0005-0000-0000-00006D0C0000}"/>
    <cellStyle name="Heading 4 4" xfId="3136" xr:uid="{00000000-0005-0000-0000-0000700C0000}"/>
    <cellStyle name="Heading 4 40" xfId="3124" xr:uid="{00000000-0005-0000-0000-0000640C0000}"/>
    <cellStyle name="Heading 4 41" xfId="3128" xr:uid="{00000000-0005-0000-0000-0000680C0000}"/>
    <cellStyle name="Heading 4 42" xfId="2793" xr:uid="{00000000-0005-0000-0000-0000190B0000}"/>
    <cellStyle name="Heading 4 43" xfId="2801" xr:uid="{00000000-0005-0000-0000-0000210B0000}"/>
    <cellStyle name="Heading 4 44" xfId="3132" xr:uid="{00000000-0005-0000-0000-00006C0C0000}"/>
    <cellStyle name="Heading 4 45" xfId="85" xr:uid="{00000000-0005-0000-0000-00006B000000}"/>
    <cellStyle name="Heading 4 46" xfId="36" xr:uid="{00000000-0005-0000-0000-00002B000000}"/>
    <cellStyle name="Heading 4 47" xfId="3141" xr:uid="{00000000-0005-0000-0000-0000750C0000}"/>
    <cellStyle name="Heading 4 48" xfId="3145" xr:uid="{00000000-0005-0000-0000-0000790C0000}"/>
    <cellStyle name="Heading 4 49" xfId="3150" xr:uid="{00000000-0005-0000-0000-00007E0C0000}"/>
    <cellStyle name="Heading 4 5" xfId="3153" xr:uid="{00000000-0005-0000-0000-0000810C0000}"/>
    <cellStyle name="Heading 4 50" xfId="84" xr:uid="{00000000-0005-0000-0000-00006A000000}"/>
    <cellStyle name="Heading 4 51" xfId="35" xr:uid="{00000000-0005-0000-0000-00002A000000}"/>
    <cellStyle name="Heading 4 52" xfId="3140" xr:uid="{00000000-0005-0000-0000-0000740C0000}"/>
    <cellStyle name="Heading 4 53" xfId="3144" xr:uid="{00000000-0005-0000-0000-0000780C0000}"/>
    <cellStyle name="Heading 4 54" xfId="3149" xr:uid="{00000000-0005-0000-0000-00007D0C0000}"/>
    <cellStyle name="Heading 4 55 2" xfId="3156" xr:uid="{00000000-0005-0000-0000-0000840C0000}"/>
    <cellStyle name="Heading 4 55 2 2" xfId="3157" xr:uid="{00000000-0005-0000-0000-0000850C0000}"/>
    <cellStyle name="Heading 4 55 3" xfId="3158" xr:uid="{00000000-0005-0000-0000-0000860C0000}"/>
    <cellStyle name="Heading 4 56 2" xfId="3161" xr:uid="{00000000-0005-0000-0000-0000890C0000}"/>
    <cellStyle name="Heading 4 56 2 2" xfId="3162" xr:uid="{00000000-0005-0000-0000-00008A0C0000}"/>
    <cellStyle name="Heading 4 56 3" xfId="3163" xr:uid="{00000000-0005-0000-0000-00008B0C0000}"/>
    <cellStyle name="Heading 4 6" xfId="1084" xr:uid="{00000000-0005-0000-0000-00006C040000}"/>
    <cellStyle name="Heading 4 7" xfId="3166" xr:uid="{00000000-0005-0000-0000-00008E0C0000}"/>
    <cellStyle name="Heading 4 8" xfId="3169" xr:uid="{00000000-0005-0000-0000-0000910C0000}"/>
    <cellStyle name="Heading 4 9" xfId="3172" xr:uid="{00000000-0005-0000-0000-0000940C0000}"/>
    <cellStyle name="Input [yellow]" xfId="1589" xr:uid="{00000000-0005-0000-0000-000065060000}"/>
    <cellStyle name="Input 10" xfId="3173" xr:uid="{00000000-0005-0000-0000-0000950C0000}"/>
    <cellStyle name="Input 11" xfId="1979" xr:uid="{00000000-0005-0000-0000-0000EB070000}"/>
    <cellStyle name="Input 12" xfId="1004" xr:uid="{00000000-0005-0000-0000-00001C040000}"/>
    <cellStyle name="Input 13" xfId="3174" xr:uid="{00000000-0005-0000-0000-0000960C0000}"/>
    <cellStyle name="Input 14" xfId="3175" xr:uid="{00000000-0005-0000-0000-0000970C0000}"/>
    <cellStyle name="Input 15" xfId="1765" xr:uid="{00000000-0005-0000-0000-000015070000}"/>
    <cellStyle name="Input 16" xfId="3177" xr:uid="{00000000-0005-0000-0000-0000990C0000}"/>
    <cellStyle name="Input 17" xfId="3179" xr:uid="{00000000-0005-0000-0000-00009B0C0000}"/>
    <cellStyle name="Input 18" xfId="3181" xr:uid="{00000000-0005-0000-0000-00009D0C0000}"/>
    <cellStyle name="Input 19" xfId="3183" xr:uid="{00000000-0005-0000-0000-00009F0C0000}"/>
    <cellStyle name="Input 2" xfId="2969" xr:uid="{00000000-0005-0000-0000-0000C90B0000}"/>
    <cellStyle name="Input 2 2" xfId="3184" xr:uid="{00000000-0005-0000-0000-0000A00C0000}"/>
    <cellStyle name="Input 20" xfId="1764" xr:uid="{00000000-0005-0000-0000-000014070000}"/>
    <cellStyle name="Input 21" xfId="3176" xr:uid="{00000000-0005-0000-0000-0000980C0000}"/>
    <cellStyle name="Input 22" xfId="3178" xr:uid="{00000000-0005-0000-0000-00009A0C0000}"/>
    <cellStyle name="Input 23" xfId="3180" xr:uid="{00000000-0005-0000-0000-00009C0C0000}"/>
    <cellStyle name="Input 24" xfId="3182" xr:uid="{00000000-0005-0000-0000-00009E0C0000}"/>
    <cellStyle name="Input 25" xfId="3186" xr:uid="{00000000-0005-0000-0000-0000A20C0000}"/>
    <cellStyle name="Input 26" xfId="3188" xr:uid="{00000000-0005-0000-0000-0000A40C0000}"/>
    <cellStyle name="Input 27" xfId="3190" xr:uid="{00000000-0005-0000-0000-0000A60C0000}"/>
    <cellStyle name="Input 28" xfId="3192" xr:uid="{00000000-0005-0000-0000-0000A80C0000}"/>
    <cellStyle name="Input 29" xfId="3194" xr:uid="{00000000-0005-0000-0000-0000AA0C0000}"/>
    <cellStyle name="Input 3" xfId="1485" xr:uid="{00000000-0005-0000-0000-0000FD050000}"/>
    <cellStyle name="Input 3 2" xfId="3195" xr:uid="{00000000-0005-0000-0000-0000AB0C0000}"/>
    <cellStyle name="Input 30" xfId="3185" xr:uid="{00000000-0005-0000-0000-0000A10C0000}"/>
    <cellStyle name="Input 31" xfId="3187" xr:uid="{00000000-0005-0000-0000-0000A30C0000}"/>
    <cellStyle name="Input 32" xfId="3189" xr:uid="{00000000-0005-0000-0000-0000A50C0000}"/>
    <cellStyle name="Input 33" xfId="3191" xr:uid="{00000000-0005-0000-0000-0000A70C0000}"/>
    <cellStyle name="Input 34" xfId="3193" xr:uid="{00000000-0005-0000-0000-0000A90C0000}"/>
    <cellStyle name="Input 35" xfId="3197" xr:uid="{00000000-0005-0000-0000-0000AD0C0000}"/>
    <cellStyle name="Input 36" xfId="3199" xr:uid="{00000000-0005-0000-0000-0000AF0C0000}"/>
    <cellStyle name="Input 37" xfId="3201" xr:uid="{00000000-0005-0000-0000-0000B10C0000}"/>
    <cellStyle name="Input 38" xfId="3203" xr:uid="{00000000-0005-0000-0000-0000B30C0000}"/>
    <cellStyle name="Input 39" xfId="3205" xr:uid="{00000000-0005-0000-0000-0000B50C0000}"/>
    <cellStyle name="Input 4" xfId="2973" xr:uid="{00000000-0005-0000-0000-0000CD0B0000}"/>
    <cellStyle name="Input 4 2" xfId="2218" xr:uid="{00000000-0005-0000-0000-0000DA080000}"/>
    <cellStyle name="Input 40" xfId="3196" xr:uid="{00000000-0005-0000-0000-0000AC0C0000}"/>
    <cellStyle name="Input 41" xfId="3198" xr:uid="{00000000-0005-0000-0000-0000AE0C0000}"/>
    <cellStyle name="Input 42" xfId="3200" xr:uid="{00000000-0005-0000-0000-0000B00C0000}"/>
    <cellStyle name="Input 43" xfId="3202" xr:uid="{00000000-0005-0000-0000-0000B20C0000}"/>
    <cellStyle name="Input 44" xfId="3204" xr:uid="{00000000-0005-0000-0000-0000B40C0000}"/>
    <cellStyle name="Input 45" xfId="3207" xr:uid="{00000000-0005-0000-0000-0000B70C0000}"/>
    <cellStyle name="Input 46" xfId="3209" xr:uid="{00000000-0005-0000-0000-0000B90C0000}"/>
    <cellStyle name="Input 47" xfId="3213" xr:uid="{00000000-0005-0000-0000-0000BD0C0000}"/>
    <cellStyle name="Input 48" xfId="3215" xr:uid="{00000000-0005-0000-0000-0000BF0C0000}"/>
    <cellStyle name="Input 49" xfId="3217" xr:uid="{00000000-0005-0000-0000-0000C10C0000}"/>
    <cellStyle name="Input 5" xfId="2977" xr:uid="{00000000-0005-0000-0000-0000D10B0000}"/>
    <cellStyle name="Input 5 2" xfId="3220" xr:uid="{00000000-0005-0000-0000-0000C40C0000}"/>
    <cellStyle name="Input 50" xfId="3206" xr:uid="{00000000-0005-0000-0000-0000B60C0000}"/>
    <cellStyle name="Input 51" xfId="3208" xr:uid="{00000000-0005-0000-0000-0000B80C0000}"/>
    <cellStyle name="Input 52" xfId="3212" xr:uid="{00000000-0005-0000-0000-0000BC0C0000}"/>
    <cellStyle name="Input 53" xfId="3214" xr:uid="{00000000-0005-0000-0000-0000BE0C0000}"/>
    <cellStyle name="Input 54" xfId="3216" xr:uid="{00000000-0005-0000-0000-0000C00C0000}"/>
    <cellStyle name="Input 55" xfId="3222" xr:uid="{00000000-0005-0000-0000-0000C60C0000}"/>
    <cellStyle name="Input 56" xfId="88" xr:uid="{00000000-0005-0000-0000-00006F000000}"/>
    <cellStyle name="Input 57" xfId="128" xr:uid="{00000000-0005-0000-0000-0000A2000000}"/>
    <cellStyle name="Input 58" xfId="3224" xr:uid="{00000000-0005-0000-0000-0000C80C0000}"/>
    <cellStyle name="Input 59" xfId="3226" xr:uid="{00000000-0005-0000-0000-0000CA0C0000}"/>
    <cellStyle name="Input 6" xfId="2980" xr:uid="{00000000-0005-0000-0000-0000D40B0000}"/>
    <cellStyle name="Input 6 2" xfId="3227" xr:uid="{00000000-0005-0000-0000-0000CB0C0000}"/>
    <cellStyle name="Input 60" xfId="3221" xr:uid="{00000000-0005-0000-0000-0000C50C0000}"/>
    <cellStyle name="Input 61" xfId="87" xr:uid="{00000000-0005-0000-0000-00006E000000}"/>
    <cellStyle name="Input 62" xfId="127" xr:uid="{00000000-0005-0000-0000-0000A1000000}"/>
    <cellStyle name="Input 63" xfId="3223" xr:uid="{00000000-0005-0000-0000-0000C70C0000}"/>
    <cellStyle name="Input 64" xfId="3225" xr:uid="{00000000-0005-0000-0000-0000C90C0000}"/>
    <cellStyle name="Input 65" xfId="110" xr:uid="{00000000-0005-0000-0000-00008C000000}"/>
    <cellStyle name="Input 66" xfId="3229" xr:uid="{00000000-0005-0000-0000-0000CD0C0000}"/>
    <cellStyle name="Input 67" xfId="3231" xr:uid="{00000000-0005-0000-0000-0000CF0C0000}"/>
    <cellStyle name="Input 68" xfId="3233" xr:uid="{00000000-0005-0000-0000-0000D10C0000}"/>
    <cellStyle name="Input 69" xfId="3235" xr:uid="{00000000-0005-0000-0000-0000D30C0000}"/>
    <cellStyle name="Input 7" xfId="2983" xr:uid="{00000000-0005-0000-0000-0000D70B0000}"/>
    <cellStyle name="Input 7 2" xfId="1" xr:uid="{00000000-0005-0000-0000-000001000000}"/>
    <cellStyle name="Input 70" xfId="109" xr:uid="{00000000-0005-0000-0000-00008B000000}"/>
    <cellStyle name="Input 71" xfId="3228" xr:uid="{00000000-0005-0000-0000-0000CC0C0000}"/>
    <cellStyle name="Input 72" xfId="3230" xr:uid="{00000000-0005-0000-0000-0000CE0C0000}"/>
    <cellStyle name="Input 73" xfId="3232" xr:uid="{00000000-0005-0000-0000-0000D00C0000}"/>
    <cellStyle name="Input 74" xfId="3234" xr:uid="{00000000-0005-0000-0000-0000D20C0000}"/>
    <cellStyle name="Input 75" xfId="3236" xr:uid="{00000000-0005-0000-0000-0000D40C0000}"/>
    <cellStyle name="Input 76 2" xfId="2384" xr:uid="{00000000-0005-0000-0000-000080090000}"/>
    <cellStyle name="Input 76 2 2" xfId="2944" xr:uid="{00000000-0005-0000-0000-0000B00B0000}"/>
    <cellStyle name="Input 76 3" xfId="2387" xr:uid="{00000000-0005-0000-0000-000083090000}"/>
    <cellStyle name="Input 77 2" xfId="3237" xr:uid="{00000000-0005-0000-0000-0000D50C0000}"/>
    <cellStyle name="Input 77 2 2" xfId="3238" xr:uid="{00000000-0005-0000-0000-0000D60C0000}"/>
    <cellStyle name="Input 77 3" xfId="3239" xr:uid="{00000000-0005-0000-0000-0000D70C0000}"/>
    <cellStyle name="Input 8" xfId="2649" xr:uid="{00000000-0005-0000-0000-0000890A0000}"/>
    <cellStyle name="Input 9" xfId="2653" xr:uid="{00000000-0005-0000-0000-00008D0A0000}"/>
    <cellStyle name="Linked Cell 10" xfId="3240" xr:uid="{00000000-0005-0000-0000-0000D80C0000}"/>
    <cellStyle name="Linked Cell 11" xfId="3241" xr:uid="{00000000-0005-0000-0000-0000D90C0000}"/>
    <cellStyle name="Linked Cell 12" xfId="627" xr:uid="{00000000-0005-0000-0000-0000A3020000}"/>
    <cellStyle name="Linked Cell 13" xfId="181" xr:uid="{00000000-0005-0000-0000-0000E4000000}"/>
    <cellStyle name="Linked Cell 14" xfId="3242" xr:uid="{00000000-0005-0000-0000-0000DA0C0000}"/>
    <cellStyle name="Linked Cell 15" xfId="3244" xr:uid="{00000000-0005-0000-0000-0000DC0C0000}"/>
    <cellStyle name="Linked Cell 16" xfId="3246" xr:uid="{00000000-0005-0000-0000-0000DE0C0000}"/>
    <cellStyle name="Linked Cell 17" xfId="3248" xr:uid="{00000000-0005-0000-0000-0000E00C0000}"/>
    <cellStyle name="Linked Cell 18" xfId="3250" xr:uid="{00000000-0005-0000-0000-0000E20C0000}"/>
    <cellStyle name="Linked Cell 19" xfId="3252" xr:uid="{00000000-0005-0000-0000-0000E40C0000}"/>
    <cellStyle name="Linked Cell 2" xfId="3253" xr:uid="{00000000-0005-0000-0000-0000E50C0000}"/>
    <cellStyle name="Linked Cell 2 2" xfId="3254" xr:uid="{00000000-0005-0000-0000-0000E60C0000}"/>
    <cellStyle name="Linked Cell 20" xfId="3243" xr:uid="{00000000-0005-0000-0000-0000DB0C0000}"/>
    <cellStyle name="Linked Cell 21" xfId="3245" xr:uid="{00000000-0005-0000-0000-0000DD0C0000}"/>
    <cellStyle name="Linked Cell 22" xfId="3247" xr:uid="{00000000-0005-0000-0000-0000DF0C0000}"/>
    <cellStyle name="Linked Cell 23" xfId="3249" xr:uid="{00000000-0005-0000-0000-0000E10C0000}"/>
    <cellStyle name="Linked Cell 24" xfId="3251" xr:uid="{00000000-0005-0000-0000-0000E30C0000}"/>
    <cellStyle name="Linked Cell 25" xfId="3256" xr:uid="{00000000-0005-0000-0000-0000E80C0000}"/>
    <cellStyle name="Linked Cell 26" xfId="3258" xr:uid="{00000000-0005-0000-0000-0000EA0C0000}"/>
    <cellStyle name="Linked Cell 27" xfId="3260" xr:uid="{00000000-0005-0000-0000-0000EC0C0000}"/>
    <cellStyle name="Linked Cell 28" xfId="3262" xr:uid="{00000000-0005-0000-0000-0000EE0C0000}"/>
    <cellStyle name="Linked Cell 29" xfId="413" xr:uid="{00000000-0005-0000-0000-0000CD010000}"/>
    <cellStyle name="Linked Cell 3" xfId="3263" xr:uid="{00000000-0005-0000-0000-0000EF0C0000}"/>
    <cellStyle name="Linked Cell 30" xfId="3255" xr:uid="{00000000-0005-0000-0000-0000E70C0000}"/>
    <cellStyle name="Linked Cell 31" xfId="3257" xr:uid="{00000000-0005-0000-0000-0000E90C0000}"/>
    <cellStyle name="Linked Cell 32" xfId="3259" xr:uid="{00000000-0005-0000-0000-0000EB0C0000}"/>
    <cellStyle name="Linked Cell 33" xfId="3261" xr:uid="{00000000-0005-0000-0000-0000ED0C0000}"/>
    <cellStyle name="Linked Cell 34" xfId="412" xr:uid="{00000000-0005-0000-0000-0000CC010000}"/>
    <cellStyle name="Linked Cell 35" xfId="2288" xr:uid="{00000000-0005-0000-0000-000020090000}"/>
    <cellStyle name="Linked Cell 36" xfId="389" xr:uid="{00000000-0005-0000-0000-0000B5010000}"/>
    <cellStyle name="Linked Cell 37" xfId="3265" xr:uid="{00000000-0005-0000-0000-0000F10C0000}"/>
    <cellStyle name="Linked Cell 38" xfId="3267" xr:uid="{00000000-0005-0000-0000-0000F30C0000}"/>
    <cellStyle name="Linked Cell 39" xfId="1710" xr:uid="{00000000-0005-0000-0000-0000DE060000}"/>
    <cellStyle name="Linked Cell 4" xfId="1596" xr:uid="{00000000-0005-0000-0000-00006C060000}"/>
    <cellStyle name="Linked Cell 40" xfId="2287" xr:uid="{00000000-0005-0000-0000-00001F090000}"/>
    <cellStyle name="Linked Cell 41" xfId="388" xr:uid="{00000000-0005-0000-0000-0000B4010000}"/>
    <cellStyle name="Linked Cell 42" xfId="3264" xr:uid="{00000000-0005-0000-0000-0000F00C0000}"/>
    <cellStyle name="Linked Cell 43" xfId="3266" xr:uid="{00000000-0005-0000-0000-0000F20C0000}"/>
    <cellStyle name="Linked Cell 44" xfId="1709" xr:uid="{00000000-0005-0000-0000-0000DD060000}"/>
    <cellStyle name="Linked Cell 45" xfId="3269" xr:uid="{00000000-0005-0000-0000-0000F50C0000}"/>
    <cellStyle name="Linked Cell 46" xfId="3272" xr:uid="{00000000-0005-0000-0000-0000F80C0000}"/>
    <cellStyle name="Linked Cell 47" xfId="3274" xr:uid="{00000000-0005-0000-0000-0000FA0C0000}"/>
    <cellStyle name="Linked Cell 48" xfId="3277" xr:uid="{00000000-0005-0000-0000-0000FD0C0000}"/>
    <cellStyle name="Linked Cell 49" xfId="3280" xr:uid="{00000000-0005-0000-0000-0000000D0000}"/>
    <cellStyle name="Linked Cell 5" xfId="3281" xr:uid="{00000000-0005-0000-0000-0000010D0000}"/>
    <cellStyle name="Linked Cell 50" xfId="3268" xr:uid="{00000000-0005-0000-0000-0000F40C0000}"/>
    <cellStyle name="Linked Cell 51" xfId="3271" xr:uid="{00000000-0005-0000-0000-0000F70C0000}"/>
    <cellStyle name="Linked Cell 52" xfId="3273" xr:uid="{00000000-0005-0000-0000-0000F90C0000}"/>
    <cellStyle name="Linked Cell 53" xfId="3276" xr:uid="{00000000-0005-0000-0000-0000FC0C0000}"/>
    <cellStyle name="Linked Cell 54" xfId="3279" xr:uid="{00000000-0005-0000-0000-0000FF0C0000}"/>
    <cellStyle name="Linked Cell 55 2" xfId="2497" xr:uid="{00000000-0005-0000-0000-0000F1090000}"/>
    <cellStyle name="Linked Cell 55 2 2" xfId="3284" xr:uid="{00000000-0005-0000-0000-0000040D0000}"/>
    <cellStyle name="Linked Cell 55 3" xfId="3285" xr:uid="{00000000-0005-0000-0000-0000050D0000}"/>
    <cellStyle name="Linked Cell 56 2" xfId="3288" xr:uid="{00000000-0005-0000-0000-0000080D0000}"/>
    <cellStyle name="Linked Cell 56 2 2" xfId="3291" xr:uid="{00000000-0005-0000-0000-00000B0D0000}"/>
    <cellStyle name="Linked Cell 56 3" xfId="1984" xr:uid="{00000000-0005-0000-0000-0000F0070000}"/>
    <cellStyle name="Linked Cell 6" xfId="3292" xr:uid="{00000000-0005-0000-0000-00000C0D0000}"/>
    <cellStyle name="Linked Cell 7" xfId="3293" xr:uid="{00000000-0005-0000-0000-00000D0D0000}"/>
    <cellStyle name="Linked Cell 8" xfId="3294" xr:uid="{00000000-0005-0000-0000-00000E0D0000}"/>
    <cellStyle name="Linked Cell 9" xfId="3295" xr:uid="{00000000-0005-0000-0000-00000F0D0000}"/>
    <cellStyle name="Milliers [0]_AR1194" xfId="149" xr:uid="{00000000-0005-0000-0000-0000BC000000}"/>
    <cellStyle name="Milliers_AR1194" xfId="3296" xr:uid="{00000000-0005-0000-0000-0000100D0000}"/>
    <cellStyle name="Model" xfId="3297" xr:uid="{00000000-0005-0000-0000-0000110D0000}"/>
    <cellStyle name="Monétaire [0]_AR1194" xfId="3300" xr:uid="{00000000-0005-0000-0000-0000140D0000}"/>
    <cellStyle name="Monétaire_AR1194" xfId="3301" xr:uid="{00000000-0005-0000-0000-0000150D0000}"/>
    <cellStyle name="Mon騁aire [0]_AR1194" xfId="3302" xr:uid="{00000000-0005-0000-0000-0000160D0000}"/>
    <cellStyle name="Mon騁aire_AR1194" xfId="28" xr:uid="{00000000-0005-0000-0000-000021000000}"/>
    <cellStyle name="Neutral 10" xfId="3303" xr:uid="{00000000-0005-0000-0000-0000170D0000}"/>
    <cellStyle name="Neutral 11" xfId="3304" xr:uid="{00000000-0005-0000-0000-0000180D0000}"/>
    <cellStyle name="Neutral 12" xfId="3306" xr:uid="{00000000-0005-0000-0000-00001A0D0000}"/>
    <cellStyle name="Neutral 13" xfId="3307" xr:uid="{00000000-0005-0000-0000-00001B0D0000}"/>
    <cellStyle name="Neutral 14" xfId="3308" xr:uid="{00000000-0005-0000-0000-00001C0D0000}"/>
    <cellStyle name="Neutral 15" xfId="3299" xr:uid="{00000000-0005-0000-0000-0000130D0000}"/>
    <cellStyle name="Neutral 16" xfId="1007" xr:uid="{00000000-0005-0000-0000-00001F040000}"/>
    <cellStyle name="Neutral 17" xfId="1014" xr:uid="{00000000-0005-0000-0000-000026040000}"/>
    <cellStyle name="Neutral 18" xfId="3310" xr:uid="{00000000-0005-0000-0000-00001E0D0000}"/>
    <cellStyle name="Neutral 19" xfId="3312" xr:uid="{00000000-0005-0000-0000-0000200D0000}"/>
    <cellStyle name="Neutral 2" xfId="3313" xr:uid="{00000000-0005-0000-0000-0000210D0000}"/>
    <cellStyle name="Neutral 20" xfId="3298" xr:uid="{00000000-0005-0000-0000-0000120D0000}"/>
    <cellStyle name="Neutral 21" xfId="1006" xr:uid="{00000000-0005-0000-0000-00001E040000}"/>
    <cellStyle name="Neutral 22" xfId="1013" xr:uid="{00000000-0005-0000-0000-000025040000}"/>
    <cellStyle name="Neutral 23" xfId="3309" xr:uid="{00000000-0005-0000-0000-00001D0D0000}"/>
    <cellStyle name="Neutral 24" xfId="3311" xr:uid="{00000000-0005-0000-0000-00001F0D0000}"/>
    <cellStyle name="Neutral 25" xfId="3317" xr:uid="{00000000-0005-0000-0000-0000250D0000}"/>
    <cellStyle name="Neutral 26" xfId="3321" xr:uid="{00000000-0005-0000-0000-0000290D0000}"/>
    <cellStyle name="Neutral 27" xfId="2927" xr:uid="{00000000-0005-0000-0000-00009F0B0000}"/>
    <cellStyle name="Neutral 28" xfId="2930" xr:uid="{00000000-0005-0000-0000-0000A20B0000}"/>
    <cellStyle name="Neutral 29" xfId="3323" xr:uid="{00000000-0005-0000-0000-00002B0D0000}"/>
    <cellStyle name="Neutral 3" xfId="3324" xr:uid="{00000000-0005-0000-0000-00002C0D0000}"/>
    <cellStyle name="Neutral 30" xfId="3316" xr:uid="{00000000-0005-0000-0000-0000240D0000}"/>
    <cellStyle name="Neutral 31" xfId="3320" xr:uid="{00000000-0005-0000-0000-0000280D0000}"/>
    <cellStyle name="Neutral 32" xfId="2926" xr:uid="{00000000-0005-0000-0000-00009E0B0000}"/>
    <cellStyle name="Neutral 33" xfId="2929" xr:uid="{00000000-0005-0000-0000-0000A10B0000}"/>
    <cellStyle name="Neutral 34" xfId="3322" xr:uid="{00000000-0005-0000-0000-00002A0D0000}"/>
    <cellStyle name="Neutral 35" xfId="190" xr:uid="{00000000-0005-0000-0000-0000ED000000}"/>
    <cellStyle name="Neutral 36" xfId="3326" xr:uid="{00000000-0005-0000-0000-00002E0D0000}"/>
    <cellStyle name="Neutral 37" xfId="3328" xr:uid="{00000000-0005-0000-0000-0000300D0000}"/>
    <cellStyle name="Neutral 38" xfId="3330" xr:uid="{00000000-0005-0000-0000-0000320D0000}"/>
    <cellStyle name="Neutral 39" xfId="3332" xr:uid="{00000000-0005-0000-0000-0000340D0000}"/>
    <cellStyle name="Neutral 4" xfId="1137" xr:uid="{00000000-0005-0000-0000-0000A1040000}"/>
    <cellStyle name="Neutral 40" xfId="189" xr:uid="{00000000-0005-0000-0000-0000EC000000}"/>
    <cellStyle name="Neutral 41" xfId="3325" xr:uid="{00000000-0005-0000-0000-00002D0D0000}"/>
    <cellStyle name="Neutral 42" xfId="3327" xr:uid="{00000000-0005-0000-0000-00002F0D0000}"/>
    <cellStyle name="Neutral 43" xfId="3329" xr:uid="{00000000-0005-0000-0000-0000310D0000}"/>
    <cellStyle name="Neutral 44" xfId="3331" xr:uid="{00000000-0005-0000-0000-0000330D0000}"/>
    <cellStyle name="Neutral 45" xfId="3334" xr:uid="{00000000-0005-0000-0000-0000360D0000}"/>
    <cellStyle name="Neutral 46" xfId="3336" xr:uid="{00000000-0005-0000-0000-0000380D0000}"/>
    <cellStyle name="Neutral 47" xfId="3338" xr:uid="{00000000-0005-0000-0000-00003A0D0000}"/>
    <cellStyle name="Neutral 48" xfId="3340" xr:uid="{00000000-0005-0000-0000-00003C0D0000}"/>
    <cellStyle name="Neutral 49" xfId="319" xr:uid="{00000000-0005-0000-0000-00006F010000}"/>
    <cellStyle name="Neutral 5" xfId="3341" xr:uid="{00000000-0005-0000-0000-00003D0D0000}"/>
    <cellStyle name="Neutral 50" xfId="3333" xr:uid="{00000000-0005-0000-0000-0000350D0000}"/>
    <cellStyle name="Neutral 51" xfId="3335" xr:uid="{00000000-0005-0000-0000-0000370D0000}"/>
    <cellStyle name="Neutral 52" xfId="3337" xr:uid="{00000000-0005-0000-0000-0000390D0000}"/>
    <cellStyle name="Neutral 53" xfId="3339" xr:uid="{00000000-0005-0000-0000-00003B0D0000}"/>
    <cellStyle name="Neutral 54" xfId="318" xr:uid="{00000000-0005-0000-0000-00006E010000}"/>
    <cellStyle name="Neutral 55 2" xfId="3342" xr:uid="{00000000-0005-0000-0000-00003E0D0000}"/>
    <cellStyle name="Neutral 55 2 2" xfId="3343" xr:uid="{00000000-0005-0000-0000-00003F0D0000}"/>
    <cellStyle name="Neutral 55 3" xfId="3344" xr:uid="{00000000-0005-0000-0000-0000400D0000}"/>
    <cellStyle name="Neutral 56 2" xfId="3345" xr:uid="{00000000-0005-0000-0000-0000410D0000}"/>
    <cellStyle name="Neutral 56 2 2" xfId="3346" xr:uid="{00000000-0005-0000-0000-0000420D0000}"/>
    <cellStyle name="Neutral 56 3" xfId="3347" xr:uid="{00000000-0005-0000-0000-0000430D0000}"/>
    <cellStyle name="Neutral 6" xfId="3348" xr:uid="{00000000-0005-0000-0000-0000440D0000}"/>
    <cellStyle name="Neutral 7" xfId="3349" xr:uid="{00000000-0005-0000-0000-0000450D0000}"/>
    <cellStyle name="Neutral 8" xfId="3350" xr:uid="{00000000-0005-0000-0000-0000460D0000}"/>
    <cellStyle name="Neutral 9" xfId="3351" xr:uid="{00000000-0005-0000-0000-0000470D0000}"/>
    <cellStyle name="Normal" xfId="0" builtinId="0"/>
    <cellStyle name="Normal - Style1" xfId="157" xr:uid="{00000000-0005-0000-0000-0000C6000000}"/>
    <cellStyle name="Normal - Style1 2" xfId="1742" xr:uid="{00000000-0005-0000-0000-0000FE060000}"/>
    <cellStyle name="Normal 10" xfId="3352" xr:uid="{00000000-0005-0000-0000-0000480D0000}"/>
    <cellStyle name="Normal 10 2" xfId="3353" xr:uid="{00000000-0005-0000-0000-0000490D0000}"/>
    <cellStyle name="Normal 100" xfId="536" xr:uid="{00000000-0005-0000-0000-000048020000}"/>
    <cellStyle name="Normal 100 2" xfId="3354" xr:uid="{00000000-0005-0000-0000-00004A0D0000}"/>
    <cellStyle name="Normal 100 2 2" xfId="3355" xr:uid="{00000000-0005-0000-0000-00004B0D0000}"/>
    <cellStyle name="Normal 100 3" xfId="3356" xr:uid="{00000000-0005-0000-0000-00004C0D0000}"/>
    <cellStyle name="Normal 100 4" xfId="2665" xr:uid="{00000000-0005-0000-0000-0000990A0000}"/>
    <cellStyle name="Normal 11" xfId="3357" xr:uid="{00000000-0005-0000-0000-00004D0D0000}"/>
    <cellStyle name="Normal 11 2" xfId="3358" xr:uid="{00000000-0005-0000-0000-00004E0D0000}"/>
    <cellStyle name="Normal 12" xfId="3361" xr:uid="{00000000-0005-0000-0000-0000510D0000}"/>
    <cellStyle name="Normal 12 2" xfId="3362" xr:uid="{00000000-0005-0000-0000-0000520D0000}"/>
    <cellStyle name="Normal 13" xfId="2038" xr:uid="{00000000-0005-0000-0000-000026080000}"/>
    <cellStyle name="Normal 13 11" xfId="2834" xr:uid="{00000000-0005-0000-0000-0000420B0000}"/>
    <cellStyle name="Normal 13 11 2" xfId="2836" xr:uid="{00000000-0005-0000-0000-0000440B0000}"/>
    <cellStyle name="Normal 13 2" xfId="3363" xr:uid="{00000000-0005-0000-0000-0000530D0000}"/>
    <cellStyle name="Normal 14" xfId="3290" xr:uid="{00000000-0005-0000-0000-00000A0D0000}"/>
    <cellStyle name="Normal 14 2" xfId="1420" xr:uid="{00000000-0005-0000-0000-0000BC050000}"/>
    <cellStyle name="Normal 15" xfId="3365" xr:uid="{00000000-0005-0000-0000-0000550D0000}"/>
    <cellStyle name="Normal 15 2" xfId="3367" xr:uid="{00000000-0005-0000-0000-0000570D0000}"/>
    <cellStyle name="Normal 16" xfId="3369" xr:uid="{00000000-0005-0000-0000-0000590D0000}"/>
    <cellStyle name="Normal 16 2" xfId="3371" xr:uid="{00000000-0005-0000-0000-00005B0D0000}"/>
    <cellStyle name="Normal 17" xfId="3074" xr:uid="{00000000-0005-0000-0000-0000320C0000}"/>
    <cellStyle name="Normal 17 2" xfId="3211" xr:uid="{00000000-0005-0000-0000-0000BB0C0000}"/>
    <cellStyle name="Normal 17 2 2" xfId="3372" xr:uid="{00000000-0005-0000-0000-00005C0D0000}"/>
    <cellStyle name="Normal 18" xfId="3077" xr:uid="{00000000-0005-0000-0000-0000350C0000}"/>
    <cellStyle name="Normal 18 2" xfId="3374" xr:uid="{00000000-0005-0000-0000-00005E0D0000}"/>
    <cellStyle name="Normal 19" xfId="3080" xr:uid="{00000000-0005-0000-0000-0000380C0000}"/>
    <cellStyle name="Normal 19 2" xfId="3376" xr:uid="{00000000-0005-0000-0000-0000600D0000}"/>
    <cellStyle name="Normal 2" xfId="3377" xr:uid="{00000000-0005-0000-0000-0000610D0000}"/>
    <cellStyle name="Normal 2 2" xfId="3378" xr:uid="{00000000-0005-0000-0000-0000620D0000}"/>
    <cellStyle name="Normal 2 2 17" xfId="3379" xr:uid="{00000000-0005-0000-0000-0000630D0000}"/>
    <cellStyle name="Normal 2 2 17 2" xfId="3380" xr:uid="{00000000-0005-0000-0000-0000640D0000}"/>
    <cellStyle name="Normal 2 2 2" xfId="3381" xr:uid="{00000000-0005-0000-0000-0000650D0000}"/>
    <cellStyle name="Normal 2 2 2 2" xfId="3382" xr:uid="{00000000-0005-0000-0000-0000660D0000}"/>
    <cellStyle name="Normal 2 2 2 2 2" xfId="2765" xr:uid="{00000000-0005-0000-0000-0000FD0A0000}"/>
    <cellStyle name="Normal 2 2 2 2 2 2" xfId="2976" xr:uid="{00000000-0005-0000-0000-0000D00B0000}"/>
    <cellStyle name="Normal 2 2 2 2 2 2 2" xfId="3219" xr:uid="{00000000-0005-0000-0000-0000C30C0000}"/>
    <cellStyle name="Normal 2 2 2 2_Abs kls 2" xfId="3385" xr:uid="{00000000-0005-0000-0000-0000690D0000}"/>
    <cellStyle name="Normal 2 2 2 3" xfId="3386" xr:uid="{00000000-0005-0000-0000-00006A0D0000}"/>
    <cellStyle name="Normal 2 2 2 3 2" xfId="3387" xr:uid="{00000000-0005-0000-0000-00006B0D0000}"/>
    <cellStyle name="Normal 2 2 2 4" xfId="3388" xr:uid="{00000000-0005-0000-0000-00006C0D0000}"/>
    <cellStyle name="Normal 2 2 2_Abs kls 1" xfId="2000" xr:uid="{00000000-0005-0000-0000-000000080000}"/>
    <cellStyle name="Normal 2 2 3" xfId="2867" xr:uid="{00000000-0005-0000-0000-0000630B0000}"/>
    <cellStyle name="Normal 2 2_Abs kls 1" xfId="1069" xr:uid="{00000000-0005-0000-0000-00005D040000}"/>
    <cellStyle name="Normal 2 3" xfId="3389" xr:uid="{00000000-0005-0000-0000-00006D0D0000}"/>
    <cellStyle name="Normal 2 3 2" xfId="3390" xr:uid="{00000000-0005-0000-0000-00006E0D0000}"/>
    <cellStyle name="Normal 2 3_Uang mkn guru_10 2 2" xfId="3391" xr:uid="{00000000-0005-0000-0000-00006F0D0000}"/>
    <cellStyle name="Normal 2 4" xfId="3392" xr:uid="{00000000-0005-0000-0000-0000700D0000}"/>
    <cellStyle name="Normal 2 4 2" xfId="515" xr:uid="{00000000-0005-0000-0000-000033020000}"/>
    <cellStyle name="Normal 2 5" xfId="3393" xr:uid="{00000000-0005-0000-0000-0000710D0000}"/>
    <cellStyle name="Normal 2_ guru" xfId="3394" xr:uid="{00000000-0005-0000-0000-0000720D0000}"/>
    <cellStyle name="Normal 2_ guru 2" xfId="1227" xr:uid="{00000000-0005-0000-0000-0000FB040000}"/>
    <cellStyle name="Normal 2_Gaji Kls 1_2" xfId="2822" xr:uid="{00000000-0005-0000-0000-0000360B0000}"/>
    <cellStyle name="Normal 20" xfId="3364" xr:uid="{00000000-0005-0000-0000-0000540D0000}"/>
    <cellStyle name="Normal 20 2" xfId="3366" xr:uid="{00000000-0005-0000-0000-0000560D0000}"/>
    <cellStyle name="Normal 21" xfId="3368" xr:uid="{00000000-0005-0000-0000-0000580D0000}"/>
    <cellStyle name="Normal 21 2" xfId="3370" xr:uid="{00000000-0005-0000-0000-00005A0D0000}"/>
    <cellStyle name="Normal 22" xfId="3073" xr:uid="{00000000-0005-0000-0000-0000310C0000}"/>
    <cellStyle name="Normal 22 2" xfId="3210" xr:uid="{00000000-0005-0000-0000-0000BA0C0000}"/>
    <cellStyle name="Normal 23" xfId="3076" xr:uid="{00000000-0005-0000-0000-0000340C0000}"/>
    <cellStyle name="Normal 23 2" xfId="3373" xr:uid="{00000000-0005-0000-0000-00005D0D0000}"/>
    <cellStyle name="Normal 24" xfId="3079" xr:uid="{00000000-0005-0000-0000-0000370C0000}"/>
    <cellStyle name="Normal 24 2" xfId="3375" xr:uid="{00000000-0005-0000-0000-00005F0D0000}"/>
    <cellStyle name="Normal 25" xfId="3083" xr:uid="{00000000-0005-0000-0000-00003B0C0000}"/>
    <cellStyle name="Normal 25 2" xfId="3396" xr:uid="{00000000-0005-0000-0000-0000740D0000}"/>
    <cellStyle name="Normal 26" xfId="3086" xr:uid="{00000000-0005-0000-0000-00003E0C0000}"/>
    <cellStyle name="Normal 26 2" xfId="2725" xr:uid="{00000000-0005-0000-0000-0000D50A0000}"/>
    <cellStyle name="Normal 26 2 2" xfId="3397" xr:uid="{00000000-0005-0000-0000-0000750D0000}"/>
    <cellStyle name="Normal 26 3" xfId="2727" xr:uid="{00000000-0005-0000-0000-0000D70A0000}"/>
    <cellStyle name="Normal 27" xfId="3089" xr:uid="{00000000-0005-0000-0000-0000410C0000}"/>
    <cellStyle name="Normal 27 2" xfId="3399" xr:uid="{00000000-0005-0000-0000-0000770D0000}"/>
    <cellStyle name="Normal 28" xfId="3093" xr:uid="{00000000-0005-0000-0000-0000450C0000}"/>
    <cellStyle name="Normal 28 2" xfId="3401" xr:uid="{00000000-0005-0000-0000-0000790D0000}"/>
    <cellStyle name="Normal 29" xfId="3097" xr:uid="{00000000-0005-0000-0000-0000490C0000}"/>
    <cellStyle name="Normal 29 2" xfId="3403" xr:uid="{00000000-0005-0000-0000-00007B0D0000}"/>
    <cellStyle name="Normal 3" xfId="3404" xr:uid="{00000000-0005-0000-0000-00007C0D0000}"/>
    <cellStyle name="Normal 3 10" xfId="1728" xr:uid="{00000000-0005-0000-0000-0000F0060000}"/>
    <cellStyle name="Normal 3 10 2" xfId="3405" xr:uid="{00000000-0005-0000-0000-00007D0D0000}"/>
    <cellStyle name="Normal 3 11" xfId="3067" xr:uid="{00000000-0005-0000-0000-00002B0C0000}"/>
    <cellStyle name="Normal 3 11 2" xfId="3406" xr:uid="{00000000-0005-0000-0000-00007E0D0000}"/>
    <cellStyle name="Normal 3 12" xfId="3069" xr:uid="{00000000-0005-0000-0000-00002D0C0000}"/>
    <cellStyle name="Normal 3 12 2" xfId="3407" xr:uid="{00000000-0005-0000-0000-00007F0D0000}"/>
    <cellStyle name="Normal 3 13" xfId="3071" xr:uid="{00000000-0005-0000-0000-00002F0C0000}"/>
    <cellStyle name="Normal 3 13 2" xfId="237" xr:uid="{00000000-0005-0000-0000-00001D010000}"/>
    <cellStyle name="Normal 3 14" xfId="3408" xr:uid="{00000000-0005-0000-0000-0000800D0000}"/>
    <cellStyle name="Normal 3 14 2" xfId="3409" xr:uid="{00000000-0005-0000-0000-0000810D0000}"/>
    <cellStyle name="Normal 3 15" xfId="3411" xr:uid="{00000000-0005-0000-0000-0000830D0000}"/>
    <cellStyle name="Normal 3 15 2" xfId="2864" xr:uid="{00000000-0005-0000-0000-0000600B0000}"/>
    <cellStyle name="Normal 3 16" xfId="3413" xr:uid="{00000000-0005-0000-0000-0000850D0000}"/>
    <cellStyle name="Normal 3 16 2" xfId="3415" xr:uid="{00000000-0005-0000-0000-0000870D0000}"/>
    <cellStyle name="Normal 3 17" xfId="3417" xr:uid="{00000000-0005-0000-0000-0000890D0000}"/>
    <cellStyle name="Normal 3 17 2" xfId="3419" xr:uid="{00000000-0005-0000-0000-00008B0D0000}"/>
    <cellStyle name="Normal 3 18" xfId="3421" xr:uid="{00000000-0005-0000-0000-00008D0D0000}"/>
    <cellStyle name="Normal 3 18 2" xfId="15" xr:uid="{00000000-0005-0000-0000-000012000000}"/>
    <cellStyle name="Normal 3 19" xfId="967" xr:uid="{00000000-0005-0000-0000-0000F7030000}"/>
    <cellStyle name="Normal 3 19 2" xfId="3423" xr:uid="{00000000-0005-0000-0000-00008F0D0000}"/>
    <cellStyle name="Normal 3 2" xfId="3424" xr:uid="{00000000-0005-0000-0000-0000900D0000}"/>
    <cellStyle name="Normal 3 2 2" xfId="3425" xr:uid="{00000000-0005-0000-0000-0000910D0000}"/>
    <cellStyle name="Normal 3 20" xfId="3410" xr:uid="{00000000-0005-0000-0000-0000820D0000}"/>
    <cellStyle name="Normal 3 20 2" xfId="2863" xr:uid="{00000000-0005-0000-0000-00005F0B0000}"/>
    <cellStyle name="Normal 3 21" xfId="3412" xr:uid="{00000000-0005-0000-0000-0000840D0000}"/>
    <cellStyle name="Normal 3 21 2" xfId="3414" xr:uid="{00000000-0005-0000-0000-0000860D0000}"/>
    <cellStyle name="Normal 3 22" xfId="3416" xr:uid="{00000000-0005-0000-0000-0000880D0000}"/>
    <cellStyle name="Normal 3 22 2" xfId="3418" xr:uid="{00000000-0005-0000-0000-00008A0D0000}"/>
    <cellStyle name="Normal 3 23" xfId="3420" xr:uid="{00000000-0005-0000-0000-00008C0D0000}"/>
    <cellStyle name="Normal 3 23 2" xfId="14" xr:uid="{00000000-0005-0000-0000-000011000000}"/>
    <cellStyle name="Normal 3 24" xfId="966" xr:uid="{00000000-0005-0000-0000-0000F6030000}"/>
    <cellStyle name="Normal 3 24 2" xfId="3422" xr:uid="{00000000-0005-0000-0000-00008E0D0000}"/>
    <cellStyle name="Normal 3 25" xfId="2577" xr:uid="{00000000-0005-0000-0000-0000410A0000}"/>
    <cellStyle name="Normal 3 25 2" xfId="2580" xr:uid="{00000000-0005-0000-0000-0000440A0000}"/>
    <cellStyle name="Normal 3 26" xfId="2583" xr:uid="{00000000-0005-0000-0000-0000470A0000}"/>
    <cellStyle name="Normal 3 26 2" xfId="3427" xr:uid="{00000000-0005-0000-0000-0000930D0000}"/>
    <cellStyle name="Normal 3 27" xfId="3429" xr:uid="{00000000-0005-0000-0000-0000950D0000}"/>
    <cellStyle name="Normal 3 27 2" xfId="3433" xr:uid="{00000000-0005-0000-0000-0000990D0000}"/>
    <cellStyle name="Normal 3 28" xfId="3435" xr:uid="{00000000-0005-0000-0000-00009B0D0000}"/>
    <cellStyle name="Normal 3 28 2" xfId="681" xr:uid="{00000000-0005-0000-0000-0000D9020000}"/>
    <cellStyle name="Normal 3 29" xfId="3437" xr:uid="{00000000-0005-0000-0000-00009D0D0000}"/>
    <cellStyle name="Normal 3 29 2" xfId="3439" xr:uid="{00000000-0005-0000-0000-00009F0D0000}"/>
    <cellStyle name="Normal 3 3" xfId="3440" xr:uid="{00000000-0005-0000-0000-0000A00D0000}"/>
    <cellStyle name="Normal 3 3 2" xfId="3441" xr:uid="{00000000-0005-0000-0000-0000A10D0000}"/>
    <cellStyle name="Normal 3 30" xfId="2576" xr:uid="{00000000-0005-0000-0000-0000400A0000}"/>
    <cellStyle name="Normal 3 30 2" xfId="2579" xr:uid="{00000000-0005-0000-0000-0000430A0000}"/>
    <cellStyle name="Normal 3 31" xfId="2582" xr:uid="{00000000-0005-0000-0000-0000460A0000}"/>
    <cellStyle name="Normal 3 31 2" xfId="3426" xr:uid="{00000000-0005-0000-0000-0000920D0000}"/>
    <cellStyle name="Normal 3 32" xfId="3428" xr:uid="{00000000-0005-0000-0000-0000940D0000}"/>
    <cellStyle name="Normal 3 32 2" xfId="3432" xr:uid="{00000000-0005-0000-0000-0000980D0000}"/>
    <cellStyle name="Normal 3 33" xfId="3434" xr:uid="{00000000-0005-0000-0000-00009A0D0000}"/>
    <cellStyle name="Normal 3 33 2" xfId="680" xr:uid="{00000000-0005-0000-0000-0000D8020000}"/>
    <cellStyle name="Normal 3 34" xfId="3436" xr:uid="{00000000-0005-0000-0000-00009C0D0000}"/>
    <cellStyle name="Normal 3 34 2" xfId="3438" xr:uid="{00000000-0005-0000-0000-00009E0D0000}"/>
    <cellStyle name="Normal 3 35" xfId="3443" xr:uid="{00000000-0005-0000-0000-0000A30D0000}"/>
    <cellStyle name="Normal 3 35 2" xfId="3445" xr:uid="{00000000-0005-0000-0000-0000A50D0000}"/>
    <cellStyle name="Normal 3 36" xfId="2874" xr:uid="{00000000-0005-0000-0000-00006A0B0000}"/>
    <cellStyle name="Normal 3 36 2" xfId="2877" xr:uid="{00000000-0005-0000-0000-00006D0B0000}"/>
    <cellStyle name="Normal 3 37" xfId="3447" xr:uid="{00000000-0005-0000-0000-0000A70D0000}"/>
    <cellStyle name="Normal 3 37 2" xfId="3449" xr:uid="{00000000-0005-0000-0000-0000A90D0000}"/>
    <cellStyle name="Normal 3 38" xfId="3451" xr:uid="{00000000-0005-0000-0000-0000AB0D0000}"/>
    <cellStyle name="Normal 3 38 2" xfId="219" xr:uid="{00000000-0005-0000-0000-00000B010000}"/>
    <cellStyle name="Normal 3 39" xfId="3453" xr:uid="{00000000-0005-0000-0000-0000AD0D0000}"/>
    <cellStyle name="Normal 3 39 2" xfId="3455" xr:uid="{00000000-0005-0000-0000-0000AF0D0000}"/>
    <cellStyle name="Normal 3 4" xfId="2393" xr:uid="{00000000-0005-0000-0000-000089090000}"/>
    <cellStyle name="Normal 3 4 2" xfId="2395" xr:uid="{00000000-0005-0000-0000-00008B090000}"/>
    <cellStyle name="Normal 3 40" xfId="3442" xr:uid="{00000000-0005-0000-0000-0000A20D0000}"/>
    <cellStyle name="Normal 3 40 2" xfId="3444" xr:uid="{00000000-0005-0000-0000-0000A40D0000}"/>
    <cellStyle name="Normal 3 41" xfId="2873" xr:uid="{00000000-0005-0000-0000-0000690B0000}"/>
    <cellStyle name="Normal 3 41 2" xfId="2876" xr:uid="{00000000-0005-0000-0000-00006C0B0000}"/>
    <cellStyle name="Normal 3 42" xfId="3446" xr:uid="{00000000-0005-0000-0000-0000A60D0000}"/>
    <cellStyle name="Normal 3 42 2" xfId="3448" xr:uid="{00000000-0005-0000-0000-0000A80D0000}"/>
    <cellStyle name="Normal 3 43" xfId="3450" xr:uid="{00000000-0005-0000-0000-0000AA0D0000}"/>
    <cellStyle name="Normal 3 43 2" xfId="218" xr:uid="{00000000-0005-0000-0000-00000A010000}"/>
    <cellStyle name="Normal 3 44" xfId="3452" xr:uid="{00000000-0005-0000-0000-0000AC0D0000}"/>
    <cellStyle name="Normal 3 44 2" xfId="3454" xr:uid="{00000000-0005-0000-0000-0000AE0D0000}"/>
    <cellStyle name="Normal 3 45" xfId="3457" xr:uid="{00000000-0005-0000-0000-0000B10D0000}"/>
    <cellStyle name="Normal 3 45 2" xfId="3459" xr:uid="{00000000-0005-0000-0000-0000B30D0000}"/>
    <cellStyle name="Normal 3 45 2 2" xfId="3460" xr:uid="{00000000-0005-0000-0000-0000B40D0000}"/>
    <cellStyle name="Normal 3 45 3" xfId="3461" xr:uid="{00000000-0005-0000-0000-0000B50D0000}"/>
    <cellStyle name="Normal 3 46" xfId="3105" xr:uid="{00000000-0005-0000-0000-0000510C0000}"/>
    <cellStyle name="Normal 3 46 2" xfId="3463" xr:uid="{00000000-0005-0000-0000-0000B70D0000}"/>
    <cellStyle name="Normal 3 47" xfId="3120" xr:uid="{00000000-0005-0000-0000-0000600C0000}"/>
    <cellStyle name="Normal 3 47 2" xfId="3465" xr:uid="{00000000-0005-0000-0000-0000B90D0000}"/>
    <cellStyle name="Normal 3 48" xfId="3135" xr:uid="{00000000-0005-0000-0000-00006F0C0000}"/>
    <cellStyle name="Normal 3 48 2" xfId="959" xr:uid="{00000000-0005-0000-0000-0000EF030000}"/>
    <cellStyle name="Normal 3 49" xfId="3152" xr:uid="{00000000-0005-0000-0000-0000800C0000}"/>
    <cellStyle name="Normal 3 49 2" xfId="3467" xr:uid="{00000000-0005-0000-0000-0000BB0D0000}"/>
    <cellStyle name="Normal 3 5" xfId="2399" xr:uid="{00000000-0005-0000-0000-00008F090000}"/>
    <cellStyle name="Normal 3 5 2" xfId="3468" xr:uid="{00000000-0005-0000-0000-0000BC0D0000}"/>
    <cellStyle name="Normal 3 50" xfId="3456" xr:uid="{00000000-0005-0000-0000-0000B00D0000}"/>
    <cellStyle name="Normal 3 50 2" xfId="3458" xr:uid="{00000000-0005-0000-0000-0000B20D0000}"/>
    <cellStyle name="Normal 3 51" xfId="3104" xr:uid="{00000000-0005-0000-0000-0000500C0000}"/>
    <cellStyle name="Normal 3 51 2" xfId="3462" xr:uid="{00000000-0005-0000-0000-0000B60D0000}"/>
    <cellStyle name="Normal 3 52" xfId="3119" xr:uid="{00000000-0005-0000-0000-00005F0C0000}"/>
    <cellStyle name="Normal 3 52 2" xfId="3464" xr:uid="{00000000-0005-0000-0000-0000B80D0000}"/>
    <cellStyle name="Normal 3 53" xfId="3134" xr:uid="{00000000-0005-0000-0000-00006E0C0000}"/>
    <cellStyle name="Normal 3 53 2" xfId="958" xr:uid="{00000000-0005-0000-0000-0000EE030000}"/>
    <cellStyle name="Normal 3 54" xfId="3151" xr:uid="{00000000-0005-0000-0000-00007F0C0000}"/>
    <cellStyle name="Normal 3 54 2" xfId="3466" xr:uid="{00000000-0005-0000-0000-0000BA0D0000}"/>
    <cellStyle name="Normal 3 55" xfId="1083" xr:uid="{00000000-0005-0000-0000-00006B040000}"/>
    <cellStyle name="Normal 3 55 2" xfId="3470" xr:uid="{00000000-0005-0000-0000-0000BE0D0000}"/>
    <cellStyle name="Normal 3 56" xfId="3165" xr:uid="{00000000-0005-0000-0000-00008D0C0000}"/>
    <cellStyle name="Normal 3 56 2" xfId="3472" xr:uid="{00000000-0005-0000-0000-0000C00D0000}"/>
    <cellStyle name="Normal 3 57" xfId="3168" xr:uid="{00000000-0005-0000-0000-0000900C0000}"/>
    <cellStyle name="Normal 3 57 2" xfId="3474" xr:uid="{00000000-0005-0000-0000-0000C20D0000}"/>
    <cellStyle name="Normal 3 58" xfId="3171" xr:uid="{00000000-0005-0000-0000-0000930C0000}"/>
    <cellStyle name="Normal 3 58 2" xfId="285" xr:uid="{00000000-0005-0000-0000-00004D010000}"/>
    <cellStyle name="Normal 3 59" xfId="3476" xr:uid="{00000000-0005-0000-0000-0000C40D0000}"/>
    <cellStyle name="Normal 3 59 2" xfId="3478" xr:uid="{00000000-0005-0000-0000-0000C60D0000}"/>
    <cellStyle name="Normal 3 6" xfId="302" xr:uid="{00000000-0005-0000-0000-00005E010000}"/>
    <cellStyle name="Normal 3 6 2" xfId="1346" xr:uid="{00000000-0005-0000-0000-000072050000}"/>
    <cellStyle name="Normal 3 60" xfId="1082" xr:uid="{00000000-0005-0000-0000-00006A040000}"/>
    <cellStyle name="Normal 3 60 2" xfId="3469" xr:uid="{00000000-0005-0000-0000-0000BD0D0000}"/>
    <cellStyle name="Normal 3 61" xfId="3164" xr:uid="{00000000-0005-0000-0000-00008C0C0000}"/>
    <cellStyle name="Normal 3 61 2" xfId="3471" xr:uid="{00000000-0005-0000-0000-0000BF0D0000}"/>
    <cellStyle name="Normal 3 62" xfId="3167" xr:uid="{00000000-0005-0000-0000-00008F0C0000}"/>
    <cellStyle name="Normal 3 62 2" xfId="3473" xr:uid="{00000000-0005-0000-0000-0000C10D0000}"/>
    <cellStyle name="Normal 3 63" xfId="3170" xr:uid="{00000000-0005-0000-0000-0000920C0000}"/>
    <cellStyle name="Normal 3 63 2" xfId="284" xr:uid="{00000000-0005-0000-0000-00004C010000}"/>
    <cellStyle name="Normal 3 64" xfId="3475" xr:uid="{00000000-0005-0000-0000-0000C30D0000}"/>
    <cellStyle name="Normal 3 64 2" xfId="3477" xr:uid="{00000000-0005-0000-0000-0000C50D0000}"/>
    <cellStyle name="Normal 3 65" xfId="3479" xr:uid="{00000000-0005-0000-0000-0000C70D0000}"/>
    <cellStyle name="Normal 3 65 2" xfId="3480" xr:uid="{00000000-0005-0000-0000-0000C80D0000}"/>
    <cellStyle name="Normal 3 66" xfId="3481" xr:uid="{00000000-0005-0000-0000-0000C90D0000}"/>
    <cellStyle name="Normal 3 7" xfId="3482" xr:uid="{00000000-0005-0000-0000-0000CA0D0000}"/>
    <cellStyle name="Normal 3 7 2" xfId="3483" xr:uid="{00000000-0005-0000-0000-0000CB0D0000}"/>
    <cellStyle name="Normal 3 8" xfId="3287" xr:uid="{00000000-0005-0000-0000-0000070D0000}"/>
    <cellStyle name="Normal 3 8 2" xfId="3289" xr:uid="{00000000-0005-0000-0000-0000090D0000}"/>
    <cellStyle name="Normal 3 9" xfId="1983" xr:uid="{00000000-0005-0000-0000-0000EF070000}"/>
    <cellStyle name="Normal 3 9 2" xfId="3139" xr:uid="{00000000-0005-0000-0000-0000730C0000}"/>
    <cellStyle name="Normal 30" xfId="3082" xr:uid="{00000000-0005-0000-0000-00003A0C0000}"/>
    <cellStyle name="Normal 30 2" xfId="3395" xr:uid="{00000000-0005-0000-0000-0000730D0000}"/>
    <cellStyle name="Normal 31" xfId="3085" xr:uid="{00000000-0005-0000-0000-00003D0C0000}"/>
    <cellStyle name="Normal 31 2" xfId="2724" xr:uid="{00000000-0005-0000-0000-0000D40A0000}"/>
    <cellStyle name="Normal 32" xfId="3088" xr:uid="{00000000-0005-0000-0000-0000400C0000}"/>
    <cellStyle name="Normal 32 2" xfId="3398" xr:uid="{00000000-0005-0000-0000-0000760D0000}"/>
    <cellStyle name="Normal 33" xfId="3092" xr:uid="{00000000-0005-0000-0000-0000440C0000}"/>
    <cellStyle name="Normal 33 2" xfId="3400" xr:uid="{00000000-0005-0000-0000-0000780D0000}"/>
    <cellStyle name="Normal 34" xfId="3096" xr:uid="{00000000-0005-0000-0000-0000480C0000}"/>
    <cellStyle name="Normal 34 2" xfId="3402" xr:uid="{00000000-0005-0000-0000-00007A0D0000}"/>
    <cellStyle name="Normal 35" xfId="3101" xr:uid="{00000000-0005-0000-0000-00004D0C0000}"/>
    <cellStyle name="Normal 35 2" xfId="3485" xr:uid="{00000000-0005-0000-0000-0000CD0D0000}"/>
    <cellStyle name="Normal 36" xfId="1536" xr:uid="{00000000-0005-0000-0000-000030060000}"/>
    <cellStyle name="Normal 36 2" xfId="407" xr:uid="{00000000-0005-0000-0000-0000C7010000}"/>
    <cellStyle name="Normal 37" xfId="1542" xr:uid="{00000000-0005-0000-0000-000036060000}"/>
    <cellStyle name="Normal 37 2" xfId="623" xr:uid="{00000000-0005-0000-0000-00009F020000}"/>
    <cellStyle name="Normal 38" xfId="3108" xr:uid="{00000000-0005-0000-0000-0000540C0000}"/>
    <cellStyle name="Normal 38 2" xfId="2774" xr:uid="{00000000-0005-0000-0000-0000060B0000}"/>
    <cellStyle name="Normal 39" xfId="3112" xr:uid="{00000000-0005-0000-0000-0000580C0000}"/>
    <cellStyle name="Normal 39 2" xfId="3487" xr:uid="{00000000-0005-0000-0000-0000CF0D0000}"/>
    <cellStyle name="Normal 4" xfId="3488" xr:uid="{00000000-0005-0000-0000-0000D00D0000}"/>
    <cellStyle name="Normal 4 2" xfId="3489" xr:uid="{00000000-0005-0000-0000-0000D10D0000}"/>
    <cellStyle name="Normal 40" xfId="3100" xr:uid="{00000000-0005-0000-0000-00004C0C0000}"/>
    <cellStyle name="Normal 40 2" xfId="3484" xr:uid="{00000000-0005-0000-0000-0000CC0D0000}"/>
    <cellStyle name="Normal 41" xfId="1535" xr:uid="{00000000-0005-0000-0000-00002F060000}"/>
    <cellStyle name="Normal 41 2" xfId="406" xr:uid="{00000000-0005-0000-0000-0000C6010000}"/>
    <cellStyle name="Normal 42" xfId="1541" xr:uid="{00000000-0005-0000-0000-000035060000}"/>
    <cellStyle name="Normal 42 2" xfId="622" xr:uid="{00000000-0005-0000-0000-00009E020000}"/>
    <cellStyle name="Normal 43" xfId="3107" xr:uid="{00000000-0005-0000-0000-0000530C0000}"/>
    <cellStyle name="Normal 43 2" xfId="2773" xr:uid="{00000000-0005-0000-0000-0000050B0000}"/>
    <cellStyle name="Normal 44" xfId="3111" xr:uid="{00000000-0005-0000-0000-0000570C0000}"/>
    <cellStyle name="Normal 44 2" xfId="3486" xr:uid="{00000000-0005-0000-0000-0000CE0D0000}"/>
    <cellStyle name="Normal 45" xfId="3116" xr:uid="{00000000-0005-0000-0000-00005C0C0000}"/>
    <cellStyle name="Normal 45 2" xfId="1644" xr:uid="{00000000-0005-0000-0000-00009C060000}"/>
    <cellStyle name="Normal 46" xfId="491" xr:uid="{00000000-0005-0000-0000-00001B020000}"/>
    <cellStyle name="Normal 46 2" xfId="3491" xr:uid="{00000000-0005-0000-0000-0000D30D0000}"/>
    <cellStyle name="Normal 47" xfId="3123" xr:uid="{00000000-0005-0000-0000-0000630C0000}"/>
    <cellStyle name="Normal 47 2" xfId="3493" xr:uid="{00000000-0005-0000-0000-0000D50D0000}"/>
    <cellStyle name="Normal 48" xfId="3127" xr:uid="{00000000-0005-0000-0000-0000670C0000}"/>
    <cellStyle name="Normal 48 2" xfId="3495" xr:uid="{00000000-0005-0000-0000-0000D70D0000}"/>
    <cellStyle name="Normal 49" xfId="2792" xr:uid="{00000000-0005-0000-0000-0000180B0000}"/>
    <cellStyle name="Normal 49 2" xfId="2797" xr:uid="{00000000-0005-0000-0000-00001D0B0000}"/>
    <cellStyle name="Normal 5" xfId="3496" xr:uid="{00000000-0005-0000-0000-0000D80D0000}"/>
    <cellStyle name="Normal 5 2" xfId="2648" xr:uid="{00000000-0005-0000-0000-0000880A0000}"/>
    <cellStyle name="Normal 50" xfId="3115" xr:uid="{00000000-0005-0000-0000-00005B0C0000}"/>
    <cellStyle name="Normal 50 2" xfId="1643" xr:uid="{00000000-0005-0000-0000-00009B060000}"/>
    <cellStyle name="Normal 51" xfId="490" xr:uid="{00000000-0005-0000-0000-00001A020000}"/>
    <cellStyle name="Normal 51 2" xfId="3490" xr:uid="{00000000-0005-0000-0000-0000D20D0000}"/>
    <cellStyle name="Normal 52" xfId="3122" xr:uid="{00000000-0005-0000-0000-0000620C0000}"/>
    <cellStyle name="Normal 52 2" xfId="3492" xr:uid="{00000000-0005-0000-0000-0000D40D0000}"/>
    <cellStyle name="Normal 53" xfId="3126" xr:uid="{00000000-0005-0000-0000-0000660C0000}"/>
    <cellStyle name="Normal 53 2" xfId="3494" xr:uid="{00000000-0005-0000-0000-0000D60D0000}"/>
    <cellStyle name="Normal 54" xfId="2791" xr:uid="{00000000-0005-0000-0000-0000170B0000}"/>
    <cellStyle name="Normal 54 2" xfId="2796" xr:uid="{00000000-0005-0000-0000-00001C0B0000}"/>
    <cellStyle name="Normal 55" xfId="2800" xr:uid="{00000000-0005-0000-0000-0000200B0000}"/>
    <cellStyle name="Normal 55 2" xfId="1782" xr:uid="{00000000-0005-0000-0000-000026070000}"/>
    <cellStyle name="Normal 56" xfId="3131" xr:uid="{00000000-0005-0000-0000-00006B0C0000}"/>
    <cellStyle name="Normal 56 2" xfId="3499" xr:uid="{00000000-0005-0000-0000-0000DB0D0000}"/>
    <cellStyle name="Normal 57" xfId="83" xr:uid="{00000000-0005-0000-0000-000069000000}"/>
    <cellStyle name="Normal 57 2" xfId="2950" xr:uid="{00000000-0005-0000-0000-0000B60B0000}"/>
    <cellStyle name="Normal 58" xfId="34" xr:uid="{00000000-0005-0000-0000-000029000000}"/>
    <cellStyle name="Normal 58 2" xfId="3501" xr:uid="{00000000-0005-0000-0000-0000DD0D0000}"/>
    <cellStyle name="Normal 59" xfId="3138" xr:uid="{00000000-0005-0000-0000-0000720C0000}"/>
    <cellStyle name="Normal 59 2" xfId="738" xr:uid="{00000000-0005-0000-0000-000012030000}"/>
    <cellStyle name="Normal 6" xfId="1281" xr:uid="{00000000-0005-0000-0000-000031050000}"/>
    <cellStyle name="Normal 6 2" xfId="1075" xr:uid="{00000000-0005-0000-0000-000063040000}"/>
    <cellStyle name="Normal 60" xfId="2799" xr:uid="{00000000-0005-0000-0000-00001F0B0000}"/>
    <cellStyle name="Normal 60 2" xfId="1781" xr:uid="{00000000-0005-0000-0000-000025070000}"/>
    <cellStyle name="Normal 61" xfId="3130" xr:uid="{00000000-0005-0000-0000-00006A0C0000}"/>
    <cellStyle name="Normal 61 2" xfId="3498" xr:uid="{00000000-0005-0000-0000-0000DA0D0000}"/>
    <cellStyle name="Normal 62" xfId="82" xr:uid="{00000000-0005-0000-0000-000068000000}"/>
    <cellStyle name="Normal 62 2" xfId="2949" xr:uid="{00000000-0005-0000-0000-0000B50B0000}"/>
    <cellStyle name="Normal 63" xfId="33" xr:uid="{00000000-0005-0000-0000-000028000000}"/>
    <cellStyle name="Normal 63 2" xfId="3500" xr:uid="{00000000-0005-0000-0000-0000DC0D0000}"/>
    <cellStyle name="Normal 64" xfId="3137" xr:uid="{00000000-0005-0000-0000-0000710C0000}"/>
    <cellStyle name="Normal 64 2" xfId="737" xr:uid="{00000000-0005-0000-0000-000011030000}"/>
    <cellStyle name="Normal 65" xfId="3143" xr:uid="{00000000-0005-0000-0000-0000770C0000}"/>
    <cellStyle name="Normal 65 2" xfId="1926" xr:uid="{00000000-0005-0000-0000-0000B6070000}"/>
    <cellStyle name="Normal 66" xfId="3148" xr:uid="{00000000-0005-0000-0000-00007C0C0000}"/>
    <cellStyle name="Normal 66 2" xfId="2246" xr:uid="{00000000-0005-0000-0000-0000F6080000}"/>
    <cellStyle name="Normal 67" xfId="3503" xr:uid="{00000000-0005-0000-0000-0000DF0D0000}"/>
    <cellStyle name="Normal 67 2" xfId="3155" xr:uid="{00000000-0005-0000-0000-0000830C0000}"/>
    <cellStyle name="Normal 68" xfId="3505" xr:uid="{00000000-0005-0000-0000-0000E10D0000}"/>
    <cellStyle name="Normal 68 2" xfId="3160" xr:uid="{00000000-0005-0000-0000-0000880C0000}"/>
    <cellStyle name="Normal 69" xfId="3507" xr:uid="{00000000-0005-0000-0000-0000E30D0000}"/>
    <cellStyle name="Normal 69 2" xfId="3509" xr:uid="{00000000-0005-0000-0000-0000E50D0000}"/>
    <cellStyle name="Normal 7" xfId="1283" xr:uid="{00000000-0005-0000-0000-000033050000}"/>
    <cellStyle name="Normal 7 2" xfId="30" xr:uid="{00000000-0005-0000-0000-000024000000}"/>
    <cellStyle name="Normal 7 2 2" xfId="3510" xr:uid="{00000000-0005-0000-0000-0000E60D0000}"/>
    <cellStyle name="Normal 7 2_ Listrik " xfId="3511" xr:uid="{00000000-0005-0000-0000-0000E70D0000}"/>
    <cellStyle name="Normal 7 3" xfId="3512" xr:uid="{00000000-0005-0000-0000-0000E80D0000}"/>
    <cellStyle name="Normal 7 3 2" xfId="3513" xr:uid="{00000000-0005-0000-0000-0000E90D0000}"/>
    <cellStyle name="Normal 7_Abs kls 1" xfId="3514" xr:uid="{00000000-0005-0000-0000-0000EA0D0000}"/>
    <cellStyle name="Normal 70" xfId="3142" xr:uid="{00000000-0005-0000-0000-0000760C0000}"/>
    <cellStyle name="Normal 70 2" xfId="1925" xr:uid="{00000000-0005-0000-0000-0000B5070000}"/>
    <cellStyle name="Normal 71" xfId="3147" xr:uid="{00000000-0005-0000-0000-00007B0C0000}"/>
    <cellStyle name="Normal 71 2" xfId="2245" xr:uid="{00000000-0005-0000-0000-0000F5080000}"/>
    <cellStyle name="Normal 72" xfId="3502" xr:uid="{00000000-0005-0000-0000-0000DE0D0000}"/>
    <cellStyle name="Normal 72 2" xfId="3154" xr:uid="{00000000-0005-0000-0000-0000820C0000}"/>
    <cellStyle name="Normal 73" xfId="3504" xr:uid="{00000000-0005-0000-0000-0000E00D0000}"/>
    <cellStyle name="Normal 73 2" xfId="3159" xr:uid="{00000000-0005-0000-0000-0000870C0000}"/>
    <cellStyle name="Normal 74" xfId="3506" xr:uid="{00000000-0005-0000-0000-0000E20D0000}"/>
    <cellStyle name="Normal 74 2" xfId="3508" xr:uid="{00000000-0005-0000-0000-0000E40D0000}"/>
    <cellStyle name="Normal 75" xfId="3516" xr:uid="{00000000-0005-0000-0000-0000EC0D0000}"/>
    <cellStyle name="Normal 75 2" xfId="2054" xr:uid="{00000000-0005-0000-0000-000036080000}"/>
    <cellStyle name="Normal 76" xfId="3518" xr:uid="{00000000-0005-0000-0000-0000EE0D0000}"/>
    <cellStyle name="Normal 76 2" xfId="3520" xr:uid="{00000000-0005-0000-0000-0000F00D0000}"/>
    <cellStyle name="Normal 77" xfId="3522" xr:uid="{00000000-0005-0000-0000-0000F20D0000}"/>
    <cellStyle name="Normal 77 2" xfId="3524" xr:uid="{00000000-0005-0000-0000-0000F40D0000}"/>
    <cellStyle name="Normal 78" xfId="3526" xr:uid="{00000000-0005-0000-0000-0000F60D0000}"/>
    <cellStyle name="Normal 78 2" xfId="3528" xr:uid="{00000000-0005-0000-0000-0000F80D0000}"/>
    <cellStyle name="Normal 79" xfId="3530" xr:uid="{00000000-0005-0000-0000-0000FA0D0000}"/>
    <cellStyle name="Normal 79 2" xfId="3319" xr:uid="{00000000-0005-0000-0000-0000270D0000}"/>
    <cellStyle name="Normal 8" xfId="3531" xr:uid="{00000000-0005-0000-0000-0000FB0D0000}"/>
    <cellStyle name="Normal 8 2" xfId="3532" xr:uid="{00000000-0005-0000-0000-0000FC0D0000}"/>
    <cellStyle name="Normal 80" xfId="3515" xr:uid="{00000000-0005-0000-0000-0000EB0D0000}"/>
    <cellStyle name="Normal 80 2" xfId="2053" xr:uid="{00000000-0005-0000-0000-000035080000}"/>
    <cellStyle name="Normal 81" xfId="3517" xr:uid="{00000000-0005-0000-0000-0000ED0D0000}"/>
    <cellStyle name="Normal 81 2" xfId="3519" xr:uid="{00000000-0005-0000-0000-0000EF0D0000}"/>
    <cellStyle name="Normal 82" xfId="3521" xr:uid="{00000000-0005-0000-0000-0000F10D0000}"/>
    <cellStyle name="Normal 82 2" xfId="3523" xr:uid="{00000000-0005-0000-0000-0000F30D0000}"/>
    <cellStyle name="Normal 83" xfId="3525" xr:uid="{00000000-0005-0000-0000-0000F50D0000}"/>
    <cellStyle name="Normal 83 2" xfId="3527" xr:uid="{00000000-0005-0000-0000-0000F70D0000}"/>
    <cellStyle name="Normal 84" xfId="3529" xr:uid="{00000000-0005-0000-0000-0000F90D0000}"/>
    <cellStyle name="Normal 84 2" xfId="3318" xr:uid="{00000000-0005-0000-0000-0000260D0000}"/>
    <cellStyle name="Normal 85" xfId="3534" xr:uid="{00000000-0005-0000-0000-0000FE0D0000}"/>
    <cellStyle name="Normal 85 2" xfId="2539" xr:uid="{00000000-0005-0000-0000-00001B0A0000}"/>
    <cellStyle name="Normal 86" xfId="1547" xr:uid="{00000000-0005-0000-0000-00003B060000}"/>
    <cellStyle name="Normal 86 2" xfId="1552" xr:uid="{00000000-0005-0000-0000-000040060000}"/>
    <cellStyle name="Normal 87" xfId="546" xr:uid="{00000000-0005-0000-0000-000052020000}"/>
    <cellStyle name="Normal 87 2" xfId="1557" xr:uid="{00000000-0005-0000-0000-000045060000}"/>
    <cellStyle name="Normal 88" xfId="3536" xr:uid="{00000000-0005-0000-0000-0000000E0000}"/>
    <cellStyle name="Normal 88 2" xfId="3538" xr:uid="{00000000-0005-0000-0000-0000020E0000}"/>
    <cellStyle name="Normal 89" xfId="3540" xr:uid="{00000000-0005-0000-0000-0000040E0000}"/>
    <cellStyle name="Normal 89 2" xfId="3542" xr:uid="{00000000-0005-0000-0000-0000060E0000}"/>
    <cellStyle name="Normal 9" xfId="3543" xr:uid="{00000000-0005-0000-0000-0000070E0000}"/>
    <cellStyle name="Normal 9 2" xfId="3544" xr:uid="{00000000-0005-0000-0000-0000080E0000}"/>
    <cellStyle name="Normal 9 2 2" xfId="3545" xr:uid="{00000000-0005-0000-0000-0000090E0000}"/>
    <cellStyle name="Normal 90" xfId="3533" xr:uid="{00000000-0005-0000-0000-0000FD0D0000}"/>
    <cellStyle name="Normal 90 2" xfId="2538" xr:uid="{00000000-0005-0000-0000-00001A0A0000}"/>
    <cellStyle name="Normal 91" xfId="1546" xr:uid="{00000000-0005-0000-0000-00003A060000}"/>
    <cellStyle name="Normal 91 2" xfId="1551" xr:uid="{00000000-0005-0000-0000-00003F060000}"/>
    <cellStyle name="Normal 91 2 2" xfId="1554" xr:uid="{00000000-0005-0000-0000-000042060000}"/>
    <cellStyle name="Normal 92" xfId="545" xr:uid="{00000000-0005-0000-0000-000051020000}"/>
    <cellStyle name="Normal 92 2" xfId="1556" xr:uid="{00000000-0005-0000-0000-000044060000}"/>
    <cellStyle name="Normal 92 2 2" xfId="3546" xr:uid="{00000000-0005-0000-0000-00000A0E0000}"/>
    <cellStyle name="Normal 92 2 2 2" xfId="2134" xr:uid="{00000000-0005-0000-0000-000086080000}"/>
    <cellStyle name="Normal 92 2 3" xfId="790" xr:uid="{00000000-0005-0000-0000-000046030000}"/>
    <cellStyle name="Normal 92 3" xfId="3547" xr:uid="{00000000-0005-0000-0000-00000B0E0000}"/>
    <cellStyle name="Normal 92 3 2" xfId="142" xr:uid="{00000000-0005-0000-0000-0000B3000000}"/>
    <cellStyle name="Normal 93" xfId="3535" xr:uid="{00000000-0005-0000-0000-0000FF0D0000}"/>
    <cellStyle name="Normal 93 2" xfId="3537" xr:uid="{00000000-0005-0000-0000-0000010E0000}"/>
    <cellStyle name="Normal 93 2 2" xfId="3548" xr:uid="{00000000-0005-0000-0000-00000C0E0000}"/>
    <cellStyle name="Normal 93 3" xfId="3549" xr:uid="{00000000-0005-0000-0000-00000D0E0000}"/>
    <cellStyle name="Normal 94" xfId="3539" xr:uid="{00000000-0005-0000-0000-0000030E0000}"/>
    <cellStyle name="Normal 94 2" xfId="3541" xr:uid="{00000000-0005-0000-0000-0000050E0000}"/>
    <cellStyle name="Normal 95" xfId="3550" xr:uid="{00000000-0005-0000-0000-00000E0E0000}"/>
    <cellStyle name="Normal 95 2" xfId="2596" xr:uid="{00000000-0005-0000-0000-0000540A0000}"/>
    <cellStyle name="Normal 96" xfId="503" xr:uid="{00000000-0005-0000-0000-000027020000}"/>
    <cellStyle name="Normal 96 2" xfId="3551" xr:uid="{00000000-0005-0000-0000-00000F0E0000}"/>
    <cellStyle name="Normal 97" xfId="3841" xr:uid="{CD88E886-A7C0-48A1-BB9E-748248B18DC3}"/>
    <cellStyle name="Normal 99" xfId="2805" xr:uid="{00000000-0005-0000-0000-0000250B0000}"/>
    <cellStyle name="Normal 99 2" xfId="2807" xr:uid="{00000000-0005-0000-0000-0000270B0000}"/>
    <cellStyle name="Normal_Abs kls 1_24" xfId="3552" xr:uid="{00000000-0005-0000-0000-0000100E0000}"/>
    <cellStyle name="Normal_Abs kls 1_57 2" xfId="3553" xr:uid="{00000000-0005-0000-0000-0000110E0000}"/>
    <cellStyle name="Normal_Absen 1 oto Indus 2 2" xfId="2468" xr:uid="{00000000-0005-0000-0000-0000D4090000}"/>
    <cellStyle name="Normal_Absen 1 oto Indus 2_Uang mkn guru_1" xfId="2146" xr:uid="{00000000-0005-0000-0000-000092080000}"/>
    <cellStyle name="Normal_Absn kls jauh Rpl_2" xfId="3554" xr:uid="{00000000-0005-0000-0000-0000120E0000}"/>
    <cellStyle name="Normal_IN PLASMA B 2" xfId="3555" xr:uid="{00000000-0005-0000-0000-0000130E0000}"/>
    <cellStyle name="Normal_Periode 13 Feb~12 Mar 10_Gaji kls 2" xfId="3270" xr:uid="{00000000-0005-0000-0000-0000F60C0000}"/>
    <cellStyle name="Normal_Periode 13 Feb~12 Mar 10_Pengajuan" xfId="3556" xr:uid="{00000000-0005-0000-0000-0000140E0000}"/>
    <cellStyle name="Normal_Periode 13 Feb~12 Mar 10_Pengajuan (2)" xfId="3305" xr:uid="{00000000-0005-0000-0000-0000190D0000}"/>
    <cellStyle name="Normal_Sheet1_4" xfId="3557" xr:uid="{00000000-0005-0000-0000-0000150E0000}"/>
    <cellStyle name="Note 10" xfId="3275" xr:uid="{00000000-0005-0000-0000-0000FB0C0000}"/>
    <cellStyle name="Note 10 2" xfId="816" xr:uid="{00000000-0005-0000-0000-000060030000}"/>
    <cellStyle name="Note 11" xfId="3278" xr:uid="{00000000-0005-0000-0000-0000FE0C0000}"/>
    <cellStyle name="Note 11 2" xfId="2490" xr:uid="{00000000-0005-0000-0000-0000EA090000}"/>
    <cellStyle name="Note 12" xfId="3558" xr:uid="{00000000-0005-0000-0000-0000160E0000}"/>
    <cellStyle name="Note 12 2" xfId="2496" xr:uid="{00000000-0005-0000-0000-0000F0090000}"/>
    <cellStyle name="Note 13" xfId="3559" xr:uid="{00000000-0005-0000-0000-0000170E0000}"/>
    <cellStyle name="Note 13 2" xfId="3286" xr:uid="{00000000-0005-0000-0000-0000060D0000}"/>
    <cellStyle name="Note 14" xfId="632" xr:uid="{00000000-0005-0000-0000-0000A8020000}"/>
    <cellStyle name="Note 14 2" xfId="3560" xr:uid="{00000000-0005-0000-0000-0000180E0000}"/>
    <cellStyle name="Note 15" xfId="1040" xr:uid="{00000000-0005-0000-0000-000040040000}"/>
    <cellStyle name="Note 15 2" xfId="935" xr:uid="{00000000-0005-0000-0000-0000D7030000}"/>
    <cellStyle name="Note 16" xfId="3562" xr:uid="{00000000-0005-0000-0000-00001A0E0000}"/>
    <cellStyle name="Note 16 2" xfId="3564" xr:uid="{00000000-0005-0000-0000-00001C0E0000}"/>
    <cellStyle name="Note 17" xfId="3566" xr:uid="{00000000-0005-0000-0000-00001E0E0000}"/>
    <cellStyle name="Note 17 2" xfId="3568" xr:uid="{00000000-0005-0000-0000-0000200E0000}"/>
    <cellStyle name="Note 18" xfId="3570" xr:uid="{00000000-0005-0000-0000-0000220E0000}"/>
    <cellStyle name="Note 18 2" xfId="3572" xr:uid="{00000000-0005-0000-0000-0000240E0000}"/>
    <cellStyle name="Note 19" xfId="3574" xr:uid="{00000000-0005-0000-0000-0000260E0000}"/>
    <cellStyle name="Note 19 2" xfId="3576" xr:uid="{00000000-0005-0000-0000-0000280E0000}"/>
    <cellStyle name="Note 2" xfId="3577" xr:uid="{00000000-0005-0000-0000-0000290E0000}"/>
    <cellStyle name="Note 2 2" xfId="3578" xr:uid="{00000000-0005-0000-0000-00002A0E0000}"/>
    <cellStyle name="Note 20" xfId="1039" xr:uid="{00000000-0005-0000-0000-00003F040000}"/>
    <cellStyle name="Note 20 2" xfId="934" xr:uid="{00000000-0005-0000-0000-0000D6030000}"/>
    <cellStyle name="Note 21" xfId="3561" xr:uid="{00000000-0005-0000-0000-0000190E0000}"/>
    <cellStyle name="Note 21 2" xfId="3563" xr:uid="{00000000-0005-0000-0000-00001B0E0000}"/>
    <cellStyle name="Note 22" xfId="3565" xr:uid="{00000000-0005-0000-0000-00001D0E0000}"/>
    <cellStyle name="Note 22 2" xfId="3567" xr:uid="{00000000-0005-0000-0000-00001F0E0000}"/>
    <cellStyle name="Note 23" xfId="3569" xr:uid="{00000000-0005-0000-0000-0000210E0000}"/>
    <cellStyle name="Note 23 2" xfId="3571" xr:uid="{00000000-0005-0000-0000-0000230E0000}"/>
    <cellStyle name="Note 24" xfId="3573" xr:uid="{00000000-0005-0000-0000-0000250E0000}"/>
    <cellStyle name="Note 24 2" xfId="3575" xr:uid="{00000000-0005-0000-0000-0000270E0000}"/>
    <cellStyle name="Note 25" xfId="3580" xr:uid="{00000000-0005-0000-0000-00002C0E0000}"/>
    <cellStyle name="Note 25 2" xfId="1160" xr:uid="{00000000-0005-0000-0000-0000B8040000}"/>
    <cellStyle name="Note 26" xfId="3582" xr:uid="{00000000-0005-0000-0000-00002E0E0000}"/>
    <cellStyle name="Note 26 2" xfId="3584" xr:uid="{00000000-0005-0000-0000-0000300E0000}"/>
    <cellStyle name="Note 27" xfId="3586" xr:uid="{00000000-0005-0000-0000-0000320E0000}"/>
    <cellStyle name="Note 27 2" xfId="3588" xr:uid="{00000000-0005-0000-0000-0000340E0000}"/>
    <cellStyle name="Note 28" xfId="3590" xr:uid="{00000000-0005-0000-0000-0000360E0000}"/>
    <cellStyle name="Note 28 2" xfId="3592" xr:uid="{00000000-0005-0000-0000-0000380E0000}"/>
    <cellStyle name="Note 29" xfId="3594" xr:uid="{00000000-0005-0000-0000-00003A0E0000}"/>
    <cellStyle name="Note 29 2" xfId="3596" xr:uid="{00000000-0005-0000-0000-00003C0E0000}"/>
    <cellStyle name="Note 3" xfId="1306" xr:uid="{00000000-0005-0000-0000-00004A050000}"/>
    <cellStyle name="Note 3 2" xfId="3597" xr:uid="{00000000-0005-0000-0000-00003D0E0000}"/>
    <cellStyle name="Note 30" xfId="3579" xr:uid="{00000000-0005-0000-0000-00002B0E0000}"/>
    <cellStyle name="Note 30 2" xfId="1159" xr:uid="{00000000-0005-0000-0000-0000B7040000}"/>
    <cellStyle name="Note 31" xfId="3581" xr:uid="{00000000-0005-0000-0000-00002D0E0000}"/>
    <cellStyle name="Note 31 2" xfId="3583" xr:uid="{00000000-0005-0000-0000-00002F0E0000}"/>
    <cellStyle name="Note 32" xfId="3585" xr:uid="{00000000-0005-0000-0000-0000310E0000}"/>
    <cellStyle name="Note 32 2" xfId="3587" xr:uid="{00000000-0005-0000-0000-0000330E0000}"/>
    <cellStyle name="Note 33" xfId="3589" xr:uid="{00000000-0005-0000-0000-0000350E0000}"/>
    <cellStyle name="Note 33 2" xfId="3591" xr:uid="{00000000-0005-0000-0000-0000370E0000}"/>
    <cellStyle name="Note 34" xfId="3593" xr:uid="{00000000-0005-0000-0000-0000390E0000}"/>
    <cellStyle name="Note 34 2" xfId="3595" xr:uid="{00000000-0005-0000-0000-00003B0E0000}"/>
    <cellStyle name="Note 35" xfId="3599" xr:uid="{00000000-0005-0000-0000-00003F0E0000}"/>
    <cellStyle name="Note 35 2" xfId="3053" xr:uid="{00000000-0005-0000-0000-00001D0C0000}"/>
    <cellStyle name="Note 36" xfId="474" xr:uid="{00000000-0005-0000-0000-00000A020000}"/>
    <cellStyle name="Note 36 2" xfId="2291" xr:uid="{00000000-0005-0000-0000-000023090000}"/>
    <cellStyle name="Note 37" xfId="2294" xr:uid="{00000000-0005-0000-0000-000026090000}"/>
    <cellStyle name="Note 37 2" xfId="1333" xr:uid="{00000000-0005-0000-0000-000065050000}"/>
    <cellStyle name="Note 38" xfId="399" xr:uid="{00000000-0005-0000-0000-0000BF010000}"/>
    <cellStyle name="Note 38 2" xfId="3601" xr:uid="{00000000-0005-0000-0000-0000410E0000}"/>
    <cellStyle name="Note 39" xfId="3603" xr:uid="{00000000-0005-0000-0000-0000430E0000}"/>
    <cellStyle name="Note 39 2" xfId="3360" xr:uid="{00000000-0005-0000-0000-0000500D0000}"/>
    <cellStyle name="Note 4" xfId="3604" xr:uid="{00000000-0005-0000-0000-0000440E0000}"/>
    <cellStyle name="Note 4 2" xfId="403" xr:uid="{00000000-0005-0000-0000-0000C3010000}"/>
    <cellStyle name="Note 40" xfId="3598" xr:uid="{00000000-0005-0000-0000-00003E0E0000}"/>
    <cellStyle name="Note 40 2" xfId="3052" xr:uid="{00000000-0005-0000-0000-00001C0C0000}"/>
    <cellStyle name="Note 41" xfId="473" xr:uid="{00000000-0005-0000-0000-000009020000}"/>
    <cellStyle name="Note 41 2" xfId="2290" xr:uid="{00000000-0005-0000-0000-000022090000}"/>
    <cellStyle name="Note 42" xfId="2293" xr:uid="{00000000-0005-0000-0000-000025090000}"/>
    <cellStyle name="Note 42 2" xfId="1332" xr:uid="{00000000-0005-0000-0000-000064050000}"/>
    <cellStyle name="Note 43" xfId="398" xr:uid="{00000000-0005-0000-0000-0000BE010000}"/>
    <cellStyle name="Note 43 2" xfId="3600" xr:uid="{00000000-0005-0000-0000-0000400E0000}"/>
    <cellStyle name="Note 44" xfId="3602" xr:uid="{00000000-0005-0000-0000-0000420E0000}"/>
    <cellStyle name="Note 44 2" xfId="3359" xr:uid="{00000000-0005-0000-0000-00004F0D0000}"/>
    <cellStyle name="Note 45" xfId="3606" xr:uid="{00000000-0005-0000-0000-0000460E0000}"/>
    <cellStyle name="Note 45 2" xfId="81" xr:uid="{00000000-0005-0000-0000-000067000000}"/>
    <cellStyle name="Note 46" xfId="1714" xr:uid="{00000000-0005-0000-0000-0000E2060000}"/>
    <cellStyle name="Note 46 2" xfId="3608" xr:uid="{00000000-0005-0000-0000-0000480E0000}"/>
    <cellStyle name="Note 47" xfId="3610" xr:uid="{00000000-0005-0000-0000-00004A0E0000}"/>
    <cellStyle name="Note 47 2" xfId="1466" xr:uid="{00000000-0005-0000-0000-0000EA050000}"/>
    <cellStyle name="Note 48" xfId="3612" xr:uid="{00000000-0005-0000-0000-00004C0E0000}"/>
    <cellStyle name="Note 48 2" xfId="3616" xr:uid="{00000000-0005-0000-0000-0000500E0000}"/>
    <cellStyle name="Note 49" xfId="3618" xr:uid="{00000000-0005-0000-0000-0000520E0000}"/>
    <cellStyle name="Note 49 2" xfId="3620" xr:uid="{00000000-0005-0000-0000-0000540E0000}"/>
    <cellStyle name="Note 5" xfId="3621" xr:uid="{00000000-0005-0000-0000-0000550E0000}"/>
    <cellStyle name="Note 5 2" xfId="3622" xr:uid="{00000000-0005-0000-0000-0000560E0000}"/>
    <cellStyle name="Note 50" xfId="3605" xr:uid="{00000000-0005-0000-0000-0000450E0000}"/>
    <cellStyle name="Note 50 2" xfId="80" xr:uid="{00000000-0005-0000-0000-000066000000}"/>
    <cellStyle name="Note 51" xfId="1713" xr:uid="{00000000-0005-0000-0000-0000E1060000}"/>
    <cellStyle name="Note 51 2" xfId="3607" xr:uid="{00000000-0005-0000-0000-0000470E0000}"/>
    <cellStyle name="Note 52" xfId="3609" xr:uid="{00000000-0005-0000-0000-0000490E0000}"/>
    <cellStyle name="Note 52 2" xfId="1465" xr:uid="{00000000-0005-0000-0000-0000E9050000}"/>
    <cellStyle name="Note 53" xfId="3611" xr:uid="{00000000-0005-0000-0000-00004B0E0000}"/>
    <cellStyle name="Note 53 2" xfId="3615" xr:uid="{00000000-0005-0000-0000-00004F0E0000}"/>
    <cellStyle name="Note 54" xfId="3617" xr:uid="{00000000-0005-0000-0000-0000510E0000}"/>
    <cellStyle name="Note 54 2" xfId="3619" xr:uid="{00000000-0005-0000-0000-0000530E0000}"/>
    <cellStyle name="Note 55 2" xfId="3623" xr:uid="{00000000-0005-0000-0000-0000570E0000}"/>
    <cellStyle name="Note 55 2 2" xfId="3624" xr:uid="{00000000-0005-0000-0000-0000580E0000}"/>
    <cellStyle name="Note 55 3" xfId="2070" xr:uid="{00000000-0005-0000-0000-000046080000}"/>
    <cellStyle name="Note 56 2" xfId="3625" xr:uid="{00000000-0005-0000-0000-0000590E0000}"/>
    <cellStyle name="Note 56 2 2" xfId="3626" xr:uid="{00000000-0005-0000-0000-00005A0E0000}"/>
    <cellStyle name="Note 56 3" xfId="2078" xr:uid="{00000000-0005-0000-0000-00004E080000}"/>
    <cellStyle name="Note 6" xfId="3627" xr:uid="{00000000-0005-0000-0000-00005B0E0000}"/>
    <cellStyle name="Note 6 2" xfId="3628" xr:uid="{00000000-0005-0000-0000-00005C0E0000}"/>
    <cellStyle name="Note 7" xfId="3629" xr:uid="{00000000-0005-0000-0000-00005D0E0000}"/>
    <cellStyle name="Note 7 2" xfId="3630" xr:uid="{00000000-0005-0000-0000-00005E0E0000}"/>
    <cellStyle name="Note 8" xfId="3631" xr:uid="{00000000-0005-0000-0000-00005F0E0000}"/>
    <cellStyle name="Note 8 2" xfId="3632" xr:uid="{00000000-0005-0000-0000-0000600E0000}"/>
    <cellStyle name="Note 9" xfId="3633" xr:uid="{00000000-0005-0000-0000-0000610E0000}"/>
    <cellStyle name="Note 9 2" xfId="617" xr:uid="{00000000-0005-0000-0000-000099020000}"/>
    <cellStyle name="Output 10" xfId="595" xr:uid="{00000000-0005-0000-0000-000083020000}"/>
    <cellStyle name="Output 11" xfId="203" xr:uid="{00000000-0005-0000-0000-0000FA000000}"/>
    <cellStyle name="Output 12" xfId="1559" xr:uid="{00000000-0005-0000-0000-000047060000}"/>
    <cellStyle name="Output 13" xfId="1561" xr:uid="{00000000-0005-0000-0000-000049060000}"/>
    <cellStyle name="Output 14" xfId="512" xr:uid="{00000000-0005-0000-0000-000030020000}"/>
    <cellStyle name="Output 15" xfId="1566" xr:uid="{00000000-0005-0000-0000-00004E060000}"/>
    <cellStyle name="Output 16" xfId="3635" xr:uid="{00000000-0005-0000-0000-0000630E0000}"/>
    <cellStyle name="Output 17" xfId="2813" xr:uid="{00000000-0005-0000-0000-00002D0B0000}"/>
    <cellStyle name="Output 18" xfId="2816" xr:uid="{00000000-0005-0000-0000-0000300B0000}"/>
    <cellStyle name="Output 19" xfId="3637" xr:uid="{00000000-0005-0000-0000-0000650E0000}"/>
    <cellStyle name="Output 2" xfId="3639" xr:uid="{00000000-0005-0000-0000-0000670E0000}"/>
    <cellStyle name="Output 2 2" xfId="3146" xr:uid="{00000000-0005-0000-0000-00007A0C0000}"/>
    <cellStyle name="Output 20" xfId="1565" xr:uid="{00000000-0005-0000-0000-00004D060000}"/>
    <cellStyle name="Output 21" xfId="3634" xr:uid="{00000000-0005-0000-0000-0000620E0000}"/>
    <cellStyle name="Output 22" xfId="2812" xr:uid="{00000000-0005-0000-0000-00002C0B0000}"/>
    <cellStyle name="Output 23" xfId="2815" xr:uid="{00000000-0005-0000-0000-00002F0B0000}"/>
    <cellStyle name="Output 24" xfId="3636" xr:uid="{00000000-0005-0000-0000-0000640E0000}"/>
    <cellStyle name="Output 25" xfId="3614" xr:uid="{00000000-0005-0000-0000-00004E0E0000}"/>
    <cellStyle name="Output 26" xfId="2059" xr:uid="{00000000-0005-0000-0000-00003B080000}"/>
    <cellStyle name="Output 27" xfId="3641" xr:uid="{00000000-0005-0000-0000-0000690E0000}"/>
    <cellStyle name="Output 28" xfId="3643" xr:uid="{00000000-0005-0000-0000-00006B0E0000}"/>
    <cellStyle name="Output 29" xfId="3645" xr:uid="{00000000-0005-0000-0000-00006D0E0000}"/>
    <cellStyle name="Output 3" xfId="3647" xr:uid="{00000000-0005-0000-0000-00006F0E0000}"/>
    <cellStyle name="Output 30" xfId="3613" xr:uid="{00000000-0005-0000-0000-00004D0E0000}"/>
    <cellStyle name="Output 31" xfId="2058" xr:uid="{00000000-0005-0000-0000-00003A080000}"/>
    <cellStyle name="Output 32" xfId="3640" xr:uid="{00000000-0005-0000-0000-0000680E0000}"/>
    <cellStyle name="Output 33" xfId="3642" xr:uid="{00000000-0005-0000-0000-00006A0E0000}"/>
    <cellStyle name="Output 34" xfId="3644" xr:uid="{00000000-0005-0000-0000-00006C0E0000}"/>
    <cellStyle name="Output 35" xfId="3649" xr:uid="{00000000-0005-0000-0000-0000710E0000}"/>
    <cellStyle name="Output 36" xfId="3651" xr:uid="{00000000-0005-0000-0000-0000730E0000}"/>
    <cellStyle name="Output 37" xfId="3653" xr:uid="{00000000-0005-0000-0000-0000750E0000}"/>
    <cellStyle name="Output 38" xfId="3655" xr:uid="{00000000-0005-0000-0000-0000770E0000}"/>
    <cellStyle name="Output 39" xfId="3657" xr:uid="{00000000-0005-0000-0000-0000790E0000}"/>
    <cellStyle name="Output 4" xfId="3659" xr:uid="{00000000-0005-0000-0000-00007B0E0000}"/>
    <cellStyle name="Output 40" xfId="3648" xr:uid="{00000000-0005-0000-0000-0000700E0000}"/>
    <cellStyle name="Output 41" xfId="3650" xr:uid="{00000000-0005-0000-0000-0000720E0000}"/>
    <cellStyle name="Output 42" xfId="3652" xr:uid="{00000000-0005-0000-0000-0000740E0000}"/>
    <cellStyle name="Output 43" xfId="3654" xr:uid="{00000000-0005-0000-0000-0000760E0000}"/>
    <cellStyle name="Output 44" xfId="3656" xr:uid="{00000000-0005-0000-0000-0000780E0000}"/>
    <cellStyle name="Output 45" xfId="3661" xr:uid="{00000000-0005-0000-0000-00007D0E0000}"/>
    <cellStyle name="Output 46" xfId="3663" xr:uid="{00000000-0005-0000-0000-00007F0E0000}"/>
    <cellStyle name="Output 47" xfId="3665" xr:uid="{00000000-0005-0000-0000-0000810E0000}"/>
    <cellStyle name="Output 48" xfId="469" xr:uid="{00000000-0005-0000-0000-000005020000}"/>
    <cellStyle name="Output 49" xfId="1604" xr:uid="{00000000-0005-0000-0000-000074060000}"/>
    <cellStyle name="Output 5" xfId="3667" xr:uid="{00000000-0005-0000-0000-0000830E0000}"/>
    <cellStyle name="Output 50" xfId="3660" xr:uid="{00000000-0005-0000-0000-00007C0E0000}"/>
    <cellStyle name="Output 51" xfId="3662" xr:uid="{00000000-0005-0000-0000-00007E0E0000}"/>
    <cellStyle name="Output 52" xfId="3664" xr:uid="{00000000-0005-0000-0000-0000800E0000}"/>
    <cellStyle name="Output 53" xfId="468" xr:uid="{00000000-0005-0000-0000-000004020000}"/>
    <cellStyle name="Output 54" xfId="1603" xr:uid="{00000000-0005-0000-0000-000073060000}"/>
    <cellStyle name="Output 55 2" xfId="1639" xr:uid="{00000000-0005-0000-0000-000097060000}"/>
    <cellStyle name="Output 55 2 2" xfId="2069" xr:uid="{00000000-0005-0000-0000-000045080000}"/>
    <cellStyle name="Output 55 3" xfId="2075" xr:uid="{00000000-0005-0000-0000-00004B080000}"/>
    <cellStyle name="Output 56 2" xfId="1672" xr:uid="{00000000-0005-0000-0000-0000B8060000}"/>
    <cellStyle name="Output 56 2 2" xfId="3668" xr:uid="{00000000-0005-0000-0000-0000840E0000}"/>
    <cellStyle name="Output 56 3" xfId="3669" xr:uid="{00000000-0005-0000-0000-0000850E0000}"/>
    <cellStyle name="Output 6" xfId="3671" xr:uid="{00000000-0005-0000-0000-0000870E0000}"/>
    <cellStyle name="Output 7" xfId="3674" xr:uid="{00000000-0005-0000-0000-00008A0E0000}"/>
    <cellStyle name="Output 8" xfId="3677" xr:uid="{00000000-0005-0000-0000-00008D0E0000}"/>
    <cellStyle name="Output 9" xfId="3680" xr:uid="{00000000-0005-0000-0000-0000900E0000}"/>
    <cellStyle name="Percent [2]" xfId="3681" xr:uid="{00000000-0005-0000-0000-0000910E0000}"/>
    <cellStyle name="Percent [2] 10" xfId="2198" xr:uid="{00000000-0005-0000-0000-0000C6080000}"/>
    <cellStyle name="Percent [2] 10 2" xfId="3682" xr:uid="{00000000-0005-0000-0000-0000920E0000}"/>
    <cellStyle name="Percent [2] 11" xfId="1912" xr:uid="{00000000-0005-0000-0000-0000A8070000}"/>
    <cellStyle name="Percent [2] 11 2" xfId="3683" xr:uid="{00000000-0005-0000-0000-0000930E0000}"/>
    <cellStyle name="Percent [2] 12" xfId="2201" xr:uid="{00000000-0005-0000-0000-0000C9080000}"/>
    <cellStyle name="Percent [2] 12 2" xfId="3684" xr:uid="{00000000-0005-0000-0000-0000940E0000}"/>
    <cellStyle name="Percent [2] 13" xfId="2204" xr:uid="{00000000-0005-0000-0000-0000CC080000}"/>
    <cellStyle name="Percent [2] 13 2" xfId="2770" xr:uid="{00000000-0005-0000-0000-0000020B0000}"/>
    <cellStyle name="Percent [2] 14" xfId="2207" xr:uid="{00000000-0005-0000-0000-0000CF080000}"/>
    <cellStyle name="Percent [2] 14 2" xfId="2720" xr:uid="{00000000-0005-0000-0000-0000D00A0000}"/>
    <cellStyle name="Percent [2] 15" xfId="2212" xr:uid="{00000000-0005-0000-0000-0000D4080000}"/>
    <cellStyle name="Percent [2] 15 2" xfId="1631" xr:uid="{00000000-0005-0000-0000-00008F060000}"/>
    <cellStyle name="Percent [2] 16" xfId="2217" xr:uid="{00000000-0005-0000-0000-0000D9080000}"/>
    <cellStyle name="Percent [2] 16 2" xfId="3686" xr:uid="{00000000-0005-0000-0000-0000960E0000}"/>
    <cellStyle name="Percent [2] 17" xfId="369" xr:uid="{00000000-0005-0000-0000-0000A1010000}"/>
    <cellStyle name="Percent [2] 17 2" xfId="3688" xr:uid="{00000000-0005-0000-0000-0000980E0000}"/>
    <cellStyle name="Percent [2] 18" xfId="2222" xr:uid="{00000000-0005-0000-0000-0000DE080000}"/>
    <cellStyle name="Percent [2] 18 2" xfId="3690" xr:uid="{00000000-0005-0000-0000-00009A0E0000}"/>
    <cellStyle name="Percent [2] 19" xfId="2226" xr:uid="{00000000-0005-0000-0000-0000E2080000}"/>
    <cellStyle name="Percent [2] 19 2" xfId="46" xr:uid="{00000000-0005-0000-0000-00003B000000}"/>
    <cellStyle name="Percent [2] 2" xfId="2229" xr:uid="{00000000-0005-0000-0000-0000E5080000}"/>
    <cellStyle name="Percent [2] 2 2" xfId="1940" xr:uid="{00000000-0005-0000-0000-0000C4070000}"/>
    <cellStyle name="Percent [2] 20" xfId="2211" xr:uid="{00000000-0005-0000-0000-0000D3080000}"/>
    <cellStyle name="Percent [2] 20 2" xfId="1630" xr:uid="{00000000-0005-0000-0000-00008E060000}"/>
    <cellStyle name="Percent [2] 21" xfId="2216" xr:uid="{00000000-0005-0000-0000-0000D8080000}"/>
    <cellStyle name="Percent [2] 21 2" xfId="3685" xr:uid="{00000000-0005-0000-0000-0000950E0000}"/>
    <cellStyle name="Percent [2] 22" xfId="368" xr:uid="{00000000-0005-0000-0000-0000A0010000}"/>
    <cellStyle name="Percent [2] 22 2" xfId="3687" xr:uid="{00000000-0005-0000-0000-0000970E0000}"/>
    <cellStyle name="Percent [2] 23" xfId="2221" xr:uid="{00000000-0005-0000-0000-0000DD080000}"/>
    <cellStyle name="Percent [2] 23 2" xfId="3689" xr:uid="{00000000-0005-0000-0000-0000990E0000}"/>
    <cellStyle name="Percent [2] 24" xfId="2225" xr:uid="{00000000-0005-0000-0000-0000E1080000}"/>
    <cellStyle name="Percent [2] 24 2" xfId="45" xr:uid="{00000000-0005-0000-0000-00003A000000}"/>
    <cellStyle name="Percent [2] 25" xfId="1120" xr:uid="{00000000-0005-0000-0000-000090040000}"/>
    <cellStyle name="Percent [2] 25 2" xfId="1125" xr:uid="{00000000-0005-0000-0000-000095040000}"/>
    <cellStyle name="Percent [2] 26" xfId="1131" xr:uid="{00000000-0005-0000-0000-00009B040000}"/>
    <cellStyle name="Percent [2] 26 2" xfId="3693" xr:uid="{00000000-0005-0000-0000-00009D0E0000}"/>
    <cellStyle name="Percent [2] 27" xfId="2232" xr:uid="{00000000-0005-0000-0000-0000E8080000}"/>
    <cellStyle name="Percent [2] 27 2" xfId="3695" xr:uid="{00000000-0005-0000-0000-00009F0E0000}"/>
    <cellStyle name="Percent [2] 28" xfId="2236" xr:uid="{00000000-0005-0000-0000-0000EC080000}"/>
    <cellStyle name="Percent [2] 28 2" xfId="3697" xr:uid="{00000000-0005-0000-0000-0000A10E0000}"/>
    <cellStyle name="Percent [2] 29" xfId="1423" xr:uid="{00000000-0005-0000-0000-0000BF050000}"/>
    <cellStyle name="Percent [2] 29 2" xfId="733" xr:uid="{00000000-0005-0000-0000-00000D030000}"/>
    <cellStyle name="Percent [2] 3" xfId="2239" xr:uid="{00000000-0005-0000-0000-0000EF080000}"/>
    <cellStyle name="Percent [2] 3 2" xfId="3698" xr:uid="{00000000-0005-0000-0000-0000A20E0000}"/>
    <cellStyle name="Percent [2] 30" xfId="1119" xr:uid="{00000000-0005-0000-0000-00008F040000}"/>
    <cellStyle name="Percent [2] 30 2" xfId="1124" xr:uid="{00000000-0005-0000-0000-000094040000}"/>
    <cellStyle name="Percent [2] 31" xfId="1130" xr:uid="{00000000-0005-0000-0000-00009A040000}"/>
    <cellStyle name="Percent [2] 31 2" xfId="3692" xr:uid="{00000000-0005-0000-0000-00009C0E0000}"/>
    <cellStyle name="Percent [2] 32" xfId="2231" xr:uid="{00000000-0005-0000-0000-0000E7080000}"/>
    <cellStyle name="Percent [2] 32 2" xfId="3694" xr:uid="{00000000-0005-0000-0000-00009E0E0000}"/>
    <cellStyle name="Percent [2] 33" xfId="2235" xr:uid="{00000000-0005-0000-0000-0000EB080000}"/>
    <cellStyle name="Percent [2] 33 2" xfId="3696" xr:uid="{00000000-0005-0000-0000-0000A00E0000}"/>
    <cellStyle name="Percent [2] 34" xfId="1422" xr:uid="{00000000-0005-0000-0000-0000BE050000}"/>
    <cellStyle name="Percent [2] 34 2" xfId="732" xr:uid="{00000000-0005-0000-0000-00000C030000}"/>
    <cellStyle name="Percent [2] 35" xfId="1428" xr:uid="{00000000-0005-0000-0000-0000C4050000}"/>
    <cellStyle name="Percent [2] 35 2" xfId="1431" xr:uid="{00000000-0005-0000-0000-0000C7050000}"/>
    <cellStyle name="Percent [2] 36" xfId="3700" xr:uid="{00000000-0005-0000-0000-0000A40E0000}"/>
    <cellStyle name="Percent [2] 36 2" xfId="2242" xr:uid="{00000000-0005-0000-0000-0000F2080000}"/>
    <cellStyle name="Percent [2] 37" xfId="3702" xr:uid="{00000000-0005-0000-0000-0000A60E0000}"/>
    <cellStyle name="Percent [2] 37 2" xfId="3704" xr:uid="{00000000-0005-0000-0000-0000A80E0000}"/>
    <cellStyle name="Percent [2] 38" xfId="3706" xr:uid="{00000000-0005-0000-0000-0000AA0E0000}"/>
    <cellStyle name="Percent [2] 38 2" xfId="3708" xr:uid="{00000000-0005-0000-0000-0000AC0E0000}"/>
    <cellStyle name="Percent [2] 39" xfId="187" xr:uid="{00000000-0005-0000-0000-0000EA000000}"/>
    <cellStyle name="Percent [2] 39 2" xfId="3710" xr:uid="{00000000-0005-0000-0000-0000AE0E0000}"/>
    <cellStyle name="Percent [2] 4" xfId="1111" xr:uid="{00000000-0005-0000-0000-000087040000}"/>
    <cellStyle name="Percent [2] 4 2" xfId="2752" xr:uid="{00000000-0005-0000-0000-0000F00A0000}"/>
    <cellStyle name="Percent [2] 40" xfId="1427" xr:uid="{00000000-0005-0000-0000-0000C3050000}"/>
    <cellStyle name="Percent [2] 40 2" xfId="1430" xr:uid="{00000000-0005-0000-0000-0000C6050000}"/>
    <cellStyle name="Percent [2] 41" xfId="3699" xr:uid="{00000000-0005-0000-0000-0000A30E0000}"/>
    <cellStyle name="Percent [2] 41 2" xfId="2241" xr:uid="{00000000-0005-0000-0000-0000F1080000}"/>
    <cellStyle name="Percent [2] 42" xfId="3701" xr:uid="{00000000-0005-0000-0000-0000A50E0000}"/>
    <cellStyle name="Percent [2] 42 2" xfId="3703" xr:uid="{00000000-0005-0000-0000-0000A70E0000}"/>
    <cellStyle name="Percent [2] 43" xfId="3705" xr:uid="{00000000-0005-0000-0000-0000A90E0000}"/>
    <cellStyle name="Percent [2] 43 2" xfId="3707" xr:uid="{00000000-0005-0000-0000-0000AB0E0000}"/>
    <cellStyle name="Percent [2] 44" xfId="186" xr:uid="{00000000-0005-0000-0000-0000E9000000}"/>
    <cellStyle name="Percent [2] 44 2" xfId="3709" xr:uid="{00000000-0005-0000-0000-0000AD0E0000}"/>
    <cellStyle name="Percent [2] 45" xfId="3712" xr:uid="{00000000-0005-0000-0000-0000B00E0000}"/>
    <cellStyle name="Percent [2] 45 2" xfId="2047" xr:uid="{00000000-0005-0000-0000-00002F080000}"/>
    <cellStyle name="Percent [2] 46" xfId="3714" xr:uid="{00000000-0005-0000-0000-0000B20E0000}"/>
    <cellStyle name="Percent [2] 46 2" xfId="3716" xr:uid="{00000000-0005-0000-0000-0000B40E0000}"/>
    <cellStyle name="Percent [2] 47" xfId="3718" xr:uid="{00000000-0005-0000-0000-0000B60E0000}"/>
    <cellStyle name="Percent [2] 47 2" xfId="3720" xr:uid="{00000000-0005-0000-0000-0000B80E0000}"/>
    <cellStyle name="Percent [2] 48" xfId="3722" xr:uid="{00000000-0005-0000-0000-0000BA0E0000}"/>
    <cellStyle name="Percent [2] 48 2" xfId="3724" xr:uid="{00000000-0005-0000-0000-0000BC0E0000}"/>
    <cellStyle name="Percent [2] 49" xfId="3726" xr:uid="{00000000-0005-0000-0000-0000BE0E0000}"/>
    <cellStyle name="Percent [2] 49 2" xfId="3315" xr:uid="{00000000-0005-0000-0000-0000230D0000}"/>
    <cellStyle name="Percent [2] 5" xfId="657" xr:uid="{00000000-0005-0000-0000-0000C1020000}"/>
    <cellStyle name="Percent [2] 5 2" xfId="3727" xr:uid="{00000000-0005-0000-0000-0000BF0E0000}"/>
    <cellStyle name="Percent [2] 50" xfId="3711" xr:uid="{00000000-0005-0000-0000-0000AF0E0000}"/>
    <cellStyle name="Percent [2] 50 2" xfId="2046" xr:uid="{00000000-0005-0000-0000-00002E080000}"/>
    <cellStyle name="Percent [2] 51" xfId="3713" xr:uid="{00000000-0005-0000-0000-0000B10E0000}"/>
    <cellStyle name="Percent [2] 51 2" xfId="3715" xr:uid="{00000000-0005-0000-0000-0000B30E0000}"/>
    <cellStyle name="Percent [2] 52" xfId="3717" xr:uid="{00000000-0005-0000-0000-0000B50E0000}"/>
    <cellStyle name="Percent [2] 52 2" xfId="3719" xr:uid="{00000000-0005-0000-0000-0000B70E0000}"/>
    <cellStyle name="Percent [2] 53" xfId="3721" xr:uid="{00000000-0005-0000-0000-0000B90E0000}"/>
    <cellStyle name="Percent [2] 53 2" xfId="3723" xr:uid="{00000000-0005-0000-0000-0000BB0E0000}"/>
    <cellStyle name="Percent [2] 54" xfId="3725" xr:uid="{00000000-0005-0000-0000-0000BD0E0000}"/>
    <cellStyle name="Percent [2] 54 2" xfId="3314" xr:uid="{00000000-0005-0000-0000-0000220D0000}"/>
    <cellStyle name="Percent [2] 55" xfId="3729" xr:uid="{00000000-0005-0000-0000-0000C10E0000}"/>
    <cellStyle name="Percent [2] 55 2" xfId="2536" xr:uid="{00000000-0005-0000-0000-0000180A0000}"/>
    <cellStyle name="Percent [2] 56" xfId="1918" xr:uid="{00000000-0005-0000-0000-0000AE070000}"/>
    <cellStyle name="Percent [2] 56 2" xfId="3731" xr:uid="{00000000-0005-0000-0000-0000C30E0000}"/>
    <cellStyle name="Percent [2] 57" xfId="3733" xr:uid="{00000000-0005-0000-0000-0000C50E0000}"/>
    <cellStyle name="Percent [2] 57 2" xfId="3735" xr:uid="{00000000-0005-0000-0000-0000C70E0000}"/>
    <cellStyle name="Percent [2] 58" xfId="3737" xr:uid="{00000000-0005-0000-0000-0000C90E0000}"/>
    <cellStyle name="Percent [2] 58 2" xfId="3739" xr:uid="{00000000-0005-0000-0000-0000CB0E0000}"/>
    <cellStyle name="Percent [2] 59" xfId="3741" xr:uid="{00000000-0005-0000-0000-0000CD0E0000}"/>
    <cellStyle name="Percent [2] 59 2" xfId="3743" xr:uid="{00000000-0005-0000-0000-0000CF0E0000}"/>
    <cellStyle name="Percent [2] 6" xfId="1943" xr:uid="{00000000-0005-0000-0000-0000C7070000}"/>
    <cellStyle name="Percent [2] 6 2" xfId="3744" xr:uid="{00000000-0005-0000-0000-0000D00E0000}"/>
    <cellStyle name="Percent [2] 60" xfId="3728" xr:uid="{00000000-0005-0000-0000-0000C00E0000}"/>
    <cellStyle name="Percent [2] 60 2" xfId="2535" xr:uid="{00000000-0005-0000-0000-0000170A0000}"/>
    <cellStyle name="Percent [2] 61" xfId="1917" xr:uid="{00000000-0005-0000-0000-0000AD070000}"/>
    <cellStyle name="Percent [2] 61 2" xfId="3730" xr:uid="{00000000-0005-0000-0000-0000C20E0000}"/>
    <cellStyle name="Percent [2] 62" xfId="3732" xr:uid="{00000000-0005-0000-0000-0000C40E0000}"/>
    <cellStyle name="Percent [2] 62 2" xfId="3734" xr:uid="{00000000-0005-0000-0000-0000C60E0000}"/>
    <cellStyle name="Percent [2] 63" xfId="3736" xr:uid="{00000000-0005-0000-0000-0000C80E0000}"/>
    <cellStyle name="Percent [2] 63 2" xfId="3738" xr:uid="{00000000-0005-0000-0000-0000CA0E0000}"/>
    <cellStyle name="Percent [2] 64" xfId="3740" xr:uid="{00000000-0005-0000-0000-0000CC0E0000}"/>
    <cellStyle name="Percent [2] 64 2" xfId="3742" xr:uid="{00000000-0005-0000-0000-0000CE0E0000}"/>
    <cellStyle name="Percent [2] 65" xfId="3745" xr:uid="{00000000-0005-0000-0000-0000D10E0000}"/>
    <cellStyle name="Percent [2] 65 2" xfId="2594" xr:uid="{00000000-0005-0000-0000-0000520A0000}"/>
    <cellStyle name="Percent [2] 66" xfId="3218" xr:uid="{00000000-0005-0000-0000-0000C20C0000}"/>
    <cellStyle name="Percent [2] 7" xfId="2248" xr:uid="{00000000-0005-0000-0000-0000F8080000}"/>
    <cellStyle name="Percent [2] 7 2" xfId="2064" xr:uid="{00000000-0005-0000-0000-000040080000}"/>
    <cellStyle name="Percent [2] 8" xfId="3746" xr:uid="{00000000-0005-0000-0000-0000D20E0000}"/>
    <cellStyle name="Percent [2] 8 2" xfId="2842" xr:uid="{00000000-0005-0000-0000-00004A0B0000}"/>
    <cellStyle name="Percent [2] 9" xfId="3747" xr:uid="{00000000-0005-0000-0000-0000D30E0000}"/>
    <cellStyle name="Percent [2] 9 2" xfId="3748" xr:uid="{00000000-0005-0000-0000-0000D40E0000}"/>
    <cellStyle name="Percent 2" xfId="2730" xr:uid="{00000000-0005-0000-0000-0000DA0A0000}"/>
    <cellStyle name="Percent 2 2" xfId="648" xr:uid="{00000000-0005-0000-0000-0000B8020000}"/>
    <cellStyle name="subhead" xfId="3749" xr:uid="{00000000-0005-0000-0000-0000D50E0000}"/>
    <cellStyle name="Title 10" xfId="3638" xr:uid="{00000000-0005-0000-0000-0000660E0000}"/>
    <cellStyle name="Title 11" xfId="3646" xr:uid="{00000000-0005-0000-0000-00006E0E0000}"/>
    <cellStyle name="Title 12" xfId="3658" xr:uid="{00000000-0005-0000-0000-00007A0E0000}"/>
    <cellStyle name="Title 13" xfId="3666" xr:uid="{00000000-0005-0000-0000-0000820E0000}"/>
    <cellStyle name="Title 14" xfId="3670" xr:uid="{00000000-0005-0000-0000-0000860E0000}"/>
    <cellStyle name="Title 15" xfId="3673" xr:uid="{00000000-0005-0000-0000-0000890E0000}"/>
    <cellStyle name="Title 16" xfId="3676" xr:uid="{00000000-0005-0000-0000-00008C0E0000}"/>
    <cellStyle name="Title 17" xfId="3679" xr:uid="{00000000-0005-0000-0000-00008F0E0000}"/>
    <cellStyle name="Title 18" xfId="3751" xr:uid="{00000000-0005-0000-0000-0000D70E0000}"/>
    <cellStyle name="Title 19" xfId="3753" xr:uid="{00000000-0005-0000-0000-0000D90E0000}"/>
    <cellStyle name="Title 2" xfId="136" xr:uid="{00000000-0005-0000-0000-0000AC000000}"/>
    <cellStyle name="Title 20" xfId="3672" xr:uid="{00000000-0005-0000-0000-0000880E0000}"/>
    <cellStyle name="Title 21" xfId="3675" xr:uid="{00000000-0005-0000-0000-00008B0E0000}"/>
    <cellStyle name="Title 22" xfId="3678" xr:uid="{00000000-0005-0000-0000-00008E0E0000}"/>
    <cellStyle name="Title 23" xfId="3750" xr:uid="{00000000-0005-0000-0000-0000D60E0000}"/>
    <cellStyle name="Title 24" xfId="3752" xr:uid="{00000000-0005-0000-0000-0000D80E0000}"/>
    <cellStyle name="Title 25" xfId="3755" xr:uid="{00000000-0005-0000-0000-0000DB0E0000}"/>
    <cellStyle name="Title 26" xfId="3757" xr:uid="{00000000-0005-0000-0000-0000DD0E0000}"/>
    <cellStyle name="Title 27" xfId="1735" xr:uid="{00000000-0005-0000-0000-0000F7060000}"/>
    <cellStyle name="Title 28" xfId="3759" xr:uid="{00000000-0005-0000-0000-0000DF0E0000}"/>
    <cellStyle name="Title 29" xfId="3761" xr:uid="{00000000-0005-0000-0000-0000E10E0000}"/>
    <cellStyle name="Title 3" xfId="2296" xr:uid="{00000000-0005-0000-0000-000028090000}"/>
    <cellStyle name="Title 30" xfId="3754" xr:uid="{00000000-0005-0000-0000-0000DA0E0000}"/>
    <cellStyle name="Title 31" xfId="3756" xr:uid="{00000000-0005-0000-0000-0000DC0E0000}"/>
    <cellStyle name="Title 32" xfId="1734" xr:uid="{00000000-0005-0000-0000-0000F6060000}"/>
    <cellStyle name="Title 33" xfId="3758" xr:uid="{00000000-0005-0000-0000-0000DE0E0000}"/>
    <cellStyle name="Title 34" xfId="3760" xr:uid="{00000000-0005-0000-0000-0000E00E0000}"/>
    <cellStyle name="Title 35" xfId="3384" xr:uid="{00000000-0005-0000-0000-0000680D0000}"/>
    <cellStyle name="Title 36" xfId="3763" xr:uid="{00000000-0005-0000-0000-0000E30E0000}"/>
    <cellStyle name="Title 37" xfId="3765" xr:uid="{00000000-0005-0000-0000-0000E50E0000}"/>
    <cellStyle name="Title 38" xfId="3767" xr:uid="{00000000-0005-0000-0000-0000E70E0000}"/>
    <cellStyle name="Title 39" xfId="3769" xr:uid="{00000000-0005-0000-0000-0000E90E0000}"/>
    <cellStyle name="Title 4" xfId="2299" xr:uid="{00000000-0005-0000-0000-00002B090000}"/>
    <cellStyle name="Title 40" xfId="3383" xr:uid="{00000000-0005-0000-0000-0000670D0000}"/>
    <cellStyle name="Title 41" xfId="3762" xr:uid="{00000000-0005-0000-0000-0000E20E0000}"/>
    <cellStyle name="Title 42" xfId="3764" xr:uid="{00000000-0005-0000-0000-0000E40E0000}"/>
    <cellStyle name="Title 43" xfId="3766" xr:uid="{00000000-0005-0000-0000-0000E60E0000}"/>
    <cellStyle name="Title 44" xfId="3768" xr:uid="{00000000-0005-0000-0000-0000E80E0000}"/>
    <cellStyle name="Title 45" xfId="3771" xr:uid="{00000000-0005-0000-0000-0000EB0E0000}"/>
    <cellStyle name="Title 46" xfId="1090" xr:uid="{00000000-0005-0000-0000-000072040000}"/>
    <cellStyle name="Title 47" xfId="2668" xr:uid="{00000000-0005-0000-0000-00009C0A0000}"/>
    <cellStyle name="Title 48" xfId="3773" xr:uid="{00000000-0005-0000-0000-0000ED0E0000}"/>
    <cellStyle name="Title 49" xfId="3775" xr:uid="{00000000-0005-0000-0000-0000EF0E0000}"/>
    <cellStyle name="Title 5" xfId="2302" xr:uid="{00000000-0005-0000-0000-00002E090000}"/>
    <cellStyle name="Title 50" xfId="3770" xr:uid="{00000000-0005-0000-0000-0000EA0E0000}"/>
    <cellStyle name="Title 51" xfId="1089" xr:uid="{00000000-0005-0000-0000-000071040000}"/>
    <cellStyle name="Title 52" xfId="2667" xr:uid="{00000000-0005-0000-0000-00009B0A0000}"/>
    <cellStyle name="Title 53" xfId="3772" xr:uid="{00000000-0005-0000-0000-0000EC0E0000}"/>
    <cellStyle name="Title 54" xfId="3774" xr:uid="{00000000-0005-0000-0000-0000EE0E0000}"/>
    <cellStyle name="Title 55 2" xfId="3776" xr:uid="{00000000-0005-0000-0000-0000F00E0000}"/>
    <cellStyle name="Title 55 2 2" xfId="3777" xr:uid="{00000000-0005-0000-0000-0000F10E0000}"/>
    <cellStyle name="Title 55 3" xfId="3778" xr:uid="{00000000-0005-0000-0000-0000F20E0000}"/>
    <cellStyle name="Title 56 2" xfId="3779" xr:uid="{00000000-0005-0000-0000-0000F30E0000}"/>
    <cellStyle name="Title 56 2 2" xfId="2450" xr:uid="{00000000-0005-0000-0000-0000C2090000}"/>
    <cellStyle name="Title 56 3" xfId="3780" xr:uid="{00000000-0005-0000-0000-0000F40E0000}"/>
    <cellStyle name="Title 6" xfId="2305" xr:uid="{00000000-0005-0000-0000-000031090000}"/>
    <cellStyle name="Title 7" xfId="2308" xr:uid="{00000000-0005-0000-0000-000034090000}"/>
    <cellStyle name="Title 8" xfId="687" xr:uid="{00000000-0005-0000-0000-0000DF020000}"/>
    <cellStyle name="Title 9" xfId="2312" xr:uid="{00000000-0005-0000-0000-000038090000}"/>
    <cellStyle name="Total 10" xfId="3781" xr:uid="{00000000-0005-0000-0000-0000F50E0000}"/>
    <cellStyle name="Total 11" xfId="3782" xr:uid="{00000000-0005-0000-0000-0000F60E0000}"/>
    <cellStyle name="Total 12" xfId="2987" xr:uid="{00000000-0005-0000-0000-0000DB0B0000}"/>
    <cellStyle name="Total 13" xfId="3783" xr:uid="{00000000-0005-0000-0000-0000F70E0000}"/>
    <cellStyle name="Total 14" xfId="729" xr:uid="{00000000-0005-0000-0000-000009030000}"/>
    <cellStyle name="Total 15" xfId="3785" xr:uid="{00000000-0005-0000-0000-0000F90E0000}"/>
    <cellStyle name="Total 16" xfId="3787" xr:uid="{00000000-0005-0000-0000-0000FB0E0000}"/>
    <cellStyle name="Total 17" xfId="3789" xr:uid="{00000000-0005-0000-0000-0000FD0E0000}"/>
    <cellStyle name="Total 18" xfId="3283" xr:uid="{00000000-0005-0000-0000-0000030D0000}"/>
    <cellStyle name="Total 19" xfId="3791" xr:uid="{00000000-0005-0000-0000-0000FF0E0000}"/>
    <cellStyle name="Total 2" xfId="3792" xr:uid="{00000000-0005-0000-0000-0000000F0000}"/>
    <cellStyle name="Total 2 2" xfId="2457" xr:uid="{00000000-0005-0000-0000-0000C9090000}"/>
    <cellStyle name="Total 20" xfId="3784" xr:uid="{00000000-0005-0000-0000-0000F80E0000}"/>
    <cellStyle name="Total 21" xfId="3786" xr:uid="{00000000-0005-0000-0000-0000FA0E0000}"/>
    <cellStyle name="Total 22" xfId="3788" xr:uid="{00000000-0005-0000-0000-0000FC0E0000}"/>
    <cellStyle name="Total 23" xfId="3282" xr:uid="{00000000-0005-0000-0000-0000020D0000}"/>
    <cellStyle name="Total 24" xfId="3790" xr:uid="{00000000-0005-0000-0000-0000FE0E0000}"/>
    <cellStyle name="Total 25" xfId="3431" xr:uid="{00000000-0005-0000-0000-0000970D0000}"/>
    <cellStyle name="Total 26" xfId="3794" xr:uid="{00000000-0005-0000-0000-0000020F0000}"/>
    <cellStyle name="Total 27" xfId="3796" xr:uid="{00000000-0005-0000-0000-0000040F0000}"/>
    <cellStyle name="Total 28" xfId="3798" xr:uid="{00000000-0005-0000-0000-0000060F0000}"/>
    <cellStyle name="Total 29" xfId="3800" xr:uid="{00000000-0005-0000-0000-0000080F0000}"/>
    <cellStyle name="Total 3" xfId="3801" xr:uid="{00000000-0005-0000-0000-0000090F0000}"/>
    <cellStyle name="Total 30" xfId="3430" xr:uid="{00000000-0005-0000-0000-0000960D0000}"/>
    <cellStyle name="Total 31" xfId="3793" xr:uid="{00000000-0005-0000-0000-0000010F0000}"/>
    <cellStyle name="Total 32" xfId="3795" xr:uid="{00000000-0005-0000-0000-0000030F0000}"/>
    <cellStyle name="Total 33" xfId="3797" xr:uid="{00000000-0005-0000-0000-0000050F0000}"/>
    <cellStyle name="Total 34" xfId="3799" xr:uid="{00000000-0005-0000-0000-0000070F0000}"/>
    <cellStyle name="Total 35" xfId="2179" xr:uid="{00000000-0005-0000-0000-0000B3080000}"/>
    <cellStyle name="Total 36" xfId="2182" xr:uid="{00000000-0005-0000-0000-0000B6080000}"/>
    <cellStyle name="Total 37" xfId="3803" xr:uid="{00000000-0005-0000-0000-00000B0F0000}"/>
    <cellStyle name="Total 38" xfId="3805" xr:uid="{00000000-0005-0000-0000-00000D0F0000}"/>
    <cellStyle name="Total 39" xfId="3807" xr:uid="{00000000-0005-0000-0000-00000F0F0000}"/>
    <cellStyle name="Total 4" xfId="3808" xr:uid="{00000000-0005-0000-0000-0000100F0000}"/>
    <cellStyle name="Total 40" xfId="2178" xr:uid="{00000000-0005-0000-0000-0000B2080000}"/>
    <cellStyle name="Total 41" xfId="2181" xr:uid="{00000000-0005-0000-0000-0000B5080000}"/>
    <cellStyle name="Total 42" xfId="3802" xr:uid="{00000000-0005-0000-0000-00000A0F0000}"/>
    <cellStyle name="Total 43" xfId="3804" xr:uid="{00000000-0005-0000-0000-00000C0F0000}"/>
    <cellStyle name="Total 44" xfId="3806" xr:uid="{00000000-0005-0000-0000-00000E0F0000}"/>
    <cellStyle name="Total 45" xfId="1440" xr:uid="{00000000-0005-0000-0000-0000D0050000}"/>
    <cellStyle name="Total 46" xfId="3810" xr:uid="{00000000-0005-0000-0000-0000120F0000}"/>
    <cellStyle name="Total 47" xfId="3812" xr:uid="{00000000-0005-0000-0000-0000140F0000}"/>
    <cellStyle name="Total 48" xfId="3814" xr:uid="{00000000-0005-0000-0000-0000160F0000}"/>
    <cellStyle name="Total 49" xfId="3816" xr:uid="{00000000-0005-0000-0000-0000180F0000}"/>
    <cellStyle name="Total 5" xfId="3691" xr:uid="{00000000-0005-0000-0000-00009B0E0000}"/>
    <cellStyle name="Total 50" xfId="1439" xr:uid="{00000000-0005-0000-0000-0000CF050000}"/>
    <cellStyle name="Total 51" xfId="3809" xr:uid="{00000000-0005-0000-0000-0000110F0000}"/>
    <cellStyle name="Total 52" xfId="3811" xr:uid="{00000000-0005-0000-0000-0000130F0000}"/>
    <cellStyle name="Total 53" xfId="3813" xr:uid="{00000000-0005-0000-0000-0000150F0000}"/>
    <cellStyle name="Total 54" xfId="3815" xr:uid="{00000000-0005-0000-0000-0000170F0000}"/>
    <cellStyle name="Total 55 2" xfId="3817" xr:uid="{00000000-0005-0000-0000-0000190F0000}"/>
    <cellStyle name="Total 55 2 2" xfId="1521" xr:uid="{00000000-0005-0000-0000-000021060000}"/>
    <cellStyle name="Total 55 3" xfId="3818" xr:uid="{00000000-0005-0000-0000-00001A0F0000}"/>
    <cellStyle name="Total 56 2" xfId="3819" xr:uid="{00000000-0005-0000-0000-00001B0F0000}"/>
    <cellStyle name="Total 56 2 2" xfId="3820" xr:uid="{00000000-0005-0000-0000-00001C0F0000}"/>
    <cellStyle name="Total 56 3" xfId="3821" xr:uid="{00000000-0005-0000-0000-00001D0F0000}"/>
    <cellStyle name="Total 6" xfId="3497" xr:uid="{00000000-0005-0000-0000-0000D90D0000}"/>
    <cellStyle name="Total 7" xfId="3822" xr:uid="{00000000-0005-0000-0000-00001E0F0000}"/>
    <cellStyle name="Total 8" xfId="3823" xr:uid="{00000000-0005-0000-0000-00001F0F0000}"/>
    <cellStyle name="Total 9" xfId="3824" xr:uid="{00000000-0005-0000-0000-0000200F0000}"/>
    <cellStyle name="Warning Text 10" xfId="1844" xr:uid="{00000000-0005-0000-0000-000064070000}"/>
    <cellStyle name="Warning Text 11" xfId="1849" xr:uid="{00000000-0005-0000-0000-000069070000}"/>
    <cellStyle name="Warning Text 12" xfId="875" xr:uid="{00000000-0005-0000-0000-00009B030000}"/>
    <cellStyle name="Warning Text 13" xfId="1858" xr:uid="{00000000-0005-0000-0000-000072070000}"/>
    <cellStyle name="Warning Text 14" xfId="1865" xr:uid="{00000000-0005-0000-0000-000079070000}"/>
    <cellStyle name="Warning Text 15" xfId="1871" xr:uid="{00000000-0005-0000-0000-00007F070000}"/>
    <cellStyle name="Warning Text 16" xfId="1877" xr:uid="{00000000-0005-0000-0000-000085070000}"/>
    <cellStyle name="Warning Text 17" xfId="1885" xr:uid="{00000000-0005-0000-0000-00008D070000}"/>
    <cellStyle name="Warning Text 18" xfId="1192" xr:uid="{00000000-0005-0000-0000-0000D8040000}"/>
    <cellStyle name="Warning Text 19" xfId="1895" xr:uid="{00000000-0005-0000-0000-000097070000}"/>
    <cellStyle name="Warning Text 2" xfId="3825" xr:uid="{00000000-0005-0000-0000-0000210F0000}"/>
    <cellStyle name="Warning Text 20" xfId="1870" xr:uid="{00000000-0005-0000-0000-00007E070000}"/>
    <cellStyle name="Warning Text 21" xfId="1876" xr:uid="{00000000-0005-0000-0000-000084070000}"/>
    <cellStyle name="Warning Text 22" xfId="1884" xr:uid="{00000000-0005-0000-0000-00008C070000}"/>
    <cellStyle name="Warning Text 23" xfId="1191" xr:uid="{00000000-0005-0000-0000-0000D7040000}"/>
    <cellStyle name="Warning Text 24" xfId="1894" xr:uid="{00000000-0005-0000-0000-000096070000}"/>
    <cellStyle name="Warning Text 25" xfId="1902" xr:uid="{00000000-0005-0000-0000-00009E070000}"/>
    <cellStyle name="Warning Text 26" xfId="1909" xr:uid="{00000000-0005-0000-0000-0000A5070000}"/>
    <cellStyle name="Warning Text 27" xfId="1316" xr:uid="{00000000-0005-0000-0000-000054050000}"/>
    <cellStyle name="Warning Text 28" xfId="1436" xr:uid="{00000000-0005-0000-0000-0000CC050000}"/>
    <cellStyle name="Warning Text 29" xfId="1930" xr:uid="{00000000-0005-0000-0000-0000BA070000}"/>
    <cellStyle name="Warning Text 3" xfId="3826" xr:uid="{00000000-0005-0000-0000-0000220F0000}"/>
    <cellStyle name="Warning Text 30" xfId="1901" xr:uid="{00000000-0005-0000-0000-00009D070000}"/>
    <cellStyle name="Warning Text 31" xfId="1908" xr:uid="{00000000-0005-0000-0000-0000A4070000}"/>
    <cellStyle name="Warning Text 32" xfId="1315" xr:uid="{00000000-0005-0000-0000-000053050000}"/>
    <cellStyle name="Warning Text 33" xfId="1435" xr:uid="{00000000-0005-0000-0000-0000CB050000}"/>
    <cellStyle name="Warning Text 34" xfId="1929" xr:uid="{00000000-0005-0000-0000-0000B9070000}"/>
    <cellStyle name="Warning Text 35" xfId="1939" xr:uid="{00000000-0005-0000-0000-0000C3070000}"/>
    <cellStyle name="Warning Text 36" xfId="1950" xr:uid="{00000000-0005-0000-0000-0000CE070000}"/>
    <cellStyle name="Warning Text 37" xfId="1961" xr:uid="{00000000-0005-0000-0000-0000D9070000}"/>
    <cellStyle name="Warning Text 38" xfId="358" xr:uid="{00000000-0005-0000-0000-000096010000}"/>
    <cellStyle name="Warning Text 39" xfId="3828" xr:uid="{00000000-0005-0000-0000-0000240F0000}"/>
    <cellStyle name="Warning Text 4" xfId="3829" xr:uid="{00000000-0005-0000-0000-0000250F0000}"/>
    <cellStyle name="Warning Text 40" xfId="1938" xr:uid="{00000000-0005-0000-0000-0000C2070000}"/>
    <cellStyle name="Warning Text 41" xfId="1949" xr:uid="{00000000-0005-0000-0000-0000CD070000}"/>
    <cellStyle name="Warning Text 42" xfId="1960" xr:uid="{00000000-0005-0000-0000-0000D8070000}"/>
    <cellStyle name="Warning Text 43" xfId="357" xr:uid="{00000000-0005-0000-0000-000095010000}"/>
    <cellStyle name="Warning Text 44" xfId="3827" xr:uid="{00000000-0005-0000-0000-0000230F0000}"/>
    <cellStyle name="Warning Text 45" xfId="3831" xr:uid="{00000000-0005-0000-0000-0000270F0000}"/>
    <cellStyle name="Warning Text 46" xfId="588" xr:uid="{00000000-0005-0000-0000-00007C020000}"/>
    <cellStyle name="Warning Text 47" xfId="3833" xr:uid="{00000000-0005-0000-0000-0000290F0000}"/>
    <cellStyle name="Warning Text 48" xfId="1297" xr:uid="{00000000-0005-0000-0000-000041050000}"/>
    <cellStyle name="Warning Text 49" xfId="751" xr:uid="{00000000-0005-0000-0000-00001F030000}"/>
    <cellStyle name="Warning Text 5" xfId="95" xr:uid="{00000000-0005-0000-0000-000079000000}"/>
    <cellStyle name="Warning Text 50" xfId="3830" xr:uid="{00000000-0005-0000-0000-0000260F0000}"/>
    <cellStyle name="Warning Text 51" xfId="587" xr:uid="{00000000-0005-0000-0000-00007B020000}"/>
    <cellStyle name="Warning Text 52" xfId="3832" xr:uid="{00000000-0005-0000-0000-0000280F0000}"/>
    <cellStyle name="Warning Text 53" xfId="1296" xr:uid="{00000000-0005-0000-0000-000040050000}"/>
    <cellStyle name="Warning Text 54" xfId="750" xr:uid="{00000000-0005-0000-0000-00001E030000}"/>
    <cellStyle name="Warning Text 55 2" xfId="2413" xr:uid="{00000000-0005-0000-0000-00009D090000}"/>
    <cellStyle name="Warning Text 55 2 2" xfId="3834" xr:uid="{00000000-0005-0000-0000-00002A0F0000}"/>
    <cellStyle name="Warning Text 55 3" xfId="2284" xr:uid="{00000000-0005-0000-0000-00001C090000}"/>
    <cellStyle name="Warning Text 56 2" xfId="2354" xr:uid="{00000000-0005-0000-0000-000062090000}"/>
    <cellStyle name="Warning Text 56 2 2" xfId="3835" xr:uid="{00000000-0005-0000-0000-00002B0F0000}"/>
    <cellStyle name="Warning Text 56 3" xfId="2358" xr:uid="{00000000-0005-0000-0000-000066090000}"/>
    <cellStyle name="Warning Text 6" xfId="3836" xr:uid="{00000000-0005-0000-0000-00002C0F0000}"/>
    <cellStyle name="Warning Text 7" xfId="3837" xr:uid="{00000000-0005-0000-0000-00002D0F0000}"/>
    <cellStyle name="Warning Text 8" xfId="3838" xr:uid="{00000000-0005-0000-0000-00002E0F0000}"/>
    <cellStyle name="Warning Text 9" xfId="2494" xr:uid="{00000000-0005-0000-0000-0000EE090000}"/>
    <cellStyle name="ปกติ_FROM SUM" xfId="3839" xr:uid="{00000000-0005-0000-0000-00002F0F0000}"/>
    <cellStyle name="桁区切り [0.00]_01-MPP JAN" xfId="3840" xr:uid="{00000000-0005-0000-0000-0000300F0000}"/>
    <cellStyle name="桁区切り_01-MPP JAN" xfId="255" xr:uid="{00000000-0005-0000-0000-00002F010000}"/>
    <cellStyle name="標準_10-MPP-OKT-1" xfId="246" xr:uid="{00000000-0005-0000-0000-000026010000}"/>
  </cellStyles>
  <dxfs count="0"/>
  <tableStyles count="0" defaultTableStyle="TableStyleMedium9" defaultPivotStyle="PivotStyleLight16"/>
  <colors>
    <mruColors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6" Type="http://schemas.openxmlformats.org/officeDocument/2006/relationships/image" Target="../media/image95.emf"/><Relationship Id="rId117" Type="http://schemas.openxmlformats.org/officeDocument/2006/relationships/image" Target="../media/image4.emf"/><Relationship Id="rId21" Type="http://schemas.openxmlformats.org/officeDocument/2006/relationships/image" Target="../media/image100.emf"/><Relationship Id="rId42" Type="http://schemas.openxmlformats.org/officeDocument/2006/relationships/image" Target="../media/image79.emf"/><Relationship Id="rId47" Type="http://schemas.openxmlformats.org/officeDocument/2006/relationships/image" Target="../media/image74.emf"/><Relationship Id="rId63" Type="http://schemas.openxmlformats.org/officeDocument/2006/relationships/image" Target="../media/image58.emf"/><Relationship Id="rId68" Type="http://schemas.openxmlformats.org/officeDocument/2006/relationships/image" Target="../media/image53.emf"/><Relationship Id="rId84" Type="http://schemas.openxmlformats.org/officeDocument/2006/relationships/image" Target="../media/image37.emf"/><Relationship Id="rId89" Type="http://schemas.openxmlformats.org/officeDocument/2006/relationships/image" Target="../media/image32.emf"/><Relationship Id="rId112" Type="http://schemas.openxmlformats.org/officeDocument/2006/relationships/image" Target="../media/image9.emf"/><Relationship Id="rId16" Type="http://schemas.openxmlformats.org/officeDocument/2006/relationships/image" Target="../media/image105.emf"/><Relationship Id="rId107" Type="http://schemas.openxmlformats.org/officeDocument/2006/relationships/image" Target="../media/image14.emf"/><Relationship Id="rId11" Type="http://schemas.openxmlformats.org/officeDocument/2006/relationships/image" Target="../media/image110.emf"/><Relationship Id="rId32" Type="http://schemas.openxmlformats.org/officeDocument/2006/relationships/image" Target="../media/image89.emf"/><Relationship Id="rId37" Type="http://schemas.openxmlformats.org/officeDocument/2006/relationships/image" Target="../media/image84.emf"/><Relationship Id="rId53" Type="http://schemas.openxmlformats.org/officeDocument/2006/relationships/image" Target="../media/image68.emf"/><Relationship Id="rId58" Type="http://schemas.openxmlformats.org/officeDocument/2006/relationships/image" Target="../media/image63.emf"/><Relationship Id="rId74" Type="http://schemas.openxmlformats.org/officeDocument/2006/relationships/image" Target="../media/image47.emf"/><Relationship Id="rId79" Type="http://schemas.openxmlformats.org/officeDocument/2006/relationships/image" Target="../media/image42.emf"/><Relationship Id="rId102" Type="http://schemas.openxmlformats.org/officeDocument/2006/relationships/image" Target="../media/image19.emf"/><Relationship Id="rId5" Type="http://schemas.openxmlformats.org/officeDocument/2006/relationships/image" Target="../media/image116.emf"/><Relationship Id="rId90" Type="http://schemas.openxmlformats.org/officeDocument/2006/relationships/image" Target="../media/image31.emf"/><Relationship Id="rId95" Type="http://schemas.openxmlformats.org/officeDocument/2006/relationships/image" Target="../media/image26.emf"/><Relationship Id="rId22" Type="http://schemas.openxmlformats.org/officeDocument/2006/relationships/image" Target="../media/image99.emf"/><Relationship Id="rId27" Type="http://schemas.openxmlformats.org/officeDocument/2006/relationships/image" Target="../media/image94.emf"/><Relationship Id="rId43" Type="http://schemas.openxmlformats.org/officeDocument/2006/relationships/image" Target="../media/image78.emf"/><Relationship Id="rId48" Type="http://schemas.openxmlformats.org/officeDocument/2006/relationships/image" Target="../media/image73.emf"/><Relationship Id="rId64" Type="http://schemas.openxmlformats.org/officeDocument/2006/relationships/image" Target="../media/image57.emf"/><Relationship Id="rId69" Type="http://schemas.openxmlformats.org/officeDocument/2006/relationships/image" Target="../media/image52.emf"/><Relationship Id="rId113" Type="http://schemas.openxmlformats.org/officeDocument/2006/relationships/image" Target="../media/image8.emf"/><Relationship Id="rId118" Type="http://schemas.openxmlformats.org/officeDocument/2006/relationships/image" Target="../media/image3.emf"/><Relationship Id="rId80" Type="http://schemas.openxmlformats.org/officeDocument/2006/relationships/image" Target="../media/image41.emf"/><Relationship Id="rId85" Type="http://schemas.openxmlformats.org/officeDocument/2006/relationships/image" Target="../media/image36.emf"/><Relationship Id="rId12" Type="http://schemas.openxmlformats.org/officeDocument/2006/relationships/image" Target="../media/image109.emf"/><Relationship Id="rId17" Type="http://schemas.openxmlformats.org/officeDocument/2006/relationships/image" Target="../media/image104.emf"/><Relationship Id="rId33" Type="http://schemas.openxmlformats.org/officeDocument/2006/relationships/image" Target="../media/image88.emf"/><Relationship Id="rId38" Type="http://schemas.openxmlformats.org/officeDocument/2006/relationships/image" Target="../media/image83.emf"/><Relationship Id="rId59" Type="http://schemas.openxmlformats.org/officeDocument/2006/relationships/image" Target="../media/image62.emf"/><Relationship Id="rId103" Type="http://schemas.openxmlformats.org/officeDocument/2006/relationships/image" Target="../media/image18.emf"/><Relationship Id="rId108" Type="http://schemas.openxmlformats.org/officeDocument/2006/relationships/image" Target="../media/image13.emf"/><Relationship Id="rId54" Type="http://schemas.openxmlformats.org/officeDocument/2006/relationships/image" Target="../media/image67.emf"/><Relationship Id="rId70" Type="http://schemas.openxmlformats.org/officeDocument/2006/relationships/image" Target="../media/image51.emf"/><Relationship Id="rId75" Type="http://schemas.openxmlformats.org/officeDocument/2006/relationships/image" Target="../media/image46.emf"/><Relationship Id="rId91" Type="http://schemas.openxmlformats.org/officeDocument/2006/relationships/image" Target="../media/image30.emf"/><Relationship Id="rId96" Type="http://schemas.openxmlformats.org/officeDocument/2006/relationships/image" Target="../media/image25.emf"/><Relationship Id="rId1" Type="http://schemas.openxmlformats.org/officeDocument/2006/relationships/image" Target="../media/image120.emf"/><Relationship Id="rId6" Type="http://schemas.openxmlformats.org/officeDocument/2006/relationships/image" Target="../media/image115.emf"/><Relationship Id="rId23" Type="http://schemas.openxmlformats.org/officeDocument/2006/relationships/image" Target="../media/image98.emf"/><Relationship Id="rId28" Type="http://schemas.openxmlformats.org/officeDocument/2006/relationships/image" Target="../media/image93.emf"/><Relationship Id="rId49" Type="http://schemas.openxmlformats.org/officeDocument/2006/relationships/image" Target="../media/image72.emf"/><Relationship Id="rId114" Type="http://schemas.openxmlformats.org/officeDocument/2006/relationships/image" Target="../media/image7.emf"/><Relationship Id="rId119" Type="http://schemas.openxmlformats.org/officeDocument/2006/relationships/image" Target="../media/image2.emf"/><Relationship Id="rId10" Type="http://schemas.openxmlformats.org/officeDocument/2006/relationships/image" Target="../media/image111.emf"/><Relationship Id="rId31" Type="http://schemas.openxmlformats.org/officeDocument/2006/relationships/image" Target="../media/image90.emf"/><Relationship Id="rId44" Type="http://schemas.openxmlformats.org/officeDocument/2006/relationships/image" Target="../media/image77.emf"/><Relationship Id="rId52" Type="http://schemas.openxmlformats.org/officeDocument/2006/relationships/image" Target="../media/image69.emf"/><Relationship Id="rId60" Type="http://schemas.openxmlformats.org/officeDocument/2006/relationships/image" Target="../media/image61.emf"/><Relationship Id="rId65" Type="http://schemas.openxmlformats.org/officeDocument/2006/relationships/image" Target="../media/image56.emf"/><Relationship Id="rId73" Type="http://schemas.openxmlformats.org/officeDocument/2006/relationships/image" Target="../media/image48.emf"/><Relationship Id="rId78" Type="http://schemas.openxmlformats.org/officeDocument/2006/relationships/image" Target="../media/image43.emf"/><Relationship Id="rId81" Type="http://schemas.openxmlformats.org/officeDocument/2006/relationships/image" Target="../media/image40.emf"/><Relationship Id="rId86" Type="http://schemas.openxmlformats.org/officeDocument/2006/relationships/image" Target="../media/image35.emf"/><Relationship Id="rId94" Type="http://schemas.openxmlformats.org/officeDocument/2006/relationships/image" Target="../media/image27.emf"/><Relationship Id="rId99" Type="http://schemas.openxmlformats.org/officeDocument/2006/relationships/image" Target="../media/image22.emf"/><Relationship Id="rId101" Type="http://schemas.openxmlformats.org/officeDocument/2006/relationships/image" Target="../media/image20.emf"/><Relationship Id="rId4" Type="http://schemas.openxmlformats.org/officeDocument/2006/relationships/image" Target="../media/image117.emf"/><Relationship Id="rId9" Type="http://schemas.openxmlformats.org/officeDocument/2006/relationships/image" Target="../media/image112.emf"/><Relationship Id="rId13" Type="http://schemas.openxmlformats.org/officeDocument/2006/relationships/image" Target="../media/image108.emf"/><Relationship Id="rId18" Type="http://schemas.openxmlformats.org/officeDocument/2006/relationships/image" Target="../media/image103.emf"/><Relationship Id="rId39" Type="http://schemas.openxmlformats.org/officeDocument/2006/relationships/image" Target="../media/image82.emf"/><Relationship Id="rId109" Type="http://schemas.openxmlformats.org/officeDocument/2006/relationships/image" Target="../media/image12.emf"/><Relationship Id="rId34" Type="http://schemas.openxmlformats.org/officeDocument/2006/relationships/image" Target="../media/image87.emf"/><Relationship Id="rId50" Type="http://schemas.openxmlformats.org/officeDocument/2006/relationships/image" Target="../media/image71.emf"/><Relationship Id="rId55" Type="http://schemas.openxmlformats.org/officeDocument/2006/relationships/image" Target="../media/image66.emf"/><Relationship Id="rId76" Type="http://schemas.openxmlformats.org/officeDocument/2006/relationships/image" Target="../media/image45.emf"/><Relationship Id="rId97" Type="http://schemas.openxmlformats.org/officeDocument/2006/relationships/image" Target="../media/image24.emf"/><Relationship Id="rId104" Type="http://schemas.openxmlformats.org/officeDocument/2006/relationships/image" Target="../media/image17.emf"/><Relationship Id="rId7" Type="http://schemas.openxmlformats.org/officeDocument/2006/relationships/image" Target="../media/image114.emf"/><Relationship Id="rId71" Type="http://schemas.openxmlformats.org/officeDocument/2006/relationships/image" Target="../media/image50.emf"/><Relationship Id="rId92" Type="http://schemas.openxmlformats.org/officeDocument/2006/relationships/image" Target="../media/image29.emf"/><Relationship Id="rId2" Type="http://schemas.openxmlformats.org/officeDocument/2006/relationships/image" Target="../media/image119.emf"/><Relationship Id="rId29" Type="http://schemas.openxmlformats.org/officeDocument/2006/relationships/image" Target="../media/image92.emf"/><Relationship Id="rId24" Type="http://schemas.openxmlformats.org/officeDocument/2006/relationships/image" Target="../media/image97.emf"/><Relationship Id="rId40" Type="http://schemas.openxmlformats.org/officeDocument/2006/relationships/image" Target="../media/image81.emf"/><Relationship Id="rId45" Type="http://schemas.openxmlformats.org/officeDocument/2006/relationships/image" Target="../media/image76.emf"/><Relationship Id="rId66" Type="http://schemas.openxmlformats.org/officeDocument/2006/relationships/image" Target="../media/image55.emf"/><Relationship Id="rId87" Type="http://schemas.openxmlformats.org/officeDocument/2006/relationships/image" Target="../media/image34.emf"/><Relationship Id="rId110" Type="http://schemas.openxmlformats.org/officeDocument/2006/relationships/image" Target="../media/image11.emf"/><Relationship Id="rId115" Type="http://schemas.openxmlformats.org/officeDocument/2006/relationships/image" Target="../media/image6.emf"/><Relationship Id="rId61" Type="http://schemas.openxmlformats.org/officeDocument/2006/relationships/image" Target="../media/image60.emf"/><Relationship Id="rId82" Type="http://schemas.openxmlformats.org/officeDocument/2006/relationships/image" Target="../media/image39.emf"/><Relationship Id="rId19" Type="http://schemas.openxmlformats.org/officeDocument/2006/relationships/image" Target="../media/image102.emf"/><Relationship Id="rId14" Type="http://schemas.openxmlformats.org/officeDocument/2006/relationships/image" Target="../media/image107.emf"/><Relationship Id="rId30" Type="http://schemas.openxmlformats.org/officeDocument/2006/relationships/image" Target="../media/image91.emf"/><Relationship Id="rId35" Type="http://schemas.openxmlformats.org/officeDocument/2006/relationships/image" Target="../media/image86.emf"/><Relationship Id="rId56" Type="http://schemas.openxmlformats.org/officeDocument/2006/relationships/image" Target="../media/image65.emf"/><Relationship Id="rId77" Type="http://schemas.openxmlformats.org/officeDocument/2006/relationships/image" Target="../media/image44.emf"/><Relationship Id="rId100" Type="http://schemas.openxmlformats.org/officeDocument/2006/relationships/image" Target="../media/image21.emf"/><Relationship Id="rId105" Type="http://schemas.openxmlformats.org/officeDocument/2006/relationships/image" Target="../media/image16.emf"/><Relationship Id="rId8" Type="http://schemas.openxmlformats.org/officeDocument/2006/relationships/image" Target="../media/image113.emf"/><Relationship Id="rId51" Type="http://schemas.openxmlformats.org/officeDocument/2006/relationships/image" Target="../media/image70.emf"/><Relationship Id="rId72" Type="http://schemas.openxmlformats.org/officeDocument/2006/relationships/image" Target="../media/image49.emf"/><Relationship Id="rId93" Type="http://schemas.openxmlformats.org/officeDocument/2006/relationships/image" Target="../media/image28.emf"/><Relationship Id="rId98" Type="http://schemas.openxmlformats.org/officeDocument/2006/relationships/image" Target="../media/image23.emf"/><Relationship Id="rId3" Type="http://schemas.openxmlformats.org/officeDocument/2006/relationships/image" Target="../media/image118.emf"/><Relationship Id="rId25" Type="http://schemas.openxmlformats.org/officeDocument/2006/relationships/image" Target="../media/image96.emf"/><Relationship Id="rId46" Type="http://schemas.openxmlformats.org/officeDocument/2006/relationships/image" Target="../media/image75.emf"/><Relationship Id="rId67" Type="http://schemas.openxmlformats.org/officeDocument/2006/relationships/image" Target="../media/image54.emf"/><Relationship Id="rId116" Type="http://schemas.openxmlformats.org/officeDocument/2006/relationships/image" Target="../media/image5.emf"/><Relationship Id="rId20" Type="http://schemas.openxmlformats.org/officeDocument/2006/relationships/image" Target="../media/image101.emf"/><Relationship Id="rId41" Type="http://schemas.openxmlformats.org/officeDocument/2006/relationships/image" Target="../media/image80.emf"/><Relationship Id="rId62" Type="http://schemas.openxmlformats.org/officeDocument/2006/relationships/image" Target="../media/image59.emf"/><Relationship Id="rId83" Type="http://schemas.openxmlformats.org/officeDocument/2006/relationships/image" Target="../media/image38.emf"/><Relationship Id="rId88" Type="http://schemas.openxmlformats.org/officeDocument/2006/relationships/image" Target="../media/image33.emf"/><Relationship Id="rId111" Type="http://schemas.openxmlformats.org/officeDocument/2006/relationships/image" Target="../media/image10.emf"/><Relationship Id="rId15" Type="http://schemas.openxmlformats.org/officeDocument/2006/relationships/image" Target="../media/image106.emf"/><Relationship Id="rId36" Type="http://schemas.openxmlformats.org/officeDocument/2006/relationships/image" Target="../media/image85.emf"/><Relationship Id="rId57" Type="http://schemas.openxmlformats.org/officeDocument/2006/relationships/image" Target="../media/image64.emf"/><Relationship Id="rId106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13</xdr:row>
      <xdr:rowOff>0</xdr:rowOff>
    </xdr:from>
    <xdr:to>
      <xdr:col>29</xdr:col>
      <xdr:colOff>133350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3209925"/>
          <a:ext cx="5000625" cy="1581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123191</xdr:colOff>
      <xdr:row>19</xdr:row>
      <xdr:rowOff>57151</xdr:rowOff>
    </xdr:from>
    <xdr:to>
      <xdr:col>5</xdr:col>
      <xdr:colOff>219076</xdr:colOff>
      <xdr:row>27</xdr:row>
      <xdr:rowOff>57151</xdr:rowOff>
    </xdr:to>
    <xdr:grpSp>
      <xdr:nvGrpSpPr>
        <xdr:cNvPr id="2" name="Group 276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32766" y="2352676"/>
          <a:ext cx="3972560" cy="1466850"/>
          <a:chOff x="1968" y="0"/>
          <a:chExt cx="3686" cy="2523"/>
        </a:xfrm>
      </xdr:grpSpPr>
      <xdr:grpSp>
        <xdr:nvGrpSpPr>
          <xdr:cNvPr id="3" name="Group 276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3789" y="347"/>
            <a:ext cx="1865" cy="2161"/>
            <a:chOff x="0" y="-2"/>
            <a:chExt cx="161" cy="167"/>
          </a:xfrm>
        </xdr:grpSpPr>
        <xdr:sp macro="" textlink="">
          <xdr:nvSpPr>
            <xdr:cNvPr id="4" name="Text 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0" y="-2"/>
              <a:ext cx="159" cy="27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Dibuat</a:t>
              </a:r>
            </a:p>
          </xdr:txBody>
        </xdr:sp>
        <xdr:sp macro="" textlink="">
          <xdr:nvSpPr>
            <xdr:cNvPr id="5" name="Text 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0" y="29"/>
              <a:ext cx="160" cy="104"/>
            </a:xfrm>
            <a:prstGeom prst="rect">
              <a:avLst/>
            </a:prstGeom>
            <a:solidFill>
              <a:srgbClr val="FFFFFF">
                <a:alpha val="100000"/>
              </a:srgbClr>
            </a:solidFill>
            <a:ln w="9525" cap="flat" cmpd="sng">
              <a:solidFill>
                <a:srgbClr val="000000"/>
              </a:solidFill>
              <a:prstDash val="solid"/>
              <a:miter/>
              <a:headEnd type="none" w="med" len="med"/>
              <a:tailEnd type="none" w="med" len="med"/>
            </a:ln>
          </xdr:spPr>
        </xdr:sp>
        <xdr:sp macro="" textlink="">
          <xdr:nvSpPr>
            <xdr:cNvPr id="6" name="Text 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0" y="137"/>
              <a:ext cx="161" cy="28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Titin</a:t>
              </a:r>
              <a:r>
                <a:rPr lang="en-US" altLang="zh-CN" sz="1000" baseline="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 Kartini</a:t>
              </a:r>
              <a:endParaRPr lang="zh-CN" altLang="en-US" sz="10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endParaRPr>
            </a:p>
          </xdr:txBody>
        </xdr:sp>
      </xdr:grpSp>
      <xdr:sp macro="" textlink="">
        <xdr:nvSpPr>
          <xdr:cNvPr id="7" name="Text Box 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>
          <a:xfrm>
            <a:off x="1968" y="2141"/>
            <a:ext cx="1794" cy="382"/>
          </a:xfrm>
          <a:prstGeom prst="rect">
            <a:avLst/>
          </a:prstGeom>
          <a:solidFill>
            <a:srgbClr val="FFFFFF"/>
          </a:solidFill>
          <a:ln w="9525" cmpd="sng">
            <a:solidFill>
              <a:srgbClr val="000000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Ach.Goesly</a:t>
            </a:r>
          </a:p>
        </xdr:txBody>
      </xdr:sp>
      <xdr:grpSp>
        <xdr:nvGrpSpPr>
          <xdr:cNvPr id="8" name="Group 2764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pSpPr/>
        </xdr:nvGrpSpPr>
        <xdr:grpSpPr>
          <a:xfrm>
            <a:off x="1969" y="362"/>
            <a:ext cx="1808" cy="1734"/>
            <a:chOff x="169" y="-2"/>
            <a:chExt cx="156" cy="134"/>
          </a:xfrm>
        </xdr:grpSpPr>
        <xdr:sp macro="" textlink="">
          <xdr:nvSpPr>
            <xdr:cNvPr id="9" name="Text Box 11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69" y="-2"/>
              <a:ext cx="156" cy="27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Diketahui</a:t>
              </a:r>
            </a:p>
          </xdr:txBody>
        </xdr:sp>
        <xdr:sp macro="" textlink="">
          <xdr:nvSpPr>
            <xdr:cNvPr id="10" name="Text Box 12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70" y="28"/>
              <a:ext cx="155" cy="104"/>
            </a:xfrm>
            <a:prstGeom prst="rect">
              <a:avLst/>
            </a:prstGeom>
            <a:solidFill>
              <a:srgbClr val="FFFFFF">
                <a:alpha val="100000"/>
              </a:srgbClr>
            </a:solidFill>
            <a:ln w="9525" cap="flat" cmpd="sng">
              <a:solidFill>
                <a:srgbClr val="000000"/>
              </a:solidFill>
              <a:prstDash val="solid"/>
              <a:miter/>
              <a:headEnd type="none" w="med" len="med"/>
              <a:tailEnd type="none" w="med" len="med"/>
            </a:ln>
          </xdr:spPr>
        </xdr:sp>
      </xdr:grpSp>
      <xdr:sp macro="" textlink="">
        <xdr:nvSpPr>
          <xdr:cNvPr id="11" name="Text Box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>
          <a:xfrm>
            <a:off x="1968" y="0"/>
            <a:ext cx="3656" cy="306"/>
          </a:xfrm>
          <a:prstGeom prst="rect">
            <a:avLst/>
          </a:prstGeom>
          <a:solidFill>
            <a:srgbClr val="FFFFFF"/>
          </a:solidFill>
          <a:ln w="9525" cmpd="sng">
            <a:solidFill>
              <a:srgbClr val="000000"/>
            </a:solidFill>
            <a:miter lim="800000"/>
          </a:ln>
        </xdr:spPr>
        <xdr:txBody>
          <a:bodyPr vertOverflow="clip" wrap="square" lIns="36576" tIns="32004" rIns="36576" bIns="32004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CONFIRM OK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13</xdr:row>
      <xdr:rowOff>9525</xdr:rowOff>
    </xdr:from>
    <xdr:to>
      <xdr:col>9</xdr:col>
      <xdr:colOff>342900</xdr:colOff>
      <xdr:row>22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800350"/>
          <a:ext cx="5000625" cy="1581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22</xdr:row>
      <xdr:rowOff>85725</xdr:rowOff>
    </xdr:from>
    <xdr:to>
      <xdr:col>16</xdr:col>
      <xdr:colOff>419100</xdr:colOff>
      <xdr:row>30</xdr:row>
      <xdr:rowOff>172085</xdr:rowOff>
    </xdr:to>
    <xdr:grpSp>
      <xdr:nvGrpSpPr>
        <xdr:cNvPr id="2" name="Group 414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458575" y="4876800"/>
          <a:ext cx="4819650" cy="1438910"/>
          <a:chOff x="0" y="0"/>
          <a:chExt cx="655" cy="175"/>
        </a:xfrm>
      </xdr:grpSpPr>
      <xdr:grpSp>
        <xdr:nvGrpSpPr>
          <xdr:cNvPr id="3" name="Group 415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95" y="0"/>
            <a:ext cx="160" cy="175"/>
            <a:chOff x="0" y="0"/>
            <a:chExt cx="160" cy="175"/>
          </a:xfrm>
        </xdr:grpSpPr>
        <xdr:sp macro="" textlink="">
          <xdr:nvSpPr>
            <xdr:cNvPr id="4" name="Text 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-3" y="0"/>
              <a:ext cx="163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ĀDibuat</a:t>
              </a:r>
            </a:p>
          </xdr:txBody>
        </xdr:sp>
        <xdr:sp macro="" textlink="">
          <xdr:nvSpPr>
            <xdr:cNvPr id="5" name="Text 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-3" y="39"/>
              <a:ext cx="163" cy="95"/>
            </a:xfrm>
            <a:prstGeom prst="rect">
              <a:avLst/>
            </a:prstGeom>
            <a:solidFill>
              <a:srgbClr val="FFFFFF">
                <a:alpha val="100000"/>
              </a:srgbClr>
            </a:solidFill>
            <a:ln w="9525" cap="flat" cmpd="sng">
              <a:solidFill>
                <a:srgbClr val="000000"/>
              </a:solidFill>
              <a:prstDash val="solid"/>
              <a:miter/>
              <a:headEnd type="none" w="med" len="med"/>
              <a:tailEnd type="none" w="med" len="med"/>
            </a:ln>
          </xdr:spPr>
          <xdr:txBody>
            <a:bodyPr vertOverflow="clip" vert="horz" wrap="square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>
                  <a:solidFill>
                    <a:srgbClr val="000000"/>
                  </a:solidFill>
                </a:rPr>
                <a:t>Ā</a:t>
              </a:r>
            </a:p>
          </xdr:txBody>
        </xdr:sp>
        <xdr:sp macro="" textlink="">
          <xdr:nvSpPr>
            <xdr:cNvPr id="6" name="Text 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-3" y="139"/>
              <a:ext cx="163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ĀAas N</a:t>
              </a:r>
            </a:p>
          </xdr:txBody>
        </xdr:sp>
      </xdr:grpSp>
      <xdr:grpSp>
        <xdr:nvGrpSpPr>
          <xdr:cNvPr id="7" name="Group 4160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338" y="0"/>
            <a:ext cx="155" cy="175"/>
            <a:chOff x="0" y="0"/>
            <a:chExt cx="155" cy="175"/>
          </a:xfrm>
        </xdr:grpSpPr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0" y="0"/>
              <a:ext cx="155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ĀDiperiksa</a:t>
              </a:r>
            </a:p>
          </xdr:txBody>
        </xdr:sp>
        <xdr:sp macro="" textlink="">
          <xdr:nvSpPr>
            <xdr:cNvPr id="9" name="Text 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1" y="39"/>
              <a:ext cx="154" cy="95"/>
            </a:xfrm>
            <a:prstGeom prst="rect">
              <a:avLst/>
            </a:prstGeom>
            <a:solidFill>
              <a:srgbClr val="FFFFFF">
                <a:alpha val="100000"/>
              </a:srgbClr>
            </a:solidFill>
            <a:ln w="9525" cap="flat" cmpd="sng">
              <a:solidFill>
                <a:srgbClr val="000000"/>
              </a:solidFill>
              <a:prstDash val="solid"/>
              <a:miter/>
              <a:headEnd type="none" w="med" len="med"/>
              <a:tailEnd type="none" w="med" len="med"/>
            </a:ln>
          </xdr:spPr>
          <xdr:txBody>
            <a:bodyPr vertOverflow="clip" vert="horz" wrap="square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>
                  <a:solidFill>
                    <a:srgbClr val="000000"/>
                  </a:solidFill>
                </a:rPr>
                <a:t>Ā</a:t>
              </a:r>
            </a:p>
          </xdr:txBody>
        </xdr:sp>
        <xdr:sp macro="" textlink="">
          <xdr:nvSpPr>
            <xdr:cNvPr id="10" name="Text 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0" y="139"/>
              <a:ext cx="155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ĀIwan SM</a:t>
              </a:r>
            </a:p>
          </xdr:txBody>
        </xdr:sp>
      </xdr:grpSp>
      <xdr:grpSp>
        <xdr:nvGrpSpPr>
          <xdr:cNvPr id="11" name="Group 4161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170" y="0"/>
            <a:ext cx="167" cy="175"/>
            <a:chOff x="0" y="0"/>
            <a:chExt cx="167" cy="175"/>
          </a:xfrm>
        </xdr:grpSpPr>
        <xdr:sp macro="" textlink="">
          <xdr:nvSpPr>
            <xdr:cNvPr id="12" name="Text 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0" y="0"/>
              <a:ext cx="166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ĀDiketahui</a:t>
              </a:r>
            </a:p>
          </xdr:txBody>
        </xdr:sp>
        <xdr:sp macro="" textlink="">
          <xdr:nvSpPr>
            <xdr:cNvPr id="13" name="Text 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39"/>
              <a:ext cx="167" cy="95"/>
            </a:xfrm>
            <a:prstGeom prst="rect">
              <a:avLst/>
            </a:prstGeom>
            <a:solidFill>
              <a:srgbClr val="FFFFFF">
                <a:alpha val="100000"/>
              </a:srgbClr>
            </a:solidFill>
            <a:ln w="9525" cap="flat" cmpd="sng">
              <a:solidFill>
                <a:srgbClr val="000000"/>
              </a:solidFill>
              <a:prstDash val="solid"/>
              <a:miter/>
              <a:headEnd type="none" w="med" len="med"/>
              <a:tailEnd type="none" w="med" len="med"/>
            </a:ln>
          </xdr:spPr>
          <xdr:txBody>
            <a:bodyPr vertOverflow="clip" vert="horz" wrap="square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>
                  <a:solidFill>
                    <a:srgbClr val="000000"/>
                  </a:solidFill>
                </a:rPr>
                <a:t>Ā</a:t>
              </a:r>
            </a:p>
          </xdr:txBody>
        </xdr:sp>
        <xdr:sp macro="" textlink="">
          <xdr:nvSpPr>
            <xdr:cNvPr id="14" name="Text 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0" y="139"/>
              <a:ext cx="166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36576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ĀA. Nuryadi</a:t>
              </a:r>
            </a:p>
          </xdr:txBody>
        </xdr:sp>
      </xdr:grpSp>
      <xdr:grpSp>
        <xdr:nvGrpSpPr>
          <xdr:cNvPr id="15" name="Group 4162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GrpSpPr/>
        </xdr:nvGrpSpPr>
        <xdr:grpSpPr>
          <a:xfrm>
            <a:off x="0" y="0"/>
            <a:ext cx="168" cy="175"/>
            <a:chOff x="0" y="0"/>
            <a:chExt cx="168" cy="175"/>
          </a:xfrm>
        </xdr:grpSpPr>
        <xdr:sp macro="" textlink="">
          <xdr:nvSpPr>
            <xdr:cNvPr id="16" name="Text 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" y="0"/>
              <a:ext cx="167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0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ĀDisetujui</a:t>
              </a:r>
            </a:p>
          </xdr:txBody>
        </xdr:sp>
        <xdr:sp macro="" textlink="">
          <xdr:nvSpPr>
            <xdr:cNvPr id="17" name="Text 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0" y="39"/>
              <a:ext cx="168" cy="95"/>
            </a:xfrm>
            <a:prstGeom prst="rect">
              <a:avLst/>
            </a:prstGeom>
            <a:solidFill>
              <a:srgbClr val="FFFFFF">
                <a:alpha val="100000"/>
              </a:srgbClr>
            </a:solidFill>
            <a:ln w="9525" cap="flat" cmpd="sng">
              <a:solidFill>
                <a:srgbClr val="000000"/>
              </a:solidFill>
              <a:prstDash val="solid"/>
              <a:miter/>
              <a:headEnd type="none" w="med" len="med"/>
              <a:tailEnd type="none" w="med" len="med"/>
            </a:ln>
          </xdr:spPr>
          <xdr:txBody>
            <a:bodyPr vertOverflow="clip" vert="horz" wrap="square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>
                  <a:solidFill>
                    <a:srgbClr val="000000"/>
                  </a:solidFill>
                </a:rPr>
                <a:t>Ā</a:t>
              </a:r>
            </a:p>
          </xdr:txBody>
        </xdr:sp>
        <xdr:sp macro="" textlink="">
          <xdr:nvSpPr>
            <xdr:cNvPr id="18" name="Text 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" y="139"/>
              <a:ext cx="167" cy="36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miter lim="800000"/>
            </a:ln>
          </xdr:spPr>
          <xdr:txBody>
            <a:bodyPr vertOverflow="clip" wrap="square" lIns="36576" tIns="32004" rIns="0" bIns="32004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Ā   Abd.Rachman</a:t>
              </a:r>
            </a:p>
          </xdr:txBody>
        </xdr:sp>
      </xdr:grpSp>
    </xdr:grpSp>
    <xdr:clientData/>
  </xdr:twoCellAnchor>
  <xdr:twoCellAnchor editAs="oneCell">
    <xdr:from>
      <xdr:col>1</xdr:col>
      <xdr:colOff>2038350</xdr:colOff>
      <xdr:row>16</xdr:row>
      <xdr:rowOff>9525</xdr:rowOff>
    </xdr:from>
    <xdr:to>
      <xdr:col>7</xdr:col>
      <xdr:colOff>114300</xdr:colOff>
      <xdr:row>25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838575"/>
          <a:ext cx="5000625" cy="1581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706164</xdr:colOff>
      <xdr:row>118</xdr:row>
      <xdr:rowOff>98535</xdr:rowOff>
    </xdr:from>
    <xdr:to>
      <xdr:col>18</xdr:col>
      <xdr:colOff>1182414</xdr:colOff>
      <xdr:row>126</xdr:row>
      <xdr:rowOff>82113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7328" y="46459009"/>
          <a:ext cx="7422931" cy="259474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244927</xdr:colOff>
      <xdr:row>111</xdr:row>
      <xdr:rowOff>68033</xdr:rowOff>
    </xdr:from>
    <xdr:to>
      <xdr:col>27</xdr:col>
      <xdr:colOff>299356</xdr:colOff>
      <xdr:row>124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963" y="28615819"/>
          <a:ext cx="6558643" cy="21499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8</xdr:row>
          <xdr:rowOff>0</xdr:rowOff>
        </xdr:from>
        <xdr:to>
          <xdr:col>19</xdr:col>
          <xdr:colOff>914400</xdr:colOff>
          <xdr:row>9</xdr:row>
          <xdr:rowOff>38100</xdr:rowOff>
        </xdr:to>
        <xdr:sp macro="" textlink="">
          <xdr:nvSpPr>
            <xdr:cNvPr id="9217" name="Host Control 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685800</xdr:colOff>
          <xdr:row>8</xdr:row>
          <xdr:rowOff>0</xdr:rowOff>
        </xdr:from>
        <xdr:to>
          <xdr:col>19</xdr:col>
          <xdr:colOff>1600200</xdr:colOff>
          <xdr:row>9</xdr:row>
          <xdr:rowOff>38100</xdr:rowOff>
        </xdr:to>
        <xdr:sp macro="" textlink="">
          <xdr:nvSpPr>
            <xdr:cNvPr id="9218" name="Host Control 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133350</xdr:colOff>
          <xdr:row>14</xdr:row>
          <xdr:rowOff>38100</xdr:rowOff>
        </xdr:to>
        <xdr:sp macro="" textlink="">
          <xdr:nvSpPr>
            <xdr:cNvPr id="9219" name="Host Control 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7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133350</xdr:colOff>
          <xdr:row>16</xdr:row>
          <xdr:rowOff>38100</xdr:rowOff>
        </xdr:to>
        <xdr:sp macro="" textlink="">
          <xdr:nvSpPr>
            <xdr:cNvPr id="9220" name="Host Control 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7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133350</xdr:colOff>
          <xdr:row>18</xdr:row>
          <xdr:rowOff>38100</xdr:rowOff>
        </xdr:to>
        <xdr:sp macro="" textlink="">
          <xdr:nvSpPr>
            <xdr:cNvPr id="9221" name="Host Control 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7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133350</xdr:colOff>
          <xdr:row>20</xdr:row>
          <xdr:rowOff>38100</xdr:rowOff>
        </xdr:to>
        <xdr:sp macro="" textlink="">
          <xdr:nvSpPr>
            <xdr:cNvPr id="9222" name="Host Control 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7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133350</xdr:colOff>
          <xdr:row>22</xdr:row>
          <xdr:rowOff>38100</xdr:rowOff>
        </xdr:to>
        <xdr:sp macro="" textlink="">
          <xdr:nvSpPr>
            <xdr:cNvPr id="9223" name="Host Control 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7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133350</xdr:colOff>
          <xdr:row>24</xdr:row>
          <xdr:rowOff>38100</xdr:rowOff>
        </xdr:to>
        <xdr:sp macro="" textlink="">
          <xdr:nvSpPr>
            <xdr:cNvPr id="9224" name="Host Control 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7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133350</xdr:colOff>
          <xdr:row>26</xdr:row>
          <xdr:rowOff>38100</xdr:rowOff>
        </xdr:to>
        <xdr:sp macro="" textlink="">
          <xdr:nvSpPr>
            <xdr:cNvPr id="9225" name="Host Control 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7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133350</xdr:colOff>
          <xdr:row>28</xdr:row>
          <xdr:rowOff>38100</xdr:rowOff>
        </xdr:to>
        <xdr:sp macro="" textlink="">
          <xdr:nvSpPr>
            <xdr:cNvPr id="9226" name="Host Control 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7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133350</xdr:colOff>
          <xdr:row>30</xdr:row>
          <xdr:rowOff>38100</xdr:rowOff>
        </xdr:to>
        <xdr:sp macro="" textlink="">
          <xdr:nvSpPr>
            <xdr:cNvPr id="9227" name="Host Control 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7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133350</xdr:colOff>
          <xdr:row>32</xdr:row>
          <xdr:rowOff>38100</xdr:rowOff>
        </xdr:to>
        <xdr:sp macro="" textlink="">
          <xdr:nvSpPr>
            <xdr:cNvPr id="9228" name="Host Control 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7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2</xdr:col>
          <xdr:colOff>133350</xdr:colOff>
          <xdr:row>34</xdr:row>
          <xdr:rowOff>38100</xdr:rowOff>
        </xdr:to>
        <xdr:sp macro="" textlink="">
          <xdr:nvSpPr>
            <xdr:cNvPr id="9229" name="Host Control 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7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133350</xdr:colOff>
          <xdr:row>36</xdr:row>
          <xdr:rowOff>38100</xdr:rowOff>
        </xdr:to>
        <xdr:sp macro="" textlink="">
          <xdr:nvSpPr>
            <xdr:cNvPr id="9230" name="Host Control 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7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2</xdr:col>
          <xdr:colOff>133350</xdr:colOff>
          <xdr:row>38</xdr:row>
          <xdr:rowOff>38100</xdr:rowOff>
        </xdr:to>
        <xdr:sp macro="" textlink="">
          <xdr:nvSpPr>
            <xdr:cNvPr id="9231" name="Host Control 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7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133350</xdr:colOff>
          <xdr:row>40</xdr:row>
          <xdr:rowOff>38100</xdr:rowOff>
        </xdr:to>
        <xdr:sp macro="" textlink="">
          <xdr:nvSpPr>
            <xdr:cNvPr id="9232" name="Host Control 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7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133350</xdr:colOff>
          <xdr:row>42</xdr:row>
          <xdr:rowOff>38100</xdr:rowOff>
        </xdr:to>
        <xdr:sp macro="" textlink="">
          <xdr:nvSpPr>
            <xdr:cNvPr id="9233" name="Host Control 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7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133350</xdr:colOff>
          <xdr:row>44</xdr:row>
          <xdr:rowOff>38100</xdr:rowOff>
        </xdr:to>
        <xdr:sp macro="" textlink="">
          <xdr:nvSpPr>
            <xdr:cNvPr id="9234" name="Host Control 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7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133350</xdr:colOff>
          <xdr:row>46</xdr:row>
          <xdr:rowOff>38100</xdr:rowOff>
        </xdr:to>
        <xdr:sp macro="" textlink="">
          <xdr:nvSpPr>
            <xdr:cNvPr id="9235" name="Host Control 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7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133350</xdr:colOff>
          <xdr:row>48</xdr:row>
          <xdr:rowOff>38100</xdr:rowOff>
        </xdr:to>
        <xdr:sp macro="" textlink="">
          <xdr:nvSpPr>
            <xdr:cNvPr id="9236" name="Host Control 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7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2</xdr:col>
          <xdr:colOff>133350</xdr:colOff>
          <xdr:row>50</xdr:row>
          <xdr:rowOff>38100</xdr:rowOff>
        </xdr:to>
        <xdr:sp macro="" textlink="">
          <xdr:nvSpPr>
            <xdr:cNvPr id="9237" name="Host Control 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7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2</xdr:col>
          <xdr:colOff>133350</xdr:colOff>
          <xdr:row>52</xdr:row>
          <xdr:rowOff>38100</xdr:rowOff>
        </xdr:to>
        <xdr:sp macro="" textlink="">
          <xdr:nvSpPr>
            <xdr:cNvPr id="9238" name="Host Control 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7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2</xdr:col>
          <xdr:colOff>133350</xdr:colOff>
          <xdr:row>54</xdr:row>
          <xdr:rowOff>38100</xdr:rowOff>
        </xdr:to>
        <xdr:sp macro="" textlink="">
          <xdr:nvSpPr>
            <xdr:cNvPr id="9239" name="Host Control 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7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2</xdr:col>
          <xdr:colOff>133350</xdr:colOff>
          <xdr:row>56</xdr:row>
          <xdr:rowOff>38100</xdr:rowOff>
        </xdr:to>
        <xdr:sp macro="" textlink="">
          <xdr:nvSpPr>
            <xdr:cNvPr id="9240" name="Host Control 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7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133350</xdr:colOff>
          <xdr:row>58</xdr:row>
          <xdr:rowOff>38100</xdr:rowOff>
        </xdr:to>
        <xdr:sp macro="" textlink="">
          <xdr:nvSpPr>
            <xdr:cNvPr id="9241" name="Host Control 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7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133350</xdr:colOff>
          <xdr:row>60</xdr:row>
          <xdr:rowOff>38100</xdr:rowOff>
        </xdr:to>
        <xdr:sp macro="" textlink="">
          <xdr:nvSpPr>
            <xdr:cNvPr id="9242" name="Host Control 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7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133350</xdr:colOff>
          <xdr:row>62</xdr:row>
          <xdr:rowOff>38100</xdr:rowOff>
        </xdr:to>
        <xdr:sp macro="" textlink="">
          <xdr:nvSpPr>
            <xdr:cNvPr id="9243" name="Host Control 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7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133350</xdr:colOff>
          <xdr:row>64</xdr:row>
          <xdr:rowOff>38100</xdr:rowOff>
        </xdr:to>
        <xdr:sp macro="" textlink="">
          <xdr:nvSpPr>
            <xdr:cNvPr id="9244" name="Host Control 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7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2</xdr:col>
          <xdr:colOff>133350</xdr:colOff>
          <xdr:row>66</xdr:row>
          <xdr:rowOff>38100</xdr:rowOff>
        </xdr:to>
        <xdr:sp macro="" textlink="">
          <xdr:nvSpPr>
            <xdr:cNvPr id="9245" name="Host Control 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7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2</xdr:col>
          <xdr:colOff>133350</xdr:colOff>
          <xdr:row>68</xdr:row>
          <xdr:rowOff>38100</xdr:rowOff>
        </xdr:to>
        <xdr:sp macro="" textlink="">
          <xdr:nvSpPr>
            <xdr:cNvPr id="9246" name="Host Control 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7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2</xdr:col>
          <xdr:colOff>133350</xdr:colOff>
          <xdr:row>70</xdr:row>
          <xdr:rowOff>38100</xdr:rowOff>
        </xdr:to>
        <xdr:sp macro="" textlink="">
          <xdr:nvSpPr>
            <xdr:cNvPr id="9247" name="Host Control 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7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2</xdr:col>
          <xdr:colOff>133350</xdr:colOff>
          <xdr:row>72</xdr:row>
          <xdr:rowOff>38100</xdr:rowOff>
        </xdr:to>
        <xdr:sp macro="" textlink="">
          <xdr:nvSpPr>
            <xdr:cNvPr id="9248" name="Host Control 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7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</xdr:col>
          <xdr:colOff>133350</xdr:colOff>
          <xdr:row>74</xdr:row>
          <xdr:rowOff>38100</xdr:rowOff>
        </xdr:to>
        <xdr:sp macro="" textlink="">
          <xdr:nvSpPr>
            <xdr:cNvPr id="9249" name="Host Control 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7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133350</xdr:colOff>
          <xdr:row>76</xdr:row>
          <xdr:rowOff>38100</xdr:rowOff>
        </xdr:to>
        <xdr:sp macro="" textlink="">
          <xdr:nvSpPr>
            <xdr:cNvPr id="9250" name="Host Control 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7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2</xdr:col>
          <xdr:colOff>133350</xdr:colOff>
          <xdr:row>78</xdr:row>
          <xdr:rowOff>38100</xdr:rowOff>
        </xdr:to>
        <xdr:sp macro="" textlink="">
          <xdr:nvSpPr>
            <xdr:cNvPr id="9251" name="Host Control 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7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2</xdr:col>
          <xdr:colOff>133350</xdr:colOff>
          <xdr:row>80</xdr:row>
          <xdr:rowOff>38100</xdr:rowOff>
        </xdr:to>
        <xdr:sp macro="" textlink="">
          <xdr:nvSpPr>
            <xdr:cNvPr id="9252" name="Host Control 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7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2</xdr:col>
          <xdr:colOff>133350</xdr:colOff>
          <xdr:row>82</xdr:row>
          <xdr:rowOff>38100</xdr:rowOff>
        </xdr:to>
        <xdr:sp macro="" textlink="">
          <xdr:nvSpPr>
            <xdr:cNvPr id="9253" name="Host Control 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7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2</xdr:col>
          <xdr:colOff>133350</xdr:colOff>
          <xdr:row>84</xdr:row>
          <xdr:rowOff>38100</xdr:rowOff>
        </xdr:to>
        <xdr:sp macro="" textlink="">
          <xdr:nvSpPr>
            <xdr:cNvPr id="9254" name="Host Control 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7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2</xdr:col>
          <xdr:colOff>133350</xdr:colOff>
          <xdr:row>86</xdr:row>
          <xdr:rowOff>38100</xdr:rowOff>
        </xdr:to>
        <xdr:sp macro="" textlink="">
          <xdr:nvSpPr>
            <xdr:cNvPr id="9255" name="Host Control 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7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2</xdr:col>
          <xdr:colOff>133350</xdr:colOff>
          <xdr:row>88</xdr:row>
          <xdr:rowOff>38100</xdr:rowOff>
        </xdr:to>
        <xdr:sp macro="" textlink="">
          <xdr:nvSpPr>
            <xdr:cNvPr id="9256" name="Host Control 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7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2</xdr:col>
          <xdr:colOff>133350</xdr:colOff>
          <xdr:row>90</xdr:row>
          <xdr:rowOff>38100</xdr:rowOff>
        </xdr:to>
        <xdr:sp macro="" textlink="">
          <xdr:nvSpPr>
            <xdr:cNvPr id="9257" name="Host Control 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7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2</xdr:col>
          <xdr:colOff>133350</xdr:colOff>
          <xdr:row>92</xdr:row>
          <xdr:rowOff>38100</xdr:rowOff>
        </xdr:to>
        <xdr:sp macro="" textlink="">
          <xdr:nvSpPr>
            <xdr:cNvPr id="9258" name="Host Control 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7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2</xdr:col>
          <xdr:colOff>133350</xdr:colOff>
          <xdr:row>94</xdr:row>
          <xdr:rowOff>38100</xdr:rowOff>
        </xdr:to>
        <xdr:sp macro="" textlink="">
          <xdr:nvSpPr>
            <xdr:cNvPr id="9259" name="Host Control 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7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2</xdr:col>
          <xdr:colOff>133350</xdr:colOff>
          <xdr:row>96</xdr:row>
          <xdr:rowOff>38100</xdr:rowOff>
        </xdr:to>
        <xdr:sp macro="" textlink="">
          <xdr:nvSpPr>
            <xdr:cNvPr id="9260" name="Host Control 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7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2</xdr:col>
          <xdr:colOff>133350</xdr:colOff>
          <xdr:row>98</xdr:row>
          <xdr:rowOff>38100</xdr:rowOff>
        </xdr:to>
        <xdr:sp macro="" textlink="">
          <xdr:nvSpPr>
            <xdr:cNvPr id="9261" name="Host Control 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7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2</xdr:col>
          <xdr:colOff>133350</xdr:colOff>
          <xdr:row>100</xdr:row>
          <xdr:rowOff>38100</xdr:rowOff>
        </xdr:to>
        <xdr:sp macro="" textlink="">
          <xdr:nvSpPr>
            <xdr:cNvPr id="9262" name="Host Control 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7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2</xdr:col>
          <xdr:colOff>133350</xdr:colOff>
          <xdr:row>102</xdr:row>
          <xdr:rowOff>38100</xdr:rowOff>
        </xdr:to>
        <xdr:sp macro="" textlink="">
          <xdr:nvSpPr>
            <xdr:cNvPr id="9263" name="Host Control 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7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2</xdr:col>
          <xdr:colOff>133350</xdr:colOff>
          <xdr:row>104</xdr:row>
          <xdr:rowOff>38100</xdr:rowOff>
        </xdr:to>
        <xdr:sp macro="" textlink="">
          <xdr:nvSpPr>
            <xdr:cNvPr id="9264" name="Host Control 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7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2</xdr:col>
          <xdr:colOff>133350</xdr:colOff>
          <xdr:row>106</xdr:row>
          <xdr:rowOff>38100</xdr:rowOff>
        </xdr:to>
        <xdr:sp macro="" textlink="">
          <xdr:nvSpPr>
            <xdr:cNvPr id="9265" name="Host Control 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7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0</xdr:rowOff>
        </xdr:from>
        <xdr:to>
          <xdr:col>2</xdr:col>
          <xdr:colOff>133350</xdr:colOff>
          <xdr:row>108</xdr:row>
          <xdr:rowOff>38100</xdr:rowOff>
        </xdr:to>
        <xdr:sp macro="" textlink="">
          <xdr:nvSpPr>
            <xdr:cNvPr id="9266" name="Host Control 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7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2</xdr:col>
          <xdr:colOff>133350</xdr:colOff>
          <xdr:row>110</xdr:row>
          <xdr:rowOff>38100</xdr:rowOff>
        </xdr:to>
        <xdr:sp macro="" textlink="">
          <xdr:nvSpPr>
            <xdr:cNvPr id="9267" name="Host Control 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7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2</xdr:col>
          <xdr:colOff>133350</xdr:colOff>
          <xdr:row>112</xdr:row>
          <xdr:rowOff>38100</xdr:rowOff>
        </xdr:to>
        <xdr:sp macro="" textlink="">
          <xdr:nvSpPr>
            <xdr:cNvPr id="9268" name="Host Control 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7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2</xdr:col>
          <xdr:colOff>133350</xdr:colOff>
          <xdr:row>114</xdr:row>
          <xdr:rowOff>38100</xdr:rowOff>
        </xdr:to>
        <xdr:sp macro="" textlink="">
          <xdr:nvSpPr>
            <xdr:cNvPr id="9269" name="Host Control 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7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2</xdr:col>
          <xdr:colOff>133350</xdr:colOff>
          <xdr:row>116</xdr:row>
          <xdr:rowOff>38100</xdr:rowOff>
        </xdr:to>
        <xdr:sp macro="" textlink="">
          <xdr:nvSpPr>
            <xdr:cNvPr id="9270" name="Host Control 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7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2</xdr:col>
          <xdr:colOff>133350</xdr:colOff>
          <xdr:row>118</xdr:row>
          <xdr:rowOff>38100</xdr:rowOff>
        </xdr:to>
        <xdr:sp macro="" textlink="">
          <xdr:nvSpPr>
            <xdr:cNvPr id="9271" name="Host Control 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7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2</xdr:col>
          <xdr:colOff>133350</xdr:colOff>
          <xdr:row>120</xdr:row>
          <xdr:rowOff>38100</xdr:rowOff>
        </xdr:to>
        <xdr:sp macro="" textlink="">
          <xdr:nvSpPr>
            <xdr:cNvPr id="9272" name="Host Control 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7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121</xdr:row>
          <xdr:rowOff>0</xdr:rowOff>
        </xdr:from>
        <xdr:to>
          <xdr:col>2</xdr:col>
          <xdr:colOff>133350</xdr:colOff>
          <xdr:row>122</xdr:row>
          <xdr:rowOff>38100</xdr:rowOff>
        </xdr:to>
        <xdr:sp macro="" textlink="">
          <xdr:nvSpPr>
            <xdr:cNvPr id="9273" name="Host Control 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7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2</xdr:col>
          <xdr:colOff>133350</xdr:colOff>
          <xdr:row>124</xdr:row>
          <xdr:rowOff>38100</xdr:rowOff>
        </xdr:to>
        <xdr:sp macro="" textlink="">
          <xdr:nvSpPr>
            <xdr:cNvPr id="9274" name="Host Control 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7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2</xdr:col>
          <xdr:colOff>133350</xdr:colOff>
          <xdr:row>126</xdr:row>
          <xdr:rowOff>38100</xdr:rowOff>
        </xdr:to>
        <xdr:sp macro="" textlink="">
          <xdr:nvSpPr>
            <xdr:cNvPr id="9275" name="Host Control 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7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2</xdr:col>
          <xdr:colOff>133350</xdr:colOff>
          <xdr:row>128</xdr:row>
          <xdr:rowOff>38100</xdr:rowOff>
        </xdr:to>
        <xdr:sp macro="" textlink="">
          <xdr:nvSpPr>
            <xdr:cNvPr id="9276" name="Host Control 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7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2</xdr:col>
          <xdr:colOff>133350</xdr:colOff>
          <xdr:row>130</xdr:row>
          <xdr:rowOff>38100</xdr:rowOff>
        </xdr:to>
        <xdr:sp macro="" textlink="">
          <xdr:nvSpPr>
            <xdr:cNvPr id="9277" name="Host Control 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7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2</xdr:col>
          <xdr:colOff>133350</xdr:colOff>
          <xdr:row>132</xdr:row>
          <xdr:rowOff>38100</xdr:rowOff>
        </xdr:to>
        <xdr:sp macro="" textlink="">
          <xdr:nvSpPr>
            <xdr:cNvPr id="9278" name="Host Control 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7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2</xdr:col>
          <xdr:colOff>133350</xdr:colOff>
          <xdr:row>134</xdr:row>
          <xdr:rowOff>38100</xdr:rowOff>
        </xdr:to>
        <xdr:sp macro="" textlink="">
          <xdr:nvSpPr>
            <xdr:cNvPr id="9279" name="Host Control 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7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2</xdr:col>
          <xdr:colOff>133350</xdr:colOff>
          <xdr:row>136</xdr:row>
          <xdr:rowOff>38100</xdr:rowOff>
        </xdr:to>
        <xdr:sp macro="" textlink="">
          <xdr:nvSpPr>
            <xdr:cNvPr id="9280" name="Host Control 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7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137</xdr:row>
          <xdr:rowOff>0</xdr:rowOff>
        </xdr:from>
        <xdr:to>
          <xdr:col>2</xdr:col>
          <xdr:colOff>133350</xdr:colOff>
          <xdr:row>138</xdr:row>
          <xdr:rowOff>38100</xdr:rowOff>
        </xdr:to>
        <xdr:sp macro="" textlink="">
          <xdr:nvSpPr>
            <xdr:cNvPr id="9281" name="Host Control 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7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139</xdr:row>
          <xdr:rowOff>0</xdr:rowOff>
        </xdr:from>
        <xdr:to>
          <xdr:col>2</xdr:col>
          <xdr:colOff>133350</xdr:colOff>
          <xdr:row>140</xdr:row>
          <xdr:rowOff>38100</xdr:rowOff>
        </xdr:to>
        <xdr:sp macro="" textlink="">
          <xdr:nvSpPr>
            <xdr:cNvPr id="9282" name="Host Control 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7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141</xdr:row>
          <xdr:rowOff>0</xdr:rowOff>
        </xdr:from>
        <xdr:to>
          <xdr:col>2</xdr:col>
          <xdr:colOff>133350</xdr:colOff>
          <xdr:row>142</xdr:row>
          <xdr:rowOff>38100</xdr:rowOff>
        </xdr:to>
        <xdr:sp macro="" textlink="">
          <xdr:nvSpPr>
            <xdr:cNvPr id="9283" name="Host Control 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7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143</xdr:row>
          <xdr:rowOff>0</xdr:rowOff>
        </xdr:from>
        <xdr:to>
          <xdr:col>2</xdr:col>
          <xdr:colOff>133350</xdr:colOff>
          <xdr:row>144</xdr:row>
          <xdr:rowOff>38100</xdr:rowOff>
        </xdr:to>
        <xdr:sp macro="" textlink="">
          <xdr:nvSpPr>
            <xdr:cNvPr id="9284" name="Host Control 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7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145</xdr:row>
          <xdr:rowOff>0</xdr:rowOff>
        </xdr:from>
        <xdr:to>
          <xdr:col>2</xdr:col>
          <xdr:colOff>133350</xdr:colOff>
          <xdr:row>146</xdr:row>
          <xdr:rowOff>38100</xdr:rowOff>
        </xdr:to>
        <xdr:sp macro="" textlink="">
          <xdr:nvSpPr>
            <xdr:cNvPr id="9285" name="Host Control 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7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147</xdr:row>
          <xdr:rowOff>0</xdr:rowOff>
        </xdr:from>
        <xdr:to>
          <xdr:col>2</xdr:col>
          <xdr:colOff>133350</xdr:colOff>
          <xdr:row>148</xdr:row>
          <xdr:rowOff>38100</xdr:rowOff>
        </xdr:to>
        <xdr:sp macro="" textlink="">
          <xdr:nvSpPr>
            <xdr:cNvPr id="9286" name="Host Control 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7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149</xdr:row>
          <xdr:rowOff>0</xdr:rowOff>
        </xdr:from>
        <xdr:to>
          <xdr:col>2</xdr:col>
          <xdr:colOff>133350</xdr:colOff>
          <xdr:row>150</xdr:row>
          <xdr:rowOff>38100</xdr:rowOff>
        </xdr:to>
        <xdr:sp macro="" textlink="">
          <xdr:nvSpPr>
            <xdr:cNvPr id="9287" name="Host Control 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7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151</xdr:row>
          <xdr:rowOff>0</xdr:rowOff>
        </xdr:from>
        <xdr:to>
          <xdr:col>2</xdr:col>
          <xdr:colOff>133350</xdr:colOff>
          <xdr:row>152</xdr:row>
          <xdr:rowOff>38100</xdr:rowOff>
        </xdr:to>
        <xdr:sp macro="" textlink="">
          <xdr:nvSpPr>
            <xdr:cNvPr id="9288" name="Host Control 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7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153</xdr:row>
          <xdr:rowOff>0</xdr:rowOff>
        </xdr:from>
        <xdr:to>
          <xdr:col>2</xdr:col>
          <xdr:colOff>133350</xdr:colOff>
          <xdr:row>154</xdr:row>
          <xdr:rowOff>38100</xdr:rowOff>
        </xdr:to>
        <xdr:sp macro="" textlink="">
          <xdr:nvSpPr>
            <xdr:cNvPr id="9289" name="Host Control 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7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155</xdr:row>
          <xdr:rowOff>0</xdr:rowOff>
        </xdr:from>
        <xdr:to>
          <xdr:col>2</xdr:col>
          <xdr:colOff>133350</xdr:colOff>
          <xdr:row>156</xdr:row>
          <xdr:rowOff>38100</xdr:rowOff>
        </xdr:to>
        <xdr:sp macro="" textlink="">
          <xdr:nvSpPr>
            <xdr:cNvPr id="9290" name="Host Control 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7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157</xdr:row>
          <xdr:rowOff>0</xdr:rowOff>
        </xdr:from>
        <xdr:to>
          <xdr:col>2</xdr:col>
          <xdr:colOff>133350</xdr:colOff>
          <xdr:row>158</xdr:row>
          <xdr:rowOff>38100</xdr:rowOff>
        </xdr:to>
        <xdr:sp macro="" textlink="">
          <xdr:nvSpPr>
            <xdr:cNvPr id="9291" name="Host Control 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7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159</xdr:row>
          <xdr:rowOff>0</xdr:rowOff>
        </xdr:from>
        <xdr:to>
          <xdr:col>2</xdr:col>
          <xdr:colOff>133350</xdr:colOff>
          <xdr:row>160</xdr:row>
          <xdr:rowOff>38100</xdr:rowOff>
        </xdr:to>
        <xdr:sp macro="" textlink="">
          <xdr:nvSpPr>
            <xdr:cNvPr id="9292" name="Host Control 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7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161</xdr:row>
          <xdr:rowOff>0</xdr:rowOff>
        </xdr:from>
        <xdr:to>
          <xdr:col>2</xdr:col>
          <xdr:colOff>133350</xdr:colOff>
          <xdr:row>162</xdr:row>
          <xdr:rowOff>38100</xdr:rowOff>
        </xdr:to>
        <xdr:sp macro="" textlink="">
          <xdr:nvSpPr>
            <xdr:cNvPr id="9293" name="Host Control 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7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163</xdr:row>
          <xdr:rowOff>0</xdr:rowOff>
        </xdr:from>
        <xdr:to>
          <xdr:col>2</xdr:col>
          <xdr:colOff>133350</xdr:colOff>
          <xdr:row>164</xdr:row>
          <xdr:rowOff>38100</xdr:rowOff>
        </xdr:to>
        <xdr:sp macro="" textlink="">
          <xdr:nvSpPr>
            <xdr:cNvPr id="9294" name="Host Control  78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7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165</xdr:row>
          <xdr:rowOff>0</xdr:rowOff>
        </xdr:from>
        <xdr:to>
          <xdr:col>2</xdr:col>
          <xdr:colOff>133350</xdr:colOff>
          <xdr:row>166</xdr:row>
          <xdr:rowOff>38100</xdr:rowOff>
        </xdr:to>
        <xdr:sp macro="" textlink="">
          <xdr:nvSpPr>
            <xdr:cNvPr id="9295" name="Host Control  79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7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167</xdr:row>
          <xdr:rowOff>0</xdr:rowOff>
        </xdr:from>
        <xdr:to>
          <xdr:col>2</xdr:col>
          <xdr:colOff>133350</xdr:colOff>
          <xdr:row>168</xdr:row>
          <xdr:rowOff>38100</xdr:rowOff>
        </xdr:to>
        <xdr:sp macro="" textlink="">
          <xdr:nvSpPr>
            <xdr:cNvPr id="9296" name="Host Control  80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7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169</xdr:row>
          <xdr:rowOff>0</xdr:rowOff>
        </xdr:from>
        <xdr:to>
          <xdr:col>2</xdr:col>
          <xdr:colOff>133350</xdr:colOff>
          <xdr:row>170</xdr:row>
          <xdr:rowOff>38100</xdr:rowOff>
        </xdr:to>
        <xdr:sp macro="" textlink="">
          <xdr:nvSpPr>
            <xdr:cNvPr id="9297" name="Host Control 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7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171</xdr:row>
          <xdr:rowOff>0</xdr:rowOff>
        </xdr:from>
        <xdr:to>
          <xdr:col>2</xdr:col>
          <xdr:colOff>133350</xdr:colOff>
          <xdr:row>172</xdr:row>
          <xdr:rowOff>38100</xdr:rowOff>
        </xdr:to>
        <xdr:sp macro="" textlink="">
          <xdr:nvSpPr>
            <xdr:cNvPr id="9298" name="Host Control 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7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173</xdr:row>
          <xdr:rowOff>0</xdr:rowOff>
        </xdr:from>
        <xdr:to>
          <xdr:col>2</xdr:col>
          <xdr:colOff>133350</xdr:colOff>
          <xdr:row>174</xdr:row>
          <xdr:rowOff>38100</xdr:rowOff>
        </xdr:to>
        <xdr:sp macro="" textlink="">
          <xdr:nvSpPr>
            <xdr:cNvPr id="9299" name="Host Control 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7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175</xdr:row>
          <xdr:rowOff>0</xdr:rowOff>
        </xdr:from>
        <xdr:to>
          <xdr:col>2</xdr:col>
          <xdr:colOff>133350</xdr:colOff>
          <xdr:row>176</xdr:row>
          <xdr:rowOff>38100</xdr:rowOff>
        </xdr:to>
        <xdr:sp macro="" textlink="">
          <xdr:nvSpPr>
            <xdr:cNvPr id="9300" name="Host Control 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7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177</xdr:row>
          <xdr:rowOff>0</xdr:rowOff>
        </xdr:from>
        <xdr:to>
          <xdr:col>2</xdr:col>
          <xdr:colOff>133350</xdr:colOff>
          <xdr:row>178</xdr:row>
          <xdr:rowOff>38100</xdr:rowOff>
        </xdr:to>
        <xdr:sp macro="" textlink="">
          <xdr:nvSpPr>
            <xdr:cNvPr id="9301" name="Host Control 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7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179</xdr:row>
          <xdr:rowOff>0</xdr:rowOff>
        </xdr:from>
        <xdr:to>
          <xdr:col>2</xdr:col>
          <xdr:colOff>133350</xdr:colOff>
          <xdr:row>180</xdr:row>
          <xdr:rowOff>38100</xdr:rowOff>
        </xdr:to>
        <xdr:sp macro="" textlink="">
          <xdr:nvSpPr>
            <xdr:cNvPr id="9302" name="Host Control 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7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181</xdr:row>
          <xdr:rowOff>0</xdr:rowOff>
        </xdr:from>
        <xdr:to>
          <xdr:col>2</xdr:col>
          <xdr:colOff>133350</xdr:colOff>
          <xdr:row>182</xdr:row>
          <xdr:rowOff>38100</xdr:rowOff>
        </xdr:to>
        <xdr:sp macro="" textlink="">
          <xdr:nvSpPr>
            <xdr:cNvPr id="9303" name="Host Control 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7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183</xdr:row>
          <xdr:rowOff>0</xdr:rowOff>
        </xdr:from>
        <xdr:to>
          <xdr:col>2</xdr:col>
          <xdr:colOff>133350</xdr:colOff>
          <xdr:row>184</xdr:row>
          <xdr:rowOff>38100</xdr:rowOff>
        </xdr:to>
        <xdr:sp macro="" textlink="">
          <xdr:nvSpPr>
            <xdr:cNvPr id="9304" name="Host Control 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7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185</xdr:row>
          <xdr:rowOff>0</xdr:rowOff>
        </xdr:from>
        <xdr:to>
          <xdr:col>2</xdr:col>
          <xdr:colOff>133350</xdr:colOff>
          <xdr:row>186</xdr:row>
          <xdr:rowOff>38100</xdr:rowOff>
        </xdr:to>
        <xdr:sp macro="" textlink="">
          <xdr:nvSpPr>
            <xdr:cNvPr id="9305" name="Host Control 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7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187</xdr:row>
          <xdr:rowOff>0</xdr:rowOff>
        </xdr:from>
        <xdr:to>
          <xdr:col>2</xdr:col>
          <xdr:colOff>133350</xdr:colOff>
          <xdr:row>188</xdr:row>
          <xdr:rowOff>38100</xdr:rowOff>
        </xdr:to>
        <xdr:sp macro="" textlink="">
          <xdr:nvSpPr>
            <xdr:cNvPr id="9306" name="Host Control 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7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189</xdr:row>
          <xdr:rowOff>0</xdr:rowOff>
        </xdr:from>
        <xdr:to>
          <xdr:col>2</xdr:col>
          <xdr:colOff>133350</xdr:colOff>
          <xdr:row>190</xdr:row>
          <xdr:rowOff>38100</xdr:rowOff>
        </xdr:to>
        <xdr:sp macro="" textlink="">
          <xdr:nvSpPr>
            <xdr:cNvPr id="9307" name="Host Control 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7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191</xdr:row>
          <xdr:rowOff>0</xdr:rowOff>
        </xdr:from>
        <xdr:to>
          <xdr:col>2</xdr:col>
          <xdr:colOff>133350</xdr:colOff>
          <xdr:row>192</xdr:row>
          <xdr:rowOff>38100</xdr:rowOff>
        </xdr:to>
        <xdr:sp macro="" textlink="">
          <xdr:nvSpPr>
            <xdr:cNvPr id="9308" name="Host Control 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7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193</xdr:row>
          <xdr:rowOff>0</xdr:rowOff>
        </xdr:from>
        <xdr:to>
          <xdr:col>2</xdr:col>
          <xdr:colOff>133350</xdr:colOff>
          <xdr:row>194</xdr:row>
          <xdr:rowOff>38100</xdr:rowOff>
        </xdr:to>
        <xdr:sp macro="" textlink="">
          <xdr:nvSpPr>
            <xdr:cNvPr id="9309" name="Host Control 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7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195</xdr:row>
          <xdr:rowOff>0</xdr:rowOff>
        </xdr:from>
        <xdr:to>
          <xdr:col>2</xdr:col>
          <xdr:colOff>133350</xdr:colOff>
          <xdr:row>196</xdr:row>
          <xdr:rowOff>38100</xdr:rowOff>
        </xdr:to>
        <xdr:sp macro="" textlink="">
          <xdr:nvSpPr>
            <xdr:cNvPr id="9310" name="Host Control 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7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197</xdr:row>
          <xdr:rowOff>0</xdr:rowOff>
        </xdr:from>
        <xdr:to>
          <xdr:col>2</xdr:col>
          <xdr:colOff>133350</xdr:colOff>
          <xdr:row>198</xdr:row>
          <xdr:rowOff>38100</xdr:rowOff>
        </xdr:to>
        <xdr:sp macro="" textlink="">
          <xdr:nvSpPr>
            <xdr:cNvPr id="9311" name="Host Control 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7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199</xdr:row>
          <xdr:rowOff>0</xdr:rowOff>
        </xdr:from>
        <xdr:to>
          <xdr:col>2</xdr:col>
          <xdr:colOff>133350</xdr:colOff>
          <xdr:row>200</xdr:row>
          <xdr:rowOff>38100</xdr:rowOff>
        </xdr:to>
        <xdr:sp macro="" textlink="">
          <xdr:nvSpPr>
            <xdr:cNvPr id="9312" name="Host Control 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7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201</xdr:row>
          <xdr:rowOff>0</xdr:rowOff>
        </xdr:from>
        <xdr:to>
          <xdr:col>2</xdr:col>
          <xdr:colOff>133350</xdr:colOff>
          <xdr:row>202</xdr:row>
          <xdr:rowOff>38100</xdr:rowOff>
        </xdr:to>
        <xdr:sp macro="" textlink="">
          <xdr:nvSpPr>
            <xdr:cNvPr id="9313" name="Host Control 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7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2</xdr:col>
          <xdr:colOff>133350</xdr:colOff>
          <xdr:row>204</xdr:row>
          <xdr:rowOff>38100</xdr:rowOff>
        </xdr:to>
        <xdr:sp macro="" textlink="">
          <xdr:nvSpPr>
            <xdr:cNvPr id="9314" name="Host Control 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7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205</xdr:row>
          <xdr:rowOff>0</xdr:rowOff>
        </xdr:from>
        <xdr:to>
          <xdr:col>2</xdr:col>
          <xdr:colOff>133350</xdr:colOff>
          <xdr:row>206</xdr:row>
          <xdr:rowOff>38100</xdr:rowOff>
        </xdr:to>
        <xdr:sp macro="" textlink="">
          <xdr:nvSpPr>
            <xdr:cNvPr id="9315" name="Host Control 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7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207</xdr:row>
          <xdr:rowOff>0</xdr:rowOff>
        </xdr:from>
        <xdr:to>
          <xdr:col>2</xdr:col>
          <xdr:colOff>133350</xdr:colOff>
          <xdr:row>208</xdr:row>
          <xdr:rowOff>38100</xdr:rowOff>
        </xdr:to>
        <xdr:sp macro="" textlink="">
          <xdr:nvSpPr>
            <xdr:cNvPr id="9316" name="Host Control 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7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209</xdr:row>
          <xdr:rowOff>0</xdr:rowOff>
        </xdr:from>
        <xdr:to>
          <xdr:col>2</xdr:col>
          <xdr:colOff>133350</xdr:colOff>
          <xdr:row>210</xdr:row>
          <xdr:rowOff>38100</xdr:rowOff>
        </xdr:to>
        <xdr:sp macro="" textlink="">
          <xdr:nvSpPr>
            <xdr:cNvPr id="9317" name="Host Control 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7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211</xdr:row>
          <xdr:rowOff>0</xdr:rowOff>
        </xdr:from>
        <xdr:to>
          <xdr:col>2</xdr:col>
          <xdr:colOff>133350</xdr:colOff>
          <xdr:row>212</xdr:row>
          <xdr:rowOff>38100</xdr:rowOff>
        </xdr:to>
        <xdr:sp macro="" textlink="">
          <xdr:nvSpPr>
            <xdr:cNvPr id="9318" name="Host Control 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7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213</xdr:row>
          <xdr:rowOff>0</xdr:rowOff>
        </xdr:from>
        <xdr:to>
          <xdr:col>2</xdr:col>
          <xdr:colOff>133350</xdr:colOff>
          <xdr:row>214</xdr:row>
          <xdr:rowOff>38100</xdr:rowOff>
        </xdr:to>
        <xdr:sp macro="" textlink="">
          <xdr:nvSpPr>
            <xdr:cNvPr id="9319" name="Host Control 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7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215</xdr:row>
          <xdr:rowOff>0</xdr:rowOff>
        </xdr:from>
        <xdr:to>
          <xdr:col>2</xdr:col>
          <xdr:colOff>133350</xdr:colOff>
          <xdr:row>216</xdr:row>
          <xdr:rowOff>38100</xdr:rowOff>
        </xdr:to>
        <xdr:sp macro="" textlink="">
          <xdr:nvSpPr>
            <xdr:cNvPr id="9320" name="Host Control 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7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217</xdr:row>
          <xdr:rowOff>0</xdr:rowOff>
        </xdr:from>
        <xdr:to>
          <xdr:col>2</xdr:col>
          <xdr:colOff>133350</xdr:colOff>
          <xdr:row>218</xdr:row>
          <xdr:rowOff>38100</xdr:rowOff>
        </xdr:to>
        <xdr:sp macro="" textlink="">
          <xdr:nvSpPr>
            <xdr:cNvPr id="9321" name="Host Control 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7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219</xdr:row>
          <xdr:rowOff>0</xdr:rowOff>
        </xdr:from>
        <xdr:to>
          <xdr:col>2</xdr:col>
          <xdr:colOff>133350</xdr:colOff>
          <xdr:row>220</xdr:row>
          <xdr:rowOff>38100</xdr:rowOff>
        </xdr:to>
        <xdr:sp macro="" textlink="">
          <xdr:nvSpPr>
            <xdr:cNvPr id="9322" name="Host Control 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7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221</xdr:row>
          <xdr:rowOff>0</xdr:rowOff>
        </xdr:from>
        <xdr:to>
          <xdr:col>2</xdr:col>
          <xdr:colOff>133350</xdr:colOff>
          <xdr:row>222</xdr:row>
          <xdr:rowOff>38100</xdr:rowOff>
        </xdr:to>
        <xdr:sp macro="" textlink="">
          <xdr:nvSpPr>
            <xdr:cNvPr id="9323" name="Host Control 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7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0</xdr:rowOff>
        </xdr:from>
        <xdr:to>
          <xdr:col>2</xdr:col>
          <xdr:colOff>133350</xdr:colOff>
          <xdr:row>224</xdr:row>
          <xdr:rowOff>38100</xdr:rowOff>
        </xdr:to>
        <xdr:sp macro="" textlink="">
          <xdr:nvSpPr>
            <xdr:cNvPr id="9324" name="Host Control 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7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0</xdr:rowOff>
        </xdr:from>
        <xdr:to>
          <xdr:col>2</xdr:col>
          <xdr:colOff>133350</xdr:colOff>
          <xdr:row>226</xdr:row>
          <xdr:rowOff>38100</xdr:rowOff>
        </xdr:to>
        <xdr:sp macro="" textlink="">
          <xdr:nvSpPr>
            <xdr:cNvPr id="9325" name="Host Control 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7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0</xdr:rowOff>
        </xdr:from>
        <xdr:to>
          <xdr:col>2</xdr:col>
          <xdr:colOff>133350</xdr:colOff>
          <xdr:row>228</xdr:row>
          <xdr:rowOff>38100</xdr:rowOff>
        </xdr:to>
        <xdr:sp macro="" textlink="">
          <xdr:nvSpPr>
            <xdr:cNvPr id="9326" name="Host Control 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7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0</xdr:rowOff>
        </xdr:from>
        <xdr:to>
          <xdr:col>2</xdr:col>
          <xdr:colOff>133350</xdr:colOff>
          <xdr:row>230</xdr:row>
          <xdr:rowOff>38100</xdr:rowOff>
        </xdr:to>
        <xdr:sp macro="" textlink="">
          <xdr:nvSpPr>
            <xdr:cNvPr id="9327" name="Host Control 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7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0</xdr:rowOff>
        </xdr:from>
        <xdr:to>
          <xdr:col>2</xdr:col>
          <xdr:colOff>133350</xdr:colOff>
          <xdr:row>232</xdr:row>
          <xdr:rowOff>38100</xdr:rowOff>
        </xdr:to>
        <xdr:sp macro="" textlink="">
          <xdr:nvSpPr>
            <xdr:cNvPr id="9328" name="Host Control 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7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0</xdr:rowOff>
        </xdr:from>
        <xdr:to>
          <xdr:col>2</xdr:col>
          <xdr:colOff>133350</xdr:colOff>
          <xdr:row>234</xdr:row>
          <xdr:rowOff>38100</xdr:rowOff>
        </xdr:to>
        <xdr:sp macro="" textlink="">
          <xdr:nvSpPr>
            <xdr:cNvPr id="9329" name="Host Control 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7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0</xdr:rowOff>
        </xdr:from>
        <xdr:to>
          <xdr:col>2</xdr:col>
          <xdr:colOff>133350</xdr:colOff>
          <xdr:row>236</xdr:row>
          <xdr:rowOff>38100</xdr:rowOff>
        </xdr:to>
        <xdr:sp macro="" textlink="">
          <xdr:nvSpPr>
            <xdr:cNvPr id="9330" name="Host Control 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7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237</xdr:row>
          <xdr:rowOff>0</xdr:rowOff>
        </xdr:from>
        <xdr:to>
          <xdr:col>2</xdr:col>
          <xdr:colOff>133350</xdr:colOff>
          <xdr:row>238</xdr:row>
          <xdr:rowOff>38100</xdr:rowOff>
        </xdr:to>
        <xdr:sp macro="" textlink="">
          <xdr:nvSpPr>
            <xdr:cNvPr id="9331" name="Host Control 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7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239</xdr:row>
          <xdr:rowOff>0</xdr:rowOff>
        </xdr:from>
        <xdr:to>
          <xdr:col>2</xdr:col>
          <xdr:colOff>133350</xdr:colOff>
          <xdr:row>240</xdr:row>
          <xdr:rowOff>38100</xdr:rowOff>
        </xdr:to>
        <xdr:sp macro="" textlink="">
          <xdr:nvSpPr>
            <xdr:cNvPr id="9332" name="Host Control 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7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241</xdr:row>
          <xdr:rowOff>0</xdr:rowOff>
        </xdr:from>
        <xdr:to>
          <xdr:col>2</xdr:col>
          <xdr:colOff>133350</xdr:colOff>
          <xdr:row>242</xdr:row>
          <xdr:rowOff>38100</xdr:rowOff>
        </xdr:to>
        <xdr:sp macro="" textlink="">
          <xdr:nvSpPr>
            <xdr:cNvPr id="9333" name="Host Control 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7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243</xdr:row>
          <xdr:rowOff>0</xdr:rowOff>
        </xdr:from>
        <xdr:to>
          <xdr:col>2</xdr:col>
          <xdr:colOff>133350</xdr:colOff>
          <xdr:row>244</xdr:row>
          <xdr:rowOff>38100</xdr:rowOff>
        </xdr:to>
        <xdr:sp macro="" textlink="">
          <xdr:nvSpPr>
            <xdr:cNvPr id="9334" name="Host Control 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7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245</xdr:row>
          <xdr:rowOff>0</xdr:rowOff>
        </xdr:from>
        <xdr:to>
          <xdr:col>2</xdr:col>
          <xdr:colOff>133350</xdr:colOff>
          <xdr:row>246</xdr:row>
          <xdr:rowOff>38100</xdr:rowOff>
        </xdr:to>
        <xdr:sp macro="" textlink="">
          <xdr:nvSpPr>
            <xdr:cNvPr id="9335" name="Host Control 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7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eng\E\13-Other\Tadin-Titip\Backup%20tadin\06.Partlist%20Step%203%20(45%20assy)\198Z11734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d-05\LILIS\GAJI\GAJI%20PLET\GAJI%20PENGAJUAN%20KE%20KI\2010\13%20Agust~12%20Sep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ILIS\GAJI\GAJI%20PLET\GAJI%20PENGAJUAN%20KE%20KI\2010\13%20Agust~12%20Sept%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d-2\E\LILIS\GAJI\GAJI%20PLET\GAJI%20PENGAJUAN%20KE%20KI\2010\13%20Agust~12%20Sept%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ILIS/GAJI/GAJI%20PLET/GAJI%20PENGAJUAN%20KE%20KI/2010/13%20Agust~12%20Sept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LIST"/>
      <sheetName val="COTLIST"/>
      <sheetName val="MARKERLIST"/>
      <sheetName val="BREAK DOWN"/>
      <sheetName val="#REF!"/>
      <sheetName val="LTPP AHM APRIL ORI OK"/>
      <sheetName val="Kls3"/>
      <sheetName val="FG"/>
      <sheetName val="Repair Out"/>
      <sheetName val="HR"/>
      <sheetName val="BC"/>
      <sheetName val="Data Awal"/>
      <sheetName val="RFG mar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s3"/>
      <sheetName val="PARTLIST"/>
      <sheetName val="KlsJauh"/>
      <sheetName val="LKlsJauh"/>
      <sheetName val="AbsPeng"/>
      <sheetName val="LbrPeng"/>
      <sheetName val="Kls1"/>
      <sheetName val="Kls2"/>
      <sheetName val="LKls2"/>
      <sheetName val="LKls3 "/>
      <sheetName val="TjSiang"/>
      <sheetName val="LTjSiang"/>
      <sheetName val="R2"/>
      <sheetName val="LR2"/>
      <sheetName val="R4A"/>
      <sheetName val="LR4A"/>
      <sheetName val="R2A"/>
      <sheetName val="LR2A"/>
      <sheetName val="R2B"/>
      <sheetName val="LR2B"/>
      <sheetName val="R4B"/>
      <sheetName val="LR4B"/>
      <sheetName val="3EI"/>
      <sheetName val="L3EI"/>
      <sheetName val="2EI"/>
      <sheetName val="L2EI"/>
      <sheetName val="RPL"/>
      <sheetName val="LRPL"/>
      <sheetName val="Binong"/>
      <sheetName val="LBin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sJauh"/>
      <sheetName val="LKlsJauh"/>
      <sheetName val="AbsPeng"/>
      <sheetName val="LbrPeng"/>
      <sheetName val="Kls1"/>
      <sheetName val="Kls2"/>
      <sheetName val="LKls2"/>
      <sheetName val="Kls3"/>
      <sheetName val="LKls3 "/>
      <sheetName val="TjSiang"/>
      <sheetName val="LTjSiang"/>
      <sheetName val="R2"/>
      <sheetName val="LR2"/>
      <sheetName val="R4A"/>
      <sheetName val="LR4A"/>
      <sheetName val="R2A"/>
      <sheetName val="LR2A"/>
      <sheetName val="R2B"/>
      <sheetName val="LR2B"/>
      <sheetName val="R4B"/>
      <sheetName val="LR4B"/>
      <sheetName val="3EI"/>
      <sheetName val="L3EI"/>
      <sheetName val="2EI"/>
      <sheetName val="L2EI"/>
      <sheetName val="RPL"/>
      <sheetName val="LRPL"/>
      <sheetName val="Binong"/>
      <sheetName val="LBinong"/>
      <sheetName val="PARTLIST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s3"/>
      <sheetName val="KlsJauh"/>
      <sheetName val="LKlsJauh"/>
      <sheetName val="AbsPeng"/>
      <sheetName val="LbrPeng"/>
      <sheetName val="Kls1"/>
      <sheetName val="Kls2"/>
      <sheetName val="LKls2"/>
      <sheetName val="LKls3 "/>
      <sheetName val="TjSiang"/>
      <sheetName val="LTjSiang"/>
      <sheetName val="R2"/>
      <sheetName val="LR2"/>
      <sheetName val="R4A"/>
      <sheetName val="LR4A"/>
      <sheetName val="R2A"/>
      <sheetName val="LR2A"/>
      <sheetName val="R2B"/>
      <sheetName val="LR2B"/>
      <sheetName val="R4B"/>
      <sheetName val="LR4B"/>
      <sheetName val="3EI"/>
      <sheetName val="L3EI"/>
      <sheetName val="2EI"/>
      <sheetName val="L2EI"/>
      <sheetName val="RPL"/>
      <sheetName val="LRPL"/>
      <sheetName val="Binong"/>
      <sheetName val="LBin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s3"/>
      <sheetName val="PARTLIST"/>
      <sheetName val="KlsJauh"/>
      <sheetName val="LKlsJauh"/>
      <sheetName val="AbsPeng"/>
      <sheetName val="LbrPeng"/>
      <sheetName val="Kls1"/>
      <sheetName val="Kls2"/>
      <sheetName val="LKls2"/>
      <sheetName val="LKls3 "/>
      <sheetName val="TjSiang"/>
      <sheetName val="LTjSiang"/>
      <sheetName val="R2"/>
      <sheetName val="LR2"/>
      <sheetName val="R4A"/>
      <sheetName val="LR4A"/>
      <sheetName val="R2A"/>
      <sheetName val="LR2A"/>
      <sheetName val="R2B"/>
      <sheetName val="LR2B"/>
      <sheetName val="R4B"/>
      <sheetName val="LR4B"/>
      <sheetName val="3EI"/>
      <sheetName val="L3EI"/>
      <sheetName val="2EI"/>
      <sheetName val="L2EI"/>
      <sheetName val="RPL"/>
      <sheetName val="LRPL"/>
      <sheetName val="Binong"/>
      <sheetName val="LBin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8.xml"/><Relationship Id="rId21" Type="http://schemas.openxmlformats.org/officeDocument/2006/relationships/control" Target="../activeX/activeX10.xml"/><Relationship Id="rId42" Type="http://schemas.openxmlformats.org/officeDocument/2006/relationships/image" Target="../media/image21.emf"/><Relationship Id="rId63" Type="http://schemas.openxmlformats.org/officeDocument/2006/relationships/control" Target="../activeX/activeX31.xml"/><Relationship Id="rId84" Type="http://schemas.openxmlformats.org/officeDocument/2006/relationships/image" Target="../media/image42.emf"/><Relationship Id="rId138" Type="http://schemas.openxmlformats.org/officeDocument/2006/relationships/image" Target="../media/image69.emf"/><Relationship Id="rId159" Type="http://schemas.openxmlformats.org/officeDocument/2006/relationships/control" Target="../activeX/activeX79.xml"/><Relationship Id="rId170" Type="http://schemas.openxmlformats.org/officeDocument/2006/relationships/image" Target="../media/image85.emf"/><Relationship Id="rId191" Type="http://schemas.openxmlformats.org/officeDocument/2006/relationships/control" Target="../activeX/activeX95.xml"/><Relationship Id="rId205" Type="http://schemas.openxmlformats.org/officeDocument/2006/relationships/control" Target="../activeX/activeX102.xml"/><Relationship Id="rId226" Type="http://schemas.openxmlformats.org/officeDocument/2006/relationships/image" Target="../media/image113.emf"/><Relationship Id="rId107" Type="http://schemas.openxmlformats.org/officeDocument/2006/relationships/control" Target="../activeX/activeX53.xml"/><Relationship Id="rId11" Type="http://schemas.openxmlformats.org/officeDocument/2006/relationships/control" Target="../activeX/activeX5.xml"/><Relationship Id="rId32" Type="http://schemas.openxmlformats.org/officeDocument/2006/relationships/image" Target="../media/image16.emf"/><Relationship Id="rId53" Type="http://schemas.openxmlformats.org/officeDocument/2006/relationships/control" Target="../activeX/activeX26.xml"/><Relationship Id="rId74" Type="http://schemas.openxmlformats.org/officeDocument/2006/relationships/image" Target="../media/image37.emf"/><Relationship Id="rId128" Type="http://schemas.openxmlformats.org/officeDocument/2006/relationships/image" Target="../media/image64.emf"/><Relationship Id="rId149" Type="http://schemas.openxmlformats.org/officeDocument/2006/relationships/control" Target="../activeX/activeX74.xml"/><Relationship Id="rId5" Type="http://schemas.openxmlformats.org/officeDocument/2006/relationships/control" Target="../activeX/activeX2.xml"/><Relationship Id="rId95" Type="http://schemas.openxmlformats.org/officeDocument/2006/relationships/control" Target="../activeX/activeX47.xml"/><Relationship Id="rId160" Type="http://schemas.openxmlformats.org/officeDocument/2006/relationships/image" Target="../media/image80.emf"/><Relationship Id="rId181" Type="http://schemas.openxmlformats.org/officeDocument/2006/relationships/control" Target="../activeX/activeX90.xml"/><Relationship Id="rId216" Type="http://schemas.openxmlformats.org/officeDocument/2006/relationships/image" Target="../media/image108.emf"/><Relationship Id="rId237" Type="http://schemas.openxmlformats.org/officeDocument/2006/relationships/control" Target="../activeX/activeX118.xml"/><Relationship Id="rId22" Type="http://schemas.openxmlformats.org/officeDocument/2006/relationships/image" Target="../media/image11.emf"/><Relationship Id="rId43" Type="http://schemas.openxmlformats.org/officeDocument/2006/relationships/control" Target="../activeX/activeX21.xml"/><Relationship Id="rId64" Type="http://schemas.openxmlformats.org/officeDocument/2006/relationships/image" Target="../media/image32.emf"/><Relationship Id="rId118" Type="http://schemas.openxmlformats.org/officeDocument/2006/relationships/image" Target="../media/image59.emf"/><Relationship Id="rId139" Type="http://schemas.openxmlformats.org/officeDocument/2006/relationships/control" Target="../activeX/activeX69.xml"/><Relationship Id="rId85" Type="http://schemas.openxmlformats.org/officeDocument/2006/relationships/control" Target="../activeX/activeX42.xml"/><Relationship Id="rId150" Type="http://schemas.openxmlformats.org/officeDocument/2006/relationships/image" Target="../media/image75.emf"/><Relationship Id="rId171" Type="http://schemas.openxmlformats.org/officeDocument/2006/relationships/control" Target="../activeX/activeX85.xml"/><Relationship Id="rId192" Type="http://schemas.openxmlformats.org/officeDocument/2006/relationships/image" Target="../media/image96.emf"/><Relationship Id="rId206" Type="http://schemas.openxmlformats.org/officeDocument/2006/relationships/image" Target="../media/image103.emf"/><Relationship Id="rId227" Type="http://schemas.openxmlformats.org/officeDocument/2006/relationships/control" Target="../activeX/activeX113.xml"/><Relationship Id="rId12" Type="http://schemas.openxmlformats.org/officeDocument/2006/relationships/image" Target="../media/image6.emf"/><Relationship Id="rId33" Type="http://schemas.openxmlformats.org/officeDocument/2006/relationships/control" Target="../activeX/activeX16.xml"/><Relationship Id="rId108" Type="http://schemas.openxmlformats.org/officeDocument/2006/relationships/image" Target="../media/image54.emf"/><Relationship Id="rId129" Type="http://schemas.openxmlformats.org/officeDocument/2006/relationships/control" Target="../activeX/activeX64.xml"/><Relationship Id="rId54" Type="http://schemas.openxmlformats.org/officeDocument/2006/relationships/image" Target="../media/image27.emf"/><Relationship Id="rId75" Type="http://schemas.openxmlformats.org/officeDocument/2006/relationships/control" Target="../activeX/activeX37.xml"/><Relationship Id="rId96" Type="http://schemas.openxmlformats.org/officeDocument/2006/relationships/image" Target="../media/image48.emf"/><Relationship Id="rId140" Type="http://schemas.openxmlformats.org/officeDocument/2006/relationships/image" Target="../media/image70.emf"/><Relationship Id="rId161" Type="http://schemas.openxmlformats.org/officeDocument/2006/relationships/control" Target="../activeX/activeX80.xml"/><Relationship Id="rId182" Type="http://schemas.openxmlformats.org/officeDocument/2006/relationships/image" Target="../media/image91.emf"/><Relationship Id="rId217" Type="http://schemas.openxmlformats.org/officeDocument/2006/relationships/control" Target="../activeX/activeX108.xml"/><Relationship Id="rId6" Type="http://schemas.openxmlformats.org/officeDocument/2006/relationships/image" Target="../media/image3.emf"/><Relationship Id="rId238" Type="http://schemas.openxmlformats.org/officeDocument/2006/relationships/image" Target="../media/image119.emf"/><Relationship Id="rId23" Type="http://schemas.openxmlformats.org/officeDocument/2006/relationships/control" Target="../activeX/activeX11.xml"/><Relationship Id="rId119" Type="http://schemas.openxmlformats.org/officeDocument/2006/relationships/control" Target="../activeX/activeX59.xml"/><Relationship Id="rId44" Type="http://schemas.openxmlformats.org/officeDocument/2006/relationships/image" Target="../media/image22.emf"/><Relationship Id="rId65" Type="http://schemas.openxmlformats.org/officeDocument/2006/relationships/control" Target="../activeX/activeX32.xml"/><Relationship Id="rId86" Type="http://schemas.openxmlformats.org/officeDocument/2006/relationships/image" Target="../media/image43.emf"/><Relationship Id="rId130" Type="http://schemas.openxmlformats.org/officeDocument/2006/relationships/image" Target="../media/image65.emf"/><Relationship Id="rId151" Type="http://schemas.openxmlformats.org/officeDocument/2006/relationships/control" Target="../activeX/activeX75.xml"/><Relationship Id="rId172" Type="http://schemas.openxmlformats.org/officeDocument/2006/relationships/image" Target="../media/image86.emf"/><Relationship Id="rId193" Type="http://schemas.openxmlformats.org/officeDocument/2006/relationships/control" Target="../activeX/activeX96.xml"/><Relationship Id="rId207" Type="http://schemas.openxmlformats.org/officeDocument/2006/relationships/control" Target="../activeX/activeX103.xml"/><Relationship Id="rId228" Type="http://schemas.openxmlformats.org/officeDocument/2006/relationships/image" Target="../media/image114.emf"/><Relationship Id="rId13" Type="http://schemas.openxmlformats.org/officeDocument/2006/relationships/control" Target="../activeX/activeX6.xml"/><Relationship Id="rId109" Type="http://schemas.openxmlformats.org/officeDocument/2006/relationships/control" Target="../activeX/activeX54.xml"/><Relationship Id="rId34" Type="http://schemas.openxmlformats.org/officeDocument/2006/relationships/image" Target="../media/image17.emf"/><Relationship Id="rId55" Type="http://schemas.openxmlformats.org/officeDocument/2006/relationships/control" Target="../activeX/activeX27.xml"/><Relationship Id="rId76" Type="http://schemas.openxmlformats.org/officeDocument/2006/relationships/image" Target="../media/image38.emf"/><Relationship Id="rId97" Type="http://schemas.openxmlformats.org/officeDocument/2006/relationships/control" Target="../activeX/activeX48.xml"/><Relationship Id="rId120" Type="http://schemas.openxmlformats.org/officeDocument/2006/relationships/image" Target="../media/image60.emf"/><Relationship Id="rId141" Type="http://schemas.openxmlformats.org/officeDocument/2006/relationships/control" Target="../activeX/activeX70.xml"/><Relationship Id="rId7" Type="http://schemas.openxmlformats.org/officeDocument/2006/relationships/control" Target="../activeX/activeX3.xml"/><Relationship Id="rId162" Type="http://schemas.openxmlformats.org/officeDocument/2006/relationships/image" Target="../media/image81.emf"/><Relationship Id="rId183" Type="http://schemas.openxmlformats.org/officeDocument/2006/relationships/control" Target="../activeX/activeX91.xml"/><Relationship Id="rId218" Type="http://schemas.openxmlformats.org/officeDocument/2006/relationships/image" Target="../media/image109.emf"/><Relationship Id="rId239" Type="http://schemas.openxmlformats.org/officeDocument/2006/relationships/control" Target="../activeX/activeX119.xml"/><Relationship Id="rId24" Type="http://schemas.openxmlformats.org/officeDocument/2006/relationships/image" Target="../media/image12.emf"/><Relationship Id="rId45" Type="http://schemas.openxmlformats.org/officeDocument/2006/relationships/control" Target="../activeX/activeX22.xml"/><Relationship Id="rId66" Type="http://schemas.openxmlformats.org/officeDocument/2006/relationships/image" Target="../media/image33.emf"/><Relationship Id="rId87" Type="http://schemas.openxmlformats.org/officeDocument/2006/relationships/control" Target="../activeX/activeX43.xml"/><Relationship Id="rId110" Type="http://schemas.openxmlformats.org/officeDocument/2006/relationships/image" Target="../media/image55.emf"/><Relationship Id="rId131" Type="http://schemas.openxmlformats.org/officeDocument/2006/relationships/control" Target="../activeX/activeX65.xml"/><Relationship Id="rId152" Type="http://schemas.openxmlformats.org/officeDocument/2006/relationships/image" Target="../media/image76.emf"/><Relationship Id="rId173" Type="http://schemas.openxmlformats.org/officeDocument/2006/relationships/control" Target="../activeX/activeX86.xml"/><Relationship Id="rId194" Type="http://schemas.openxmlformats.org/officeDocument/2006/relationships/image" Target="../media/image97.emf"/><Relationship Id="rId208" Type="http://schemas.openxmlformats.org/officeDocument/2006/relationships/image" Target="../media/image104.emf"/><Relationship Id="rId229" Type="http://schemas.openxmlformats.org/officeDocument/2006/relationships/control" Target="../activeX/activeX114.xml"/><Relationship Id="rId240" Type="http://schemas.openxmlformats.org/officeDocument/2006/relationships/image" Target="../media/image120.emf"/><Relationship Id="rId14" Type="http://schemas.openxmlformats.org/officeDocument/2006/relationships/image" Target="../media/image7.emf"/><Relationship Id="rId35" Type="http://schemas.openxmlformats.org/officeDocument/2006/relationships/control" Target="../activeX/activeX17.xml"/><Relationship Id="rId56" Type="http://schemas.openxmlformats.org/officeDocument/2006/relationships/image" Target="../media/image28.emf"/><Relationship Id="rId77" Type="http://schemas.openxmlformats.org/officeDocument/2006/relationships/control" Target="../activeX/activeX38.xml"/><Relationship Id="rId100" Type="http://schemas.openxmlformats.org/officeDocument/2006/relationships/image" Target="../media/image50.emf"/><Relationship Id="rId8" Type="http://schemas.openxmlformats.org/officeDocument/2006/relationships/image" Target="../media/image4.emf"/><Relationship Id="rId98" Type="http://schemas.openxmlformats.org/officeDocument/2006/relationships/image" Target="../media/image49.emf"/><Relationship Id="rId121" Type="http://schemas.openxmlformats.org/officeDocument/2006/relationships/control" Target="../activeX/activeX60.xml"/><Relationship Id="rId142" Type="http://schemas.openxmlformats.org/officeDocument/2006/relationships/image" Target="../media/image71.emf"/><Relationship Id="rId163" Type="http://schemas.openxmlformats.org/officeDocument/2006/relationships/control" Target="../activeX/activeX81.xml"/><Relationship Id="rId184" Type="http://schemas.openxmlformats.org/officeDocument/2006/relationships/image" Target="../media/image92.emf"/><Relationship Id="rId219" Type="http://schemas.openxmlformats.org/officeDocument/2006/relationships/control" Target="../activeX/activeX109.xml"/><Relationship Id="rId230" Type="http://schemas.openxmlformats.org/officeDocument/2006/relationships/image" Target="../media/image115.emf"/><Relationship Id="rId25" Type="http://schemas.openxmlformats.org/officeDocument/2006/relationships/control" Target="../activeX/activeX12.xml"/><Relationship Id="rId46" Type="http://schemas.openxmlformats.org/officeDocument/2006/relationships/image" Target="../media/image23.emf"/><Relationship Id="rId67" Type="http://schemas.openxmlformats.org/officeDocument/2006/relationships/control" Target="../activeX/activeX33.xml"/><Relationship Id="rId88" Type="http://schemas.openxmlformats.org/officeDocument/2006/relationships/image" Target="../media/image44.emf"/><Relationship Id="rId111" Type="http://schemas.openxmlformats.org/officeDocument/2006/relationships/control" Target="../activeX/activeX55.xml"/><Relationship Id="rId132" Type="http://schemas.openxmlformats.org/officeDocument/2006/relationships/image" Target="../media/image66.emf"/><Relationship Id="rId153" Type="http://schemas.openxmlformats.org/officeDocument/2006/relationships/control" Target="../activeX/activeX76.xml"/><Relationship Id="rId174" Type="http://schemas.openxmlformats.org/officeDocument/2006/relationships/image" Target="../media/image87.emf"/><Relationship Id="rId195" Type="http://schemas.openxmlformats.org/officeDocument/2006/relationships/control" Target="../activeX/activeX97.xml"/><Relationship Id="rId209" Type="http://schemas.openxmlformats.org/officeDocument/2006/relationships/control" Target="../activeX/activeX104.xml"/><Relationship Id="rId190" Type="http://schemas.openxmlformats.org/officeDocument/2006/relationships/image" Target="../media/image95.emf"/><Relationship Id="rId204" Type="http://schemas.openxmlformats.org/officeDocument/2006/relationships/image" Target="../media/image102.emf"/><Relationship Id="rId220" Type="http://schemas.openxmlformats.org/officeDocument/2006/relationships/image" Target="../media/image110.emf"/><Relationship Id="rId225" Type="http://schemas.openxmlformats.org/officeDocument/2006/relationships/control" Target="../activeX/activeX112.xml"/><Relationship Id="rId15" Type="http://schemas.openxmlformats.org/officeDocument/2006/relationships/control" Target="../activeX/activeX7.xml"/><Relationship Id="rId36" Type="http://schemas.openxmlformats.org/officeDocument/2006/relationships/image" Target="../media/image18.emf"/><Relationship Id="rId57" Type="http://schemas.openxmlformats.org/officeDocument/2006/relationships/control" Target="../activeX/activeX28.xml"/><Relationship Id="rId106" Type="http://schemas.openxmlformats.org/officeDocument/2006/relationships/image" Target="../media/image53.emf"/><Relationship Id="rId127" Type="http://schemas.openxmlformats.org/officeDocument/2006/relationships/control" Target="../activeX/activeX63.xml"/><Relationship Id="rId10" Type="http://schemas.openxmlformats.org/officeDocument/2006/relationships/image" Target="../media/image5.emf"/><Relationship Id="rId31" Type="http://schemas.openxmlformats.org/officeDocument/2006/relationships/control" Target="../activeX/activeX15.xml"/><Relationship Id="rId52" Type="http://schemas.openxmlformats.org/officeDocument/2006/relationships/image" Target="../media/image26.emf"/><Relationship Id="rId73" Type="http://schemas.openxmlformats.org/officeDocument/2006/relationships/control" Target="../activeX/activeX36.xml"/><Relationship Id="rId78" Type="http://schemas.openxmlformats.org/officeDocument/2006/relationships/image" Target="../media/image39.emf"/><Relationship Id="rId94" Type="http://schemas.openxmlformats.org/officeDocument/2006/relationships/image" Target="../media/image47.emf"/><Relationship Id="rId99" Type="http://schemas.openxmlformats.org/officeDocument/2006/relationships/control" Target="../activeX/activeX49.xml"/><Relationship Id="rId101" Type="http://schemas.openxmlformats.org/officeDocument/2006/relationships/control" Target="../activeX/activeX50.xml"/><Relationship Id="rId122" Type="http://schemas.openxmlformats.org/officeDocument/2006/relationships/image" Target="../media/image61.emf"/><Relationship Id="rId143" Type="http://schemas.openxmlformats.org/officeDocument/2006/relationships/control" Target="../activeX/activeX71.xml"/><Relationship Id="rId148" Type="http://schemas.openxmlformats.org/officeDocument/2006/relationships/image" Target="../media/image74.emf"/><Relationship Id="rId164" Type="http://schemas.openxmlformats.org/officeDocument/2006/relationships/image" Target="../media/image82.emf"/><Relationship Id="rId169" Type="http://schemas.openxmlformats.org/officeDocument/2006/relationships/control" Target="../activeX/activeX84.xml"/><Relationship Id="rId185" Type="http://schemas.openxmlformats.org/officeDocument/2006/relationships/control" Target="../activeX/activeX92.xml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80" Type="http://schemas.openxmlformats.org/officeDocument/2006/relationships/image" Target="../media/image90.emf"/><Relationship Id="rId210" Type="http://schemas.openxmlformats.org/officeDocument/2006/relationships/image" Target="../media/image105.emf"/><Relationship Id="rId215" Type="http://schemas.openxmlformats.org/officeDocument/2006/relationships/control" Target="../activeX/activeX107.xml"/><Relationship Id="rId236" Type="http://schemas.openxmlformats.org/officeDocument/2006/relationships/image" Target="../media/image118.emf"/><Relationship Id="rId26" Type="http://schemas.openxmlformats.org/officeDocument/2006/relationships/image" Target="../media/image13.emf"/><Relationship Id="rId231" Type="http://schemas.openxmlformats.org/officeDocument/2006/relationships/control" Target="../activeX/activeX115.xml"/><Relationship Id="rId47" Type="http://schemas.openxmlformats.org/officeDocument/2006/relationships/control" Target="../activeX/activeX23.xml"/><Relationship Id="rId68" Type="http://schemas.openxmlformats.org/officeDocument/2006/relationships/image" Target="../media/image34.emf"/><Relationship Id="rId89" Type="http://schemas.openxmlformats.org/officeDocument/2006/relationships/control" Target="../activeX/activeX44.xml"/><Relationship Id="rId112" Type="http://schemas.openxmlformats.org/officeDocument/2006/relationships/image" Target="../media/image56.emf"/><Relationship Id="rId133" Type="http://schemas.openxmlformats.org/officeDocument/2006/relationships/control" Target="../activeX/activeX66.xml"/><Relationship Id="rId154" Type="http://schemas.openxmlformats.org/officeDocument/2006/relationships/image" Target="../media/image77.emf"/><Relationship Id="rId175" Type="http://schemas.openxmlformats.org/officeDocument/2006/relationships/control" Target="../activeX/activeX87.xml"/><Relationship Id="rId196" Type="http://schemas.openxmlformats.org/officeDocument/2006/relationships/image" Target="../media/image98.emf"/><Relationship Id="rId200" Type="http://schemas.openxmlformats.org/officeDocument/2006/relationships/image" Target="../media/image100.emf"/><Relationship Id="rId16" Type="http://schemas.openxmlformats.org/officeDocument/2006/relationships/image" Target="../media/image8.emf"/><Relationship Id="rId221" Type="http://schemas.openxmlformats.org/officeDocument/2006/relationships/control" Target="../activeX/activeX110.xml"/><Relationship Id="rId37" Type="http://schemas.openxmlformats.org/officeDocument/2006/relationships/control" Target="../activeX/activeX18.xml"/><Relationship Id="rId58" Type="http://schemas.openxmlformats.org/officeDocument/2006/relationships/image" Target="../media/image29.emf"/><Relationship Id="rId79" Type="http://schemas.openxmlformats.org/officeDocument/2006/relationships/control" Target="../activeX/activeX39.xml"/><Relationship Id="rId102" Type="http://schemas.openxmlformats.org/officeDocument/2006/relationships/image" Target="../media/image51.emf"/><Relationship Id="rId123" Type="http://schemas.openxmlformats.org/officeDocument/2006/relationships/control" Target="../activeX/activeX61.xml"/><Relationship Id="rId144" Type="http://schemas.openxmlformats.org/officeDocument/2006/relationships/image" Target="../media/image72.emf"/><Relationship Id="rId90" Type="http://schemas.openxmlformats.org/officeDocument/2006/relationships/image" Target="../media/image45.emf"/><Relationship Id="rId165" Type="http://schemas.openxmlformats.org/officeDocument/2006/relationships/control" Target="../activeX/activeX82.xml"/><Relationship Id="rId186" Type="http://schemas.openxmlformats.org/officeDocument/2006/relationships/image" Target="../media/image93.emf"/><Relationship Id="rId211" Type="http://schemas.openxmlformats.org/officeDocument/2006/relationships/control" Target="../activeX/activeX105.xml"/><Relationship Id="rId232" Type="http://schemas.openxmlformats.org/officeDocument/2006/relationships/image" Target="../media/image116.emf"/><Relationship Id="rId27" Type="http://schemas.openxmlformats.org/officeDocument/2006/relationships/control" Target="../activeX/activeX13.xml"/><Relationship Id="rId48" Type="http://schemas.openxmlformats.org/officeDocument/2006/relationships/image" Target="../media/image24.emf"/><Relationship Id="rId69" Type="http://schemas.openxmlformats.org/officeDocument/2006/relationships/control" Target="../activeX/activeX34.xml"/><Relationship Id="rId113" Type="http://schemas.openxmlformats.org/officeDocument/2006/relationships/control" Target="../activeX/activeX56.xml"/><Relationship Id="rId134" Type="http://schemas.openxmlformats.org/officeDocument/2006/relationships/image" Target="../media/image67.emf"/><Relationship Id="rId80" Type="http://schemas.openxmlformats.org/officeDocument/2006/relationships/image" Target="../media/image40.emf"/><Relationship Id="rId155" Type="http://schemas.openxmlformats.org/officeDocument/2006/relationships/control" Target="../activeX/activeX77.xml"/><Relationship Id="rId176" Type="http://schemas.openxmlformats.org/officeDocument/2006/relationships/image" Target="../media/image88.emf"/><Relationship Id="rId197" Type="http://schemas.openxmlformats.org/officeDocument/2006/relationships/control" Target="../activeX/activeX98.xml"/><Relationship Id="rId201" Type="http://schemas.openxmlformats.org/officeDocument/2006/relationships/control" Target="../activeX/activeX100.xml"/><Relationship Id="rId222" Type="http://schemas.openxmlformats.org/officeDocument/2006/relationships/image" Target="../media/image111.emf"/><Relationship Id="rId17" Type="http://schemas.openxmlformats.org/officeDocument/2006/relationships/control" Target="../activeX/activeX8.xml"/><Relationship Id="rId38" Type="http://schemas.openxmlformats.org/officeDocument/2006/relationships/image" Target="../media/image19.emf"/><Relationship Id="rId59" Type="http://schemas.openxmlformats.org/officeDocument/2006/relationships/control" Target="../activeX/activeX29.xml"/><Relationship Id="rId103" Type="http://schemas.openxmlformats.org/officeDocument/2006/relationships/control" Target="../activeX/activeX51.xml"/><Relationship Id="rId124" Type="http://schemas.openxmlformats.org/officeDocument/2006/relationships/image" Target="../media/image62.emf"/><Relationship Id="rId70" Type="http://schemas.openxmlformats.org/officeDocument/2006/relationships/image" Target="../media/image35.emf"/><Relationship Id="rId91" Type="http://schemas.openxmlformats.org/officeDocument/2006/relationships/control" Target="../activeX/activeX45.xml"/><Relationship Id="rId145" Type="http://schemas.openxmlformats.org/officeDocument/2006/relationships/control" Target="../activeX/activeX72.xml"/><Relationship Id="rId166" Type="http://schemas.openxmlformats.org/officeDocument/2006/relationships/image" Target="../media/image83.emf"/><Relationship Id="rId187" Type="http://schemas.openxmlformats.org/officeDocument/2006/relationships/control" Target="../activeX/activeX93.xml"/><Relationship Id="rId1" Type="http://schemas.openxmlformats.org/officeDocument/2006/relationships/drawing" Target="../drawings/drawing7.xml"/><Relationship Id="rId212" Type="http://schemas.openxmlformats.org/officeDocument/2006/relationships/image" Target="../media/image106.emf"/><Relationship Id="rId233" Type="http://schemas.openxmlformats.org/officeDocument/2006/relationships/control" Target="../activeX/activeX116.xml"/><Relationship Id="rId28" Type="http://schemas.openxmlformats.org/officeDocument/2006/relationships/image" Target="../media/image14.emf"/><Relationship Id="rId49" Type="http://schemas.openxmlformats.org/officeDocument/2006/relationships/control" Target="../activeX/activeX24.xml"/><Relationship Id="rId114" Type="http://schemas.openxmlformats.org/officeDocument/2006/relationships/image" Target="../media/image57.emf"/><Relationship Id="rId60" Type="http://schemas.openxmlformats.org/officeDocument/2006/relationships/image" Target="../media/image30.emf"/><Relationship Id="rId81" Type="http://schemas.openxmlformats.org/officeDocument/2006/relationships/control" Target="../activeX/activeX40.xml"/><Relationship Id="rId135" Type="http://schemas.openxmlformats.org/officeDocument/2006/relationships/control" Target="../activeX/activeX67.xml"/><Relationship Id="rId156" Type="http://schemas.openxmlformats.org/officeDocument/2006/relationships/image" Target="../media/image78.emf"/><Relationship Id="rId177" Type="http://schemas.openxmlformats.org/officeDocument/2006/relationships/control" Target="../activeX/activeX88.xml"/><Relationship Id="rId198" Type="http://schemas.openxmlformats.org/officeDocument/2006/relationships/image" Target="../media/image99.emf"/><Relationship Id="rId202" Type="http://schemas.openxmlformats.org/officeDocument/2006/relationships/image" Target="../media/image101.emf"/><Relationship Id="rId223" Type="http://schemas.openxmlformats.org/officeDocument/2006/relationships/control" Target="../activeX/activeX111.xml"/><Relationship Id="rId18" Type="http://schemas.openxmlformats.org/officeDocument/2006/relationships/image" Target="../media/image9.emf"/><Relationship Id="rId39" Type="http://schemas.openxmlformats.org/officeDocument/2006/relationships/control" Target="../activeX/activeX19.xml"/><Relationship Id="rId50" Type="http://schemas.openxmlformats.org/officeDocument/2006/relationships/image" Target="../media/image25.emf"/><Relationship Id="rId104" Type="http://schemas.openxmlformats.org/officeDocument/2006/relationships/image" Target="../media/image52.emf"/><Relationship Id="rId125" Type="http://schemas.openxmlformats.org/officeDocument/2006/relationships/control" Target="../activeX/activeX62.xml"/><Relationship Id="rId146" Type="http://schemas.openxmlformats.org/officeDocument/2006/relationships/image" Target="../media/image73.emf"/><Relationship Id="rId167" Type="http://schemas.openxmlformats.org/officeDocument/2006/relationships/control" Target="../activeX/activeX83.xml"/><Relationship Id="rId188" Type="http://schemas.openxmlformats.org/officeDocument/2006/relationships/image" Target="../media/image94.emf"/><Relationship Id="rId71" Type="http://schemas.openxmlformats.org/officeDocument/2006/relationships/control" Target="../activeX/activeX35.xml"/><Relationship Id="rId92" Type="http://schemas.openxmlformats.org/officeDocument/2006/relationships/image" Target="../media/image46.emf"/><Relationship Id="rId213" Type="http://schemas.openxmlformats.org/officeDocument/2006/relationships/control" Target="../activeX/activeX106.xml"/><Relationship Id="rId234" Type="http://schemas.openxmlformats.org/officeDocument/2006/relationships/image" Target="../media/image117.emf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14.xml"/><Relationship Id="rId40" Type="http://schemas.openxmlformats.org/officeDocument/2006/relationships/image" Target="../media/image20.emf"/><Relationship Id="rId115" Type="http://schemas.openxmlformats.org/officeDocument/2006/relationships/control" Target="../activeX/activeX57.xml"/><Relationship Id="rId136" Type="http://schemas.openxmlformats.org/officeDocument/2006/relationships/image" Target="../media/image68.emf"/><Relationship Id="rId157" Type="http://schemas.openxmlformats.org/officeDocument/2006/relationships/control" Target="../activeX/activeX78.xml"/><Relationship Id="rId178" Type="http://schemas.openxmlformats.org/officeDocument/2006/relationships/image" Target="../media/image89.emf"/><Relationship Id="rId61" Type="http://schemas.openxmlformats.org/officeDocument/2006/relationships/control" Target="../activeX/activeX30.xml"/><Relationship Id="rId82" Type="http://schemas.openxmlformats.org/officeDocument/2006/relationships/image" Target="../media/image41.emf"/><Relationship Id="rId199" Type="http://schemas.openxmlformats.org/officeDocument/2006/relationships/control" Target="../activeX/activeX99.xml"/><Relationship Id="rId203" Type="http://schemas.openxmlformats.org/officeDocument/2006/relationships/control" Target="../activeX/activeX101.xml"/><Relationship Id="rId19" Type="http://schemas.openxmlformats.org/officeDocument/2006/relationships/control" Target="../activeX/activeX9.xml"/><Relationship Id="rId224" Type="http://schemas.openxmlformats.org/officeDocument/2006/relationships/image" Target="../media/image112.emf"/><Relationship Id="rId30" Type="http://schemas.openxmlformats.org/officeDocument/2006/relationships/image" Target="../media/image15.emf"/><Relationship Id="rId105" Type="http://schemas.openxmlformats.org/officeDocument/2006/relationships/control" Target="../activeX/activeX52.xml"/><Relationship Id="rId126" Type="http://schemas.openxmlformats.org/officeDocument/2006/relationships/image" Target="../media/image63.emf"/><Relationship Id="rId147" Type="http://schemas.openxmlformats.org/officeDocument/2006/relationships/control" Target="../activeX/activeX73.xml"/><Relationship Id="rId168" Type="http://schemas.openxmlformats.org/officeDocument/2006/relationships/image" Target="../media/image84.emf"/><Relationship Id="rId51" Type="http://schemas.openxmlformats.org/officeDocument/2006/relationships/control" Target="../activeX/activeX25.xml"/><Relationship Id="rId72" Type="http://schemas.openxmlformats.org/officeDocument/2006/relationships/image" Target="../media/image36.emf"/><Relationship Id="rId93" Type="http://schemas.openxmlformats.org/officeDocument/2006/relationships/control" Target="../activeX/activeX46.xml"/><Relationship Id="rId189" Type="http://schemas.openxmlformats.org/officeDocument/2006/relationships/control" Target="../activeX/activeX94.xml"/><Relationship Id="rId3" Type="http://schemas.openxmlformats.org/officeDocument/2006/relationships/control" Target="../activeX/activeX1.xml"/><Relationship Id="rId214" Type="http://schemas.openxmlformats.org/officeDocument/2006/relationships/image" Target="../media/image107.emf"/><Relationship Id="rId235" Type="http://schemas.openxmlformats.org/officeDocument/2006/relationships/control" Target="../activeX/activeX117.xml"/><Relationship Id="rId116" Type="http://schemas.openxmlformats.org/officeDocument/2006/relationships/image" Target="../media/image58.emf"/><Relationship Id="rId137" Type="http://schemas.openxmlformats.org/officeDocument/2006/relationships/control" Target="../activeX/activeX68.xml"/><Relationship Id="rId158" Type="http://schemas.openxmlformats.org/officeDocument/2006/relationships/image" Target="../media/image79.emf"/><Relationship Id="rId20" Type="http://schemas.openxmlformats.org/officeDocument/2006/relationships/image" Target="../media/image10.emf"/><Relationship Id="rId41" Type="http://schemas.openxmlformats.org/officeDocument/2006/relationships/control" Target="../activeX/activeX20.xml"/><Relationship Id="rId62" Type="http://schemas.openxmlformats.org/officeDocument/2006/relationships/image" Target="../media/image31.emf"/><Relationship Id="rId83" Type="http://schemas.openxmlformats.org/officeDocument/2006/relationships/control" Target="../activeX/activeX41.xml"/><Relationship Id="rId179" Type="http://schemas.openxmlformats.org/officeDocument/2006/relationships/control" Target="../activeX/activeX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12"/>
  <sheetViews>
    <sheetView tabSelected="1" topLeftCell="A10" workbookViewId="0">
      <selection activeCell="AJ16" sqref="AJ16"/>
    </sheetView>
  </sheetViews>
  <sheetFormatPr defaultColWidth="9.140625" defaultRowHeight="12.75"/>
  <cols>
    <col min="1" max="1" width="3.85546875" style="254" customWidth="1"/>
    <col min="2" max="2" width="16.140625" style="254" customWidth="1"/>
    <col min="3" max="3" width="13.28515625" style="254" customWidth="1"/>
    <col min="4" max="15" width="3" style="254" customWidth="1"/>
    <col min="16" max="16" width="3.140625" style="254" customWidth="1"/>
    <col min="17" max="18" width="3" style="254" customWidth="1"/>
    <col min="19" max="19" width="3" style="254" hidden="1" customWidth="1"/>
    <col min="20" max="34" width="3" style="254" customWidth="1"/>
    <col min="35" max="35" width="4.85546875" style="254" customWidth="1"/>
    <col min="36" max="36" width="16.28515625" style="254" customWidth="1"/>
    <col min="37" max="16384" width="9.140625" style="254"/>
  </cols>
  <sheetData>
    <row r="1" spans="1:39">
      <c r="A1" s="277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</row>
    <row r="2" spans="1:39" ht="15.75">
      <c r="A2" s="278" t="s">
        <v>0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</row>
    <row r="3" spans="1:39" ht="15.75">
      <c r="A3" s="278" t="s">
        <v>1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</row>
    <row r="4" spans="1:39" ht="15.75">
      <c r="A4" s="278" t="s">
        <v>417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</row>
    <row r="5" spans="1:39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</row>
    <row r="6" spans="1:39" ht="20.25" customHeight="1">
      <c r="A6" s="282" t="s">
        <v>2</v>
      </c>
      <c r="B6" s="282" t="s">
        <v>3</v>
      </c>
      <c r="C6" s="282" t="s">
        <v>4</v>
      </c>
      <c r="D6" s="282" t="s">
        <v>5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 t="s">
        <v>6</v>
      </c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0" t="s">
        <v>7</v>
      </c>
      <c r="AJ6" s="281" t="s">
        <v>8</v>
      </c>
    </row>
    <row r="7" spans="1:39" ht="19.5" customHeight="1">
      <c r="A7" s="282"/>
      <c r="B7" s="282"/>
      <c r="C7" s="282"/>
      <c r="D7" s="263" t="s">
        <v>9</v>
      </c>
      <c r="E7" s="263" t="s">
        <v>10</v>
      </c>
      <c r="F7" s="263" t="s">
        <v>11</v>
      </c>
      <c r="G7" s="262" t="s">
        <v>12</v>
      </c>
      <c r="H7" s="262" t="s">
        <v>13</v>
      </c>
      <c r="I7" s="265" t="s">
        <v>14</v>
      </c>
      <c r="J7" s="263" t="s">
        <v>15</v>
      </c>
      <c r="K7" s="263" t="s">
        <v>16</v>
      </c>
      <c r="L7" s="263" t="s">
        <v>17</v>
      </c>
      <c r="M7" s="264" t="s">
        <v>18</v>
      </c>
      <c r="N7" s="262" t="s">
        <v>19</v>
      </c>
      <c r="O7" s="262" t="s">
        <v>20</v>
      </c>
      <c r="P7" s="265" t="s">
        <v>21</v>
      </c>
      <c r="Q7" s="263" t="s">
        <v>22</v>
      </c>
      <c r="R7" s="263" t="s">
        <v>23</v>
      </c>
      <c r="S7" s="263" t="s">
        <v>24</v>
      </c>
      <c r="T7" s="263" t="s">
        <v>25</v>
      </c>
      <c r="U7" s="264" t="s">
        <v>26</v>
      </c>
      <c r="V7" s="262" t="s">
        <v>27</v>
      </c>
      <c r="W7" s="262" t="s">
        <v>28</v>
      </c>
      <c r="X7" s="263" t="s">
        <v>29</v>
      </c>
      <c r="Y7" s="263" t="s">
        <v>30</v>
      </c>
      <c r="Z7" s="265" t="s">
        <v>31</v>
      </c>
      <c r="AA7" s="263" t="s">
        <v>32</v>
      </c>
      <c r="AB7" s="264" t="s">
        <v>33</v>
      </c>
      <c r="AC7" s="262" t="s">
        <v>34</v>
      </c>
      <c r="AD7" s="262" t="s">
        <v>35</v>
      </c>
      <c r="AE7" s="263" t="s">
        <v>36</v>
      </c>
      <c r="AF7" s="263" t="s">
        <v>37</v>
      </c>
      <c r="AG7" s="263" t="s">
        <v>38</v>
      </c>
      <c r="AH7" s="264" t="s">
        <v>39</v>
      </c>
      <c r="AI7" s="280"/>
      <c r="AJ7" s="281"/>
    </row>
    <row r="8" spans="1:39" s="253" customFormat="1" ht="25.5" customHeight="1">
      <c r="A8" s="266" t="s">
        <v>25</v>
      </c>
      <c r="B8" s="255" t="s">
        <v>40</v>
      </c>
      <c r="C8" s="256" t="s">
        <v>41</v>
      </c>
      <c r="D8" s="270">
        <v>1</v>
      </c>
      <c r="E8" s="270">
        <v>1</v>
      </c>
      <c r="F8" s="271"/>
      <c r="G8" s="272"/>
      <c r="H8" s="273"/>
      <c r="I8" s="270">
        <v>1</v>
      </c>
      <c r="J8" s="274"/>
      <c r="K8" s="275">
        <v>1</v>
      </c>
      <c r="L8" s="274">
        <v>1</v>
      </c>
      <c r="M8" s="274"/>
      <c r="N8" s="276"/>
      <c r="O8" s="276"/>
      <c r="P8" s="274">
        <v>1</v>
      </c>
      <c r="Q8" s="274"/>
      <c r="R8" s="274">
        <v>1</v>
      </c>
      <c r="S8" s="274"/>
      <c r="T8" s="274">
        <v>1</v>
      </c>
      <c r="U8" s="274"/>
      <c r="V8" s="276"/>
      <c r="W8" s="276"/>
      <c r="X8" s="274">
        <v>1</v>
      </c>
      <c r="Y8" s="274"/>
      <c r="Z8" s="274">
        <v>1</v>
      </c>
      <c r="AA8" s="274">
        <v>1</v>
      </c>
      <c r="AB8" s="274"/>
      <c r="AC8" s="273"/>
      <c r="AD8" s="273"/>
      <c r="AE8" s="274">
        <v>1</v>
      </c>
      <c r="AF8" s="274"/>
      <c r="AG8" s="274">
        <v>1</v>
      </c>
      <c r="AH8" s="274">
        <v>1</v>
      </c>
      <c r="AI8" s="258">
        <f>SUM(D8:AH8)</f>
        <v>14</v>
      </c>
      <c r="AJ8" s="259">
        <f>+AI8*10000</f>
        <v>140000</v>
      </c>
    </row>
    <row r="9" spans="1:39" s="253" customFormat="1" ht="25.5" customHeight="1">
      <c r="A9" s="266" t="s">
        <v>26</v>
      </c>
      <c r="B9" s="255" t="s">
        <v>42</v>
      </c>
      <c r="C9" s="256" t="s">
        <v>43</v>
      </c>
      <c r="D9" s="270">
        <v>1</v>
      </c>
      <c r="E9" s="270">
        <v>1</v>
      </c>
      <c r="F9" s="271"/>
      <c r="G9" s="272"/>
      <c r="H9" s="273"/>
      <c r="I9" s="270">
        <v>1</v>
      </c>
      <c r="J9" s="274"/>
      <c r="K9" s="275">
        <v>1</v>
      </c>
      <c r="L9" s="274">
        <v>1</v>
      </c>
      <c r="M9" s="274"/>
      <c r="N9" s="276"/>
      <c r="O9" s="276"/>
      <c r="P9" s="274">
        <v>1</v>
      </c>
      <c r="Q9" s="274"/>
      <c r="R9" s="274">
        <v>1</v>
      </c>
      <c r="S9" s="274"/>
      <c r="T9" s="274">
        <v>1</v>
      </c>
      <c r="U9" s="274"/>
      <c r="V9" s="276"/>
      <c r="W9" s="276"/>
      <c r="X9" s="274">
        <v>1</v>
      </c>
      <c r="Y9" s="274"/>
      <c r="Z9" s="274">
        <v>1</v>
      </c>
      <c r="AA9" s="274">
        <v>1</v>
      </c>
      <c r="AB9" s="274"/>
      <c r="AC9" s="273"/>
      <c r="AD9" s="273"/>
      <c r="AE9" s="274">
        <v>1</v>
      </c>
      <c r="AF9" s="274"/>
      <c r="AG9" s="274">
        <v>1</v>
      </c>
      <c r="AH9" s="274">
        <v>1</v>
      </c>
      <c r="AI9" s="258">
        <f>SUM(D9:AH9)</f>
        <v>14</v>
      </c>
      <c r="AJ9" s="259">
        <f t="shared" ref="AJ9:AJ11" si="0">+AI9*10000</f>
        <v>140000</v>
      </c>
    </row>
    <row r="10" spans="1:39" s="253" customFormat="1" ht="25.5" customHeight="1">
      <c r="A10" s="266" t="s">
        <v>27</v>
      </c>
      <c r="B10" s="255" t="s">
        <v>44</v>
      </c>
      <c r="C10" s="256" t="s">
        <v>43</v>
      </c>
      <c r="D10" s="270"/>
      <c r="E10" s="270"/>
      <c r="F10" s="271">
        <v>1</v>
      </c>
      <c r="G10" s="272"/>
      <c r="H10" s="273"/>
      <c r="I10" s="270">
        <v>1</v>
      </c>
      <c r="J10" s="274">
        <v>1</v>
      </c>
      <c r="K10" s="275"/>
      <c r="L10" s="274"/>
      <c r="M10" s="274">
        <v>1</v>
      </c>
      <c r="N10" s="276"/>
      <c r="O10" s="276"/>
      <c r="P10" s="274">
        <v>1</v>
      </c>
      <c r="Q10" s="274">
        <v>1</v>
      </c>
      <c r="R10" s="274"/>
      <c r="S10" s="274"/>
      <c r="T10" s="274"/>
      <c r="U10" s="274">
        <v>1</v>
      </c>
      <c r="V10" s="276"/>
      <c r="W10" s="276"/>
      <c r="X10" s="274">
        <v>1</v>
      </c>
      <c r="Y10" s="274">
        <v>1</v>
      </c>
      <c r="Z10" s="274"/>
      <c r="AA10" s="274"/>
      <c r="AB10" s="274">
        <v>1</v>
      </c>
      <c r="AC10" s="273"/>
      <c r="AD10" s="273"/>
      <c r="AE10" s="274">
        <v>1</v>
      </c>
      <c r="AF10" s="274">
        <v>1</v>
      </c>
      <c r="AG10" s="274"/>
      <c r="AH10" s="274"/>
      <c r="AI10" s="258">
        <f>SUM(D10:AH10)</f>
        <v>12</v>
      </c>
      <c r="AJ10" s="259">
        <f t="shared" si="0"/>
        <v>120000</v>
      </c>
      <c r="AM10" s="253" t="s">
        <v>419</v>
      </c>
    </row>
    <row r="11" spans="1:39" s="253" customFormat="1" ht="25.5" customHeight="1">
      <c r="A11" s="266" t="s">
        <v>28</v>
      </c>
      <c r="B11" s="257" t="s">
        <v>45</v>
      </c>
      <c r="C11" s="256" t="s">
        <v>46</v>
      </c>
      <c r="D11" s="270"/>
      <c r="E11" s="270"/>
      <c r="F11" s="271">
        <v>1</v>
      </c>
      <c r="G11" s="272"/>
      <c r="H11" s="273"/>
      <c r="I11" s="270">
        <v>1</v>
      </c>
      <c r="J11" s="274">
        <v>1</v>
      </c>
      <c r="K11" s="275"/>
      <c r="L11" s="274"/>
      <c r="M11" s="274">
        <v>1</v>
      </c>
      <c r="N11" s="276"/>
      <c r="O11" s="276"/>
      <c r="P11" s="274">
        <v>1</v>
      </c>
      <c r="Q11" s="274">
        <v>1</v>
      </c>
      <c r="R11" s="274"/>
      <c r="S11" s="274"/>
      <c r="T11" s="274"/>
      <c r="U11" s="274">
        <v>1</v>
      </c>
      <c r="V11" s="276"/>
      <c r="W11" s="276"/>
      <c r="X11" s="274">
        <v>1</v>
      </c>
      <c r="Y11" s="274">
        <v>1</v>
      </c>
      <c r="Z11" s="274"/>
      <c r="AA11" s="274"/>
      <c r="AB11" s="274">
        <v>1</v>
      </c>
      <c r="AC11" s="273"/>
      <c r="AD11" s="273"/>
      <c r="AE11" s="274">
        <v>1</v>
      </c>
      <c r="AF11" s="274">
        <v>1</v>
      </c>
      <c r="AG11" s="274"/>
      <c r="AH11" s="274"/>
      <c r="AI11" s="258">
        <f>SUM(D11:AH11)</f>
        <v>12</v>
      </c>
      <c r="AJ11" s="259">
        <f t="shared" si="0"/>
        <v>120000</v>
      </c>
    </row>
    <row r="12" spans="1:39" ht="25.5" customHeight="1">
      <c r="A12" s="283" t="s">
        <v>47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60">
        <f>SUM(AI8:AI11)</f>
        <v>52</v>
      </c>
      <c r="AJ12" s="261">
        <f>SUM(AJ8:AJ11)</f>
        <v>520000</v>
      </c>
    </row>
  </sheetData>
  <mergeCells count="13">
    <mergeCell ref="AI6:AI7"/>
    <mergeCell ref="AJ6:AJ7"/>
    <mergeCell ref="D6:S6"/>
    <mergeCell ref="T6:AH6"/>
    <mergeCell ref="A12:AH12"/>
    <mergeCell ref="A6:A7"/>
    <mergeCell ref="B6:B7"/>
    <mergeCell ref="C6:C7"/>
    <mergeCell ref="A1:AJ1"/>
    <mergeCell ref="A2:AJ2"/>
    <mergeCell ref="A3:AJ3"/>
    <mergeCell ref="A4:AJ4"/>
    <mergeCell ref="A5:AJ5"/>
  </mergeCells>
  <pageMargins left="0.3" right="0" top="0" bottom="0" header="0.3" footer="0.3"/>
  <pageSetup scale="90" orientation="landscape"/>
  <ignoredErrors>
    <ignoredError sqref="E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29"/>
  <sheetViews>
    <sheetView workbookViewId="0">
      <selection activeCell="F21" sqref="F21"/>
    </sheetView>
  </sheetViews>
  <sheetFormatPr defaultColWidth="9.140625" defaultRowHeight="12.75"/>
  <cols>
    <col min="1" max="1" width="6.140625" style="177" customWidth="1"/>
    <col min="2" max="2" width="19.7109375" style="177" customWidth="1"/>
    <col min="3" max="3" width="10.140625" style="237" customWidth="1"/>
    <col min="4" max="4" width="11.42578125" style="177" customWidth="1"/>
    <col min="5" max="5" width="16.85546875" style="177" customWidth="1"/>
    <col min="6" max="6" width="19.7109375" style="177" customWidth="1"/>
    <col min="7" max="16384" width="9.140625" style="177"/>
  </cols>
  <sheetData>
    <row r="1" spans="1:6" ht="16.5" customHeight="1">
      <c r="A1" s="284" t="s">
        <v>48</v>
      </c>
      <c r="B1" s="285"/>
      <c r="C1" s="285"/>
      <c r="D1" s="285"/>
      <c r="E1" s="285"/>
      <c r="F1" s="285"/>
    </row>
    <row r="2" spans="1:6" ht="16.5" customHeight="1">
      <c r="A2" s="284" t="s">
        <v>49</v>
      </c>
      <c r="B2" s="285"/>
      <c r="C2" s="285"/>
      <c r="D2" s="285"/>
      <c r="E2" s="285"/>
      <c r="F2" s="285"/>
    </row>
    <row r="3" spans="1:6" ht="16.5" customHeight="1">
      <c r="A3" s="284" t="s">
        <v>50</v>
      </c>
      <c r="B3" s="285"/>
      <c r="C3" s="285"/>
      <c r="D3" s="285"/>
      <c r="E3" s="285"/>
      <c r="F3" s="285"/>
    </row>
    <row r="4" spans="1:6" ht="16.5">
      <c r="A4" s="238"/>
      <c r="B4" s="238"/>
      <c r="D4" s="239"/>
      <c r="E4" s="239"/>
      <c r="F4" s="240"/>
    </row>
    <row r="5" spans="1:6" ht="15.75">
      <c r="A5" s="241" t="s">
        <v>2</v>
      </c>
      <c r="B5" s="241" t="s">
        <v>51</v>
      </c>
      <c r="C5" s="242" t="s">
        <v>52</v>
      </c>
      <c r="D5" s="241" t="s">
        <v>53</v>
      </c>
      <c r="E5" s="241" t="s">
        <v>54</v>
      </c>
      <c r="F5" s="243" t="s">
        <v>55</v>
      </c>
    </row>
    <row r="6" spans="1:6" ht="15.75">
      <c r="A6" s="241">
        <v>1</v>
      </c>
      <c r="B6" s="244"/>
      <c r="C6" s="245"/>
      <c r="D6" s="241" t="s">
        <v>53</v>
      </c>
      <c r="E6" s="241">
        <v>5000</v>
      </c>
      <c r="F6" s="246">
        <f t="shared" ref="F6:F8" si="0">+C6*E6</f>
        <v>0</v>
      </c>
    </row>
    <row r="7" spans="1:6" ht="15.75">
      <c r="A7" s="241">
        <v>2</v>
      </c>
      <c r="B7" s="244"/>
      <c r="C7" s="245"/>
      <c r="D7" s="241" t="s">
        <v>53</v>
      </c>
      <c r="E7" s="241">
        <v>5000</v>
      </c>
      <c r="F7" s="243">
        <f t="shared" si="0"/>
        <v>0</v>
      </c>
    </row>
    <row r="8" spans="1:6" ht="15.75">
      <c r="A8" s="241">
        <v>3</v>
      </c>
      <c r="B8" s="244"/>
      <c r="C8" s="245"/>
      <c r="D8" s="241" t="s">
        <v>53</v>
      </c>
      <c r="E8" s="241">
        <v>5000</v>
      </c>
      <c r="F8" s="246">
        <f t="shared" si="0"/>
        <v>0</v>
      </c>
    </row>
    <row r="9" spans="1:6" ht="15.75">
      <c r="A9" s="241"/>
      <c r="B9" s="244"/>
      <c r="C9" s="245"/>
      <c r="D9" s="241"/>
      <c r="E9" s="241"/>
      <c r="F9" s="243"/>
    </row>
    <row r="10" spans="1:6" ht="15.75" hidden="1">
      <c r="A10" s="241"/>
      <c r="B10" s="244"/>
      <c r="C10" s="245"/>
      <c r="D10" s="241"/>
      <c r="E10" s="241"/>
      <c r="F10" s="243"/>
    </row>
    <row r="11" spans="1:6" ht="15.75" hidden="1">
      <c r="A11" s="241"/>
      <c r="B11" s="244"/>
      <c r="C11" s="245"/>
      <c r="D11" s="241"/>
      <c r="E11" s="241"/>
      <c r="F11" s="243"/>
    </row>
    <row r="12" spans="1:6" ht="17.25" hidden="1" customHeight="1">
      <c r="A12" s="241"/>
      <c r="B12" s="247"/>
      <c r="C12" s="245"/>
      <c r="D12" s="241"/>
      <c r="E12" s="241"/>
      <c r="F12" s="243"/>
    </row>
    <row r="13" spans="1:6" ht="17.25" hidden="1" customHeight="1">
      <c r="A13" s="241">
        <v>8</v>
      </c>
      <c r="B13" s="248"/>
      <c r="C13" s="245"/>
      <c r="D13" s="241" t="s">
        <v>53</v>
      </c>
      <c r="E13" s="241">
        <v>5000</v>
      </c>
      <c r="F13" s="243">
        <f t="shared" ref="F13:F17" si="1">+C13*E13</f>
        <v>0</v>
      </c>
    </row>
    <row r="14" spans="1:6" ht="17.25" hidden="1" customHeight="1">
      <c r="A14" s="241">
        <v>9</v>
      </c>
      <c r="B14" s="248"/>
      <c r="C14" s="245"/>
      <c r="D14" s="241" t="s">
        <v>53</v>
      </c>
      <c r="E14" s="241"/>
      <c r="F14" s="243">
        <f t="shared" si="1"/>
        <v>0</v>
      </c>
    </row>
    <row r="15" spans="1:6" ht="17.25" hidden="1" customHeight="1">
      <c r="A15" s="241">
        <v>10</v>
      </c>
      <c r="B15" s="248"/>
      <c r="C15" s="245"/>
      <c r="D15" s="241" t="s">
        <v>53</v>
      </c>
      <c r="E15" s="241"/>
      <c r="F15" s="246">
        <f t="shared" si="1"/>
        <v>0</v>
      </c>
    </row>
    <row r="16" spans="1:6" ht="17.25" hidden="1" customHeight="1">
      <c r="A16" s="241">
        <v>11</v>
      </c>
      <c r="B16" s="248"/>
      <c r="C16" s="245"/>
      <c r="D16" s="241" t="s">
        <v>53</v>
      </c>
      <c r="E16" s="241"/>
      <c r="F16" s="243">
        <f t="shared" si="1"/>
        <v>0</v>
      </c>
    </row>
    <row r="17" spans="1:6" ht="17.25" hidden="1" customHeight="1">
      <c r="A17" s="241">
        <v>12</v>
      </c>
      <c r="B17" s="248"/>
      <c r="C17" s="245"/>
      <c r="D17" s="241" t="s">
        <v>53</v>
      </c>
      <c r="E17" s="241"/>
      <c r="F17" s="243">
        <f t="shared" si="1"/>
        <v>0</v>
      </c>
    </row>
    <row r="18" spans="1:6" ht="20.100000000000001" customHeight="1">
      <c r="A18" s="286" t="s">
        <v>56</v>
      </c>
      <c r="B18" s="287"/>
      <c r="C18" s="249">
        <f>SUM(C6:C17)</f>
        <v>0</v>
      </c>
      <c r="D18" s="250"/>
      <c r="E18" s="250"/>
      <c r="F18" s="251">
        <f>SUM(F6:F17)</f>
        <v>0</v>
      </c>
    </row>
    <row r="19" spans="1:6" ht="16.5">
      <c r="A19" s="238"/>
      <c r="B19" s="238"/>
      <c r="D19" s="238"/>
      <c r="E19" s="238"/>
      <c r="F19" s="240"/>
    </row>
    <row r="20" spans="1:6" ht="12.75" customHeight="1">
      <c r="A20" s="238"/>
      <c r="B20" s="238"/>
      <c r="C20" s="288"/>
      <c r="D20" s="285"/>
      <c r="E20" s="285"/>
      <c r="F20" s="285"/>
    </row>
    <row r="21" spans="1:6" ht="17.25" customHeight="1">
      <c r="A21" s="238"/>
      <c r="B21" s="238"/>
      <c r="C21" s="289"/>
      <c r="D21" s="289"/>
      <c r="E21" s="252"/>
      <c r="F21" s="240"/>
    </row>
    <row r="22" spans="1:6" ht="17.25" customHeight="1">
      <c r="A22" s="238"/>
      <c r="B22" s="238"/>
      <c r="C22" s="289"/>
      <c r="D22" s="285"/>
      <c r="E22" s="289"/>
      <c r="F22" s="290"/>
    </row>
    <row r="23" spans="1:6">
      <c r="A23" s="238"/>
      <c r="B23" s="238"/>
      <c r="C23" s="285"/>
      <c r="D23" s="285"/>
      <c r="E23" s="285"/>
      <c r="F23" s="285"/>
    </row>
    <row r="24" spans="1:6">
      <c r="A24" s="238"/>
      <c r="B24" s="238"/>
      <c r="C24" s="285"/>
      <c r="D24" s="285"/>
      <c r="E24" s="285"/>
      <c r="F24" s="285"/>
    </row>
    <row r="25" spans="1:6">
      <c r="A25" s="238"/>
      <c r="B25" s="238"/>
      <c r="C25" s="285"/>
      <c r="D25" s="285"/>
      <c r="E25" s="285"/>
      <c r="F25" s="285"/>
    </row>
    <row r="26" spans="1:6">
      <c r="A26" s="238"/>
      <c r="B26" s="238"/>
      <c r="C26" s="285"/>
      <c r="D26" s="285"/>
      <c r="E26" s="285"/>
      <c r="F26" s="285"/>
    </row>
    <row r="27" spans="1:6" ht="17.25" customHeight="1">
      <c r="A27" s="238"/>
      <c r="B27" s="238"/>
      <c r="C27" s="289"/>
      <c r="D27" s="285"/>
      <c r="E27" s="252"/>
      <c r="F27" s="252"/>
    </row>
    <row r="28" spans="1:6">
      <c r="A28" s="238"/>
      <c r="B28" s="238"/>
      <c r="D28" s="238"/>
      <c r="E28" s="238"/>
      <c r="F28" s="238"/>
    </row>
    <row r="29" spans="1:6">
      <c r="A29" s="238"/>
      <c r="B29" s="238"/>
      <c r="D29" s="238"/>
      <c r="E29" s="238"/>
      <c r="F29" s="238"/>
    </row>
  </sheetData>
  <mergeCells count="10">
    <mergeCell ref="C21:D21"/>
    <mergeCell ref="C27:D27"/>
    <mergeCell ref="E22:E26"/>
    <mergeCell ref="F22:F26"/>
    <mergeCell ref="C22:D26"/>
    <mergeCell ref="A1:F1"/>
    <mergeCell ref="A2:F2"/>
    <mergeCell ref="A3:F3"/>
    <mergeCell ref="A18:B18"/>
    <mergeCell ref="C20:F20"/>
  </mergeCells>
  <pageMargins left="0.3" right="0" top="0" bottom="0" header="0.28000000000000003" footer="0.51"/>
  <pageSetup scale="115" orientation="portrait" horizontalDpi="180" verticalDpi="18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S21"/>
  <sheetViews>
    <sheetView topLeftCell="A4" workbookViewId="0">
      <selection activeCell="N7" sqref="N7"/>
    </sheetView>
  </sheetViews>
  <sheetFormatPr defaultColWidth="9.140625" defaultRowHeight="12.75"/>
  <cols>
    <col min="1" max="1" width="9" style="228" customWidth="1"/>
    <col min="2" max="2" width="10" style="228" customWidth="1"/>
    <col min="3" max="3" width="10.7109375" style="228" customWidth="1"/>
    <col min="4" max="4" width="12.42578125" style="228" customWidth="1"/>
    <col min="5" max="5" width="12.140625" style="228" customWidth="1"/>
    <col min="6" max="6" width="11.42578125" style="228" customWidth="1"/>
    <col min="7" max="7" width="15.28515625" style="228" customWidth="1"/>
    <col min="8" max="8" width="10" style="228" customWidth="1"/>
    <col min="9" max="9" width="5.7109375" style="228" customWidth="1"/>
    <col min="10" max="10" width="8.7109375" style="228" customWidth="1"/>
    <col min="11" max="11" width="8.140625" style="228" customWidth="1"/>
    <col min="12" max="12" width="15.28515625" style="228" customWidth="1"/>
    <col min="13" max="16384" width="9.140625" style="228"/>
  </cols>
  <sheetData>
    <row r="1" spans="1:19" ht="25.5" customHeight="1">
      <c r="A1" s="291" t="s">
        <v>57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</row>
    <row r="2" spans="1:19" ht="25.5" customHeight="1">
      <c r="A2" s="291" t="s">
        <v>1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</row>
    <row r="3" spans="1:19" ht="21" customHeight="1">
      <c r="A3" s="291" t="s">
        <v>418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</row>
    <row r="4" spans="1:19" ht="12" customHeight="1">
      <c r="A4" s="229"/>
      <c r="B4" s="229"/>
      <c r="C4" s="229"/>
      <c r="D4" s="229"/>
    </row>
    <row r="5" spans="1:19" ht="18.75" customHeight="1">
      <c r="A5" s="297" t="s">
        <v>58</v>
      </c>
      <c r="B5" s="297" t="s">
        <v>59</v>
      </c>
      <c r="C5" s="292" t="s">
        <v>60</v>
      </c>
      <c r="D5" s="292"/>
      <c r="E5" s="297" t="s">
        <v>61</v>
      </c>
      <c r="F5" s="231" t="s">
        <v>62</v>
      </c>
      <c r="G5" s="297" t="s">
        <v>63</v>
      </c>
      <c r="H5" s="297" t="s">
        <v>64</v>
      </c>
      <c r="I5" s="297"/>
      <c r="J5" s="297" t="s">
        <v>65</v>
      </c>
      <c r="K5" s="309"/>
      <c r="L5" s="297" t="s">
        <v>66</v>
      </c>
      <c r="R5" s="298">
        <v>12388</v>
      </c>
      <c r="S5" s="298">
        <v>13450</v>
      </c>
    </row>
    <row r="6" spans="1:19" ht="19.5" customHeight="1">
      <c r="A6" s="297"/>
      <c r="B6" s="297"/>
      <c r="C6" s="230" t="s">
        <v>67</v>
      </c>
      <c r="D6" s="230" t="s">
        <v>68</v>
      </c>
      <c r="E6" s="297"/>
      <c r="F6" s="232" t="s">
        <v>69</v>
      </c>
      <c r="G6" s="297"/>
      <c r="H6" s="297"/>
      <c r="I6" s="297"/>
      <c r="J6" s="297"/>
      <c r="K6" s="309"/>
      <c r="L6" s="297"/>
      <c r="R6" s="296"/>
      <c r="S6" s="296"/>
    </row>
    <row r="7" spans="1:19">
      <c r="A7" s="299">
        <v>1</v>
      </c>
      <c r="B7" s="296">
        <v>1</v>
      </c>
      <c r="C7" s="298"/>
      <c r="D7" s="298"/>
      <c r="E7" s="296"/>
      <c r="F7" s="296"/>
      <c r="G7" s="296"/>
      <c r="H7" s="310"/>
      <c r="I7" s="310"/>
      <c r="J7" s="312">
        <v>502500</v>
      </c>
      <c r="K7" s="313"/>
      <c r="L7" s="321"/>
      <c r="N7" s="267" t="s">
        <v>70</v>
      </c>
    </row>
    <row r="8" spans="1:19">
      <c r="A8" s="300"/>
      <c r="B8" s="294"/>
      <c r="C8" s="296"/>
      <c r="D8" s="296"/>
      <c r="E8" s="294"/>
      <c r="F8" s="294"/>
      <c r="G8" s="294"/>
      <c r="H8" s="311"/>
      <c r="I8" s="311"/>
      <c r="J8" s="314"/>
      <c r="K8" s="315"/>
      <c r="L8" s="322"/>
      <c r="N8" s="228" t="s">
        <v>71</v>
      </c>
    </row>
    <row r="9" spans="1:19">
      <c r="A9" s="300"/>
      <c r="B9" s="294"/>
      <c r="C9" s="295" t="s">
        <v>72</v>
      </c>
      <c r="D9" s="295"/>
      <c r="E9" s="294"/>
      <c r="F9" s="294"/>
      <c r="G9" s="294"/>
      <c r="H9" s="311"/>
      <c r="I9" s="311"/>
      <c r="J9" s="311"/>
      <c r="K9" s="317"/>
      <c r="L9" s="302"/>
    </row>
    <row r="10" spans="1:19">
      <c r="A10" s="301"/>
      <c r="B10" s="295"/>
      <c r="C10" s="298"/>
      <c r="D10" s="298"/>
      <c r="E10" s="295"/>
      <c r="F10" s="295"/>
      <c r="G10" s="295"/>
      <c r="H10" s="316"/>
      <c r="I10" s="316"/>
      <c r="J10" s="316"/>
      <c r="K10" s="318"/>
      <c r="L10" s="323"/>
    </row>
    <row r="11" spans="1:19" ht="17.25" customHeight="1">
      <c r="A11" s="319" t="s">
        <v>73</v>
      </c>
      <c r="B11" s="319"/>
      <c r="C11" s="319"/>
      <c r="D11" s="319"/>
      <c r="E11" s="319"/>
      <c r="F11" s="319"/>
      <c r="G11" s="319"/>
      <c r="H11" s="319"/>
      <c r="I11" s="319"/>
      <c r="J11" s="305">
        <f>+J7+J9</f>
        <v>502500</v>
      </c>
      <c r="K11" s="306"/>
      <c r="L11" s="302"/>
    </row>
    <row r="12" spans="1:19" ht="16.5" customHeight="1">
      <c r="A12" s="320"/>
      <c r="B12" s="320"/>
      <c r="C12" s="320"/>
      <c r="D12" s="320"/>
      <c r="E12" s="320"/>
      <c r="F12" s="320"/>
      <c r="G12" s="320"/>
      <c r="H12" s="320"/>
      <c r="I12" s="320"/>
      <c r="J12" s="307"/>
      <c r="K12" s="308"/>
      <c r="L12" s="303"/>
    </row>
    <row r="13" spans="1:19">
      <c r="A13" s="229"/>
      <c r="B13" s="229"/>
      <c r="C13" s="229"/>
    </row>
    <row r="14" spans="1:19" ht="18" customHeight="1">
      <c r="A14" s="229"/>
      <c r="B14" s="229"/>
      <c r="C14" s="229"/>
      <c r="G14" s="293"/>
      <c r="H14" s="293"/>
      <c r="I14" s="293"/>
      <c r="J14" s="293"/>
      <c r="K14" s="293"/>
    </row>
    <row r="15" spans="1:19" ht="21" customHeight="1">
      <c r="A15" s="233"/>
      <c r="B15" s="233"/>
      <c r="G15" s="234"/>
      <c r="H15" s="304"/>
      <c r="I15" s="304"/>
      <c r="J15" s="304"/>
      <c r="K15" s="304"/>
    </row>
    <row r="16" spans="1:19" ht="16.5" customHeight="1">
      <c r="G16" s="304"/>
      <c r="H16" s="304"/>
      <c r="I16" s="304"/>
      <c r="J16" s="304"/>
      <c r="K16" s="304"/>
    </row>
    <row r="17" spans="1:11" ht="19.5" customHeight="1">
      <c r="C17" s="235"/>
      <c r="G17" s="304"/>
      <c r="H17" s="304"/>
      <c r="I17" s="304"/>
      <c r="J17" s="304"/>
      <c r="K17" s="304"/>
    </row>
    <row r="18" spans="1:11" ht="18.75" customHeight="1">
      <c r="G18" s="304"/>
      <c r="H18" s="304"/>
      <c r="I18" s="304"/>
      <c r="J18" s="304"/>
      <c r="K18" s="304"/>
    </row>
    <row r="19" spans="1:11" ht="0.75" hidden="1" customHeight="1">
      <c r="G19" s="304"/>
      <c r="H19" s="304"/>
      <c r="I19" s="304"/>
      <c r="J19" s="304"/>
      <c r="K19" s="304"/>
    </row>
    <row r="20" spans="1:11" ht="0.75" hidden="1" customHeight="1">
      <c r="G20" s="304"/>
      <c r="H20" s="304"/>
      <c r="I20" s="304"/>
      <c r="J20" s="304"/>
      <c r="K20" s="304"/>
    </row>
    <row r="21" spans="1:11" ht="17.25" customHeight="1">
      <c r="A21" s="236"/>
      <c r="B21" s="236"/>
      <c r="C21" s="236"/>
      <c r="G21" s="234"/>
      <c r="H21" s="304"/>
      <c r="I21" s="304"/>
      <c r="J21" s="304"/>
      <c r="K21" s="304"/>
    </row>
  </sheetData>
  <mergeCells count="44">
    <mergeCell ref="R5:R6"/>
    <mergeCell ref="S5:S6"/>
    <mergeCell ref="H16:I20"/>
    <mergeCell ref="J16:K20"/>
    <mergeCell ref="J11:K12"/>
    <mergeCell ref="H5:I6"/>
    <mergeCell ref="J5:K6"/>
    <mergeCell ref="H7:I8"/>
    <mergeCell ref="J7:K8"/>
    <mergeCell ref="H9:I10"/>
    <mergeCell ref="J9:K10"/>
    <mergeCell ref="A11:I12"/>
    <mergeCell ref="G16:G20"/>
    <mergeCell ref="L5:L6"/>
    <mergeCell ref="L7:L8"/>
    <mergeCell ref="L9:L10"/>
    <mergeCell ref="L11:L12"/>
    <mergeCell ref="H15:I15"/>
    <mergeCell ref="J15:K15"/>
    <mergeCell ref="H21:I21"/>
    <mergeCell ref="J21:K21"/>
    <mergeCell ref="E7:E8"/>
    <mergeCell ref="A5:A6"/>
    <mergeCell ref="A7:A8"/>
    <mergeCell ref="A9:A10"/>
    <mergeCell ref="B5:B6"/>
    <mergeCell ref="B7:B8"/>
    <mergeCell ref="B9:B10"/>
    <mergeCell ref="A1:L1"/>
    <mergeCell ref="A2:L2"/>
    <mergeCell ref="A3:L3"/>
    <mergeCell ref="C5:D5"/>
    <mergeCell ref="G14:K14"/>
    <mergeCell ref="E9:E10"/>
    <mergeCell ref="F7:F8"/>
    <mergeCell ref="F9:F10"/>
    <mergeCell ref="G5:G6"/>
    <mergeCell ref="G7:G8"/>
    <mergeCell ref="G9:G10"/>
    <mergeCell ref="C7:C8"/>
    <mergeCell ref="C9:C10"/>
    <mergeCell ref="D7:D8"/>
    <mergeCell ref="D9:D10"/>
    <mergeCell ref="E5:E6"/>
  </mergeCells>
  <printOptions horizontalCentered="1"/>
  <pageMargins left="0.25138888888888899" right="0" top="0" bottom="0" header="0.31041666666666701" footer="0.31041666666666701"/>
  <pageSetup fitToWidth="0" orientation="landscape" horizontalDpi="300" verticalDpi="180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IU41"/>
  <sheetViews>
    <sheetView showGridLines="0" view="pageBreakPreview" zoomScaleNormal="100" workbookViewId="0">
      <selection activeCell="G38" sqref="G38"/>
    </sheetView>
  </sheetViews>
  <sheetFormatPr defaultColWidth="10.42578125" defaultRowHeight="12.75"/>
  <cols>
    <col min="1" max="1" width="4" style="175" customWidth="1"/>
    <col min="2" max="2" width="32.28515625" style="175" customWidth="1"/>
    <col min="3" max="3" width="4.7109375" style="175" customWidth="1"/>
    <col min="4" max="4" width="17.42578125" style="176" customWidth="1"/>
    <col min="5" max="5" width="14" style="176" customWidth="1"/>
    <col min="6" max="7" width="17.7109375" style="175" customWidth="1"/>
    <col min="8" max="8" width="19" style="175" customWidth="1"/>
    <col min="9" max="9" width="21" style="175" customWidth="1"/>
    <col min="10" max="10" width="21.42578125" style="175" customWidth="1"/>
    <col min="11" max="11" width="16.42578125" style="175" customWidth="1"/>
    <col min="12" max="255" width="10.42578125" style="175" customWidth="1"/>
    <col min="256" max="16384" width="10.42578125" style="177"/>
  </cols>
  <sheetData>
    <row r="2" spans="1:11" ht="15" customHeight="1">
      <c r="A2" s="324" t="s">
        <v>74</v>
      </c>
      <c r="B2" s="324"/>
      <c r="C2" s="324"/>
      <c r="D2" s="324"/>
      <c r="E2" s="324"/>
      <c r="F2" s="324"/>
      <c r="G2" s="324"/>
      <c r="H2" s="324"/>
      <c r="I2" s="324"/>
    </row>
    <row r="3" spans="1:11" s="172" customFormat="1" ht="15" customHeight="1">
      <c r="A3" s="324" t="s">
        <v>1</v>
      </c>
      <c r="B3" s="324"/>
      <c r="C3" s="324"/>
      <c r="D3" s="324"/>
      <c r="E3" s="324"/>
      <c r="F3" s="324"/>
      <c r="G3" s="324"/>
      <c r="H3" s="324"/>
      <c r="I3" s="324"/>
    </row>
    <row r="4" spans="1:11" s="172" customFormat="1" ht="15" customHeight="1">
      <c r="A4" s="324" t="s">
        <v>75</v>
      </c>
      <c r="B4" s="324"/>
      <c r="C4" s="324"/>
      <c r="D4" s="324"/>
      <c r="E4" s="324"/>
      <c r="F4" s="324"/>
      <c r="G4" s="324"/>
      <c r="H4" s="324"/>
      <c r="I4" s="324"/>
    </row>
    <row r="5" spans="1:11" s="172" customFormat="1" ht="15" customHeight="1">
      <c r="A5" s="324" t="s">
        <v>418</v>
      </c>
      <c r="B5" s="324"/>
      <c r="C5" s="324"/>
      <c r="D5" s="324"/>
      <c r="E5" s="324"/>
      <c r="F5" s="324"/>
      <c r="G5" s="324"/>
      <c r="H5" s="324"/>
      <c r="I5" s="324"/>
    </row>
    <row r="6" spans="1:11" ht="6.95" customHeight="1">
      <c r="A6" s="178"/>
      <c r="B6" s="178"/>
      <c r="C6" s="178"/>
      <c r="D6" s="179"/>
      <c r="E6" s="179"/>
      <c r="F6" s="178"/>
      <c r="G6" s="178"/>
      <c r="H6" s="178"/>
      <c r="I6" s="178"/>
    </row>
    <row r="7" spans="1:11" s="173" customFormat="1" ht="24" customHeight="1">
      <c r="A7" s="180" t="s">
        <v>2</v>
      </c>
      <c r="B7" s="181" t="s">
        <v>76</v>
      </c>
      <c r="C7" s="181" t="s">
        <v>77</v>
      </c>
      <c r="D7" s="182" t="s">
        <v>78</v>
      </c>
      <c r="E7" s="182" t="s">
        <v>79</v>
      </c>
      <c r="F7" s="183" t="s">
        <v>80</v>
      </c>
      <c r="G7" s="183" t="s">
        <v>81</v>
      </c>
      <c r="H7" s="183" t="s">
        <v>73</v>
      </c>
      <c r="I7" s="217" t="s">
        <v>82</v>
      </c>
    </row>
    <row r="8" spans="1:11" ht="27" customHeight="1">
      <c r="A8" s="184">
        <v>1</v>
      </c>
      <c r="B8" s="185" t="s">
        <v>83</v>
      </c>
      <c r="C8" s="186">
        <v>117</v>
      </c>
      <c r="D8" s="187">
        <f>+'GAJI KELAS '!R117</f>
        <v>49162500</v>
      </c>
      <c r="E8" s="187"/>
      <c r="F8" s="187">
        <f>+'GAJI KELAS '!S117</f>
        <v>21850000</v>
      </c>
      <c r="G8" s="187"/>
      <c r="H8" s="188">
        <f>SUM(D8:G8)</f>
        <v>71012500</v>
      </c>
      <c r="I8" s="218"/>
      <c r="J8" s="219"/>
      <c r="K8" s="176"/>
    </row>
    <row r="9" spans="1:11" ht="24.95" customHeight="1">
      <c r="A9" s="184">
        <v>2</v>
      </c>
      <c r="B9" s="185" t="s">
        <v>84</v>
      </c>
      <c r="C9" s="186"/>
      <c r="D9" s="187"/>
      <c r="E9" s="187"/>
      <c r="F9" s="187">
        <f>+'UANG MAKAN GURU '!AJ12</f>
        <v>520000</v>
      </c>
      <c r="G9" s="187"/>
      <c r="H9" s="188">
        <f t="shared" ref="H9:H10" si="0">SUM(D9:G9)</f>
        <v>520000</v>
      </c>
      <c r="I9" s="220" t="s">
        <v>72</v>
      </c>
      <c r="J9" s="221"/>
      <c r="K9" s="176"/>
    </row>
    <row r="10" spans="1:11" ht="24" customHeight="1">
      <c r="A10" s="184">
        <v>3</v>
      </c>
      <c r="B10" s="189" t="s">
        <v>85</v>
      </c>
      <c r="C10" s="190"/>
      <c r="D10" s="191"/>
      <c r="E10" s="191"/>
      <c r="F10" s="192"/>
      <c r="G10" s="192">
        <f>+LISTRIK!J11</f>
        <v>502500</v>
      </c>
      <c r="H10" s="188">
        <f t="shared" si="0"/>
        <v>502500</v>
      </c>
      <c r="I10" s="222"/>
      <c r="J10" s="223"/>
    </row>
    <row r="11" spans="1:11" ht="15" customHeight="1">
      <c r="A11" s="330">
        <v>4</v>
      </c>
      <c r="B11" s="193" t="s">
        <v>86</v>
      </c>
      <c r="C11" s="331"/>
      <c r="D11" s="333"/>
      <c r="E11" s="333"/>
      <c r="F11" s="334"/>
      <c r="G11" s="327">
        <v>1000000</v>
      </c>
      <c r="H11" s="338">
        <f t="shared" ref="H11" si="1">SUM(D11:G11)</f>
        <v>1000000</v>
      </c>
      <c r="I11" s="339"/>
      <c r="J11" s="176"/>
    </row>
    <row r="12" spans="1:11" ht="18" customHeight="1">
      <c r="A12" s="330"/>
      <c r="B12" s="194" t="s">
        <v>87</v>
      </c>
      <c r="C12" s="332"/>
      <c r="D12" s="333"/>
      <c r="E12" s="333"/>
      <c r="F12" s="334"/>
      <c r="G12" s="327"/>
      <c r="H12" s="338"/>
      <c r="I12" s="339"/>
      <c r="J12" s="176"/>
    </row>
    <row r="13" spans="1:11" ht="24.95" customHeight="1">
      <c r="A13" s="184">
        <v>5</v>
      </c>
      <c r="B13" s="195" t="s">
        <v>88</v>
      </c>
      <c r="C13" s="196"/>
      <c r="D13" s="197"/>
      <c r="E13" s="197"/>
      <c r="F13" s="198"/>
      <c r="G13" s="198">
        <v>1000000</v>
      </c>
      <c r="H13" s="188">
        <f>SUM(D13:G13)</f>
        <v>1000000</v>
      </c>
      <c r="I13" s="224"/>
      <c r="J13" s="176"/>
    </row>
    <row r="14" spans="1:11" ht="24.95" customHeight="1">
      <c r="A14" s="199">
        <v>6</v>
      </c>
      <c r="B14" s="200" t="s">
        <v>89</v>
      </c>
      <c r="C14" s="201"/>
      <c r="D14" s="202"/>
      <c r="E14" s="202"/>
      <c r="F14" s="203"/>
      <c r="G14" s="203">
        <f>+'AIR MINUM'!F18</f>
        <v>0</v>
      </c>
      <c r="H14" s="188">
        <f>SUM(D14:G14)</f>
        <v>0</v>
      </c>
      <c r="I14" s="225"/>
      <c r="J14" s="176"/>
    </row>
    <row r="15" spans="1:11" ht="27" customHeight="1">
      <c r="A15" s="325" t="s">
        <v>73</v>
      </c>
      <c r="B15" s="326"/>
      <c r="C15" s="204">
        <f>SUM(C8:C13)</f>
        <v>117</v>
      </c>
      <c r="D15" s="205">
        <f>SUM(D8:D14)</f>
        <v>49162500</v>
      </c>
      <c r="E15" s="205">
        <f>SUM(E8:E14)</f>
        <v>0</v>
      </c>
      <c r="F15" s="205">
        <f>SUM(F8:F14)</f>
        <v>22370000</v>
      </c>
      <c r="G15" s="205">
        <f>SUM(G8:G14)</f>
        <v>2502500</v>
      </c>
      <c r="H15" s="205">
        <f>SUM(H8:H14)</f>
        <v>74035000</v>
      </c>
      <c r="I15" s="226"/>
      <c r="J15" s="176"/>
    </row>
    <row r="16" spans="1:11">
      <c r="F16" s="206" t="s">
        <v>90</v>
      </c>
      <c r="G16" s="206"/>
      <c r="H16" s="206"/>
      <c r="I16" s="206"/>
      <c r="J16" s="176"/>
    </row>
    <row r="17" spans="1:9" s="174" customFormat="1" ht="15.75">
      <c r="B17" s="335"/>
      <c r="C17" s="335"/>
      <c r="D17" s="335"/>
      <c r="E17" s="335"/>
      <c r="F17" s="208"/>
      <c r="G17" s="209"/>
      <c r="H17" s="209"/>
    </row>
    <row r="18" spans="1:9" s="174" customFormat="1" ht="3" customHeight="1">
      <c r="B18" s="208"/>
      <c r="D18" s="208"/>
      <c r="E18" s="208"/>
      <c r="F18" s="208"/>
      <c r="G18" s="209" t="s">
        <v>72</v>
      </c>
      <c r="H18" s="209"/>
    </row>
    <row r="19" spans="1:9" s="174" customFormat="1" ht="18.75" customHeight="1">
      <c r="B19" s="335"/>
      <c r="C19" s="335"/>
      <c r="D19" s="335"/>
      <c r="E19" s="207"/>
      <c r="F19" s="208"/>
    </row>
    <row r="20" spans="1:9" s="174" customFormat="1">
      <c r="B20" s="208"/>
      <c r="C20" s="208"/>
      <c r="D20" s="210"/>
      <c r="E20" s="210"/>
      <c r="F20" s="208"/>
    </row>
    <row r="21" spans="1:9" s="174" customFormat="1">
      <c r="B21" s="208"/>
      <c r="C21" s="208"/>
      <c r="D21" s="208"/>
      <c r="E21" s="208"/>
      <c r="F21" s="210"/>
    </row>
    <row r="22" spans="1:9" s="174" customFormat="1">
      <c r="B22" s="208"/>
      <c r="C22" s="208"/>
      <c r="D22" s="208"/>
      <c r="E22" s="208"/>
      <c r="F22" s="208"/>
    </row>
    <row r="23" spans="1:9" s="174" customFormat="1">
      <c r="B23" s="208"/>
      <c r="C23" s="208"/>
      <c r="D23" s="208"/>
      <c r="E23" s="208"/>
      <c r="F23" s="208"/>
    </row>
    <row r="24" spans="1:9">
      <c r="F24" s="206"/>
      <c r="G24" s="206"/>
      <c r="H24" s="206"/>
      <c r="I24" s="206"/>
    </row>
    <row r="25" spans="1:9" ht="14.25">
      <c r="A25" s="336"/>
      <c r="B25" s="336"/>
      <c r="C25" s="336"/>
      <c r="D25" s="336"/>
      <c r="E25" s="178"/>
      <c r="F25" s="178"/>
      <c r="G25" s="340"/>
      <c r="H25" s="340"/>
      <c r="I25" s="340"/>
    </row>
    <row r="26" spans="1:9">
      <c r="A26" s="212"/>
      <c r="B26" s="212"/>
      <c r="C26" s="212"/>
      <c r="F26" s="212"/>
      <c r="G26" s="336"/>
      <c r="H26" s="336"/>
      <c r="I26" s="336"/>
    </row>
    <row r="27" spans="1:9" ht="12.75" customHeight="1">
      <c r="A27" s="328"/>
      <c r="B27" s="328"/>
      <c r="C27" s="329"/>
      <c r="D27" s="329"/>
      <c r="E27" s="329"/>
      <c r="F27" s="329"/>
      <c r="G27" s="337"/>
      <c r="H27" s="337"/>
      <c r="I27" s="337"/>
    </row>
    <row r="28" spans="1:9" ht="12.75" customHeight="1">
      <c r="A28" s="328"/>
      <c r="B28" s="328"/>
      <c r="C28" s="329"/>
      <c r="D28" s="329"/>
      <c r="E28" s="329"/>
      <c r="F28" s="329"/>
      <c r="G28" s="337"/>
      <c r="H28" s="337"/>
      <c r="I28" s="337"/>
    </row>
    <row r="29" spans="1:9" ht="14.25">
      <c r="A29" s="213"/>
      <c r="B29" s="214"/>
      <c r="C29" s="215"/>
      <c r="D29" s="216"/>
      <c r="E29" s="216"/>
      <c r="F29" s="215"/>
    </row>
    <row r="30" spans="1:9" ht="14.25">
      <c r="A30" s="213"/>
      <c r="B30" s="214"/>
      <c r="C30" s="215"/>
      <c r="D30" s="216"/>
      <c r="E30" s="216"/>
      <c r="F30" s="215"/>
    </row>
    <row r="31" spans="1:9" ht="14.25">
      <c r="A31" s="213"/>
      <c r="B31" s="213"/>
      <c r="C31" s="215"/>
      <c r="D31" s="216"/>
      <c r="E31" s="216"/>
      <c r="F31" s="215"/>
    </row>
    <row r="32" spans="1:9" ht="14.25">
      <c r="A32" s="328"/>
      <c r="B32" s="328"/>
      <c r="C32" s="211"/>
      <c r="D32" s="329"/>
      <c r="E32" s="329"/>
      <c r="F32" s="329"/>
      <c r="G32" s="178"/>
      <c r="H32" s="178"/>
      <c r="I32" s="178"/>
    </row>
    <row r="36" spans="9:9">
      <c r="I36" s="206"/>
    </row>
    <row r="37" spans="9:9">
      <c r="I37" s="206"/>
    </row>
    <row r="38" spans="9:9">
      <c r="I38" s="206"/>
    </row>
    <row r="39" spans="9:9">
      <c r="I39" s="206"/>
    </row>
    <row r="40" spans="9:9">
      <c r="I40" s="206"/>
    </row>
    <row r="41" spans="9:9">
      <c r="I41" s="227"/>
    </row>
  </sheetData>
  <mergeCells count="26">
    <mergeCell ref="G27:G28"/>
    <mergeCell ref="H11:H12"/>
    <mergeCell ref="H27:H28"/>
    <mergeCell ref="I11:I12"/>
    <mergeCell ref="I27:I28"/>
    <mergeCell ref="G25:I25"/>
    <mergeCell ref="G26:I26"/>
    <mergeCell ref="A32:B32"/>
    <mergeCell ref="D32:F32"/>
    <mergeCell ref="A11:A12"/>
    <mergeCell ref="C11:C12"/>
    <mergeCell ref="C27:C28"/>
    <mergeCell ref="D11:D12"/>
    <mergeCell ref="E11:E12"/>
    <mergeCell ref="F11:F12"/>
    <mergeCell ref="A27:B28"/>
    <mergeCell ref="D27:F28"/>
    <mergeCell ref="B17:E17"/>
    <mergeCell ref="B19:D19"/>
    <mergeCell ref="A25:D25"/>
    <mergeCell ref="A2:I2"/>
    <mergeCell ref="A3:I3"/>
    <mergeCell ref="A4:I4"/>
    <mergeCell ref="A5:I5"/>
    <mergeCell ref="A15:B15"/>
    <mergeCell ref="G11:G12"/>
  </mergeCells>
  <pageMargins left="0.25" right="0" top="0" bottom="0" header="0.511811023622047" footer="0.511811023622047"/>
  <pageSetup scale="90" orientation="landscape" horizontalDpi="30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IV134"/>
  <sheetViews>
    <sheetView view="pageBreakPreview" zoomScale="58" zoomScaleNormal="100" workbookViewId="0">
      <pane ySplit="13" topLeftCell="A20" activePane="bottomLeft" state="frozen"/>
      <selection pane="bottomLeft" activeCell="D10" sqref="D10"/>
    </sheetView>
  </sheetViews>
  <sheetFormatPr defaultColWidth="9.140625" defaultRowHeight="18" customHeight="1"/>
  <cols>
    <col min="1" max="1" width="8.42578125" style="65" customWidth="1"/>
    <col min="2" max="2" width="18" style="66" customWidth="1"/>
    <col min="3" max="3" width="33.28515625" style="67" customWidth="1"/>
    <col min="4" max="4" width="18" style="66" customWidth="1"/>
    <col min="5" max="5" width="9.5703125" style="68" customWidth="1"/>
    <col min="6" max="6" width="8.140625" style="68" customWidth="1"/>
    <col min="7" max="7" width="7.85546875" style="68" customWidth="1"/>
    <col min="8" max="8" width="9.5703125" style="68" customWidth="1"/>
    <col min="9" max="9" width="21.7109375" style="68" customWidth="1"/>
    <col min="10" max="10" width="23.5703125" style="69" customWidth="1"/>
    <col min="11" max="11" width="29" style="69" customWidth="1"/>
    <col min="12" max="12" width="12.28515625" style="69" customWidth="1"/>
    <col min="13" max="14" width="11.140625" style="69" customWidth="1"/>
    <col min="15" max="15" width="23.140625" style="69" customWidth="1"/>
    <col min="16" max="16" width="21.42578125" style="69" customWidth="1"/>
    <col min="17" max="17" width="21.85546875" style="69" customWidth="1"/>
    <col min="18" max="18" width="26.5703125" style="69" customWidth="1"/>
    <col min="19" max="19" width="29" style="69" customWidth="1"/>
    <col min="20" max="20" width="23.85546875" style="69" hidden="1" customWidth="1"/>
    <col min="21" max="21" width="28.28515625" style="69" customWidth="1"/>
    <col min="22" max="23" width="24.28515625" style="70" customWidth="1"/>
    <col min="24" max="24" width="20.85546875" style="70" customWidth="1"/>
    <col min="25" max="25" width="20.140625" style="70" customWidth="1"/>
    <col min="26" max="26" width="20.28515625" style="70" customWidth="1"/>
    <col min="27" max="27" width="20.5703125" style="70" customWidth="1"/>
    <col min="28" max="28" width="20" style="70" customWidth="1"/>
    <col min="29" max="29" width="20.7109375" style="70" customWidth="1"/>
    <col min="30" max="30" width="18.7109375" style="70" customWidth="1"/>
    <col min="31" max="31" width="18.42578125" style="70" customWidth="1"/>
    <col min="32" max="32" width="19" style="70" customWidth="1"/>
    <col min="33" max="33" width="18.85546875" style="70" customWidth="1"/>
    <col min="34" max="34" width="29.85546875" style="70" customWidth="1"/>
    <col min="35" max="254" width="9.140625" style="70" customWidth="1"/>
    <col min="255" max="255" width="10.28515625" style="71" customWidth="1"/>
    <col min="256" max="16384" width="9.140625" style="72"/>
  </cols>
  <sheetData>
    <row r="1" spans="1:256" s="60" customFormat="1" ht="27.95" customHeight="1">
      <c r="A1" s="341" t="s">
        <v>91</v>
      </c>
      <c r="B1" s="342"/>
      <c r="C1" s="342"/>
      <c r="D1" s="342"/>
      <c r="E1" s="341"/>
      <c r="F1" s="341"/>
      <c r="G1" s="341"/>
      <c r="H1" s="341"/>
      <c r="I1" s="341"/>
      <c r="J1" s="341"/>
      <c r="K1" s="341"/>
      <c r="L1" s="343"/>
      <c r="M1" s="343"/>
      <c r="N1" s="343"/>
      <c r="O1" s="341"/>
      <c r="P1" s="341"/>
      <c r="Q1" s="341"/>
      <c r="R1" s="341"/>
      <c r="S1" s="341"/>
      <c r="T1" s="341"/>
      <c r="U1" s="341"/>
    </row>
    <row r="2" spans="1:256" s="60" customFormat="1" ht="12" customHeight="1">
      <c r="A2" s="344"/>
      <c r="B2" s="345"/>
      <c r="C2" s="345"/>
      <c r="D2" s="345"/>
      <c r="E2" s="344"/>
      <c r="F2" s="344"/>
      <c r="G2" s="344"/>
      <c r="H2" s="344"/>
      <c r="I2" s="344"/>
      <c r="J2" s="344"/>
      <c r="K2" s="344"/>
      <c r="L2" s="346"/>
      <c r="M2" s="346"/>
      <c r="N2" s="346"/>
      <c r="O2" s="344"/>
      <c r="P2" s="344"/>
      <c r="Q2" s="344"/>
      <c r="R2" s="344"/>
      <c r="S2" s="344"/>
      <c r="T2" s="344"/>
      <c r="U2" s="344"/>
    </row>
    <row r="3" spans="1:256" s="60" customFormat="1" ht="21.75" customHeight="1">
      <c r="A3" s="73"/>
      <c r="B3" s="74" t="s">
        <v>92</v>
      </c>
      <c r="C3" s="74" t="s">
        <v>93</v>
      </c>
      <c r="D3" s="347" t="s">
        <v>94</v>
      </c>
      <c r="E3" s="348"/>
      <c r="F3" s="348"/>
      <c r="G3" s="348"/>
      <c r="H3" s="348"/>
      <c r="I3" s="348"/>
      <c r="J3" s="73"/>
      <c r="K3" s="73"/>
      <c r="L3" s="91"/>
      <c r="M3" s="91"/>
      <c r="N3" s="91"/>
      <c r="O3" s="73"/>
      <c r="P3" s="73"/>
      <c r="Q3" s="73"/>
      <c r="R3" s="73"/>
      <c r="S3" s="73"/>
      <c r="T3" s="73"/>
      <c r="U3" s="73"/>
    </row>
    <row r="4" spans="1:256" s="60" customFormat="1" ht="21.75" customHeight="1">
      <c r="A4" s="75"/>
      <c r="B4" s="74" t="s">
        <v>95</v>
      </c>
      <c r="C4" s="74" t="s">
        <v>93</v>
      </c>
      <c r="D4" s="76" t="s">
        <v>96</v>
      </c>
      <c r="E4" s="77"/>
      <c r="F4" s="77"/>
      <c r="G4" s="77"/>
      <c r="H4" s="78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W4" s="105" t="e">
        <f>W11*W13</f>
        <v>#REF!</v>
      </c>
      <c r="X4" s="105" t="e">
        <f t="shared" ref="X4:AG4" si="0">X11*X13</f>
        <v>#REF!</v>
      </c>
      <c r="Y4" s="105" t="e">
        <f t="shared" si="0"/>
        <v>#REF!</v>
      </c>
      <c r="Z4" s="105" t="e">
        <f t="shared" si="0"/>
        <v>#REF!</v>
      </c>
      <c r="AA4" s="105" t="e">
        <f t="shared" si="0"/>
        <v>#REF!</v>
      </c>
      <c r="AB4" s="105" t="e">
        <f t="shared" si="0"/>
        <v>#REF!</v>
      </c>
      <c r="AC4" s="105" t="e">
        <f t="shared" si="0"/>
        <v>#REF!</v>
      </c>
      <c r="AD4" s="105" t="e">
        <f t="shared" si="0"/>
        <v>#REF!</v>
      </c>
      <c r="AE4" s="105" t="e">
        <f t="shared" si="0"/>
        <v>#REF!</v>
      </c>
      <c r="AF4" s="105" t="e">
        <f t="shared" si="0"/>
        <v>#REF!</v>
      </c>
      <c r="AG4" s="105" t="e">
        <f t="shared" si="0"/>
        <v>#REF!</v>
      </c>
      <c r="AH4" s="117" t="e">
        <f>SUM(W4:AG4)</f>
        <v>#REF!</v>
      </c>
    </row>
    <row r="5" spans="1:256" s="60" customFormat="1" ht="21.75" customHeight="1">
      <c r="A5" s="79"/>
      <c r="B5" s="74" t="s">
        <v>97</v>
      </c>
      <c r="C5" s="74" t="s">
        <v>93</v>
      </c>
      <c r="D5" s="76" t="s">
        <v>98</v>
      </c>
      <c r="E5" s="77"/>
      <c r="F5" s="77"/>
      <c r="G5" s="77"/>
      <c r="H5" s="78"/>
      <c r="I5" s="79"/>
      <c r="J5" s="79"/>
      <c r="K5" s="79"/>
      <c r="L5" s="75"/>
      <c r="M5" s="75"/>
      <c r="N5" s="75"/>
      <c r="O5" s="79"/>
      <c r="P5" s="79"/>
      <c r="Q5" s="79"/>
      <c r="R5" s="79"/>
      <c r="S5" s="79"/>
      <c r="T5" s="79"/>
      <c r="U5" s="79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17"/>
    </row>
    <row r="6" spans="1:256" s="60" customFormat="1" ht="21.75" customHeight="1">
      <c r="A6" s="79"/>
      <c r="B6" s="74" t="s">
        <v>99</v>
      </c>
      <c r="C6" s="74" t="s">
        <v>93</v>
      </c>
      <c r="D6" s="76" t="s">
        <v>98</v>
      </c>
      <c r="E6" s="77"/>
      <c r="F6" s="77"/>
      <c r="G6" s="77"/>
      <c r="H6" s="78"/>
      <c r="I6" s="79"/>
      <c r="J6" s="79"/>
      <c r="K6" s="79"/>
      <c r="L6" s="75"/>
      <c r="M6" s="75"/>
      <c r="N6" s="75"/>
      <c r="O6" s="79"/>
      <c r="P6" s="79"/>
      <c r="Q6" s="79"/>
      <c r="R6" s="79"/>
      <c r="S6" s="79"/>
      <c r="T6" s="79"/>
      <c r="U6" s="79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17"/>
    </row>
    <row r="7" spans="1:256" s="60" customFormat="1" ht="21.75" customHeight="1">
      <c r="A7" s="79"/>
      <c r="B7" s="74" t="s">
        <v>100</v>
      </c>
      <c r="C7" s="74" t="s">
        <v>93</v>
      </c>
      <c r="D7" s="76" t="s">
        <v>98</v>
      </c>
      <c r="E7" s="77"/>
      <c r="F7" s="77"/>
      <c r="G7" s="77"/>
      <c r="H7" s="78"/>
      <c r="I7" s="79"/>
      <c r="J7" s="79"/>
      <c r="K7" s="79"/>
      <c r="L7" s="75"/>
      <c r="M7" s="75"/>
      <c r="N7" s="75"/>
      <c r="O7" s="79"/>
      <c r="P7" s="79"/>
      <c r="Q7" s="79"/>
      <c r="R7" s="79"/>
      <c r="S7" s="79"/>
      <c r="T7" s="79"/>
      <c r="U7" s="79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17"/>
    </row>
    <row r="8" spans="1:256" s="60" customFormat="1" ht="21.75" customHeight="1">
      <c r="A8" s="79"/>
      <c r="B8" s="74" t="s">
        <v>101</v>
      </c>
      <c r="C8" s="74" t="s">
        <v>93</v>
      </c>
      <c r="D8" s="349" t="s">
        <v>102</v>
      </c>
      <c r="E8" s="350"/>
      <c r="F8" s="350"/>
      <c r="G8" s="350"/>
      <c r="H8" s="350"/>
      <c r="I8" s="92"/>
      <c r="J8" s="92"/>
      <c r="K8" s="92"/>
      <c r="L8" s="75"/>
      <c r="M8" s="75"/>
      <c r="N8" s="75"/>
      <c r="O8" s="79"/>
      <c r="P8" s="79"/>
      <c r="Q8" s="79"/>
      <c r="R8" s="79"/>
      <c r="S8" s="79"/>
      <c r="T8" s="79"/>
      <c r="U8" s="79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17"/>
    </row>
    <row r="9" spans="1:256" s="60" customFormat="1" ht="21.75" customHeight="1">
      <c r="A9" s="79"/>
      <c r="B9" s="74" t="s">
        <v>103</v>
      </c>
      <c r="C9" s="74" t="s">
        <v>93</v>
      </c>
      <c r="D9" s="347" t="s">
        <v>430</v>
      </c>
      <c r="E9" s="348"/>
      <c r="F9" s="348"/>
      <c r="G9" s="348"/>
      <c r="H9" s="348"/>
      <c r="I9" s="348"/>
      <c r="J9" s="79"/>
      <c r="K9" s="79"/>
      <c r="L9" s="75"/>
      <c r="M9" s="75"/>
      <c r="N9" s="75"/>
      <c r="O9" s="79"/>
      <c r="P9" s="79"/>
      <c r="Q9" s="79"/>
      <c r="R9" s="79"/>
      <c r="S9" s="79"/>
      <c r="T9" s="79"/>
      <c r="U9" s="79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17"/>
    </row>
    <row r="10" spans="1:256" ht="6" customHeight="1">
      <c r="C10" s="80"/>
      <c r="D10" s="81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</row>
    <row r="11" spans="1:256" ht="27.75" customHeight="1">
      <c r="A11" s="353" t="s">
        <v>104</v>
      </c>
      <c r="B11" s="356" t="s">
        <v>105</v>
      </c>
      <c r="C11" s="357" t="s">
        <v>3</v>
      </c>
      <c r="D11" s="358" t="s">
        <v>106</v>
      </c>
      <c r="E11" s="359" t="s">
        <v>107</v>
      </c>
      <c r="F11" s="374" t="s">
        <v>108</v>
      </c>
      <c r="G11" s="375"/>
      <c r="H11" s="375"/>
      <c r="I11" s="360" t="s">
        <v>109</v>
      </c>
      <c r="J11" s="361"/>
      <c r="K11" s="362"/>
      <c r="L11" s="378" t="s">
        <v>110</v>
      </c>
      <c r="M11" s="378"/>
      <c r="N11" s="378"/>
      <c r="O11" s="363" t="s">
        <v>111</v>
      </c>
      <c r="P11" s="363"/>
      <c r="Q11" s="363"/>
      <c r="R11" s="371" t="s">
        <v>112</v>
      </c>
      <c r="S11" s="371" t="s">
        <v>113</v>
      </c>
      <c r="T11" s="368" t="s">
        <v>114</v>
      </c>
      <c r="U11" s="371" t="s">
        <v>115</v>
      </c>
      <c r="W11" s="107" t="e">
        <f>SUM(W117)</f>
        <v>#REF!</v>
      </c>
      <c r="X11" s="107" t="e">
        <f t="shared" ref="X11:AG11" si="1">SUM(X117)</f>
        <v>#REF!</v>
      </c>
      <c r="Y11" s="107" t="e">
        <f t="shared" si="1"/>
        <v>#REF!</v>
      </c>
      <c r="Z11" s="107" t="e">
        <f t="shared" si="1"/>
        <v>#REF!</v>
      </c>
      <c r="AA11" s="107" t="e">
        <f t="shared" si="1"/>
        <v>#REF!</v>
      </c>
      <c r="AB11" s="107" t="e">
        <f t="shared" si="1"/>
        <v>#REF!</v>
      </c>
      <c r="AC11" s="107" t="e">
        <f t="shared" si="1"/>
        <v>#REF!</v>
      </c>
      <c r="AD11" s="107" t="e">
        <f t="shared" si="1"/>
        <v>#REF!</v>
      </c>
      <c r="AE11" s="107" t="e">
        <f t="shared" si="1"/>
        <v>#REF!</v>
      </c>
      <c r="AF11" s="107" t="e">
        <f t="shared" si="1"/>
        <v>#REF!</v>
      </c>
      <c r="AG11" s="107" t="e">
        <f t="shared" si="1"/>
        <v>#REF!</v>
      </c>
    </row>
    <row r="12" spans="1:256" ht="20.100000000000001" customHeight="1">
      <c r="A12" s="354"/>
      <c r="B12" s="356"/>
      <c r="C12" s="357"/>
      <c r="D12" s="358"/>
      <c r="E12" s="359"/>
      <c r="F12" s="376"/>
      <c r="G12" s="377"/>
      <c r="H12" s="377"/>
      <c r="I12" s="93" t="s">
        <v>116</v>
      </c>
      <c r="J12" s="93" t="s">
        <v>117</v>
      </c>
      <c r="K12" s="93" t="s">
        <v>118</v>
      </c>
      <c r="L12" s="378"/>
      <c r="M12" s="378"/>
      <c r="N12" s="378"/>
      <c r="O12" s="94" t="s">
        <v>119</v>
      </c>
      <c r="P12" s="94" t="s">
        <v>120</v>
      </c>
      <c r="Q12" s="94" t="s">
        <v>121</v>
      </c>
      <c r="R12" s="371"/>
      <c r="S12" s="371"/>
      <c r="T12" s="369"/>
      <c r="U12" s="371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</row>
    <row r="13" spans="1:256" ht="24.75" customHeight="1">
      <c r="A13" s="355"/>
      <c r="B13" s="356"/>
      <c r="C13" s="357"/>
      <c r="D13" s="358"/>
      <c r="E13" s="359"/>
      <c r="F13" s="82">
        <v>1</v>
      </c>
      <c r="G13" s="82">
        <v>2</v>
      </c>
      <c r="H13" s="82">
        <v>3</v>
      </c>
      <c r="I13" s="95" t="s">
        <v>122</v>
      </c>
      <c r="J13" s="96" t="s">
        <v>123</v>
      </c>
      <c r="K13" s="97" t="s">
        <v>124</v>
      </c>
      <c r="L13" s="98">
        <v>1</v>
      </c>
      <c r="M13" s="98">
        <v>2</v>
      </c>
      <c r="N13" s="98">
        <v>3</v>
      </c>
      <c r="O13" s="99" t="s">
        <v>125</v>
      </c>
      <c r="P13" s="100" t="s">
        <v>126</v>
      </c>
      <c r="Q13" s="100" t="s">
        <v>127</v>
      </c>
      <c r="R13" s="371"/>
      <c r="S13" s="371"/>
      <c r="T13" s="370"/>
      <c r="U13" s="371"/>
      <c r="W13" s="109">
        <v>100000</v>
      </c>
      <c r="X13" s="109">
        <v>50000</v>
      </c>
      <c r="Y13" s="116">
        <v>20000</v>
      </c>
      <c r="Z13" s="116">
        <v>10000</v>
      </c>
      <c r="AA13" s="116">
        <v>5000</v>
      </c>
      <c r="AB13" s="116">
        <v>2000</v>
      </c>
      <c r="AC13" s="116">
        <v>1000</v>
      </c>
      <c r="AD13" s="116">
        <v>500</v>
      </c>
      <c r="AE13" s="116">
        <v>200</v>
      </c>
      <c r="AF13" s="116">
        <v>100</v>
      </c>
      <c r="AG13" s="118">
        <v>50</v>
      </c>
    </row>
    <row r="14" spans="1:256" s="61" customFormat="1" ht="29.1" customHeight="1">
      <c r="A14" s="83">
        <v>1</v>
      </c>
      <c r="B14" s="85" t="s">
        <v>156</v>
      </c>
      <c r="C14" s="86" t="s">
        <v>157</v>
      </c>
      <c r="D14" s="87">
        <v>44669</v>
      </c>
      <c r="E14" s="84">
        <f>VLOOKUP(B14,'ABSEN MANUAL'!$B$7:$AR$109,40,0)</f>
        <v>22</v>
      </c>
      <c r="F14" s="84">
        <f>VLOOKUP(B14,'ABSEN MANUAL'!$B$7:$AR$109,41,0)</f>
        <v>0</v>
      </c>
      <c r="G14" s="84">
        <f>VLOOKUP(B14,'ABSEN MANUAL'!$B$7:$AR$109,42,0)</f>
        <v>0</v>
      </c>
      <c r="H14" s="84">
        <f>VLOOKUP(B14,'ABSEN MANUAL'!$B$7:$AR$109,43,0)</f>
        <v>22</v>
      </c>
      <c r="I14" s="101">
        <f t="shared" ref="I14:I32" si="2">+F14*15000</f>
        <v>0</v>
      </c>
      <c r="J14" s="102">
        <f t="shared" ref="J14:J32" si="3">+G14*17000</f>
        <v>0</v>
      </c>
      <c r="K14" s="102">
        <f t="shared" ref="K14:K32" si="4">+H14*22500</f>
        <v>495000</v>
      </c>
      <c r="L14" s="103">
        <v>0</v>
      </c>
      <c r="M14" s="103">
        <v>0</v>
      </c>
      <c r="N14" s="103">
        <v>0</v>
      </c>
      <c r="O14" s="104">
        <f t="shared" ref="O14:O62" si="5">L14*1300</f>
        <v>0</v>
      </c>
      <c r="P14" s="104">
        <f t="shared" ref="P14:P62" si="6">M14*1700</f>
        <v>0</v>
      </c>
      <c r="Q14" s="113">
        <f t="shared" ref="Q14:Q62" si="7">N14*2200</f>
        <v>0</v>
      </c>
      <c r="R14" s="114">
        <f t="shared" ref="R14:R62" si="8">SUM(I14:K14)+SUM(O14:Q14)</f>
        <v>495000</v>
      </c>
      <c r="S14" s="110">
        <f t="shared" ref="S14:S32" si="9">+E14*10000</f>
        <v>220000</v>
      </c>
      <c r="T14" s="114"/>
      <c r="U14" s="115">
        <f t="shared" ref="U14:U62" si="10">SUM(R14+S14)-T14</f>
        <v>715000</v>
      </c>
      <c r="V14" s="111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19"/>
      <c r="EV14" s="119"/>
      <c r="EW14" s="119"/>
      <c r="EX14" s="119"/>
      <c r="EY14" s="119"/>
      <c r="EZ14" s="119"/>
      <c r="FA14" s="119"/>
      <c r="FB14" s="119"/>
      <c r="FC14" s="119"/>
      <c r="FD14" s="119"/>
      <c r="FE14" s="119"/>
      <c r="FF14" s="119"/>
      <c r="FG14" s="119"/>
      <c r="FH14" s="119"/>
      <c r="FI14" s="119"/>
      <c r="FJ14" s="119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9"/>
      <c r="FX14" s="119"/>
      <c r="FY14" s="119"/>
      <c r="FZ14" s="119"/>
      <c r="GA14" s="119"/>
      <c r="GB14" s="119"/>
      <c r="GC14" s="119"/>
      <c r="GD14" s="119"/>
      <c r="GE14" s="119"/>
      <c r="GF14" s="119"/>
      <c r="GG14" s="119"/>
      <c r="GH14" s="119"/>
      <c r="GI14" s="119"/>
      <c r="GJ14" s="119"/>
      <c r="GK14" s="119"/>
      <c r="GL14" s="119"/>
      <c r="GM14" s="119"/>
      <c r="GN14" s="119"/>
      <c r="GO14" s="119"/>
      <c r="GP14" s="119"/>
      <c r="GQ14" s="119"/>
      <c r="GR14" s="119"/>
      <c r="GS14" s="119"/>
      <c r="GT14" s="119"/>
      <c r="GU14" s="119"/>
      <c r="GV14" s="119"/>
      <c r="GW14" s="119"/>
      <c r="GX14" s="119"/>
      <c r="GY14" s="119"/>
      <c r="GZ14" s="119"/>
      <c r="HA14" s="119"/>
      <c r="HB14" s="119"/>
      <c r="HC14" s="119"/>
      <c r="HD14" s="119"/>
      <c r="HE14" s="119"/>
      <c r="HF14" s="119"/>
      <c r="HG14" s="119"/>
      <c r="HH14" s="119"/>
      <c r="HI14" s="119"/>
      <c r="HJ14" s="119"/>
      <c r="HK14" s="119"/>
      <c r="HL14" s="119"/>
      <c r="HM14" s="119"/>
      <c r="HN14" s="119"/>
      <c r="HO14" s="119"/>
      <c r="HP14" s="119"/>
      <c r="HQ14" s="119"/>
      <c r="HR14" s="119"/>
      <c r="HS14" s="119"/>
      <c r="HT14" s="119"/>
      <c r="HU14" s="119"/>
      <c r="HV14" s="119"/>
      <c r="HW14" s="119"/>
      <c r="HX14" s="119"/>
      <c r="HY14" s="119"/>
      <c r="HZ14" s="119"/>
      <c r="IA14" s="119"/>
      <c r="IB14" s="119"/>
      <c r="IC14" s="119"/>
      <c r="ID14" s="119"/>
      <c r="IE14" s="119"/>
      <c r="IF14" s="119"/>
      <c r="IG14" s="119"/>
      <c r="IH14" s="119"/>
      <c r="II14" s="119"/>
      <c r="IJ14" s="119"/>
      <c r="IK14" s="119"/>
      <c r="IL14" s="119"/>
      <c r="IM14" s="119"/>
      <c r="IN14" s="119"/>
      <c r="IO14" s="119"/>
      <c r="IP14" s="119"/>
      <c r="IQ14" s="119"/>
      <c r="IR14" s="119"/>
      <c r="IS14" s="119"/>
      <c r="IT14" s="119"/>
      <c r="IU14" s="120"/>
      <c r="IV14" s="121"/>
    </row>
    <row r="15" spans="1:256" s="61" customFormat="1" ht="29.1" customHeight="1">
      <c r="A15" s="83">
        <v>2</v>
      </c>
      <c r="B15" s="88" t="s">
        <v>158</v>
      </c>
      <c r="C15" s="89" t="s">
        <v>159</v>
      </c>
      <c r="D15" s="90">
        <v>44669</v>
      </c>
      <c r="E15" s="84">
        <f>VLOOKUP(B15,'ABSEN MANUAL'!$B$7:$AR$109,40,0)</f>
        <v>21</v>
      </c>
      <c r="F15" s="84">
        <f>VLOOKUP(B15,'ABSEN MANUAL'!$B$7:$AR$109,41,0)</f>
        <v>0</v>
      </c>
      <c r="G15" s="84">
        <f>VLOOKUP(B15,'ABSEN MANUAL'!$B$7:$AR$109,42,0)</f>
        <v>0</v>
      </c>
      <c r="H15" s="84">
        <f>VLOOKUP(B15,'ABSEN MANUAL'!$B$7:$AR$109,43,0)</f>
        <v>21</v>
      </c>
      <c r="I15" s="101">
        <f t="shared" si="2"/>
        <v>0</v>
      </c>
      <c r="J15" s="102">
        <f t="shared" si="3"/>
        <v>0</v>
      </c>
      <c r="K15" s="102">
        <f t="shared" si="4"/>
        <v>472500</v>
      </c>
      <c r="L15" s="103">
        <v>0</v>
      </c>
      <c r="M15" s="103">
        <v>0</v>
      </c>
      <c r="N15" s="103">
        <v>0</v>
      </c>
      <c r="O15" s="104">
        <f t="shared" si="5"/>
        <v>0</v>
      </c>
      <c r="P15" s="104">
        <f t="shared" si="6"/>
        <v>0</v>
      </c>
      <c r="Q15" s="113">
        <f t="shared" si="7"/>
        <v>0</v>
      </c>
      <c r="R15" s="114">
        <f t="shared" si="8"/>
        <v>472500</v>
      </c>
      <c r="S15" s="110">
        <f t="shared" si="9"/>
        <v>210000</v>
      </c>
      <c r="T15" s="114"/>
      <c r="U15" s="115">
        <f t="shared" si="10"/>
        <v>682500</v>
      </c>
      <c r="V15" s="111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19"/>
      <c r="IH15" s="119"/>
      <c r="II15" s="119"/>
      <c r="IJ15" s="119"/>
      <c r="IK15" s="119"/>
      <c r="IL15" s="119"/>
      <c r="IM15" s="119"/>
      <c r="IN15" s="119"/>
      <c r="IO15" s="119"/>
      <c r="IP15" s="119"/>
      <c r="IQ15" s="119"/>
      <c r="IR15" s="119"/>
      <c r="IS15" s="119"/>
      <c r="IT15" s="119"/>
      <c r="IU15" s="120"/>
      <c r="IV15" s="121"/>
    </row>
    <row r="16" spans="1:256" s="61" customFormat="1" ht="29.1" customHeight="1">
      <c r="A16" s="83">
        <v>3</v>
      </c>
      <c r="B16" s="88" t="s">
        <v>160</v>
      </c>
      <c r="C16" s="89" t="s">
        <v>161</v>
      </c>
      <c r="D16" s="90">
        <v>44669</v>
      </c>
      <c r="E16" s="84">
        <f>VLOOKUP(B16,'ABSEN MANUAL'!$B$7:$AR$109,40,0)</f>
        <v>18</v>
      </c>
      <c r="F16" s="84">
        <f>VLOOKUP(B16,'ABSEN MANUAL'!$B$7:$AR$109,41,0)</f>
        <v>0</v>
      </c>
      <c r="G16" s="84">
        <f>VLOOKUP(B16,'ABSEN MANUAL'!$B$7:$AR$109,42,0)</f>
        <v>0</v>
      </c>
      <c r="H16" s="84">
        <f>VLOOKUP(B16,'ABSEN MANUAL'!$B$7:$AR$109,43,0)</f>
        <v>18</v>
      </c>
      <c r="I16" s="101">
        <f t="shared" si="2"/>
        <v>0</v>
      </c>
      <c r="J16" s="102">
        <f t="shared" si="3"/>
        <v>0</v>
      </c>
      <c r="K16" s="102">
        <f t="shared" si="4"/>
        <v>405000</v>
      </c>
      <c r="L16" s="103">
        <v>0</v>
      </c>
      <c r="M16" s="103">
        <v>0</v>
      </c>
      <c r="N16" s="103">
        <v>0</v>
      </c>
      <c r="O16" s="104">
        <f t="shared" si="5"/>
        <v>0</v>
      </c>
      <c r="P16" s="104">
        <f t="shared" si="6"/>
        <v>0</v>
      </c>
      <c r="Q16" s="113">
        <f t="shared" si="7"/>
        <v>0</v>
      </c>
      <c r="R16" s="114">
        <f t="shared" si="8"/>
        <v>405000</v>
      </c>
      <c r="S16" s="110">
        <f t="shared" si="9"/>
        <v>180000</v>
      </c>
      <c r="T16" s="114"/>
      <c r="U16" s="115">
        <f t="shared" si="10"/>
        <v>585000</v>
      </c>
      <c r="V16" s="111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19"/>
      <c r="IH16" s="119"/>
      <c r="II16" s="119"/>
      <c r="IJ16" s="119"/>
      <c r="IK16" s="119"/>
      <c r="IL16" s="119"/>
      <c r="IM16" s="119"/>
      <c r="IN16" s="119"/>
      <c r="IO16" s="119"/>
      <c r="IP16" s="119"/>
      <c r="IQ16" s="119"/>
      <c r="IR16" s="119"/>
      <c r="IS16" s="119"/>
      <c r="IT16" s="119"/>
      <c r="IU16" s="120"/>
      <c r="IV16" s="121"/>
    </row>
    <row r="17" spans="1:256" s="61" customFormat="1" ht="29.1" customHeight="1">
      <c r="A17" s="83">
        <v>4</v>
      </c>
      <c r="B17" s="88" t="s">
        <v>162</v>
      </c>
      <c r="C17" s="89" t="s">
        <v>163</v>
      </c>
      <c r="D17" s="90">
        <v>44669</v>
      </c>
      <c r="E17" s="84">
        <f>VLOOKUP(B17,'ABSEN MANUAL'!$B$7:$AR$109,40,0)</f>
        <v>21</v>
      </c>
      <c r="F17" s="84">
        <f>VLOOKUP(B17,'ABSEN MANUAL'!$B$7:$AR$109,41,0)</f>
        <v>0</v>
      </c>
      <c r="G17" s="84">
        <f>VLOOKUP(B17,'ABSEN MANUAL'!$B$7:$AR$109,42,0)</f>
        <v>0</v>
      </c>
      <c r="H17" s="84">
        <f>VLOOKUP(B17,'ABSEN MANUAL'!$B$7:$AR$109,43,0)</f>
        <v>21</v>
      </c>
      <c r="I17" s="101">
        <f t="shared" si="2"/>
        <v>0</v>
      </c>
      <c r="J17" s="102">
        <f t="shared" si="3"/>
        <v>0</v>
      </c>
      <c r="K17" s="102">
        <f t="shared" si="4"/>
        <v>472500</v>
      </c>
      <c r="L17" s="103">
        <v>0</v>
      </c>
      <c r="M17" s="103">
        <v>0</v>
      </c>
      <c r="N17" s="103">
        <v>0</v>
      </c>
      <c r="O17" s="104">
        <f t="shared" si="5"/>
        <v>0</v>
      </c>
      <c r="P17" s="104">
        <f t="shared" si="6"/>
        <v>0</v>
      </c>
      <c r="Q17" s="113">
        <f t="shared" si="7"/>
        <v>0</v>
      </c>
      <c r="R17" s="114">
        <f t="shared" si="8"/>
        <v>472500</v>
      </c>
      <c r="S17" s="110">
        <f t="shared" si="9"/>
        <v>210000</v>
      </c>
      <c r="T17" s="114"/>
      <c r="U17" s="115">
        <f t="shared" si="10"/>
        <v>682500</v>
      </c>
      <c r="V17" s="111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19"/>
      <c r="IH17" s="119"/>
      <c r="II17" s="119"/>
      <c r="IJ17" s="119"/>
      <c r="IK17" s="119"/>
      <c r="IL17" s="119"/>
      <c r="IM17" s="119"/>
      <c r="IN17" s="119"/>
      <c r="IO17" s="119"/>
      <c r="IP17" s="119"/>
      <c r="IQ17" s="119"/>
      <c r="IR17" s="119"/>
      <c r="IS17" s="119"/>
      <c r="IT17" s="119"/>
      <c r="IU17" s="120"/>
      <c r="IV17" s="121"/>
    </row>
    <row r="18" spans="1:256" s="61" customFormat="1" ht="29.1" customHeight="1">
      <c r="A18" s="83">
        <v>5</v>
      </c>
      <c r="B18" s="88" t="s">
        <v>164</v>
      </c>
      <c r="C18" s="89" t="s">
        <v>165</v>
      </c>
      <c r="D18" s="90">
        <v>44669</v>
      </c>
      <c r="E18" s="84">
        <f>VLOOKUP(B18,'ABSEN MANUAL'!$B$7:$AR$109,40,0)</f>
        <v>22</v>
      </c>
      <c r="F18" s="84">
        <f>VLOOKUP(B18,'ABSEN MANUAL'!$B$7:$AR$109,41,0)</f>
        <v>0</v>
      </c>
      <c r="G18" s="84">
        <f>VLOOKUP(B18,'ABSEN MANUAL'!$B$7:$AR$109,42,0)</f>
        <v>0</v>
      </c>
      <c r="H18" s="84">
        <f>VLOOKUP(B18,'ABSEN MANUAL'!$B$7:$AR$109,43,0)</f>
        <v>22</v>
      </c>
      <c r="I18" s="101">
        <f t="shared" si="2"/>
        <v>0</v>
      </c>
      <c r="J18" s="102">
        <f t="shared" si="3"/>
        <v>0</v>
      </c>
      <c r="K18" s="102">
        <f t="shared" si="4"/>
        <v>495000</v>
      </c>
      <c r="L18" s="103">
        <v>0</v>
      </c>
      <c r="M18" s="103">
        <v>0</v>
      </c>
      <c r="N18" s="103">
        <v>0</v>
      </c>
      <c r="O18" s="104">
        <f t="shared" si="5"/>
        <v>0</v>
      </c>
      <c r="P18" s="104">
        <f t="shared" si="6"/>
        <v>0</v>
      </c>
      <c r="Q18" s="113">
        <f t="shared" si="7"/>
        <v>0</v>
      </c>
      <c r="R18" s="114">
        <f t="shared" si="8"/>
        <v>495000</v>
      </c>
      <c r="S18" s="110">
        <f t="shared" si="9"/>
        <v>220000</v>
      </c>
      <c r="T18" s="114"/>
      <c r="U18" s="115">
        <f t="shared" si="10"/>
        <v>715000</v>
      </c>
      <c r="V18" s="111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19"/>
      <c r="IH18" s="119"/>
      <c r="II18" s="119"/>
      <c r="IJ18" s="119"/>
      <c r="IK18" s="119"/>
      <c r="IL18" s="119"/>
      <c r="IM18" s="119"/>
      <c r="IN18" s="119"/>
      <c r="IO18" s="119"/>
      <c r="IP18" s="119"/>
      <c r="IQ18" s="119"/>
      <c r="IR18" s="119"/>
      <c r="IS18" s="119"/>
      <c r="IT18" s="119"/>
      <c r="IU18" s="120"/>
      <c r="IV18" s="121"/>
    </row>
    <row r="19" spans="1:256" s="61" customFormat="1" ht="29.1" customHeight="1">
      <c r="A19" s="83">
        <v>6</v>
      </c>
      <c r="B19" s="88" t="s">
        <v>166</v>
      </c>
      <c r="C19" s="89" t="s">
        <v>167</v>
      </c>
      <c r="D19" s="90">
        <v>44669</v>
      </c>
      <c r="E19" s="84">
        <f>VLOOKUP(B19,'ABSEN MANUAL'!$B$7:$AR$109,40,0)</f>
        <v>22</v>
      </c>
      <c r="F19" s="84">
        <f>VLOOKUP(B19,'ABSEN MANUAL'!$B$7:$AR$109,41,0)</f>
        <v>0</v>
      </c>
      <c r="G19" s="84">
        <f>VLOOKUP(B19,'ABSEN MANUAL'!$B$7:$AR$109,42,0)</f>
        <v>0</v>
      </c>
      <c r="H19" s="84">
        <f>VLOOKUP(B19,'ABSEN MANUAL'!$B$7:$AR$109,43,0)</f>
        <v>22</v>
      </c>
      <c r="I19" s="101">
        <f t="shared" si="2"/>
        <v>0</v>
      </c>
      <c r="J19" s="102">
        <f t="shared" si="3"/>
        <v>0</v>
      </c>
      <c r="K19" s="102">
        <f t="shared" si="4"/>
        <v>495000</v>
      </c>
      <c r="L19" s="103">
        <v>0</v>
      </c>
      <c r="M19" s="103">
        <v>0</v>
      </c>
      <c r="N19" s="103">
        <v>0</v>
      </c>
      <c r="O19" s="104">
        <f t="shared" si="5"/>
        <v>0</v>
      </c>
      <c r="P19" s="104">
        <f t="shared" si="6"/>
        <v>0</v>
      </c>
      <c r="Q19" s="113">
        <f t="shared" si="7"/>
        <v>0</v>
      </c>
      <c r="R19" s="114">
        <f t="shared" si="8"/>
        <v>495000</v>
      </c>
      <c r="S19" s="110">
        <f t="shared" si="9"/>
        <v>220000</v>
      </c>
      <c r="T19" s="114"/>
      <c r="U19" s="115">
        <f t="shared" si="10"/>
        <v>715000</v>
      </c>
      <c r="V19" s="111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  <c r="DO19" s="119"/>
      <c r="DP19" s="119"/>
      <c r="DQ19" s="119"/>
      <c r="DR19" s="119"/>
      <c r="DS19" s="119"/>
      <c r="DT19" s="119"/>
      <c r="DU19" s="119"/>
      <c r="DV19" s="119"/>
      <c r="DW19" s="119"/>
      <c r="DX19" s="119"/>
      <c r="DY19" s="119"/>
      <c r="DZ19" s="119"/>
      <c r="EA19" s="119"/>
      <c r="EB19" s="119"/>
      <c r="EC19" s="119"/>
      <c r="ED19" s="119"/>
      <c r="EE19" s="119"/>
      <c r="EF19" s="119"/>
      <c r="EG19" s="119"/>
      <c r="EH19" s="119"/>
      <c r="EI19" s="119"/>
      <c r="EJ19" s="119"/>
      <c r="EK19" s="119"/>
      <c r="EL19" s="119"/>
      <c r="EM19" s="119"/>
      <c r="EN19" s="119"/>
      <c r="EO19" s="119"/>
      <c r="EP19" s="119"/>
      <c r="EQ19" s="119"/>
      <c r="ER19" s="119"/>
      <c r="ES19" s="119"/>
      <c r="ET19" s="119"/>
      <c r="EU19" s="119"/>
      <c r="EV19" s="119"/>
      <c r="EW19" s="119"/>
      <c r="EX19" s="119"/>
      <c r="EY19" s="119"/>
      <c r="EZ19" s="119"/>
      <c r="FA19" s="119"/>
      <c r="FB19" s="119"/>
      <c r="FC19" s="119"/>
      <c r="FD19" s="119"/>
      <c r="FE19" s="119"/>
      <c r="FF19" s="119"/>
      <c r="FG19" s="119"/>
      <c r="FH19" s="119"/>
      <c r="FI19" s="119"/>
      <c r="FJ19" s="119"/>
      <c r="FK19" s="119"/>
      <c r="FL19" s="119"/>
      <c r="FM19" s="119"/>
      <c r="FN19" s="119"/>
      <c r="FO19" s="119"/>
      <c r="FP19" s="119"/>
      <c r="FQ19" s="119"/>
      <c r="FR19" s="119"/>
      <c r="FS19" s="119"/>
      <c r="FT19" s="119"/>
      <c r="FU19" s="119"/>
      <c r="FV19" s="119"/>
      <c r="FW19" s="119"/>
      <c r="FX19" s="119"/>
      <c r="FY19" s="119"/>
      <c r="FZ19" s="119"/>
      <c r="GA19" s="119"/>
      <c r="GB19" s="119"/>
      <c r="GC19" s="119"/>
      <c r="GD19" s="119"/>
      <c r="GE19" s="119"/>
      <c r="GF19" s="119"/>
      <c r="GG19" s="119"/>
      <c r="GH19" s="119"/>
      <c r="GI19" s="119"/>
      <c r="GJ19" s="119"/>
      <c r="GK19" s="119"/>
      <c r="GL19" s="119"/>
      <c r="GM19" s="119"/>
      <c r="GN19" s="119"/>
      <c r="GO19" s="119"/>
      <c r="GP19" s="119"/>
      <c r="GQ19" s="119"/>
      <c r="GR19" s="119"/>
      <c r="GS19" s="119"/>
      <c r="GT19" s="119"/>
      <c r="GU19" s="119"/>
      <c r="GV19" s="119"/>
      <c r="GW19" s="119"/>
      <c r="GX19" s="119"/>
      <c r="GY19" s="119"/>
      <c r="GZ19" s="119"/>
      <c r="HA19" s="119"/>
      <c r="HB19" s="119"/>
      <c r="HC19" s="119"/>
      <c r="HD19" s="119"/>
      <c r="HE19" s="119"/>
      <c r="HF19" s="119"/>
      <c r="HG19" s="119"/>
      <c r="HH19" s="119"/>
      <c r="HI19" s="119"/>
      <c r="HJ19" s="119"/>
      <c r="HK19" s="119"/>
      <c r="HL19" s="119"/>
      <c r="HM19" s="119"/>
      <c r="HN19" s="119"/>
      <c r="HO19" s="119"/>
      <c r="HP19" s="119"/>
      <c r="HQ19" s="119"/>
      <c r="HR19" s="119"/>
      <c r="HS19" s="119"/>
      <c r="HT19" s="119"/>
      <c r="HU19" s="119"/>
      <c r="HV19" s="119"/>
      <c r="HW19" s="119"/>
      <c r="HX19" s="119"/>
      <c r="HY19" s="119"/>
      <c r="HZ19" s="119"/>
      <c r="IA19" s="119"/>
      <c r="IB19" s="119"/>
      <c r="IC19" s="119"/>
      <c r="ID19" s="119"/>
      <c r="IE19" s="119"/>
      <c r="IF19" s="119"/>
      <c r="IG19" s="119"/>
      <c r="IH19" s="119"/>
      <c r="II19" s="119"/>
      <c r="IJ19" s="119"/>
      <c r="IK19" s="119"/>
      <c r="IL19" s="119"/>
      <c r="IM19" s="119"/>
      <c r="IN19" s="119"/>
      <c r="IO19" s="119"/>
      <c r="IP19" s="119"/>
      <c r="IQ19" s="119"/>
      <c r="IR19" s="119"/>
      <c r="IS19" s="119"/>
      <c r="IT19" s="119"/>
      <c r="IU19" s="120"/>
      <c r="IV19" s="121"/>
    </row>
    <row r="20" spans="1:256" s="61" customFormat="1" ht="29.1" customHeight="1">
      <c r="A20" s="83">
        <v>7</v>
      </c>
      <c r="B20" s="88" t="s">
        <v>168</v>
      </c>
      <c r="C20" s="89" t="s">
        <v>169</v>
      </c>
      <c r="D20" s="90">
        <v>44669</v>
      </c>
      <c r="E20" s="84">
        <f>VLOOKUP(B20,'ABSEN MANUAL'!$B$7:$AR$109,40,0)</f>
        <v>22</v>
      </c>
      <c r="F20" s="84">
        <f>VLOOKUP(B20,'ABSEN MANUAL'!$B$7:$AR$109,41,0)</f>
        <v>0</v>
      </c>
      <c r="G20" s="84">
        <f>VLOOKUP(B20,'ABSEN MANUAL'!$B$7:$AR$109,42,0)</f>
        <v>0</v>
      </c>
      <c r="H20" s="84">
        <f>VLOOKUP(B20,'ABSEN MANUAL'!$B$7:$AR$109,43,0)</f>
        <v>22</v>
      </c>
      <c r="I20" s="101">
        <f t="shared" si="2"/>
        <v>0</v>
      </c>
      <c r="J20" s="102">
        <f t="shared" si="3"/>
        <v>0</v>
      </c>
      <c r="K20" s="102">
        <f t="shared" si="4"/>
        <v>495000</v>
      </c>
      <c r="L20" s="103">
        <v>0</v>
      </c>
      <c r="M20" s="103">
        <v>0</v>
      </c>
      <c r="N20" s="103">
        <v>0</v>
      </c>
      <c r="O20" s="104">
        <f t="shared" si="5"/>
        <v>0</v>
      </c>
      <c r="P20" s="104">
        <f t="shared" si="6"/>
        <v>0</v>
      </c>
      <c r="Q20" s="113">
        <f t="shared" si="7"/>
        <v>0</v>
      </c>
      <c r="R20" s="114">
        <f t="shared" si="8"/>
        <v>495000</v>
      </c>
      <c r="S20" s="110">
        <f t="shared" si="9"/>
        <v>220000</v>
      </c>
      <c r="T20" s="114"/>
      <c r="U20" s="115">
        <f t="shared" si="10"/>
        <v>715000</v>
      </c>
      <c r="V20" s="111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  <c r="DO20" s="119"/>
      <c r="DP20" s="119"/>
      <c r="DQ20" s="119"/>
      <c r="DR20" s="119"/>
      <c r="DS20" s="119"/>
      <c r="DT20" s="119"/>
      <c r="DU20" s="119"/>
      <c r="DV20" s="119"/>
      <c r="DW20" s="119"/>
      <c r="DX20" s="119"/>
      <c r="DY20" s="119"/>
      <c r="DZ20" s="119"/>
      <c r="EA20" s="119"/>
      <c r="EB20" s="119"/>
      <c r="EC20" s="119"/>
      <c r="ED20" s="119"/>
      <c r="EE20" s="119"/>
      <c r="EF20" s="119"/>
      <c r="EG20" s="119"/>
      <c r="EH20" s="119"/>
      <c r="EI20" s="119"/>
      <c r="EJ20" s="119"/>
      <c r="EK20" s="119"/>
      <c r="EL20" s="119"/>
      <c r="EM20" s="119"/>
      <c r="EN20" s="119"/>
      <c r="EO20" s="119"/>
      <c r="EP20" s="119"/>
      <c r="EQ20" s="119"/>
      <c r="ER20" s="119"/>
      <c r="ES20" s="119"/>
      <c r="ET20" s="119"/>
      <c r="EU20" s="119"/>
      <c r="EV20" s="119"/>
      <c r="EW20" s="119"/>
      <c r="EX20" s="119"/>
      <c r="EY20" s="119"/>
      <c r="EZ20" s="119"/>
      <c r="FA20" s="119"/>
      <c r="FB20" s="119"/>
      <c r="FC20" s="119"/>
      <c r="FD20" s="119"/>
      <c r="FE20" s="119"/>
      <c r="FF20" s="119"/>
      <c r="FG20" s="119"/>
      <c r="FH20" s="119"/>
      <c r="FI20" s="119"/>
      <c r="FJ20" s="119"/>
      <c r="FK20" s="119"/>
      <c r="FL20" s="119"/>
      <c r="FM20" s="119"/>
      <c r="FN20" s="119"/>
      <c r="FO20" s="119"/>
      <c r="FP20" s="119"/>
      <c r="FQ20" s="119"/>
      <c r="FR20" s="119"/>
      <c r="FS20" s="119"/>
      <c r="FT20" s="119"/>
      <c r="FU20" s="119"/>
      <c r="FV20" s="119"/>
      <c r="FW20" s="119"/>
      <c r="FX20" s="119"/>
      <c r="FY20" s="119"/>
      <c r="FZ20" s="119"/>
      <c r="GA20" s="119"/>
      <c r="GB20" s="119"/>
      <c r="GC20" s="119"/>
      <c r="GD20" s="119"/>
      <c r="GE20" s="119"/>
      <c r="GF20" s="119"/>
      <c r="GG20" s="119"/>
      <c r="GH20" s="119"/>
      <c r="GI20" s="119"/>
      <c r="GJ20" s="119"/>
      <c r="GK20" s="119"/>
      <c r="GL20" s="119"/>
      <c r="GM20" s="119"/>
      <c r="GN20" s="119"/>
      <c r="GO20" s="119"/>
      <c r="GP20" s="119"/>
      <c r="GQ20" s="119"/>
      <c r="GR20" s="119"/>
      <c r="GS20" s="119"/>
      <c r="GT20" s="119"/>
      <c r="GU20" s="119"/>
      <c r="GV20" s="119"/>
      <c r="GW20" s="119"/>
      <c r="GX20" s="119"/>
      <c r="GY20" s="119"/>
      <c r="GZ20" s="119"/>
      <c r="HA20" s="119"/>
      <c r="HB20" s="119"/>
      <c r="HC20" s="119"/>
      <c r="HD20" s="119"/>
      <c r="HE20" s="119"/>
      <c r="HF20" s="119"/>
      <c r="HG20" s="119"/>
      <c r="HH20" s="119"/>
      <c r="HI20" s="119"/>
      <c r="HJ20" s="119"/>
      <c r="HK20" s="119"/>
      <c r="HL20" s="119"/>
      <c r="HM20" s="119"/>
      <c r="HN20" s="119"/>
      <c r="HO20" s="119"/>
      <c r="HP20" s="119"/>
      <c r="HQ20" s="119"/>
      <c r="HR20" s="119"/>
      <c r="HS20" s="119"/>
      <c r="HT20" s="119"/>
      <c r="HU20" s="119"/>
      <c r="HV20" s="119"/>
      <c r="HW20" s="119"/>
      <c r="HX20" s="119"/>
      <c r="HY20" s="119"/>
      <c r="HZ20" s="119"/>
      <c r="IA20" s="119"/>
      <c r="IB20" s="119"/>
      <c r="IC20" s="119"/>
      <c r="ID20" s="119"/>
      <c r="IE20" s="119"/>
      <c r="IF20" s="119"/>
      <c r="IG20" s="119"/>
      <c r="IH20" s="119"/>
      <c r="II20" s="119"/>
      <c r="IJ20" s="119"/>
      <c r="IK20" s="119"/>
      <c r="IL20" s="119"/>
      <c r="IM20" s="119"/>
      <c r="IN20" s="119"/>
      <c r="IO20" s="119"/>
      <c r="IP20" s="119"/>
      <c r="IQ20" s="119"/>
      <c r="IR20" s="119"/>
      <c r="IS20" s="119"/>
      <c r="IT20" s="119"/>
      <c r="IU20" s="120"/>
      <c r="IV20" s="121"/>
    </row>
    <row r="21" spans="1:256" s="61" customFormat="1" ht="29.1" customHeight="1">
      <c r="A21" s="83">
        <v>8</v>
      </c>
      <c r="B21" s="88" t="s">
        <v>170</v>
      </c>
      <c r="C21" s="89" t="s">
        <v>171</v>
      </c>
      <c r="D21" s="90">
        <v>44669</v>
      </c>
      <c r="E21" s="84">
        <f>VLOOKUP(B21,'ABSEN MANUAL'!$B$7:$AR$109,40,0)</f>
        <v>22</v>
      </c>
      <c r="F21" s="84">
        <f>VLOOKUP(B21,'ABSEN MANUAL'!$B$7:$AR$109,41,0)</f>
        <v>0</v>
      </c>
      <c r="G21" s="84">
        <f>VLOOKUP(B21,'ABSEN MANUAL'!$B$7:$AR$109,42,0)</f>
        <v>0</v>
      </c>
      <c r="H21" s="84">
        <f>VLOOKUP(B21,'ABSEN MANUAL'!$B$7:$AR$109,43,0)</f>
        <v>22</v>
      </c>
      <c r="I21" s="101">
        <f t="shared" si="2"/>
        <v>0</v>
      </c>
      <c r="J21" s="102">
        <f t="shared" si="3"/>
        <v>0</v>
      </c>
      <c r="K21" s="102">
        <f t="shared" si="4"/>
        <v>495000</v>
      </c>
      <c r="L21" s="103">
        <v>0</v>
      </c>
      <c r="M21" s="103">
        <v>0</v>
      </c>
      <c r="N21" s="103">
        <v>0</v>
      </c>
      <c r="O21" s="104">
        <f t="shared" si="5"/>
        <v>0</v>
      </c>
      <c r="P21" s="104">
        <f t="shared" si="6"/>
        <v>0</v>
      </c>
      <c r="Q21" s="113">
        <f t="shared" si="7"/>
        <v>0</v>
      </c>
      <c r="R21" s="114">
        <f t="shared" si="8"/>
        <v>495000</v>
      </c>
      <c r="S21" s="110">
        <f t="shared" si="9"/>
        <v>220000</v>
      </c>
      <c r="T21" s="114"/>
      <c r="U21" s="115">
        <f t="shared" si="10"/>
        <v>715000</v>
      </c>
      <c r="V21" s="111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19"/>
      <c r="IH21" s="119"/>
      <c r="II21" s="119"/>
      <c r="IJ21" s="119"/>
      <c r="IK21" s="119"/>
      <c r="IL21" s="119"/>
      <c r="IM21" s="119"/>
      <c r="IN21" s="119"/>
      <c r="IO21" s="119"/>
      <c r="IP21" s="119"/>
      <c r="IQ21" s="119"/>
      <c r="IR21" s="119"/>
      <c r="IS21" s="119"/>
      <c r="IT21" s="119"/>
      <c r="IU21" s="120"/>
      <c r="IV21" s="121"/>
    </row>
    <row r="22" spans="1:256" s="61" customFormat="1" ht="29.1" customHeight="1">
      <c r="A22" s="83">
        <v>9</v>
      </c>
      <c r="B22" s="88" t="s">
        <v>172</v>
      </c>
      <c r="C22" s="89" t="s">
        <v>173</v>
      </c>
      <c r="D22" s="90">
        <v>44669</v>
      </c>
      <c r="E22" s="84">
        <f>VLOOKUP(B22,'ABSEN MANUAL'!$B$7:$AR$109,40,0)</f>
        <v>21</v>
      </c>
      <c r="F22" s="84">
        <f>VLOOKUP(B22,'ABSEN MANUAL'!$B$7:$AR$109,41,0)</f>
        <v>0</v>
      </c>
      <c r="G22" s="84">
        <f>VLOOKUP(B22,'ABSEN MANUAL'!$B$7:$AR$109,42,0)</f>
        <v>0</v>
      </c>
      <c r="H22" s="84">
        <f>VLOOKUP(B22,'ABSEN MANUAL'!$B$7:$AR$109,43,0)</f>
        <v>21</v>
      </c>
      <c r="I22" s="101">
        <f t="shared" si="2"/>
        <v>0</v>
      </c>
      <c r="J22" s="102">
        <f t="shared" si="3"/>
        <v>0</v>
      </c>
      <c r="K22" s="102">
        <f t="shared" si="4"/>
        <v>472500</v>
      </c>
      <c r="L22" s="103">
        <v>0</v>
      </c>
      <c r="M22" s="103">
        <v>0</v>
      </c>
      <c r="N22" s="103">
        <v>0</v>
      </c>
      <c r="O22" s="104">
        <f t="shared" si="5"/>
        <v>0</v>
      </c>
      <c r="P22" s="104">
        <f t="shared" si="6"/>
        <v>0</v>
      </c>
      <c r="Q22" s="113">
        <f t="shared" si="7"/>
        <v>0</v>
      </c>
      <c r="R22" s="114">
        <f t="shared" si="8"/>
        <v>472500</v>
      </c>
      <c r="S22" s="110">
        <f t="shared" si="9"/>
        <v>210000</v>
      </c>
      <c r="T22" s="114"/>
      <c r="U22" s="115">
        <f t="shared" si="10"/>
        <v>682500</v>
      </c>
      <c r="V22" s="111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19"/>
      <c r="IH22" s="119"/>
      <c r="II22" s="119"/>
      <c r="IJ22" s="119"/>
      <c r="IK22" s="119"/>
      <c r="IL22" s="119"/>
      <c r="IM22" s="119"/>
      <c r="IN22" s="119"/>
      <c r="IO22" s="119"/>
      <c r="IP22" s="119"/>
      <c r="IQ22" s="119"/>
      <c r="IR22" s="119"/>
      <c r="IS22" s="119"/>
      <c r="IT22" s="119"/>
      <c r="IU22" s="120"/>
      <c r="IV22" s="121"/>
    </row>
    <row r="23" spans="1:256" s="61" customFormat="1" ht="29.1" customHeight="1">
      <c r="A23" s="83">
        <v>10</v>
      </c>
      <c r="B23" s="88" t="s">
        <v>174</v>
      </c>
      <c r="C23" s="89" t="s">
        <v>175</v>
      </c>
      <c r="D23" s="90">
        <v>44669</v>
      </c>
      <c r="E23" s="84">
        <f>VLOOKUP(B23,'ABSEN MANUAL'!$B$7:$AR$109,40,0)</f>
        <v>20</v>
      </c>
      <c r="F23" s="84">
        <f>VLOOKUP(B23,'ABSEN MANUAL'!$B$7:$AR$109,41,0)</f>
        <v>0</v>
      </c>
      <c r="G23" s="84">
        <f>VLOOKUP(B23,'ABSEN MANUAL'!$B$7:$AR$109,42,0)</f>
        <v>0</v>
      </c>
      <c r="H23" s="84">
        <f>VLOOKUP(B23,'ABSEN MANUAL'!$B$7:$AR$109,43,0)</f>
        <v>20</v>
      </c>
      <c r="I23" s="101">
        <f t="shared" si="2"/>
        <v>0</v>
      </c>
      <c r="J23" s="102">
        <f t="shared" si="3"/>
        <v>0</v>
      </c>
      <c r="K23" s="102">
        <f t="shared" si="4"/>
        <v>450000</v>
      </c>
      <c r="L23" s="103">
        <v>0</v>
      </c>
      <c r="M23" s="103">
        <v>0</v>
      </c>
      <c r="N23" s="103">
        <v>0</v>
      </c>
      <c r="O23" s="104">
        <f t="shared" si="5"/>
        <v>0</v>
      </c>
      <c r="P23" s="104">
        <f t="shared" si="6"/>
        <v>0</v>
      </c>
      <c r="Q23" s="113">
        <f t="shared" si="7"/>
        <v>0</v>
      </c>
      <c r="R23" s="114">
        <f t="shared" si="8"/>
        <v>450000</v>
      </c>
      <c r="S23" s="110">
        <f t="shared" si="9"/>
        <v>200000</v>
      </c>
      <c r="T23" s="114"/>
      <c r="U23" s="115">
        <f t="shared" si="10"/>
        <v>650000</v>
      </c>
      <c r="V23" s="111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  <c r="DV23" s="119"/>
      <c r="DW23" s="119"/>
      <c r="DX23" s="119"/>
      <c r="DY23" s="119"/>
      <c r="DZ23" s="119"/>
      <c r="EA23" s="119"/>
      <c r="EB23" s="119"/>
      <c r="EC23" s="119"/>
      <c r="ED23" s="119"/>
      <c r="EE23" s="119"/>
      <c r="EF23" s="119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19"/>
      <c r="IH23" s="119"/>
      <c r="II23" s="119"/>
      <c r="IJ23" s="119"/>
      <c r="IK23" s="119"/>
      <c r="IL23" s="119"/>
      <c r="IM23" s="119"/>
      <c r="IN23" s="119"/>
      <c r="IO23" s="119"/>
      <c r="IP23" s="119"/>
      <c r="IQ23" s="119"/>
      <c r="IR23" s="119"/>
      <c r="IS23" s="119"/>
      <c r="IT23" s="119"/>
      <c r="IU23" s="120"/>
      <c r="IV23" s="121"/>
    </row>
    <row r="24" spans="1:256" s="61" customFormat="1" ht="29.1" customHeight="1">
      <c r="A24" s="83">
        <v>11</v>
      </c>
      <c r="B24" s="88" t="s">
        <v>176</v>
      </c>
      <c r="C24" s="89" t="s">
        <v>177</v>
      </c>
      <c r="D24" s="90">
        <v>44669</v>
      </c>
      <c r="E24" s="84">
        <f>VLOOKUP(B24,'ABSEN MANUAL'!$B$7:$AR$109,40,0)</f>
        <v>22</v>
      </c>
      <c r="F24" s="84">
        <f>VLOOKUP(B24,'ABSEN MANUAL'!$B$7:$AR$109,41,0)</f>
        <v>0</v>
      </c>
      <c r="G24" s="84">
        <f>VLOOKUP(B24,'ABSEN MANUAL'!$B$7:$AR$109,42,0)</f>
        <v>0</v>
      </c>
      <c r="H24" s="84">
        <f>VLOOKUP(B24,'ABSEN MANUAL'!$B$7:$AR$109,43,0)</f>
        <v>22</v>
      </c>
      <c r="I24" s="101">
        <f t="shared" si="2"/>
        <v>0</v>
      </c>
      <c r="J24" s="102">
        <f t="shared" si="3"/>
        <v>0</v>
      </c>
      <c r="K24" s="102">
        <f t="shared" si="4"/>
        <v>495000</v>
      </c>
      <c r="L24" s="103">
        <v>0</v>
      </c>
      <c r="M24" s="103">
        <v>0</v>
      </c>
      <c r="N24" s="103">
        <v>0</v>
      </c>
      <c r="O24" s="104">
        <f t="shared" si="5"/>
        <v>0</v>
      </c>
      <c r="P24" s="104">
        <f t="shared" si="6"/>
        <v>0</v>
      </c>
      <c r="Q24" s="113">
        <f t="shared" si="7"/>
        <v>0</v>
      </c>
      <c r="R24" s="114">
        <f t="shared" si="8"/>
        <v>495000</v>
      </c>
      <c r="S24" s="110">
        <f t="shared" si="9"/>
        <v>220000</v>
      </c>
      <c r="T24" s="114"/>
      <c r="U24" s="115">
        <f t="shared" si="10"/>
        <v>715000</v>
      </c>
      <c r="V24" s="111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9"/>
      <c r="EH24" s="119"/>
      <c r="EI24" s="119"/>
      <c r="EJ24" s="119"/>
      <c r="EK24" s="119"/>
      <c r="EL24" s="119"/>
      <c r="EM24" s="119"/>
      <c r="EN24" s="119"/>
      <c r="EO24" s="119"/>
      <c r="EP24" s="119"/>
      <c r="EQ24" s="119"/>
      <c r="ER24" s="119"/>
      <c r="ES24" s="119"/>
      <c r="ET24" s="119"/>
      <c r="EU24" s="119"/>
      <c r="EV24" s="119"/>
      <c r="EW24" s="119"/>
      <c r="EX24" s="119"/>
      <c r="EY24" s="119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19"/>
      <c r="IH24" s="119"/>
      <c r="II24" s="119"/>
      <c r="IJ24" s="119"/>
      <c r="IK24" s="119"/>
      <c r="IL24" s="119"/>
      <c r="IM24" s="119"/>
      <c r="IN24" s="119"/>
      <c r="IO24" s="119"/>
      <c r="IP24" s="119"/>
      <c r="IQ24" s="119"/>
      <c r="IR24" s="119"/>
      <c r="IS24" s="119"/>
      <c r="IT24" s="119"/>
      <c r="IU24" s="120"/>
      <c r="IV24" s="121"/>
    </row>
    <row r="25" spans="1:256" s="61" customFormat="1" ht="29.1" customHeight="1">
      <c r="A25" s="83">
        <v>12</v>
      </c>
      <c r="B25" s="88" t="s">
        <v>178</v>
      </c>
      <c r="C25" s="89" t="s">
        <v>179</v>
      </c>
      <c r="D25" s="90">
        <v>44669</v>
      </c>
      <c r="E25" s="84">
        <f>VLOOKUP(B25,'ABSEN MANUAL'!$B$7:$AR$109,40,0)</f>
        <v>21</v>
      </c>
      <c r="F25" s="84">
        <f>VLOOKUP(B25,'ABSEN MANUAL'!$B$7:$AR$109,41,0)</f>
        <v>0</v>
      </c>
      <c r="G25" s="84">
        <f>VLOOKUP(B25,'ABSEN MANUAL'!$B$7:$AR$109,42,0)</f>
        <v>0</v>
      </c>
      <c r="H25" s="84">
        <f>VLOOKUP(B25,'ABSEN MANUAL'!$B$7:$AR$109,43,0)</f>
        <v>21</v>
      </c>
      <c r="I25" s="101">
        <f t="shared" si="2"/>
        <v>0</v>
      </c>
      <c r="J25" s="102">
        <f t="shared" si="3"/>
        <v>0</v>
      </c>
      <c r="K25" s="102">
        <f t="shared" si="4"/>
        <v>472500</v>
      </c>
      <c r="L25" s="103">
        <v>0</v>
      </c>
      <c r="M25" s="103">
        <v>0</v>
      </c>
      <c r="N25" s="103">
        <v>0</v>
      </c>
      <c r="O25" s="104">
        <f t="shared" si="5"/>
        <v>0</v>
      </c>
      <c r="P25" s="104">
        <f t="shared" si="6"/>
        <v>0</v>
      </c>
      <c r="Q25" s="113">
        <f t="shared" si="7"/>
        <v>0</v>
      </c>
      <c r="R25" s="114">
        <f t="shared" si="8"/>
        <v>472500</v>
      </c>
      <c r="S25" s="110">
        <f t="shared" si="9"/>
        <v>210000</v>
      </c>
      <c r="T25" s="114"/>
      <c r="U25" s="115">
        <f t="shared" si="10"/>
        <v>682500</v>
      </c>
      <c r="V25" s="111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9"/>
      <c r="FA25" s="119"/>
      <c r="FB25" s="119"/>
      <c r="FC25" s="119"/>
      <c r="FD25" s="119"/>
      <c r="FE25" s="119"/>
      <c r="FF25" s="119"/>
      <c r="FG25" s="119"/>
      <c r="FH25" s="119"/>
      <c r="FI25" s="119"/>
      <c r="FJ25" s="119"/>
      <c r="FK25" s="119"/>
      <c r="FL25" s="119"/>
      <c r="FM25" s="119"/>
      <c r="FN25" s="119"/>
      <c r="FO25" s="119"/>
      <c r="FP25" s="119"/>
      <c r="FQ25" s="119"/>
      <c r="FR25" s="119"/>
      <c r="FS25" s="119"/>
      <c r="FT25" s="119"/>
      <c r="FU25" s="119"/>
      <c r="FV25" s="119"/>
      <c r="FW25" s="119"/>
      <c r="FX25" s="119"/>
      <c r="FY25" s="119"/>
      <c r="FZ25" s="119"/>
      <c r="GA25" s="119"/>
      <c r="GB25" s="119"/>
      <c r="GC25" s="119"/>
      <c r="GD25" s="119"/>
      <c r="GE25" s="119"/>
      <c r="GF25" s="119"/>
      <c r="GG25" s="119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19"/>
      <c r="IH25" s="119"/>
      <c r="II25" s="119"/>
      <c r="IJ25" s="119"/>
      <c r="IK25" s="119"/>
      <c r="IL25" s="119"/>
      <c r="IM25" s="119"/>
      <c r="IN25" s="119"/>
      <c r="IO25" s="119"/>
      <c r="IP25" s="119"/>
      <c r="IQ25" s="119"/>
      <c r="IR25" s="119"/>
      <c r="IS25" s="119"/>
      <c r="IT25" s="119"/>
      <c r="IU25" s="120"/>
      <c r="IV25" s="121"/>
    </row>
    <row r="26" spans="1:256" s="61" customFormat="1" ht="29.1" customHeight="1">
      <c r="A26" s="83">
        <v>13</v>
      </c>
      <c r="B26" s="88" t="s">
        <v>180</v>
      </c>
      <c r="C26" s="89" t="s">
        <v>181</v>
      </c>
      <c r="D26" s="90">
        <v>44669</v>
      </c>
      <c r="E26" s="84">
        <f>VLOOKUP(B26,'ABSEN MANUAL'!$B$7:$AR$109,40,0)</f>
        <v>21</v>
      </c>
      <c r="F26" s="84">
        <f>VLOOKUP(B26,'ABSEN MANUAL'!$B$7:$AR$109,41,0)</f>
        <v>0</v>
      </c>
      <c r="G26" s="84">
        <f>VLOOKUP(B26,'ABSEN MANUAL'!$B$7:$AR$109,42,0)</f>
        <v>0</v>
      </c>
      <c r="H26" s="84">
        <f>VLOOKUP(B26,'ABSEN MANUAL'!$B$7:$AR$109,43,0)</f>
        <v>21</v>
      </c>
      <c r="I26" s="101">
        <f t="shared" si="2"/>
        <v>0</v>
      </c>
      <c r="J26" s="102">
        <f t="shared" si="3"/>
        <v>0</v>
      </c>
      <c r="K26" s="102">
        <f t="shared" si="4"/>
        <v>472500</v>
      </c>
      <c r="L26" s="103">
        <v>0</v>
      </c>
      <c r="M26" s="103">
        <v>0</v>
      </c>
      <c r="N26" s="103">
        <v>0</v>
      </c>
      <c r="O26" s="104">
        <f t="shared" si="5"/>
        <v>0</v>
      </c>
      <c r="P26" s="104">
        <f t="shared" si="6"/>
        <v>0</v>
      </c>
      <c r="Q26" s="113">
        <f t="shared" si="7"/>
        <v>0</v>
      </c>
      <c r="R26" s="114">
        <f t="shared" si="8"/>
        <v>472500</v>
      </c>
      <c r="S26" s="110">
        <f t="shared" si="9"/>
        <v>210000</v>
      </c>
      <c r="T26" s="114"/>
      <c r="U26" s="115">
        <f t="shared" si="10"/>
        <v>682500</v>
      </c>
      <c r="V26" s="111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19"/>
      <c r="EI26" s="119"/>
      <c r="EJ26" s="119"/>
      <c r="EK26" s="119"/>
      <c r="EL26" s="119"/>
      <c r="EM26" s="119"/>
      <c r="EN26" s="119"/>
      <c r="EO26" s="119"/>
      <c r="EP26" s="119"/>
      <c r="EQ26" s="119"/>
      <c r="ER26" s="119"/>
      <c r="ES26" s="119"/>
      <c r="ET26" s="119"/>
      <c r="EU26" s="119"/>
      <c r="EV26" s="119"/>
      <c r="EW26" s="119"/>
      <c r="EX26" s="119"/>
      <c r="EY26" s="119"/>
      <c r="EZ26" s="119"/>
      <c r="FA26" s="119"/>
      <c r="FB26" s="119"/>
      <c r="FC26" s="119"/>
      <c r="FD26" s="119"/>
      <c r="FE26" s="119"/>
      <c r="FF26" s="119"/>
      <c r="FG26" s="119"/>
      <c r="FH26" s="119"/>
      <c r="FI26" s="119"/>
      <c r="FJ26" s="119"/>
      <c r="FK26" s="119"/>
      <c r="FL26" s="119"/>
      <c r="FM26" s="119"/>
      <c r="FN26" s="119"/>
      <c r="FO26" s="119"/>
      <c r="FP26" s="119"/>
      <c r="FQ26" s="119"/>
      <c r="FR26" s="119"/>
      <c r="FS26" s="119"/>
      <c r="FT26" s="119"/>
      <c r="FU26" s="119"/>
      <c r="FV26" s="119"/>
      <c r="FW26" s="119"/>
      <c r="FX26" s="119"/>
      <c r="FY26" s="119"/>
      <c r="FZ26" s="119"/>
      <c r="GA26" s="119"/>
      <c r="GB26" s="119"/>
      <c r="GC26" s="119"/>
      <c r="GD26" s="119"/>
      <c r="GE26" s="119"/>
      <c r="GF26" s="119"/>
      <c r="GG26" s="119"/>
      <c r="GH26" s="119"/>
      <c r="GI26" s="119"/>
      <c r="GJ26" s="119"/>
      <c r="GK26" s="119"/>
      <c r="GL26" s="119"/>
      <c r="GM26" s="119"/>
      <c r="GN26" s="119"/>
      <c r="GO26" s="119"/>
      <c r="GP26" s="119"/>
      <c r="GQ26" s="119"/>
      <c r="GR26" s="119"/>
      <c r="GS26" s="119"/>
      <c r="GT26" s="119"/>
      <c r="GU26" s="119"/>
      <c r="GV26" s="119"/>
      <c r="GW26" s="119"/>
      <c r="GX26" s="119"/>
      <c r="GY26" s="119"/>
      <c r="GZ26" s="119"/>
      <c r="HA26" s="119"/>
      <c r="HB26" s="119"/>
      <c r="HC26" s="119"/>
      <c r="HD26" s="119"/>
      <c r="HE26" s="119"/>
      <c r="HF26" s="119"/>
      <c r="HG26" s="119"/>
      <c r="HH26" s="119"/>
      <c r="HI26" s="119"/>
      <c r="HJ26" s="119"/>
      <c r="HK26" s="119"/>
      <c r="HL26" s="119"/>
      <c r="HM26" s="119"/>
      <c r="HN26" s="119"/>
      <c r="HO26" s="119"/>
      <c r="HP26" s="119"/>
      <c r="HQ26" s="119"/>
      <c r="HR26" s="119"/>
      <c r="HS26" s="119"/>
      <c r="HT26" s="119"/>
      <c r="HU26" s="119"/>
      <c r="HV26" s="119"/>
      <c r="HW26" s="119"/>
      <c r="HX26" s="119"/>
      <c r="HY26" s="119"/>
      <c r="HZ26" s="119"/>
      <c r="IA26" s="119"/>
      <c r="IB26" s="119"/>
      <c r="IC26" s="119"/>
      <c r="ID26" s="119"/>
      <c r="IE26" s="119"/>
      <c r="IF26" s="119"/>
      <c r="IG26" s="119"/>
      <c r="IH26" s="119"/>
      <c r="II26" s="119"/>
      <c r="IJ26" s="119"/>
      <c r="IK26" s="119"/>
      <c r="IL26" s="119"/>
      <c r="IM26" s="119"/>
      <c r="IN26" s="119"/>
      <c r="IO26" s="119"/>
      <c r="IP26" s="119"/>
      <c r="IQ26" s="119"/>
      <c r="IR26" s="119"/>
      <c r="IS26" s="119"/>
      <c r="IT26" s="119"/>
      <c r="IU26" s="120"/>
      <c r="IV26" s="121"/>
    </row>
    <row r="27" spans="1:256" s="61" customFormat="1" ht="29.1" customHeight="1">
      <c r="A27" s="83">
        <v>14</v>
      </c>
      <c r="B27" s="88" t="s">
        <v>182</v>
      </c>
      <c r="C27" s="89" t="s">
        <v>183</v>
      </c>
      <c r="D27" s="90">
        <v>44669</v>
      </c>
      <c r="E27" s="84">
        <f>VLOOKUP(B27,'ABSEN MANUAL'!$B$7:$AR$109,40,0)</f>
        <v>22</v>
      </c>
      <c r="F27" s="84">
        <f>VLOOKUP(B27,'ABSEN MANUAL'!$B$7:$AR$109,41,0)</f>
        <v>0</v>
      </c>
      <c r="G27" s="84">
        <f>VLOOKUP(B27,'ABSEN MANUAL'!$B$7:$AR$109,42,0)</f>
        <v>0</v>
      </c>
      <c r="H27" s="84">
        <f>VLOOKUP(B27,'ABSEN MANUAL'!$B$7:$AR$109,43,0)</f>
        <v>22</v>
      </c>
      <c r="I27" s="101">
        <f t="shared" si="2"/>
        <v>0</v>
      </c>
      <c r="J27" s="102">
        <f t="shared" si="3"/>
        <v>0</v>
      </c>
      <c r="K27" s="102">
        <f t="shared" si="4"/>
        <v>495000</v>
      </c>
      <c r="L27" s="103">
        <v>0</v>
      </c>
      <c r="M27" s="103">
        <v>0</v>
      </c>
      <c r="N27" s="103">
        <v>0</v>
      </c>
      <c r="O27" s="104">
        <f t="shared" si="5"/>
        <v>0</v>
      </c>
      <c r="P27" s="104">
        <f t="shared" si="6"/>
        <v>0</v>
      </c>
      <c r="Q27" s="113">
        <f t="shared" si="7"/>
        <v>0</v>
      </c>
      <c r="R27" s="114">
        <f t="shared" si="8"/>
        <v>495000</v>
      </c>
      <c r="S27" s="110">
        <f t="shared" si="9"/>
        <v>220000</v>
      </c>
      <c r="T27" s="114"/>
      <c r="U27" s="115">
        <f t="shared" si="10"/>
        <v>715000</v>
      </c>
      <c r="V27" s="111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19"/>
      <c r="ET27" s="119"/>
      <c r="EU27" s="119"/>
      <c r="EV27" s="119"/>
      <c r="EW27" s="119"/>
      <c r="EX27" s="119"/>
      <c r="EY27" s="119"/>
      <c r="EZ27" s="119"/>
      <c r="FA27" s="119"/>
      <c r="FB27" s="119"/>
      <c r="FC27" s="119"/>
      <c r="FD27" s="119"/>
      <c r="FE27" s="119"/>
      <c r="FF27" s="119"/>
      <c r="FG27" s="119"/>
      <c r="FH27" s="119"/>
      <c r="FI27" s="119"/>
      <c r="FJ27" s="119"/>
      <c r="FK27" s="119"/>
      <c r="FL27" s="119"/>
      <c r="FM27" s="119"/>
      <c r="FN27" s="119"/>
      <c r="FO27" s="119"/>
      <c r="FP27" s="119"/>
      <c r="FQ27" s="119"/>
      <c r="FR27" s="119"/>
      <c r="FS27" s="119"/>
      <c r="FT27" s="119"/>
      <c r="FU27" s="119"/>
      <c r="FV27" s="119"/>
      <c r="FW27" s="119"/>
      <c r="FX27" s="119"/>
      <c r="FY27" s="119"/>
      <c r="FZ27" s="119"/>
      <c r="GA27" s="119"/>
      <c r="GB27" s="119"/>
      <c r="GC27" s="119"/>
      <c r="GD27" s="119"/>
      <c r="GE27" s="119"/>
      <c r="GF27" s="119"/>
      <c r="GG27" s="119"/>
      <c r="GH27" s="119"/>
      <c r="GI27" s="119"/>
      <c r="GJ27" s="119"/>
      <c r="GK27" s="119"/>
      <c r="GL27" s="119"/>
      <c r="GM27" s="119"/>
      <c r="GN27" s="119"/>
      <c r="GO27" s="119"/>
      <c r="GP27" s="119"/>
      <c r="GQ27" s="119"/>
      <c r="GR27" s="119"/>
      <c r="GS27" s="119"/>
      <c r="GT27" s="119"/>
      <c r="GU27" s="119"/>
      <c r="GV27" s="119"/>
      <c r="GW27" s="119"/>
      <c r="GX27" s="119"/>
      <c r="GY27" s="119"/>
      <c r="GZ27" s="119"/>
      <c r="HA27" s="119"/>
      <c r="HB27" s="119"/>
      <c r="HC27" s="119"/>
      <c r="HD27" s="119"/>
      <c r="HE27" s="119"/>
      <c r="HF27" s="119"/>
      <c r="HG27" s="119"/>
      <c r="HH27" s="119"/>
      <c r="HI27" s="119"/>
      <c r="HJ27" s="119"/>
      <c r="HK27" s="119"/>
      <c r="HL27" s="119"/>
      <c r="HM27" s="119"/>
      <c r="HN27" s="119"/>
      <c r="HO27" s="119"/>
      <c r="HP27" s="119"/>
      <c r="HQ27" s="119"/>
      <c r="HR27" s="119"/>
      <c r="HS27" s="119"/>
      <c r="HT27" s="119"/>
      <c r="HU27" s="119"/>
      <c r="HV27" s="119"/>
      <c r="HW27" s="119"/>
      <c r="HX27" s="119"/>
      <c r="HY27" s="119"/>
      <c r="HZ27" s="119"/>
      <c r="IA27" s="119"/>
      <c r="IB27" s="119"/>
      <c r="IC27" s="119"/>
      <c r="ID27" s="119"/>
      <c r="IE27" s="119"/>
      <c r="IF27" s="119"/>
      <c r="IG27" s="119"/>
      <c r="IH27" s="119"/>
      <c r="II27" s="119"/>
      <c r="IJ27" s="119"/>
      <c r="IK27" s="119"/>
      <c r="IL27" s="119"/>
      <c r="IM27" s="119"/>
      <c r="IN27" s="119"/>
      <c r="IO27" s="119"/>
      <c r="IP27" s="119"/>
      <c r="IQ27" s="119"/>
      <c r="IR27" s="119"/>
      <c r="IS27" s="119"/>
      <c r="IT27" s="119"/>
      <c r="IU27" s="120"/>
      <c r="IV27" s="121"/>
    </row>
    <row r="28" spans="1:256" s="61" customFormat="1" ht="29.1" customHeight="1">
      <c r="A28" s="83">
        <v>15</v>
      </c>
      <c r="B28" s="88" t="s">
        <v>184</v>
      </c>
      <c r="C28" s="89" t="s">
        <v>185</v>
      </c>
      <c r="D28" s="90">
        <v>44669</v>
      </c>
      <c r="E28" s="84">
        <f>VLOOKUP(B28,'ABSEN MANUAL'!$B$7:$AR$109,40,0)</f>
        <v>21</v>
      </c>
      <c r="F28" s="84">
        <f>VLOOKUP(B28,'ABSEN MANUAL'!$B$7:$AR$109,41,0)</f>
        <v>0</v>
      </c>
      <c r="G28" s="84">
        <f>VLOOKUP(B28,'ABSEN MANUAL'!$B$7:$AR$109,42,0)</f>
        <v>0</v>
      </c>
      <c r="H28" s="84">
        <f>VLOOKUP(B28,'ABSEN MANUAL'!$B$7:$AR$109,43,0)</f>
        <v>21</v>
      </c>
      <c r="I28" s="101">
        <f t="shared" si="2"/>
        <v>0</v>
      </c>
      <c r="J28" s="102">
        <f t="shared" si="3"/>
        <v>0</v>
      </c>
      <c r="K28" s="102">
        <f t="shared" si="4"/>
        <v>472500</v>
      </c>
      <c r="L28" s="103">
        <v>0</v>
      </c>
      <c r="M28" s="103">
        <v>0</v>
      </c>
      <c r="N28" s="103">
        <v>0</v>
      </c>
      <c r="O28" s="104">
        <f t="shared" si="5"/>
        <v>0</v>
      </c>
      <c r="P28" s="104">
        <f t="shared" si="6"/>
        <v>0</v>
      </c>
      <c r="Q28" s="113">
        <f t="shared" si="7"/>
        <v>0</v>
      </c>
      <c r="R28" s="114">
        <f t="shared" si="8"/>
        <v>472500</v>
      </c>
      <c r="S28" s="110">
        <f t="shared" si="9"/>
        <v>210000</v>
      </c>
      <c r="T28" s="114"/>
      <c r="U28" s="115">
        <f t="shared" si="10"/>
        <v>682500</v>
      </c>
      <c r="V28" s="111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9"/>
      <c r="GH28" s="119"/>
      <c r="GI28" s="119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19"/>
      <c r="IH28" s="119"/>
      <c r="II28" s="119"/>
      <c r="IJ28" s="119"/>
      <c r="IK28" s="119"/>
      <c r="IL28" s="119"/>
      <c r="IM28" s="119"/>
      <c r="IN28" s="119"/>
      <c r="IO28" s="119"/>
      <c r="IP28" s="119"/>
      <c r="IQ28" s="119"/>
      <c r="IR28" s="119"/>
      <c r="IS28" s="119"/>
      <c r="IT28" s="119"/>
      <c r="IU28" s="120"/>
      <c r="IV28" s="121"/>
    </row>
    <row r="29" spans="1:256" s="61" customFormat="1" ht="29.1" customHeight="1">
      <c r="A29" s="83">
        <v>16</v>
      </c>
      <c r="B29" s="88" t="s">
        <v>186</v>
      </c>
      <c r="C29" s="89" t="s">
        <v>187</v>
      </c>
      <c r="D29" s="90">
        <v>44669</v>
      </c>
      <c r="E29" s="84">
        <f>VLOOKUP(B29,'ABSEN MANUAL'!$B$7:$AR$109,40,0)</f>
        <v>22</v>
      </c>
      <c r="F29" s="84">
        <f>VLOOKUP(B29,'ABSEN MANUAL'!$B$7:$AR$109,41,0)</f>
        <v>0</v>
      </c>
      <c r="G29" s="84">
        <f>VLOOKUP(B29,'ABSEN MANUAL'!$B$7:$AR$109,42,0)</f>
        <v>0</v>
      </c>
      <c r="H29" s="84">
        <f>VLOOKUP(B29,'ABSEN MANUAL'!$B$7:$AR$109,43,0)</f>
        <v>22</v>
      </c>
      <c r="I29" s="101">
        <f t="shared" si="2"/>
        <v>0</v>
      </c>
      <c r="J29" s="102">
        <f t="shared" si="3"/>
        <v>0</v>
      </c>
      <c r="K29" s="102">
        <f t="shared" si="4"/>
        <v>495000</v>
      </c>
      <c r="L29" s="103">
        <v>0</v>
      </c>
      <c r="M29" s="103">
        <v>0</v>
      </c>
      <c r="N29" s="103">
        <v>0</v>
      </c>
      <c r="O29" s="104">
        <f t="shared" si="5"/>
        <v>0</v>
      </c>
      <c r="P29" s="104">
        <f t="shared" si="6"/>
        <v>0</v>
      </c>
      <c r="Q29" s="113">
        <f t="shared" si="7"/>
        <v>0</v>
      </c>
      <c r="R29" s="114">
        <f t="shared" si="8"/>
        <v>495000</v>
      </c>
      <c r="S29" s="110">
        <f t="shared" si="9"/>
        <v>220000</v>
      </c>
      <c r="T29" s="114"/>
      <c r="U29" s="115">
        <f t="shared" si="10"/>
        <v>715000</v>
      </c>
      <c r="V29" s="111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9"/>
      <c r="GK29" s="119"/>
      <c r="GL29" s="119"/>
      <c r="GM29" s="119"/>
      <c r="GN29" s="119"/>
      <c r="GO29" s="119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19"/>
      <c r="IH29" s="119"/>
      <c r="II29" s="119"/>
      <c r="IJ29" s="119"/>
      <c r="IK29" s="119"/>
      <c r="IL29" s="119"/>
      <c r="IM29" s="119"/>
      <c r="IN29" s="119"/>
      <c r="IO29" s="119"/>
      <c r="IP29" s="119"/>
      <c r="IQ29" s="119"/>
      <c r="IR29" s="119"/>
      <c r="IS29" s="119"/>
      <c r="IT29" s="119"/>
      <c r="IU29" s="120"/>
      <c r="IV29" s="121"/>
    </row>
    <row r="30" spans="1:256" s="61" customFormat="1" ht="29.1" customHeight="1">
      <c r="A30" s="83">
        <v>17</v>
      </c>
      <c r="B30" s="88" t="s">
        <v>188</v>
      </c>
      <c r="C30" s="89" t="s">
        <v>189</v>
      </c>
      <c r="D30" s="90">
        <v>44669</v>
      </c>
      <c r="E30" s="84">
        <f>VLOOKUP(B30,'ABSEN MANUAL'!$B$7:$AR$109,40,0)</f>
        <v>22</v>
      </c>
      <c r="F30" s="84">
        <f>VLOOKUP(B30,'ABSEN MANUAL'!$B$7:$AR$109,41,0)</f>
        <v>0</v>
      </c>
      <c r="G30" s="84">
        <f>VLOOKUP(B30,'ABSEN MANUAL'!$B$7:$AR$109,42,0)</f>
        <v>0</v>
      </c>
      <c r="H30" s="84">
        <f>VLOOKUP(B30,'ABSEN MANUAL'!$B$7:$AR$109,43,0)</f>
        <v>22</v>
      </c>
      <c r="I30" s="101">
        <f t="shared" si="2"/>
        <v>0</v>
      </c>
      <c r="J30" s="102">
        <f t="shared" si="3"/>
        <v>0</v>
      </c>
      <c r="K30" s="102">
        <f t="shared" si="4"/>
        <v>495000</v>
      </c>
      <c r="L30" s="103">
        <v>0</v>
      </c>
      <c r="M30" s="103">
        <v>0</v>
      </c>
      <c r="N30" s="103">
        <v>0</v>
      </c>
      <c r="O30" s="104">
        <f t="shared" si="5"/>
        <v>0</v>
      </c>
      <c r="P30" s="104">
        <f t="shared" si="6"/>
        <v>0</v>
      </c>
      <c r="Q30" s="113">
        <f t="shared" si="7"/>
        <v>0</v>
      </c>
      <c r="R30" s="114">
        <f t="shared" si="8"/>
        <v>495000</v>
      </c>
      <c r="S30" s="110">
        <f t="shared" si="9"/>
        <v>220000</v>
      </c>
      <c r="T30" s="114"/>
      <c r="U30" s="115">
        <f t="shared" si="10"/>
        <v>715000</v>
      </c>
      <c r="V30" s="111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9"/>
      <c r="GQ30" s="119"/>
      <c r="GR30" s="119"/>
      <c r="GS30" s="119"/>
      <c r="GT30" s="119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19"/>
      <c r="IH30" s="119"/>
      <c r="II30" s="119"/>
      <c r="IJ30" s="119"/>
      <c r="IK30" s="119"/>
      <c r="IL30" s="119"/>
      <c r="IM30" s="119"/>
      <c r="IN30" s="119"/>
      <c r="IO30" s="119"/>
      <c r="IP30" s="119"/>
      <c r="IQ30" s="119"/>
      <c r="IR30" s="119"/>
      <c r="IS30" s="119"/>
      <c r="IT30" s="119"/>
      <c r="IU30" s="120"/>
      <c r="IV30" s="121"/>
    </row>
    <row r="31" spans="1:256" s="61" customFormat="1" ht="29.1" customHeight="1">
      <c r="A31" s="83">
        <v>18</v>
      </c>
      <c r="B31" s="88" t="s">
        <v>190</v>
      </c>
      <c r="C31" s="89" t="s">
        <v>191</v>
      </c>
      <c r="D31" s="90">
        <v>44669</v>
      </c>
      <c r="E31" s="84">
        <f>VLOOKUP(B31,'ABSEN MANUAL'!$B$7:$AR$109,40,0)</f>
        <v>22</v>
      </c>
      <c r="F31" s="84">
        <f>VLOOKUP(B31,'ABSEN MANUAL'!$B$7:$AR$109,41,0)</f>
        <v>0</v>
      </c>
      <c r="G31" s="84">
        <f>VLOOKUP(B31,'ABSEN MANUAL'!$B$7:$AR$109,42,0)</f>
        <v>0</v>
      </c>
      <c r="H31" s="84">
        <f>VLOOKUP(B31,'ABSEN MANUAL'!$B$7:$AR$109,43,0)</f>
        <v>22</v>
      </c>
      <c r="I31" s="101">
        <f t="shared" si="2"/>
        <v>0</v>
      </c>
      <c r="J31" s="102">
        <f t="shared" si="3"/>
        <v>0</v>
      </c>
      <c r="K31" s="102">
        <f t="shared" si="4"/>
        <v>495000</v>
      </c>
      <c r="L31" s="103">
        <v>0</v>
      </c>
      <c r="M31" s="103">
        <v>0</v>
      </c>
      <c r="N31" s="103">
        <v>0</v>
      </c>
      <c r="O31" s="104">
        <f t="shared" si="5"/>
        <v>0</v>
      </c>
      <c r="P31" s="104">
        <f t="shared" si="6"/>
        <v>0</v>
      </c>
      <c r="Q31" s="113">
        <f t="shared" si="7"/>
        <v>0</v>
      </c>
      <c r="R31" s="114">
        <f t="shared" si="8"/>
        <v>495000</v>
      </c>
      <c r="S31" s="110">
        <f t="shared" si="9"/>
        <v>220000</v>
      </c>
      <c r="T31" s="114"/>
      <c r="U31" s="115">
        <f t="shared" si="10"/>
        <v>715000</v>
      </c>
      <c r="V31" s="111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S31" s="119"/>
      <c r="DT31" s="119"/>
      <c r="DU31" s="119"/>
      <c r="DV31" s="119"/>
      <c r="DW31" s="119"/>
      <c r="DX31" s="119"/>
      <c r="DY31" s="119"/>
      <c r="DZ31" s="119"/>
      <c r="EA31" s="119"/>
      <c r="EB31" s="119"/>
      <c r="EC31" s="119"/>
      <c r="ED31" s="119"/>
      <c r="EE31" s="119"/>
      <c r="EF31" s="119"/>
      <c r="EG31" s="119"/>
      <c r="EH31" s="119"/>
      <c r="EI31" s="119"/>
      <c r="EJ31" s="119"/>
      <c r="EK31" s="119"/>
      <c r="EL31" s="119"/>
      <c r="EM31" s="119"/>
      <c r="EN31" s="119"/>
      <c r="EO31" s="119"/>
      <c r="EP31" s="119"/>
      <c r="EQ31" s="119"/>
      <c r="ER31" s="119"/>
      <c r="ES31" s="119"/>
      <c r="ET31" s="119"/>
      <c r="EU31" s="119"/>
      <c r="EV31" s="119"/>
      <c r="EW31" s="119"/>
      <c r="EX31" s="119"/>
      <c r="EY31" s="119"/>
      <c r="EZ31" s="119"/>
      <c r="FA31" s="119"/>
      <c r="FB31" s="119"/>
      <c r="FC31" s="119"/>
      <c r="FD31" s="119"/>
      <c r="FE31" s="119"/>
      <c r="FF31" s="119"/>
      <c r="FG31" s="119"/>
      <c r="FH31" s="119"/>
      <c r="FI31" s="119"/>
      <c r="FJ31" s="119"/>
      <c r="FK31" s="119"/>
      <c r="FL31" s="119"/>
      <c r="FM31" s="119"/>
      <c r="FN31" s="119"/>
      <c r="FO31" s="119"/>
      <c r="FP31" s="119"/>
      <c r="FQ31" s="119"/>
      <c r="FR31" s="119"/>
      <c r="FS31" s="119"/>
      <c r="FT31" s="119"/>
      <c r="FU31" s="119"/>
      <c r="FV31" s="119"/>
      <c r="FW31" s="119"/>
      <c r="FX31" s="119"/>
      <c r="FY31" s="119"/>
      <c r="FZ31" s="119"/>
      <c r="GA31" s="119"/>
      <c r="GB31" s="119"/>
      <c r="GC31" s="119"/>
      <c r="GD31" s="119"/>
      <c r="GE31" s="119"/>
      <c r="GF31" s="119"/>
      <c r="GG31" s="119"/>
      <c r="GH31" s="119"/>
      <c r="GI31" s="119"/>
      <c r="GJ31" s="119"/>
      <c r="GK31" s="119"/>
      <c r="GL31" s="119"/>
      <c r="GM31" s="119"/>
      <c r="GN31" s="119"/>
      <c r="GO31" s="119"/>
      <c r="GP31" s="119"/>
      <c r="GQ31" s="119"/>
      <c r="GR31" s="119"/>
      <c r="GS31" s="119"/>
      <c r="GT31" s="119"/>
      <c r="GU31" s="119"/>
      <c r="GV31" s="119"/>
      <c r="GW31" s="119"/>
      <c r="GX31" s="119"/>
      <c r="GY31" s="119"/>
      <c r="GZ31" s="119"/>
      <c r="HA31" s="119"/>
      <c r="HB31" s="119"/>
      <c r="HC31" s="119"/>
      <c r="HD31" s="119"/>
      <c r="HE31" s="119"/>
      <c r="HF31" s="119"/>
      <c r="HG31" s="119"/>
      <c r="HH31" s="119"/>
      <c r="HI31" s="119"/>
      <c r="HJ31" s="119"/>
      <c r="HK31" s="119"/>
      <c r="HL31" s="119"/>
      <c r="HM31" s="119"/>
      <c r="HN31" s="119"/>
      <c r="HO31" s="119"/>
      <c r="HP31" s="119"/>
      <c r="HQ31" s="119"/>
      <c r="HR31" s="119"/>
      <c r="HS31" s="119"/>
      <c r="HT31" s="119"/>
      <c r="HU31" s="119"/>
      <c r="HV31" s="119"/>
      <c r="HW31" s="119"/>
      <c r="HX31" s="119"/>
      <c r="HY31" s="119"/>
      <c r="HZ31" s="119"/>
      <c r="IA31" s="119"/>
      <c r="IB31" s="119"/>
      <c r="IC31" s="119"/>
      <c r="ID31" s="119"/>
      <c r="IE31" s="119"/>
      <c r="IF31" s="119"/>
      <c r="IG31" s="119"/>
      <c r="IH31" s="119"/>
      <c r="II31" s="119"/>
      <c r="IJ31" s="119"/>
      <c r="IK31" s="119"/>
      <c r="IL31" s="119"/>
      <c r="IM31" s="119"/>
      <c r="IN31" s="119"/>
      <c r="IO31" s="119"/>
      <c r="IP31" s="119"/>
      <c r="IQ31" s="119"/>
      <c r="IR31" s="119"/>
      <c r="IS31" s="119"/>
      <c r="IT31" s="119"/>
      <c r="IU31" s="120"/>
      <c r="IV31" s="121"/>
    </row>
    <row r="32" spans="1:256" s="61" customFormat="1" ht="29.1" customHeight="1">
      <c r="A32" s="83">
        <v>19</v>
      </c>
      <c r="B32" s="88" t="s">
        <v>192</v>
      </c>
      <c r="C32" s="89" t="s">
        <v>193</v>
      </c>
      <c r="D32" s="90">
        <v>44669</v>
      </c>
      <c r="E32" s="84">
        <f>VLOOKUP(B32,'ABSEN MANUAL'!$B$7:$AR$109,40,0)</f>
        <v>22</v>
      </c>
      <c r="F32" s="84">
        <f>VLOOKUP(B32,'ABSEN MANUAL'!$B$7:$AR$109,41,0)</f>
        <v>0</v>
      </c>
      <c r="G32" s="84">
        <f>VLOOKUP(B32,'ABSEN MANUAL'!$B$7:$AR$109,42,0)</f>
        <v>0</v>
      </c>
      <c r="H32" s="84">
        <f>VLOOKUP(B32,'ABSEN MANUAL'!$B$7:$AR$109,43,0)</f>
        <v>22</v>
      </c>
      <c r="I32" s="101">
        <f t="shared" si="2"/>
        <v>0</v>
      </c>
      <c r="J32" s="102">
        <f t="shared" si="3"/>
        <v>0</v>
      </c>
      <c r="K32" s="102">
        <f t="shared" si="4"/>
        <v>495000</v>
      </c>
      <c r="L32" s="103">
        <v>0</v>
      </c>
      <c r="M32" s="103">
        <v>0</v>
      </c>
      <c r="N32" s="103">
        <v>0</v>
      </c>
      <c r="O32" s="104">
        <f t="shared" si="5"/>
        <v>0</v>
      </c>
      <c r="P32" s="104">
        <f t="shared" si="6"/>
        <v>0</v>
      </c>
      <c r="Q32" s="113">
        <f t="shared" si="7"/>
        <v>0</v>
      </c>
      <c r="R32" s="114">
        <f t="shared" si="8"/>
        <v>495000</v>
      </c>
      <c r="S32" s="110">
        <f t="shared" si="9"/>
        <v>220000</v>
      </c>
      <c r="T32" s="114"/>
      <c r="U32" s="115">
        <f t="shared" si="10"/>
        <v>715000</v>
      </c>
      <c r="V32" s="111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S32" s="119"/>
      <c r="DT32" s="119"/>
      <c r="DU32" s="119"/>
      <c r="DV32" s="119"/>
      <c r="DW32" s="119"/>
      <c r="DX32" s="119"/>
      <c r="DY32" s="119"/>
      <c r="DZ32" s="119"/>
      <c r="EA32" s="119"/>
      <c r="EB32" s="119"/>
      <c r="EC32" s="119"/>
      <c r="ED32" s="119"/>
      <c r="EE32" s="119"/>
      <c r="EF32" s="119"/>
      <c r="EG32" s="119"/>
      <c r="EH32" s="119"/>
      <c r="EI32" s="119"/>
      <c r="EJ32" s="119"/>
      <c r="EK32" s="119"/>
      <c r="EL32" s="119"/>
      <c r="EM32" s="119"/>
      <c r="EN32" s="119"/>
      <c r="EO32" s="119"/>
      <c r="EP32" s="119"/>
      <c r="EQ32" s="119"/>
      <c r="ER32" s="119"/>
      <c r="ES32" s="119"/>
      <c r="ET32" s="119"/>
      <c r="EU32" s="119"/>
      <c r="EV32" s="119"/>
      <c r="EW32" s="119"/>
      <c r="EX32" s="119"/>
      <c r="EY32" s="119"/>
      <c r="EZ32" s="119"/>
      <c r="FA32" s="119"/>
      <c r="FB32" s="119"/>
      <c r="FC32" s="119"/>
      <c r="FD32" s="119"/>
      <c r="FE32" s="119"/>
      <c r="FF32" s="119"/>
      <c r="FG32" s="119"/>
      <c r="FH32" s="119"/>
      <c r="FI32" s="119"/>
      <c r="FJ32" s="119"/>
      <c r="FK32" s="119"/>
      <c r="FL32" s="119"/>
      <c r="FM32" s="119"/>
      <c r="FN32" s="119"/>
      <c r="FO32" s="119"/>
      <c r="FP32" s="119"/>
      <c r="FQ32" s="119"/>
      <c r="FR32" s="119"/>
      <c r="FS32" s="119"/>
      <c r="FT32" s="119"/>
      <c r="FU32" s="119"/>
      <c r="FV32" s="119"/>
      <c r="FW32" s="119"/>
      <c r="FX32" s="119"/>
      <c r="FY32" s="119"/>
      <c r="FZ32" s="119"/>
      <c r="GA32" s="119"/>
      <c r="GB32" s="119"/>
      <c r="GC32" s="119"/>
      <c r="GD32" s="119"/>
      <c r="GE32" s="119"/>
      <c r="GF32" s="119"/>
      <c r="GG32" s="119"/>
      <c r="GH32" s="119"/>
      <c r="GI32" s="119"/>
      <c r="GJ32" s="119"/>
      <c r="GK32" s="119"/>
      <c r="GL32" s="119"/>
      <c r="GM32" s="119"/>
      <c r="GN32" s="119"/>
      <c r="GO32" s="119"/>
      <c r="GP32" s="119"/>
      <c r="GQ32" s="119"/>
      <c r="GR32" s="119"/>
      <c r="GS32" s="119"/>
      <c r="GT32" s="119"/>
      <c r="GU32" s="119"/>
      <c r="GV32" s="119"/>
      <c r="GW32" s="119"/>
      <c r="GX32" s="119"/>
      <c r="GY32" s="119"/>
      <c r="GZ32" s="119"/>
      <c r="HA32" s="119"/>
      <c r="HB32" s="119"/>
      <c r="HC32" s="119"/>
      <c r="HD32" s="119"/>
      <c r="HE32" s="119"/>
      <c r="HF32" s="119"/>
      <c r="HG32" s="119"/>
      <c r="HH32" s="119"/>
      <c r="HI32" s="119"/>
      <c r="HJ32" s="119"/>
      <c r="HK32" s="119"/>
      <c r="HL32" s="119"/>
      <c r="HM32" s="119"/>
      <c r="HN32" s="119"/>
      <c r="HO32" s="119"/>
      <c r="HP32" s="119"/>
      <c r="HQ32" s="119"/>
      <c r="HR32" s="119"/>
      <c r="HS32" s="119"/>
      <c r="HT32" s="119"/>
      <c r="HU32" s="119"/>
      <c r="HV32" s="119"/>
      <c r="HW32" s="119"/>
      <c r="HX32" s="119"/>
      <c r="HY32" s="119"/>
      <c r="HZ32" s="119"/>
      <c r="IA32" s="119"/>
      <c r="IB32" s="119"/>
      <c r="IC32" s="119"/>
      <c r="ID32" s="119"/>
      <c r="IE32" s="119"/>
      <c r="IF32" s="119"/>
      <c r="IG32" s="119"/>
      <c r="IH32" s="119"/>
      <c r="II32" s="119"/>
      <c r="IJ32" s="119"/>
      <c r="IK32" s="119"/>
      <c r="IL32" s="119"/>
      <c r="IM32" s="119"/>
      <c r="IN32" s="119"/>
      <c r="IO32" s="119"/>
      <c r="IP32" s="119"/>
      <c r="IQ32" s="119"/>
      <c r="IR32" s="119"/>
      <c r="IS32" s="119"/>
      <c r="IT32" s="119"/>
      <c r="IU32" s="120"/>
      <c r="IV32" s="121"/>
    </row>
    <row r="33" spans="1:256" s="61" customFormat="1" ht="29.1" customHeight="1">
      <c r="A33" s="83">
        <v>20</v>
      </c>
      <c r="B33" s="88" t="s">
        <v>194</v>
      </c>
      <c r="C33" s="89" t="s">
        <v>195</v>
      </c>
      <c r="D33" s="90">
        <v>44669</v>
      </c>
      <c r="E33" s="84">
        <f>VLOOKUP(B33,'ABSEN MANUAL'!$B$7:$AR$109,40,0)</f>
        <v>21</v>
      </c>
      <c r="F33" s="84">
        <f>VLOOKUP(B33,'ABSEN MANUAL'!$B$7:$AR$109,41,0)</f>
        <v>0</v>
      </c>
      <c r="G33" s="84">
        <f>VLOOKUP(B33,'ABSEN MANUAL'!$B$7:$AR$109,42,0)</f>
        <v>0</v>
      </c>
      <c r="H33" s="84">
        <f>VLOOKUP(B33,'ABSEN MANUAL'!$B$7:$AR$109,43,0)</f>
        <v>21</v>
      </c>
      <c r="I33" s="101">
        <f t="shared" ref="I33:I64" si="11">+F33*15000</f>
        <v>0</v>
      </c>
      <c r="J33" s="102">
        <f t="shared" ref="J33:J64" si="12">+G33*17000</f>
        <v>0</v>
      </c>
      <c r="K33" s="102">
        <f t="shared" ref="K33:K64" si="13">+H33*22500</f>
        <v>472500</v>
      </c>
      <c r="L33" s="103">
        <v>0</v>
      </c>
      <c r="M33" s="103">
        <v>0</v>
      </c>
      <c r="N33" s="103">
        <v>0</v>
      </c>
      <c r="O33" s="104">
        <f t="shared" si="5"/>
        <v>0</v>
      </c>
      <c r="P33" s="104">
        <f t="shared" si="6"/>
        <v>0</v>
      </c>
      <c r="Q33" s="113">
        <f t="shared" si="7"/>
        <v>0</v>
      </c>
      <c r="R33" s="114">
        <f t="shared" si="8"/>
        <v>472500</v>
      </c>
      <c r="S33" s="110">
        <f t="shared" ref="S33:S64" si="14">+E33*10000</f>
        <v>210000</v>
      </c>
      <c r="T33" s="114"/>
      <c r="U33" s="115">
        <f t="shared" si="10"/>
        <v>682500</v>
      </c>
      <c r="V33" s="111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9"/>
      <c r="GU33" s="119"/>
      <c r="GV33" s="119"/>
      <c r="GW33" s="119"/>
      <c r="GX33" s="119"/>
      <c r="GY33" s="119"/>
      <c r="GZ33" s="119"/>
      <c r="HA33" s="119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19"/>
      <c r="IH33" s="119"/>
      <c r="II33" s="119"/>
      <c r="IJ33" s="119"/>
      <c r="IK33" s="119"/>
      <c r="IL33" s="119"/>
      <c r="IM33" s="119"/>
      <c r="IN33" s="119"/>
      <c r="IO33" s="119"/>
      <c r="IP33" s="119"/>
      <c r="IQ33" s="119"/>
      <c r="IR33" s="119"/>
      <c r="IS33" s="119"/>
      <c r="IT33" s="119"/>
      <c r="IU33" s="120"/>
      <c r="IV33" s="121"/>
    </row>
    <row r="34" spans="1:256" s="61" customFormat="1" ht="29.1" customHeight="1">
      <c r="A34" s="83">
        <v>21</v>
      </c>
      <c r="B34" s="88" t="s">
        <v>196</v>
      </c>
      <c r="C34" s="89" t="s">
        <v>197</v>
      </c>
      <c r="D34" s="90">
        <v>44669</v>
      </c>
      <c r="E34" s="84">
        <f>VLOOKUP(B34,'ABSEN MANUAL'!$B$7:$AR$109,40,0)</f>
        <v>22</v>
      </c>
      <c r="F34" s="84">
        <f>VLOOKUP(B34,'ABSEN MANUAL'!$B$7:$AR$109,41,0)</f>
        <v>0</v>
      </c>
      <c r="G34" s="84">
        <f>VLOOKUP(B34,'ABSEN MANUAL'!$B$7:$AR$109,42,0)</f>
        <v>0</v>
      </c>
      <c r="H34" s="84">
        <f>VLOOKUP(B34,'ABSEN MANUAL'!$B$7:$AR$109,43,0)</f>
        <v>22</v>
      </c>
      <c r="I34" s="101">
        <f t="shared" si="11"/>
        <v>0</v>
      </c>
      <c r="J34" s="102">
        <f t="shared" si="12"/>
        <v>0</v>
      </c>
      <c r="K34" s="102">
        <f t="shared" si="13"/>
        <v>495000</v>
      </c>
      <c r="L34" s="103">
        <v>0</v>
      </c>
      <c r="M34" s="103">
        <v>0</v>
      </c>
      <c r="N34" s="103">
        <v>0</v>
      </c>
      <c r="O34" s="104">
        <f t="shared" si="5"/>
        <v>0</v>
      </c>
      <c r="P34" s="104">
        <f t="shared" si="6"/>
        <v>0</v>
      </c>
      <c r="Q34" s="113">
        <f t="shared" si="7"/>
        <v>0</v>
      </c>
      <c r="R34" s="114">
        <f t="shared" si="8"/>
        <v>495000</v>
      </c>
      <c r="S34" s="110">
        <f t="shared" si="14"/>
        <v>220000</v>
      </c>
      <c r="T34" s="114"/>
      <c r="U34" s="115">
        <f t="shared" si="10"/>
        <v>715000</v>
      </c>
      <c r="V34" s="111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9"/>
      <c r="GX34" s="119"/>
      <c r="GY34" s="119"/>
      <c r="GZ34" s="119"/>
      <c r="HA34" s="119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19"/>
      <c r="IH34" s="119"/>
      <c r="II34" s="119"/>
      <c r="IJ34" s="119"/>
      <c r="IK34" s="119"/>
      <c r="IL34" s="119"/>
      <c r="IM34" s="119"/>
      <c r="IN34" s="119"/>
      <c r="IO34" s="119"/>
      <c r="IP34" s="119"/>
      <c r="IQ34" s="119"/>
      <c r="IR34" s="119"/>
      <c r="IS34" s="119"/>
      <c r="IT34" s="119"/>
      <c r="IU34" s="120"/>
      <c r="IV34" s="121"/>
    </row>
    <row r="35" spans="1:256" s="61" customFormat="1" ht="29.1" customHeight="1">
      <c r="A35" s="83">
        <v>22</v>
      </c>
      <c r="B35" s="88" t="s">
        <v>198</v>
      </c>
      <c r="C35" s="89" t="s">
        <v>199</v>
      </c>
      <c r="D35" s="90">
        <v>44669</v>
      </c>
      <c r="E35" s="84">
        <f>VLOOKUP(B35,'ABSEN MANUAL'!$B$7:$AR$109,40,0)</f>
        <v>22</v>
      </c>
      <c r="F35" s="84">
        <f>VLOOKUP(B35,'ABSEN MANUAL'!$B$7:$AR$109,41,0)</f>
        <v>0</v>
      </c>
      <c r="G35" s="84">
        <f>VLOOKUP(B35,'ABSEN MANUAL'!$B$7:$AR$109,42,0)</f>
        <v>0</v>
      </c>
      <c r="H35" s="84">
        <f>VLOOKUP(B35,'ABSEN MANUAL'!$B$7:$AR$109,43,0)</f>
        <v>22</v>
      </c>
      <c r="I35" s="101">
        <f t="shared" si="11"/>
        <v>0</v>
      </c>
      <c r="J35" s="102">
        <f t="shared" si="12"/>
        <v>0</v>
      </c>
      <c r="K35" s="102">
        <f t="shared" si="13"/>
        <v>495000</v>
      </c>
      <c r="L35" s="103">
        <v>0</v>
      </c>
      <c r="M35" s="103">
        <v>0</v>
      </c>
      <c r="N35" s="103">
        <v>0</v>
      </c>
      <c r="O35" s="104">
        <f t="shared" si="5"/>
        <v>0</v>
      </c>
      <c r="P35" s="104">
        <f t="shared" si="6"/>
        <v>0</v>
      </c>
      <c r="Q35" s="113">
        <f t="shared" si="7"/>
        <v>0</v>
      </c>
      <c r="R35" s="114">
        <f t="shared" si="8"/>
        <v>495000</v>
      </c>
      <c r="S35" s="110">
        <f t="shared" si="14"/>
        <v>220000</v>
      </c>
      <c r="T35" s="114"/>
      <c r="U35" s="115">
        <f t="shared" si="10"/>
        <v>715000</v>
      </c>
      <c r="V35" s="111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9"/>
      <c r="GY35" s="119"/>
      <c r="GZ35" s="119"/>
      <c r="HA35" s="119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19"/>
      <c r="IH35" s="119"/>
      <c r="II35" s="119"/>
      <c r="IJ35" s="119"/>
      <c r="IK35" s="119"/>
      <c r="IL35" s="119"/>
      <c r="IM35" s="119"/>
      <c r="IN35" s="119"/>
      <c r="IO35" s="119"/>
      <c r="IP35" s="119"/>
      <c r="IQ35" s="119"/>
      <c r="IR35" s="119"/>
      <c r="IS35" s="119"/>
      <c r="IT35" s="119"/>
      <c r="IU35" s="120"/>
      <c r="IV35" s="121"/>
    </row>
    <row r="36" spans="1:256" s="61" customFormat="1" ht="29.1" customHeight="1">
      <c r="A36" s="83">
        <v>23</v>
      </c>
      <c r="B36" s="88" t="s">
        <v>200</v>
      </c>
      <c r="C36" s="89" t="s">
        <v>201</v>
      </c>
      <c r="D36" s="90">
        <v>44669</v>
      </c>
      <c r="E36" s="84">
        <f>VLOOKUP(B36,'ABSEN MANUAL'!$B$7:$AR$109,40,0)</f>
        <v>22</v>
      </c>
      <c r="F36" s="84">
        <f>VLOOKUP(B36,'ABSEN MANUAL'!$B$7:$AR$109,41,0)</f>
        <v>0</v>
      </c>
      <c r="G36" s="84">
        <f>VLOOKUP(B36,'ABSEN MANUAL'!$B$7:$AR$109,42,0)</f>
        <v>0</v>
      </c>
      <c r="H36" s="84">
        <f>VLOOKUP(B36,'ABSEN MANUAL'!$B$7:$AR$109,43,0)</f>
        <v>22</v>
      </c>
      <c r="I36" s="101">
        <f t="shared" si="11"/>
        <v>0</v>
      </c>
      <c r="J36" s="102">
        <f t="shared" si="12"/>
        <v>0</v>
      </c>
      <c r="K36" s="102">
        <f t="shared" si="13"/>
        <v>495000</v>
      </c>
      <c r="L36" s="103">
        <v>0</v>
      </c>
      <c r="M36" s="103">
        <v>0</v>
      </c>
      <c r="N36" s="103">
        <v>0</v>
      </c>
      <c r="O36" s="104">
        <f t="shared" si="5"/>
        <v>0</v>
      </c>
      <c r="P36" s="104">
        <f t="shared" si="6"/>
        <v>0</v>
      </c>
      <c r="Q36" s="113">
        <f t="shared" si="7"/>
        <v>0</v>
      </c>
      <c r="R36" s="114">
        <f t="shared" si="8"/>
        <v>495000</v>
      </c>
      <c r="S36" s="110">
        <f t="shared" si="14"/>
        <v>220000</v>
      </c>
      <c r="T36" s="114"/>
      <c r="U36" s="115">
        <f t="shared" si="10"/>
        <v>715000</v>
      </c>
      <c r="V36" s="111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9"/>
      <c r="HC36" s="119"/>
      <c r="HD36" s="119"/>
      <c r="HE36" s="119"/>
      <c r="HF36" s="119"/>
      <c r="HG36" s="119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19"/>
      <c r="IH36" s="119"/>
      <c r="II36" s="119"/>
      <c r="IJ36" s="119"/>
      <c r="IK36" s="119"/>
      <c r="IL36" s="119"/>
      <c r="IM36" s="119"/>
      <c r="IN36" s="119"/>
      <c r="IO36" s="119"/>
      <c r="IP36" s="119"/>
      <c r="IQ36" s="119"/>
      <c r="IR36" s="119"/>
      <c r="IS36" s="119"/>
      <c r="IT36" s="119"/>
      <c r="IU36" s="120"/>
      <c r="IV36" s="121"/>
    </row>
    <row r="37" spans="1:256" s="61" customFormat="1" ht="29.1" customHeight="1">
      <c r="A37" s="83">
        <v>24</v>
      </c>
      <c r="B37" s="88" t="s">
        <v>202</v>
      </c>
      <c r="C37" s="89" t="s">
        <v>203</v>
      </c>
      <c r="D37" s="90">
        <v>44669</v>
      </c>
      <c r="E37" s="84">
        <f>VLOOKUP(B37,'ABSEN MANUAL'!$B$7:$AR$109,40,0)</f>
        <v>20</v>
      </c>
      <c r="F37" s="84">
        <f>VLOOKUP(B37,'ABSEN MANUAL'!$B$7:$AR$109,41,0)</f>
        <v>0</v>
      </c>
      <c r="G37" s="84">
        <f>VLOOKUP(B37,'ABSEN MANUAL'!$B$7:$AR$109,42,0)</f>
        <v>0</v>
      </c>
      <c r="H37" s="84">
        <f>VLOOKUP(B37,'ABSEN MANUAL'!$B$7:$AR$109,43,0)</f>
        <v>20</v>
      </c>
      <c r="I37" s="101">
        <f t="shared" si="11"/>
        <v>0</v>
      </c>
      <c r="J37" s="102">
        <f t="shared" si="12"/>
        <v>0</v>
      </c>
      <c r="K37" s="102">
        <f t="shared" si="13"/>
        <v>450000</v>
      </c>
      <c r="L37" s="103">
        <v>0</v>
      </c>
      <c r="M37" s="103">
        <v>0</v>
      </c>
      <c r="N37" s="103">
        <v>0</v>
      </c>
      <c r="O37" s="104">
        <f t="shared" si="5"/>
        <v>0</v>
      </c>
      <c r="P37" s="104">
        <f t="shared" si="6"/>
        <v>0</v>
      </c>
      <c r="Q37" s="113">
        <f t="shared" si="7"/>
        <v>0</v>
      </c>
      <c r="R37" s="114">
        <f t="shared" si="8"/>
        <v>450000</v>
      </c>
      <c r="S37" s="110">
        <f t="shared" si="14"/>
        <v>200000</v>
      </c>
      <c r="T37" s="114"/>
      <c r="U37" s="115">
        <f t="shared" si="10"/>
        <v>650000</v>
      </c>
      <c r="V37" s="111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9"/>
      <c r="HC37" s="119"/>
      <c r="HD37" s="119"/>
      <c r="HE37" s="119"/>
      <c r="HF37" s="119"/>
      <c r="HG37" s="119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19"/>
      <c r="IH37" s="119"/>
      <c r="II37" s="119"/>
      <c r="IJ37" s="119"/>
      <c r="IK37" s="119"/>
      <c r="IL37" s="119"/>
      <c r="IM37" s="119"/>
      <c r="IN37" s="119"/>
      <c r="IO37" s="119"/>
      <c r="IP37" s="119"/>
      <c r="IQ37" s="119"/>
      <c r="IR37" s="119"/>
      <c r="IS37" s="119"/>
      <c r="IT37" s="119"/>
      <c r="IU37" s="120"/>
      <c r="IV37" s="121"/>
    </row>
    <row r="38" spans="1:256" s="61" customFormat="1" ht="29.1" customHeight="1">
      <c r="A38" s="83">
        <v>25</v>
      </c>
      <c r="B38" s="88" t="s">
        <v>204</v>
      </c>
      <c r="C38" s="89" t="s">
        <v>205</v>
      </c>
      <c r="D38" s="90">
        <v>44669</v>
      </c>
      <c r="E38" s="84">
        <f>VLOOKUP(B38,'ABSEN MANUAL'!$B$7:$AR$109,40,0)</f>
        <v>22</v>
      </c>
      <c r="F38" s="84">
        <f>VLOOKUP(B38,'ABSEN MANUAL'!$B$7:$AR$109,41,0)</f>
        <v>0</v>
      </c>
      <c r="G38" s="84">
        <f>VLOOKUP(B38,'ABSEN MANUAL'!$B$7:$AR$109,42,0)</f>
        <v>0</v>
      </c>
      <c r="H38" s="84">
        <f>VLOOKUP(B38,'ABSEN MANUAL'!$B$7:$AR$109,43,0)</f>
        <v>22</v>
      </c>
      <c r="I38" s="101">
        <f t="shared" si="11"/>
        <v>0</v>
      </c>
      <c r="J38" s="102">
        <f t="shared" si="12"/>
        <v>0</v>
      </c>
      <c r="K38" s="102">
        <f t="shared" si="13"/>
        <v>495000</v>
      </c>
      <c r="L38" s="103">
        <v>0</v>
      </c>
      <c r="M38" s="103">
        <v>0</v>
      </c>
      <c r="N38" s="103">
        <v>0</v>
      </c>
      <c r="O38" s="104">
        <f t="shared" si="5"/>
        <v>0</v>
      </c>
      <c r="P38" s="104">
        <f t="shared" si="6"/>
        <v>0</v>
      </c>
      <c r="Q38" s="113">
        <f t="shared" si="7"/>
        <v>0</v>
      </c>
      <c r="R38" s="114">
        <f t="shared" si="8"/>
        <v>495000</v>
      </c>
      <c r="S38" s="110">
        <f t="shared" si="14"/>
        <v>220000</v>
      </c>
      <c r="T38" s="114"/>
      <c r="U38" s="115">
        <f t="shared" si="10"/>
        <v>715000</v>
      </c>
      <c r="V38" s="111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119"/>
      <c r="DR38" s="119"/>
      <c r="DS38" s="119"/>
      <c r="DT38" s="119"/>
      <c r="DU38" s="119"/>
      <c r="DV38" s="119"/>
      <c r="DW38" s="119"/>
      <c r="DX38" s="119"/>
      <c r="DY38" s="119"/>
      <c r="DZ38" s="119"/>
      <c r="EA38" s="119"/>
      <c r="EB38" s="119"/>
      <c r="EC38" s="119"/>
      <c r="ED38" s="119"/>
      <c r="EE38" s="119"/>
      <c r="EF38" s="119"/>
      <c r="EG38" s="119"/>
      <c r="EH38" s="119"/>
      <c r="EI38" s="119"/>
      <c r="EJ38" s="119"/>
      <c r="EK38" s="119"/>
      <c r="EL38" s="119"/>
      <c r="EM38" s="119"/>
      <c r="EN38" s="119"/>
      <c r="EO38" s="119"/>
      <c r="EP38" s="119"/>
      <c r="EQ38" s="119"/>
      <c r="ER38" s="119"/>
      <c r="ES38" s="119"/>
      <c r="ET38" s="119"/>
      <c r="EU38" s="119"/>
      <c r="EV38" s="119"/>
      <c r="EW38" s="119"/>
      <c r="EX38" s="119"/>
      <c r="EY38" s="119"/>
      <c r="EZ38" s="119"/>
      <c r="FA38" s="119"/>
      <c r="FB38" s="119"/>
      <c r="FC38" s="119"/>
      <c r="FD38" s="119"/>
      <c r="FE38" s="119"/>
      <c r="FF38" s="119"/>
      <c r="FG38" s="119"/>
      <c r="FH38" s="119"/>
      <c r="FI38" s="119"/>
      <c r="FJ38" s="119"/>
      <c r="FK38" s="119"/>
      <c r="FL38" s="119"/>
      <c r="FM38" s="119"/>
      <c r="FN38" s="119"/>
      <c r="FO38" s="119"/>
      <c r="FP38" s="119"/>
      <c r="FQ38" s="119"/>
      <c r="FR38" s="119"/>
      <c r="FS38" s="119"/>
      <c r="FT38" s="119"/>
      <c r="FU38" s="119"/>
      <c r="FV38" s="119"/>
      <c r="FW38" s="119"/>
      <c r="FX38" s="119"/>
      <c r="FY38" s="119"/>
      <c r="FZ38" s="119"/>
      <c r="GA38" s="119"/>
      <c r="GB38" s="119"/>
      <c r="GC38" s="119"/>
      <c r="GD38" s="119"/>
      <c r="GE38" s="119"/>
      <c r="GF38" s="119"/>
      <c r="GG38" s="119"/>
      <c r="GH38" s="119"/>
      <c r="GI38" s="119"/>
      <c r="GJ38" s="119"/>
      <c r="GK38" s="119"/>
      <c r="GL38" s="119"/>
      <c r="GM38" s="119"/>
      <c r="GN38" s="119"/>
      <c r="GO38" s="119"/>
      <c r="GP38" s="119"/>
      <c r="GQ38" s="119"/>
      <c r="GR38" s="119"/>
      <c r="GS38" s="119"/>
      <c r="GT38" s="119"/>
      <c r="GU38" s="119"/>
      <c r="GV38" s="119"/>
      <c r="GW38" s="119"/>
      <c r="GX38" s="119"/>
      <c r="GY38" s="119"/>
      <c r="GZ38" s="119"/>
      <c r="HA38" s="119"/>
      <c r="HB38" s="119"/>
      <c r="HC38" s="119"/>
      <c r="HD38" s="119"/>
      <c r="HE38" s="119"/>
      <c r="HF38" s="119"/>
      <c r="HG38" s="119"/>
      <c r="HH38" s="119"/>
      <c r="HI38" s="119"/>
      <c r="HJ38" s="119"/>
      <c r="HK38" s="119"/>
      <c r="HL38" s="119"/>
      <c r="HM38" s="119"/>
      <c r="HN38" s="119"/>
      <c r="HO38" s="119"/>
      <c r="HP38" s="119"/>
      <c r="HQ38" s="119"/>
      <c r="HR38" s="119"/>
      <c r="HS38" s="119"/>
      <c r="HT38" s="119"/>
      <c r="HU38" s="119"/>
      <c r="HV38" s="119"/>
      <c r="HW38" s="119"/>
      <c r="HX38" s="119"/>
      <c r="HY38" s="119"/>
      <c r="HZ38" s="119"/>
      <c r="IA38" s="119"/>
      <c r="IB38" s="119"/>
      <c r="IC38" s="119"/>
      <c r="ID38" s="119"/>
      <c r="IE38" s="119"/>
      <c r="IF38" s="119"/>
      <c r="IG38" s="119"/>
      <c r="IH38" s="119"/>
      <c r="II38" s="119"/>
      <c r="IJ38" s="119"/>
      <c r="IK38" s="119"/>
      <c r="IL38" s="119"/>
      <c r="IM38" s="119"/>
      <c r="IN38" s="119"/>
      <c r="IO38" s="119"/>
      <c r="IP38" s="119"/>
      <c r="IQ38" s="119"/>
      <c r="IR38" s="119"/>
      <c r="IS38" s="119"/>
      <c r="IT38" s="119"/>
      <c r="IU38" s="120"/>
      <c r="IV38" s="121"/>
    </row>
    <row r="39" spans="1:256" s="61" customFormat="1" ht="29.1" customHeight="1">
      <c r="A39" s="83">
        <v>26</v>
      </c>
      <c r="B39" s="88" t="s">
        <v>206</v>
      </c>
      <c r="C39" s="89" t="s">
        <v>207</v>
      </c>
      <c r="D39" s="90">
        <v>44669</v>
      </c>
      <c r="E39" s="84">
        <f>VLOOKUP(B39,'ABSEN MANUAL'!$B$7:$AR$109,40,0)</f>
        <v>21</v>
      </c>
      <c r="F39" s="84">
        <f>VLOOKUP(B39,'ABSEN MANUAL'!$B$7:$AR$109,41,0)</f>
        <v>0</v>
      </c>
      <c r="G39" s="84">
        <f>VLOOKUP(B39,'ABSEN MANUAL'!$B$7:$AR$109,42,0)</f>
        <v>0</v>
      </c>
      <c r="H39" s="84">
        <f>VLOOKUP(B39,'ABSEN MANUAL'!$B$7:$AR$109,43,0)</f>
        <v>21</v>
      </c>
      <c r="I39" s="101">
        <f t="shared" si="11"/>
        <v>0</v>
      </c>
      <c r="J39" s="102">
        <f t="shared" si="12"/>
        <v>0</v>
      </c>
      <c r="K39" s="102">
        <f t="shared" si="13"/>
        <v>472500</v>
      </c>
      <c r="L39" s="103">
        <v>0</v>
      </c>
      <c r="M39" s="103">
        <v>0</v>
      </c>
      <c r="N39" s="103">
        <v>0</v>
      </c>
      <c r="O39" s="104">
        <f t="shared" si="5"/>
        <v>0</v>
      </c>
      <c r="P39" s="104">
        <f t="shared" si="6"/>
        <v>0</v>
      </c>
      <c r="Q39" s="113">
        <f t="shared" si="7"/>
        <v>0</v>
      </c>
      <c r="R39" s="114">
        <f t="shared" si="8"/>
        <v>472500</v>
      </c>
      <c r="S39" s="110">
        <f t="shared" si="14"/>
        <v>210000</v>
      </c>
      <c r="T39" s="114"/>
      <c r="U39" s="115">
        <f t="shared" si="10"/>
        <v>682500</v>
      </c>
      <c r="V39" s="111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  <c r="DO39" s="119"/>
      <c r="DP39" s="119"/>
      <c r="DQ39" s="119"/>
      <c r="DR39" s="119"/>
      <c r="DS39" s="119"/>
      <c r="DT39" s="119"/>
      <c r="DU39" s="119"/>
      <c r="DV39" s="119"/>
      <c r="DW39" s="119"/>
      <c r="DX39" s="119"/>
      <c r="DY39" s="119"/>
      <c r="DZ39" s="119"/>
      <c r="EA39" s="119"/>
      <c r="EB39" s="119"/>
      <c r="EC39" s="119"/>
      <c r="ED39" s="119"/>
      <c r="EE39" s="119"/>
      <c r="EF39" s="119"/>
      <c r="EG39" s="119"/>
      <c r="EH39" s="119"/>
      <c r="EI39" s="119"/>
      <c r="EJ39" s="119"/>
      <c r="EK39" s="119"/>
      <c r="EL39" s="119"/>
      <c r="EM39" s="119"/>
      <c r="EN39" s="119"/>
      <c r="EO39" s="119"/>
      <c r="EP39" s="119"/>
      <c r="EQ39" s="119"/>
      <c r="ER39" s="119"/>
      <c r="ES39" s="119"/>
      <c r="ET39" s="119"/>
      <c r="EU39" s="119"/>
      <c r="EV39" s="119"/>
      <c r="EW39" s="119"/>
      <c r="EX39" s="119"/>
      <c r="EY39" s="119"/>
      <c r="EZ39" s="119"/>
      <c r="FA39" s="119"/>
      <c r="FB39" s="119"/>
      <c r="FC39" s="119"/>
      <c r="FD39" s="119"/>
      <c r="FE39" s="119"/>
      <c r="FF39" s="119"/>
      <c r="FG39" s="119"/>
      <c r="FH39" s="119"/>
      <c r="FI39" s="119"/>
      <c r="FJ39" s="119"/>
      <c r="FK39" s="119"/>
      <c r="FL39" s="119"/>
      <c r="FM39" s="119"/>
      <c r="FN39" s="119"/>
      <c r="FO39" s="119"/>
      <c r="FP39" s="119"/>
      <c r="FQ39" s="119"/>
      <c r="FR39" s="119"/>
      <c r="FS39" s="119"/>
      <c r="FT39" s="119"/>
      <c r="FU39" s="119"/>
      <c r="FV39" s="119"/>
      <c r="FW39" s="119"/>
      <c r="FX39" s="119"/>
      <c r="FY39" s="119"/>
      <c r="FZ39" s="119"/>
      <c r="GA39" s="119"/>
      <c r="GB39" s="119"/>
      <c r="GC39" s="119"/>
      <c r="GD39" s="119"/>
      <c r="GE39" s="119"/>
      <c r="GF39" s="119"/>
      <c r="GG39" s="119"/>
      <c r="GH39" s="119"/>
      <c r="GI39" s="119"/>
      <c r="GJ39" s="119"/>
      <c r="GK39" s="119"/>
      <c r="GL39" s="119"/>
      <c r="GM39" s="119"/>
      <c r="GN39" s="119"/>
      <c r="GO39" s="119"/>
      <c r="GP39" s="119"/>
      <c r="GQ39" s="119"/>
      <c r="GR39" s="119"/>
      <c r="GS39" s="119"/>
      <c r="GT39" s="119"/>
      <c r="GU39" s="119"/>
      <c r="GV39" s="119"/>
      <c r="GW39" s="119"/>
      <c r="GX39" s="119"/>
      <c r="GY39" s="119"/>
      <c r="GZ39" s="119"/>
      <c r="HA39" s="119"/>
      <c r="HB39" s="119"/>
      <c r="HC39" s="119"/>
      <c r="HD39" s="119"/>
      <c r="HE39" s="119"/>
      <c r="HF39" s="119"/>
      <c r="HG39" s="119"/>
      <c r="HH39" s="119"/>
      <c r="HI39" s="119"/>
      <c r="HJ39" s="119"/>
      <c r="HK39" s="119"/>
      <c r="HL39" s="119"/>
      <c r="HM39" s="119"/>
      <c r="HN39" s="119"/>
      <c r="HO39" s="119"/>
      <c r="HP39" s="119"/>
      <c r="HQ39" s="119"/>
      <c r="HR39" s="119"/>
      <c r="HS39" s="119"/>
      <c r="HT39" s="119"/>
      <c r="HU39" s="119"/>
      <c r="HV39" s="119"/>
      <c r="HW39" s="119"/>
      <c r="HX39" s="119"/>
      <c r="HY39" s="119"/>
      <c r="HZ39" s="119"/>
      <c r="IA39" s="119"/>
      <c r="IB39" s="119"/>
      <c r="IC39" s="119"/>
      <c r="ID39" s="119"/>
      <c r="IE39" s="119"/>
      <c r="IF39" s="119"/>
      <c r="IG39" s="119"/>
      <c r="IH39" s="119"/>
      <c r="II39" s="119"/>
      <c r="IJ39" s="119"/>
      <c r="IK39" s="119"/>
      <c r="IL39" s="119"/>
      <c r="IM39" s="119"/>
      <c r="IN39" s="119"/>
      <c r="IO39" s="119"/>
      <c r="IP39" s="119"/>
      <c r="IQ39" s="119"/>
      <c r="IR39" s="119"/>
      <c r="IS39" s="119"/>
      <c r="IT39" s="119"/>
      <c r="IU39" s="120"/>
      <c r="IV39" s="121"/>
    </row>
    <row r="40" spans="1:256" s="61" customFormat="1" ht="29.1" customHeight="1">
      <c r="A40" s="83">
        <v>27</v>
      </c>
      <c r="B40" s="88" t="s">
        <v>208</v>
      </c>
      <c r="C40" s="89" t="s">
        <v>209</v>
      </c>
      <c r="D40" s="90">
        <v>44669</v>
      </c>
      <c r="E40" s="84">
        <f>VLOOKUP(B40,'ABSEN MANUAL'!$B$7:$AR$109,40,0)</f>
        <v>22</v>
      </c>
      <c r="F40" s="84">
        <f>VLOOKUP(B40,'ABSEN MANUAL'!$B$7:$AR$109,41,0)</f>
        <v>0</v>
      </c>
      <c r="G40" s="84">
        <f>VLOOKUP(B40,'ABSEN MANUAL'!$B$7:$AR$109,42,0)</f>
        <v>0</v>
      </c>
      <c r="H40" s="84">
        <f>VLOOKUP(B40,'ABSEN MANUAL'!$B$7:$AR$109,43,0)</f>
        <v>22</v>
      </c>
      <c r="I40" s="101">
        <f t="shared" si="11"/>
        <v>0</v>
      </c>
      <c r="J40" s="102">
        <f t="shared" si="12"/>
        <v>0</v>
      </c>
      <c r="K40" s="102">
        <f t="shared" si="13"/>
        <v>495000</v>
      </c>
      <c r="L40" s="103">
        <v>0</v>
      </c>
      <c r="M40" s="103">
        <v>0</v>
      </c>
      <c r="N40" s="103">
        <v>0</v>
      </c>
      <c r="O40" s="104">
        <f t="shared" si="5"/>
        <v>0</v>
      </c>
      <c r="P40" s="104">
        <f t="shared" si="6"/>
        <v>0</v>
      </c>
      <c r="Q40" s="113">
        <f t="shared" si="7"/>
        <v>0</v>
      </c>
      <c r="R40" s="114">
        <f t="shared" si="8"/>
        <v>495000</v>
      </c>
      <c r="S40" s="110">
        <f t="shared" si="14"/>
        <v>220000</v>
      </c>
      <c r="T40" s="114"/>
      <c r="U40" s="115">
        <f t="shared" si="10"/>
        <v>715000</v>
      </c>
      <c r="V40" s="111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9"/>
      <c r="HH40" s="119"/>
      <c r="HI40" s="119"/>
      <c r="HJ40" s="119"/>
      <c r="HK40" s="119"/>
      <c r="HL40" s="119"/>
      <c r="HM40" s="119"/>
      <c r="HN40" s="119"/>
      <c r="HO40" s="119"/>
      <c r="HP40" s="119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19"/>
      <c r="IH40" s="119"/>
      <c r="II40" s="119"/>
      <c r="IJ40" s="119"/>
      <c r="IK40" s="119"/>
      <c r="IL40" s="119"/>
      <c r="IM40" s="119"/>
      <c r="IN40" s="119"/>
      <c r="IO40" s="119"/>
      <c r="IP40" s="119"/>
      <c r="IQ40" s="119"/>
      <c r="IR40" s="119"/>
      <c r="IS40" s="119"/>
      <c r="IT40" s="119"/>
      <c r="IU40" s="120"/>
      <c r="IV40" s="121"/>
    </row>
    <row r="41" spans="1:256" s="61" customFormat="1" ht="29.1" customHeight="1">
      <c r="A41" s="83">
        <v>28</v>
      </c>
      <c r="B41" s="88" t="s">
        <v>210</v>
      </c>
      <c r="C41" s="89" t="s">
        <v>211</v>
      </c>
      <c r="D41" s="90">
        <v>44669</v>
      </c>
      <c r="E41" s="84">
        <f>VLOOKUP(B41,'ABSEN MANUAL'!$B$7:$AR$109,40,0)</f>
        <v>21</v>
      </c>
      <c r="F41" s="84">
        <f>VLOOKUP(B41,'ABSEN MANUAL'!$B$7:$AR$109,41,0)</f>
        <v>0</v>
      </c>
      <c r="G41" s="84">
        <f>VLOOKUP(B41,'ABSEN MANUAL'!$B$7:$AR$109,42,0)</f>
        <v>0</v>
      </c>
      <c r="H41" s="84">
        <f>VLOOKUP(B41,'ABSEN MANUAL'!$B$7:$AR$109,43,0)</f>
        <v>21</v>
      </c>
      <c r="I41" s="101">
        <f t="shared" si="11"/>
        <v>0</v>
      </c>
      <c r="J41" s="102">
        <f t="shared" si="12"/>
        <v>0</v>
      </c>
      <c r="K41" s="102">
        <f t="shared" si="13"/>
        <v>472500</v>
      </c>
      <c r="L41" s="103">
        <v>0</v>
      </c>
      <c r="M41" s="103">
        <v>0</v>
      </c>
      <c r="N41" s="103">
        <v>0</v>
      </c>
      <c r="O41" s="104">
        <f t="shared" si="5"/>
        <v>0</v>
      </c>
      <c r="P41" s="104">
        <f t="shared" si="6"/>
        <v>0</v>
      </c>
      <c r="Q41" s="113">
        <f t="shared" si="7"/>
        <v>0</v>
      </c>
      <c r="R41" s="114">
        <f t="shared" si="8"/>
        <v>472500</v>
      </c>
      <c r="S41" s="110">
        <f t="shared" si="14"/>
        <v>210000</v>
      </c>
      <c r="T41" s="114"/>
      <c r="U41" s="115">
        <f t="shared" si="10"/>
        <v>682500</v>
      </c>
      <c r="V41" s="111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9"/>
      <c r="HH41" s="119"/>
      <c r="HI41" s="119"/>
      <c r="HJ41" s="119"/>
      <c r="HK41" s="119"/>
      <c r="HL41" s="119"/>
      <c r="HM41" s="119"/>
      <c r="HN41" s="119"/>
      <c r="HO41" s="119"/>
      <c r="HP41" s="119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19"/>
      <c r="IH41" s="119"/>
      <c r="II41" s="119"/>
      <c r="IJ41" s="119"/>
      <c r="IK41" s="119"/>
      <c r="IL41" s="119"/>
      <c r="IM41" s="119"/>
      <c r="IN41" s="119"/>
      <c r="IO41" s="119"/>
      <c r="IP41" s="119"/>
      <c r="IQ41" s="119"/>
      <c r="IR41" s="119"/>
      <c r="IS41" s="119"/>
      <c r="IT41" s="119"/>
      <c r="IU41" s="120"/>
      <c r="IV41" s="121"/>
    </row>
    <row r="42" spans="1:256" s="61" customFormat="1" ht="29.1" customHeight="1">
      <c r="A42" s="83">
        <v>29</v>
      </c>
      <c r="B42" s="88" t="s">
        <v>212</v>
      </c>
      <c r="C42" s="89" t="s">
        <v>213</v>
      </c>
      <c r="D42" s="90">
        <v>44669</v>
      </c>
      <c r="E42" s="84">
        <f>VLOOKUP(B42,'ABSEN MANUAL'!$B$7:$AR$109,40,0)</f>
        <v>22</v>
      </c>
      <c r="F42" s="84">
        <f>VLOOKUP(B42,'ABSEN MANUAL'!$B$7:$AR$109,41,0)</f>
        <v>0</v>
      </c>
      <c r="G42" s="84">
        <f>VLOOKUP(B42,'ABSEN MANUAL'!$B$7:$AR$109,42,0)</f>
        <v>0</v>
      </c>
      <c r="H42" s="84">
        <f>VLOOKUP(B42,'ABSEN MANUAL'!$B$7:$AR$109,43,0)</f>
        <v>22</v>
      </c>
      <c r="I42" s="101">
        <f t="shared" si="11"/>
        <v>0</v>
      </c>
      <c r="J42" s="102">
        <f t="shared" si="12"/>
        <v>0</v>
      </c>
      <c r="K42" s="102">
        <f t="shared" si="13"/>
        <v>495000</v>
      </c>
      <c r="L42" s="103">
        <v>0</v>
      </c>
      <c r="M42" s="103">
        <v>0</v>
      </c>
      <c r="N42" s="103">
        <v>0</v>
      </c>
      <c r="O42" s="104">
        <f t="shared" si="5"/>
        <v>0</v>
      </c>
      <c r="P42" s="104">
        <f t="shared" si="6"/>
        <v>0</v>
      </c>
      <c r="Q42" s="113">
        <f t="shared" si="7"/>
        <v>0</v>
      </c>
      <c r="R42" s="114">
        <f t="shared" si="8"/>
        <v>495000</v>
      </c>
      <c r="S42" s="110">
        <f t="shared" si="14"/>
        <v>220000</v>
      </c>
      <c r="T42" s="114"/>
      <c r="U42" s="115">
        <f t="shared" si="10"/>
        <v>715000</v>
      </c>
      <c r="V42" s="111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9"/>
      <c r="HR42" s="119"/>
      <c r="HS42" s="119"/>
      <c r="HT42" s="119"/>
      <c r="HU42" s="119"/>
      <c r="HV42" s="119"/>
      <c r="HW42" s="119"/>
      <c r="HX42" s="119"/>
      <c r="HY42" s="119"/>
      <c r="HZ42" s="119"/>
      <c r="IA42" s="119"/>
      <c r="IB42" s="119"/>
      <c r="IC42" s="119"/>
      <c r="ID42" s="119"/>
      <c r="IE42" s="119"/>
      <c r="IF42" s="119"/>
      <c r="IG42" s="119"/>
      <c r="IH42" s="119"/>
      <c r="II42" s="119"/>
      <c r="IJ42" s="119"/>
      <c r="IK42" s="119"/>
      <c r="IL42" s="119"/>
      <c r="IM42" s="119"/>
      <c r="IN42" s="119"/>
      <c r="IO42" s="119"/>
      <c r="IP42" s="119"/>
      <c r="IQ42" s="119"/>
      <c r="IR42" s="119"/>
      <c r="IS42" s="119"/>
      <c r="IT42" s="119"/>
      <c r="IU42" s="120"/>
      <c r="IV42" s="121"/>
    </row>
    <row r="43" spans="1:256" s="61" customFormat="1" ht="29.1" customHeight="1">
      <c r="A43" s="83">
        <v>30</v>
      </c>
      <c r="B43" s="88" t="s">
        <v>214</v>
      </c>
      <c r="C43" s="89" t="s">
        <v>215</v>
      </c>
      <c r="D43" s="90">
        <v>44669</v>
      </c>
      <c r="E43" s="84">
        <f>VLOOKUP(B43,'ABSEN MANUAL'!$B$7:$AR$109,40,0)</f>
        <v>22</v>
      </c>
      <c r="F43" s="84">
        <f>VLOOKUP(B43,'ABSEN MANUAL'!$B$7:$AR$109,41,0)</f>
        <v>0</v>
      </c>
      <c r="G43" s="84">
        <f>VLOOKUP(B43,'ABSEN MANUAL'!$B$7:$AR$109,42,0)</f>
        <v>0</v>
      </c>
      <c r="H43" s="84">
        <f>VLOOKUP(B43,'ABSEN MANUAL'!$B$7:$AR$109,43,0)</f>
        <v>22</v>
      </c>
      <c r="I43" s="101">
        <f t="shared" si="11"/>
        <v>0</v>
      </c>
      <c r="J43" s="102">
        <f t="shared" si="12"/>
        <v>0</v>
      </c>
      <c r="K43" s="102">
        <f t="shared" si="13"/>
        <v>495000</v>
      </c>
      <c r="L43" s="103">
        <v>0</v>
      </c>
      <c r="M43" s="103">
        <v>0</v>
      </c>
      <c r="N43" s="103">
        <v>0</v>
      </c>
      <c r="O43" s="104">
        <f t="shared" si="5"/>
        <v>0</v>
      </c>
      <c r="P43" s="104">
        <f t="shared" si="6"/>
        <v>0</v>
      </c>
      <c r="Q43" s="113">
        <f t="shared" si="7"/>
        <v>0</v>
      </c>
      <c r="R43" s="114">
        <f t="shared" si="8"/>
        <v>495000</v>
      </c>
      <c r="S43" s="110">
        <f t="shared" si="14"/>
        <v>220000</v>
      </c>
      <c r="T43" s="114"/>
      <c r="U43" s="115">
        <f t="shared" si="10"/>
        <v>715000</v>
      </c>
      <c r="V43" s="111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9"/>
      <c r="HH43" s="119"/>
      <c r="HI43" s="119"/>
      <c r="HJ43" s="119"/>
      <c r="HK43" s="119"/>
      <c r="HL43" s="119"/>
      <c r="HM43" s="119"/>
      <c r="HN43" s="119"/>
      <c r="HO43" s="119"/>
      <c r="HP43" s="119"/>
      <c r="HQ43" s="119"/>
      <c r="HR43" s="119"/>
      <c r="HS43" s="119"/>
      <c r="HT43" s="119"/>
      <c r="HU43" s="119"/>
      <c r="HV43" s="119"/>
      <c r="HW43" s="119"/>
      <c r="HX43" s="119"/>
      <c r="HY43" s="119"/>
      <c r="HZ43" s="119"/>
      <c r="IA43" s="119"/>
      <c r="IB43" s="119"/>
      <c r="IC43" s="119"/>
      <c r="ID43" s="119"/>
      <c r="IE43" s="119"/>
      <c r="IF43" s="119"/>
      <c r="IG43" s="119"/>
      <c r="IH43" s="119"/>
      <c r="II43" s="119"/>
      <c r="IJ43" s="119"/>
      <c r="IK43" s="119"/>
      <c r="IL43" s="119"/>
      <c r="IM43" s="119"/>
      <c r="IN43" s="119"/>
      <c r="IO43" s="119"/>
      <c r="IP43" s="119"/>
      <c r="IQ43" s="119"/>
      <c r="IR43" s="119"/>
      <c r="IS43" s="119"/>
      <c r="IT43" s="119"/>
      <c r="IU43" s="120"/>
      <c r="IV43" s="121"/>
    </row>
    <row r="44" spans="1:256" s="61" customFormat="1" ht="29.1" customHeight="1">
      <c r="A44" s="83">
        <v>31</v>
      </c>
      <c r="B44" s="88" t="s">
        <v>216</v>
      </c>
      <c r="C44" s="89" t="s">
        <v>217</v>
      </c>
      <c r="D44" s="90">
        <v>44669</v>
      </c>
      <c r="E44" s="84">
        <f>VLOOKUP(B44,'ABSEN MANUAL'!$B$7:$AR$109,40,0)</f>
        <v>21</v>
      </c>
      <c r="F44" s="84">
        <f>VLOOKUP(B44,'ABSEN MANUAL'!$B$7:$AR$109,41,0)</f>
        <v>0</v>
      </c>
      <c r="G44" s="84">
        <f>VLOOKUP(B44,'ABSEN MANUAL'!$B$7:$AR$109,42,0)</f>
        <v>0</v>
      </c>
      <c r="H44" s="84">
        <f>VLOOKUP(B44,'ABSEN MANUAL'!$B$7:$AR$109,43,0)</f>
        <v>21</v>
      </c>
      <c r="I44" s="101">
        <f t="shared" si="11"/>
        <v>0</v>
      </c>
      <c r="J44" s="102">
        <f t="shared" si="12"/>
        <v>0</v>
      </c>
      <c r="K44" s="102">
        <f t="shared" si="13"/>
        <v>472500</v>
      </c>
      <c r="L44" s="103">
        <v>0</v>
      </c>
      <c r="M44" s="103">
        <v>0</v>
      </c>
      <c r="N44" s="103">
        <v>0</v>
      </c>
      <c r="O44" s="104">
        <f t="shared" si="5"/>
        <v>0</v>
      </c>
      <c r="P44" s="104">
        <f t="shared" si="6"/>
        <v>0</v>
      </c>
      <c r="Q44" s="113">
        <f t="shared" si="7"/>
        <v>0</v>
      </c>
      <c r="R44" s="114">
        <f t="shared" si="8"/>
        <v>472500</v>
      </c>
      <c r="S44" s="110">
        <f t="shared" si="14"/>
        <v>210000</v>
      </c>
      <c r="T44" s="114"/>
      <c r="U44" s="115">
        <f t="shared" si="10"/>
        <v>682500</v>
      </c>
      <c r="V44" s="111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9"/>
      <c r="HW44" s="119"/>
      <c r="HX44" s="119"/>
      <c r="HY44" s="119"/>
      <c r="HZ44" s="119"/>
      <c r="IA44" s="119"/>
      <c r="IB44" s="119"/>
      <c r="IC44" s="119"/>
      <c r="ID44" s="119"/>
      <c r="IE44" s="119"/>
      <c r="IF44" s="119"/>
      <c r="IG44" s="119"/>
      <c r="IH44" s="119"/>
      <c r="II44" s="119"/>
      <c r="IJ44" s="119"/>
      <c r="IK44" s="119"/>
      <c r="IL44" s="119"/>
      <c r="IM44" s="119"/>
      <c r="IN44" s="119"/>
      <c r="IO44" s="119"/>
      <c r="IP44" s="119"/>
      <c r="IQ44" s="119"/>
      <c r="IR44" s="119"/>
      <c r="IS44" s="119"/>
      <c r="IT44" s="119"/>
      <c r="IU44" s="120"/>
      <c r="IV44" s="121"/>
    </row>
    <row r="45" spans="1:256" s="61" customFormat="1" ht="29.1" customHeight="1">
      <c r="A45" s="83">
        <v>32</v>
      </c>
      <c r="B45" s="88" t="s">
        <v>218</v>
      </c>
      <c r="C45" s="89" t="s">
        <v>219</v>
      </c>
      <c r="D45" s="90">
        <v>44669</v>
      </c>
      <c r="E45" s="84">
        <f>VLOOKUP(B45,'ABSEN MANUAL'!$B$7:$AR$109,40,0)</f>
        <v>22</v>
      </c>
      <c r="F45" s="84">
        <f>VLOOKUP(B45,'ABSEN MANUAL'!$B$7:$AR$109,41,0)</f>
        <v>0</v>
      </c>
      <c r="G45" s="84">
        <f>VLOOKUP(B45,'ABSEN MANUAL'!$B$7:$AR$109,42,0)</f>
        <v>0</v>
      </c>
      <c r="H45" s="84">
        <f>VLOOKUP(B45,'ABSEN MANUAL'!$B$7:$AR$109,43,0)</f>
        <v>22</v>
      </c>
      <c r="I45" s="101">
        <f t="shared" si="11"/>
        <v>0</v>
      </c>
      <c r="J45" s="102">
        <f t="shared" si="12"/>
        <v>0</v>
      </c>
      <c r="K45" s="102">
        <f t="shared" si="13"/>
        <v>495000</v>
      </c>
      <c r="L45" s="103">
        <v>0</v>
      </c>
      <c r="M45" s="103">
        <v>0</v>
      </c>
      <c r="N45" s="103">
        <v>0</v>
      </c>
      <c r="O45" s="104">
        <f t="shared" si="5"/>
        <v>0</v>
      </c>
      <c r="P45" s="104">
        <f t="shared" si="6"/>
        <v>0</v>
      </c>
      <c r="Q45" s="113">
        <f t="shared" si="7"/>
        <v>0</v>
      </c>
      <c r="R45" s="114">
        <f t="shared" si="8"/>
        <v>495000</v>
      </c>
      <c r="S45" s="110">
        <f t="shared" si="14"/>
        <v>220000</v>
      </c>
      <c r="T45" s="114"/>
      <c r="U45" s="115">
        <f t="shared" si="10"/>
        <v>715000</v>
      </c>
      <c r="V45" s="111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20"/>
      <c r="IV45" s="121"/>
    </row>
    <row r="46" spans="1:256" s="61" customFormat="1" ht="29.1" customHeight="1">
      <c r="A46" s="83">
        <v>33</v>
      </c>
      <c r="B46" s="88" t="s">
        <v>220</v>
      </c>
      <c r="C46" s="89" t="s">
        <v>221</v>
      </c>
      <c r="D46" s="90">
        <v>44669</v>
      </c>
      <c r="E46" s="84">
        <f>VLOOKUP(B46,'ABSEN MANUAL'!$B$7:$AR$109,40,0)</f>
        <v>22</v>
      </c>
      <c r="F46" s="84">
        <f>VLOOKUP(B46,'ABSEN MANUAL'!$B$7:$AR$109,41,0)</f>
        <v>0</v>
      </c>
      <c r="G46" s="84">
        <f>VLOOKUP(B46,'ABSEN MANUAL'!$B$7:$AR$109,42,0)</f>
        <v>0</v>
      </c>
      <c r="H46" s="84">
        <f>VLOOKUP(B46,'ABSEN MANUAL'!$B$7:$AR$109,43,0)</f>
        <v>22</v>
      </c>
      <c r="I46" s="101">
        <f t="shared" si="11"/>
        <v>0</v>
      </c>
      <c r="J46" s="102">
        <f t="shared" si="12"/>
        <v>0</v>
      </c>
      <c r="K46" s="102">
        <f t="shared" si="13"/>
        <v>495000</v>
      </c>
      <c r="L46" s="103">
        <v>0</v>
      </c>
      <c r="M46" s="103">
        <v>0</v>
      </c>
      <c r="N46" s="103">
        <v>0</v>
      </c>
      <c r="O46" s="104">
        <f t="shared" si="5"/>
        <v>0</v>
      </c>
      <c r="P46" s="104">
        <f t="shared" si="6"/>
        <v>0</v>
      </c>
      <c r="Q46" s="113">
        <f t="shared" si="7"/>
        <v>0</v>
      </c>
      <c r="R46" s="114">
        <f t="shared" si="8"/>
        <v>495000</v>
      </c>
      <c r="S46" s="110">
        <f t="shared" si="14"/>
        <v>220000</v>
      </c>
      <c r="T46" s="114"/>
      <c r="U46" s="115">
        <f t="shared" si="10"/>
        <v>715000</v>
      </c>
      <c r="V46" s="111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20"/>
      <c r="IV46" s="121"/>
    </row>
    <row r="47" spans="1:256" s="61" customFormat="1" ht="29.1" customHeight="1">
      <c r="A47" s="83">
        <v>34</v>
      </c>
      <c r="B47" s="88" t="s">
        <v>222</v>
      </c>
      <c r="C47" s="89" t="s">
        <v>223</v>
      </c>
      <c r="D47" s="90">
        <v>44669</v>
      </c>
      <c r="E47" s="84">
        <f>VLOOKUP(B47,'ABSEN MANUAL'!$B$7:$AR$109,40,0)</f>
        <v>22</v>
      </c>
      <c r="F47" s="84">
        <f>VLOOKUP(B47,'ABSEN MANUAL'!$B$7:$AR$109,41,0)</f>
        <v>0</v>
      </c>
      <c r="G47" s="84">
        <f>VLOOKUP(B47,'ABSEN MANUAL'!$B$7:$AR$109,42,0)</f>
        <v>0</v>
      </c>
      <c r="H47" s="84">
        <f>VLOOKUP(B47,'ABSEN MANUAL'!$B$7:$AR$109,43,0)</f>
        <v>22</v>
      </c>
      <c r="I47" s="101">
        <f t="shared" si="11"/>
        <v>0</v>
      </c>
      <c r="J47" s="102">
        <f t="shared" si="12"/>
        <v>0</v>
      </c>
      <c r="K47" s="102">
        <f t="shared" si="13"/>
        <v>495000</v>
      </c>
      <c r="L47" s="103">
        <v>0</v>
      </c>
      <c r="M47" s="103">
        <v>0</v>
      </c>
      <c r="N47" s="103">
        <v>0</v>
      </c>
      <c r="O47" s="104">
        <f t="shared" si="5"/>
        <v>0</v>
      </c>
      <c r="P47" s="104">
        <f t="shared" si="6"/>
        <v>0</v>
      </c>
      <c r="Q47" s="113">
        <f t="shared" si="7"/>
        <v>0</v>
      </c>
      <c r="R47" s="114">
        <f t="shared" si="8"/>
        <v>495000</v>
      </c>
      <c r="S47" s="110">
        <f t="shared" si="14"/>
        <v>220000</v>
      </c>
      <c r="T47" s="114"/>
      <c r="U47" s="115">
        <f t="shared" si="10"/>
        <v>715000</v>
      </c>
      <c r="V47" s="111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20"/>
      <c r="IV47" s="121"/>
    </row>
    <row r="48" spans="1:256" s="61" customFormat="1" ht="29.1" customHeight="1">
      <c r="A48" s="83">
        <v>35</v>
      </c>
      <c r="B48" s="88" t="s">
        <v>224</v>
      </c>
      <c r="C48" s="89" t="s">
        <v>225</v>
      </c>
      <c r="D48" s="90">
        <v>44669</v>
      </c>
      <c r="E48" s="84">
        <f>VLOOKUP(B48,'ABSEN MANUAL'!$B$7:$AR$109,40,0)</f>
        <v>21</v>
      </c>
      <c r="F48" s="84">
        <f>VLOOKUP(B48,'ABSEN MANUAL'!$B$7:$AR$109,41,0)</f>
        <v>0</v>
      </c>
      <c r="G48" s="84">
        <f>VLOOKUP(B48,'ABSEN MANUAL'!$B$7:$AR$109,42,0)</f>
        <v>0</v>
      </c>
      <c r="H48" s="84">
        <f>VLOOKUP(B48,'ABSEN MANUAL'!$B$7:$AR$109,43,0)</f>
        <v>21</v>
      </c>
      <c r="I48" s="101">
        <f t="shared" si="11"/>
        <v>0</v>
      </c>
      <c r="J48" s="102">
        <f t="shared" si="12"/>
        <v>0</v>
      </c>
      <c r="K48" s="102">
        <f t="shared" si="13"/>
        <v>472500</v>
      </c>
      <c r="L48" s="103">
        <v>0</v>
      </c>
      <c r="M48" s="103">
        <v>0</v>
      </c>
      <c r="N48" s="103">
        <v>0</v>
      </c>
      <c r="O48" s="104">
        <f t="shared" si="5"/>
        <v>0</v>
      </c>
      <c r="P48" s="104">
        <f t="shared" si="6"/>
        <v>0</v>
      </c>
      <c r="Q48" s="113">
        <f t="shared" si="7"/>
        <v>0</v>
      </c>
      <c r="R48" s="114">
        <f t="shared" si="8"/>
        <v>472500</v>
      </c>
      <c r="S48" s="110">
        <f t="shared" si="14"/>
        <v>210000</v>
      </c>
      <c r="T48" s="114"/>
      <c r="U48" s="115">
        <f t="shared" si="10"/>
        <v>682500</v>
      </c>
      <c r="V48" s="111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  <c r="DV48" s="119"/>
      <c r="DW48" s="119"/>
      <c r="DX48" s="119"/>
      <c r="DY48" s="119"/>
      <c r="DZ48" s="119"/>
      <c r="EA48" s="119"/>
      <c r="EB48" s="119"/>
      <c r="EC48" s="119"/>
      <c r="ED48" s="119"/>
      <c r="EE48" s="119"/>
      <c r="EF48" s="119"/>
      <c r="EG48" s="119"/>
      <c r="EH48" s="119"/>
      <c r="EI48" s="119"/>
      <c r="EJ48" s="119"/>
      <c r="EK48" s="119"/>
      <c r="EL48" s="119"/>
      <c r="EM48" s="119"/>
      <c r="EN48" s="119"/>
      <c r="EO48" s="119"/>
      <c r="EP48" s="119"/>
      <c r="EQ48" s="119"/>
      <c r="ER48" s="119"/>
      <c r="ES48" s="119"/>
      <c r="ET48" s="119"/>
      <c r="EU48" s="119"/>
      <c r="EV48" s="119"/>
      <c r="EW48" s="119"/>
      <c r="EX48" s="119"/>
      <c r="EY48" s="119"/>
      <c r="EZ48" s="119"/>
      <c r="FA48" s="119"/>
      <c r="FB48" s="119"/>
      <c r="FC48" s="119"/>
      <c r="FD48" s="119"/>
      <c r="FE48" s="119"/>
      <c r="FF48" s="119"/>
      <c r="FG48" s="119"/>
      <c r="FH48" s="119"/>
      <c r="FI48" s="119"/>
      <c r="FJ48" s="119"/>
      <c r="FK48" s="119"/>
      <c r="FL48" s="119"/>
      <c r="FM48" s="119"/>
      <c r="FN48" s="119"/>
      <c r="FO48" s="119"/>
      <c r="FP48" s="119"/>
      <c r="FQ48" s="119"/>
      <c r="FR48" s="119"/>
      <c r="FS48" s="119"/>
      <c r="FT48" s="119"/>
      <c r="FU48" s="119"/>
      <c r="FV48" s="119"/>
      <c r="FW48" s="119"/>
      <c r="FX48" s="119"/>
      <c r="FY48" s="119"/>
      <c r="FZ48" s="119"/>
      <c r="GA48" s="119"/>
      <c r="GB48" s="119"/>
      <c r="GC48" s="119"/>
      <c r="GD48" s="119"/>
      <c r="GE48" s="119"/>
      <c r="GF48" s="119"/>
      <c r="GG48" s="119"/>
      <c r="GH48" s="119"/>
      <c r="GI48" s="119"/>
      <c r="GJ48" s="119"/>
      <c r="GK48" s="119"/>
      <c r="GL48" s="119"/>
      <c r="GM48" s="119"/>
      <c r="GN48" s="119"/>
      <c r="GO48" s="119"/>
      <c r="GP48" s="119"/>
      <c r="GQ48" s="119"/>
      <c r="GR48" s="119"/>
      <c r="GS48" s="119"/>
      <c r="GT48" s="119"/>
      <c r="GU48" s="119"/>
      <c r="GV48" s="119"/>
      <c r="GW48" s="119"/>
      <c r="GX48" s="119"/>
      <c r="GY48" s="119"/>
      <c r="GZ48" s="119"/>
      <c r="HA48" s="119"/>
      <c r="HB48" s="119"/>
      <c r="HC48" s="119"/>
      <c r="HD48" s="119"/>
      <c r="HE48" s="119"/>
      <c r="HF48" s="119"/>
      <c r="HG48" s="119"/>
      <c r="HH48" s="119"/>
      <c r="HI48" s="119"/>
      <c r="HJ48" s="119"/>
      <c r="HK48" s="119"/>
      <c r="HL48" s="119"/>
      <c r="HM48" s="119"/>
      <c r="HN48" s="119"/>
      <c r="HO48" s="119"/>
      <c r="HP48" s="119"/>
      <c r="HQ48" s="119"/>
      <c r="HR48" s="119"/>
      <c r="HS48" s="119"/>
      <c r="HT48" s="119"/>
      <c r="HU48" s="119"/>
      <c r="HV48" s="119"/>
      <c r="HW48" s="119"/>
      <c r="HX48" s="119"/>
      <c r="HY48" s="119"/>
      <c r="HZ48" s="119"/>
      <c r="IA48" s="119"/>
      <c r="IB48" s="119"/>
      <c r="IC48" s="119"/>
      <c r="ID48" s="119"/>
      <c r="IE48" s="119"/>
      <c r="IF48" s="119"/>
      <c r="IG48" s="119"/>
      <c r="IH48" s="119"/>
      <c r="II48" s="119"/>
      <c r="IJ48" s="119"/>
      <c r="IK48" s="119"/>
      <c r="IL48" s="119"/>
      <c r="IM48" s="119"/>
      <c r="IN48" s="119"/>
      <c r="IO48" s="119"/>
      <c r="IP48" s="119"/>
      <c r="IQ48" s="119"/>
      <c r="IR48" s="119"/>
      <c r="IS48" s="119"/>
      <c r="IT48" s="119"/>
      <c r="IU48" s="120"/>
      <c r="IV48" s="121"/>
    </row>
    <row r="49" spans="1:256" s="61" customFormat="1" ht="29.1" customHeight="1">
      <c r="A49" s="83">
        <v>36</v>
      </c>
      <c r="B49" s="88" t="s">
        <v>226</v>
      </c>
      <c r="C49" s="89" t="s">
        <v>227</v>
      </c>
      <c r="D49" s="90">
        <v>44669</v>
      </c>
      <c r="E49" s="84">
        <f>VLOOKUP(B49,'ABSEN MANUAL'!$B$7:$AR$109,40,0)</f>
        <v>21</v>
      </c>
      <c r="F49" s="84">
        <f>VLOOKUP(B49,'ABSEN MANUAL'!$B$7:$AR$109,41,0)</f>
        <v>0</v>
      </c>
      <c r="G49" s="84">
        <f>VLOOKUP(B49,'ABSEN MANUAL'!$B$7:$AR$109,42,0)</f>
        <v>0</v>
      </c>
      <c r="H49" s="84">
        <f>VLOOKUP(B49,'ABSEN MANUAL'!$B$7:$AR$109,43,0)</f>
        <v>21</v>
      </c>
      <c r="I49" s="101">
        <f t="shared" si="11"/>
        <v>0</v>
      </c>
      <c r="J49" s="102">
        <f t="shared" si="12"/>
        <v>0</v>
      </c>
      <c r="K49" s="102">
        <f t="shared" si="13"/>
        <v>472500</v>
      </c>
      <c r="L49" s="103">
        <v>0</v>
      </c>
      <c r="M49" s="103">
        <v>0</v>
      </c>
      <c r="N49" s="103">
        <v>0</v>
      </c>
      <c r="O49" s="104">
        <f t="shared" si="5"/>
        <v>0</v>
      </c>
      <c r="P49" s="104">
        <f t="shared" si="6"/>
        <v>0</v>
      </c>
      <c r="Q49" s="113">
        <f t="shared" si="7"/>
        <v>0</v>
      </c>
      <c r="R49" s="114">
        <f t="shared" si="8"/>
        <v>472500</v>
      </c>
      <c r="S49" s="110">
        <f t="shared" si="14"/>
        <v>210000</v>
      </c>
      <c r="T49" s="114"/>
      <c r="U49" s="115">
        <f t="shared" si="10"/>
        <v>682500</v>
      </c>
      <c r="V49" s="111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  <c r="DV49" s="119"/>
      <c r="DW49" s="119"/>
      <c r="DX49" s="119"/>
      <c r="DY49" s="119"/>
      <c r="DZ49" s="119"/>
      <c r="EA49" s="119"/>
      <c r="EB49" s="119"/>
      <c r="EC49" s="119"/>
      <c r="ED49" s="119"/>
      <c r="EE49" s="119"/>
      <c r="EF49" s="119"/>
      <c r="EG49" s="119"/>
      <c r="EH49" s="119"/>
      <c r="EI49" s="119"/>
      <c r="EJ49" s="119"/>
      <c r="EK49" s="119"/>
      <c r="EL49" s="119"/>
      <c r="EM49" s="119"/>
      <c r="EN49" s="119"/>
      <c r="EO49" s="119"/>
      <c r="EP49" s="119"/>
      <c r="EQ49" s="119"/>
      <c r="ER49" s="119"/>
      <c r="ES49" s="119"/>
      <c r="ET49" s="119"/>
      <c r="EU49" s="119"/>
      <c r="EV49" s="119"/>
      <c r="EW49" s="119"/>
      <c r="EX49" s="119"/>
      <c r="EY49" s="119"/>
      <c r="EZ49" s="119"/>
      <c r="FA49" s="119"/>
      <c r="FB49" s="119"/>
      <c r="FC49" s="119"/>
      <c r="FD49" s="119"/>
      <c r="FE49" s="119"/>
      <c r="FF49" s="119"/>
      <c r="FG49" s="119"/>
      <c r="FH49" s="119"/>
      <c r="FI49" s="119"/>
      <c r="FJ49" s="119"/>
      <c r="FK49" s="119"/>
      <c r="FL49" s="119"/>
      <c r="FM49" s="119"/>
      <c r="FN49" s="119"/>
      <c r="FO49" s="119"/>
      <c r="FP49" s="119"/>
      <c r="FQ49" s="119"/>
      <c r="FR49" s="119"/>
      <c r="FS49" s="119"/>
      <c r="FT49" s="119"/>
      <c r="FU49" s="119"/>
      <c r="FV49" s="119"/>
      <c r="FW49" s="119"/>
      <c r="FX49" s="119"/>
      <c r="FY49" s="119"/>
      <c r="FZ49" s="119"/>
      <c r="GA49" s="119"/>
      <c r="GB49" s="119"/>
      <c r="GC49" s="119"/>
      <c r="GD49" s="119"/>
      <c r="GE49" s="119"/>
      <c r="GF49" s="119"/>
      <c r="GG49" s="119"/>
      <c r="GH49" s="119"/>
      <c r="GI49" s="119"/>
      <c r="GJ49" s="119"/>
      <c r="GK49" s="119"/>
      <c r="GL49" s="119"/>
      <c r="GM49" s="119"/>
      <c r="GN49" s="119"/>
      <c r="GO49" s="119"/>
      <c r="GP49" s="119"/>
      <c r="GQ49" s="119"/>
      <c r="GR49" s="119"/>
      <c r="GS49" s="119"/>
      <c r="GT49" s="119"/>
      <c r="GU49" s="119"/>
      <c r="GV49" s="119"/>
      <c r="GW49" s="119"/>
      <c r="GX49" s="119"/>
      <c r="GY49" s="119"/>
      <c r="GZ49" s="119"/>
      <c r="HA49" s="119"/>
      <c r="HB49" s="119"/>
      <c r="HC49" s="119"/>
      <c r="HD49" s="119"/>
      <c r="HE49" s="119"/>
      <c r="HF49" s="119"/>
      <c r="HG49" s="119"/>
      <c r="HH49" s="119"/>
      <c r="HI49" s="119"/>
      <c r="HJ49" s="119"/>
      <c r="HK49" s="119"/>
      <c r="HL49" s="119"/>
      <c r="HM49" s="119"/>
      <c r="HN49" s="119"/>
      <c r="HO49" s="119"/>
      <c r="HP49" s="119"/>
      <c r="HQ49" s="119"/>
      <c r="HR49" s="119"/>
      <c r="HS49" s="119"/>
      <c r="HT49" s="119"/>
      <c r="HU49" s="119"/>
      <c r="HV49" s="119"/>
      <c r="HW49" s="119"/>
      <c r="HX49" s="119"/>
      <c r="HY49" s="119"/>
      <c r="HZ49" s="119"/>
      <c r="IA49" s="119"/>
      <c r="IB49" s="119"/>
      <c r="IC49" s="119"/>
      <c r="ID49" s="119"/>
      <c r="IE49" s="119"/>
      <c r="IF49" s="119"/>
      <c r="IG49" s="119"/>
      <c r="IH49" s="119"/>
      <c r="II49" s="119"/>
      <c r="IJ49" s="119"/>
      <c r="IK49" s="119"/>
      <c r="IL49" s="119"/>
      <c r="IM49" s="119"/>
      <c r="IN49" s="119"/>
      <c r="IO49" s="119"/>
      <c r="IP49" s="119"/>
      <c r="IQ49" s="119"/>
      <c r="IR49" s="119"/>
      <c r="IS49" s="119"/>
      <c r="IT49" s="119"/>
      <c r="IU49" s="120"/>
      <c r="IV49" s="121"/>
    </row>
    <row r="50" spans="1:256" s="61" customFormat="1" ht="29.1" customHeight="1">
      <c r="A50" s="83">
        <v>37</v>
      </c>
      <c r="B50" s="88" t="s">
        <v>228</v>
      </c>
      <c r="C50" s="89" t="s">
        <v>229</v>
      </c>
      <c r="D50" s="90">
        <v>44669</v>
      </c>
      <c r="E50" s="84">
        <f>VLOOKUP(B50,'ABSEN MANUAL'!$B$7:$AR$109,40,0)</f>
        <v>22</v>
      </c>
      <c r="F50" s="84">
        <f>VLOOKUP(B50,'ABSEN MANUAL'!$B$7:$AR$109,41,0)</f>
        <v>0</v>
      </c>
      <c r="G50" s="84">
        <f>VLOOKUP(B50,'ABSEN MANUAL'!$B$7:$AR$109,42,0)</f>
        <v>0</v>
      </c>
      <c r="H50" s="84">
        <f>VLOOKUP(B50,'ABSEN MANUAL'!$B$7:$AR$109,43,0)</f>
        <v>22</v>
      </c>
      <c r="I50" s="101">
        <f t="shared" si="11"/>
        <v>0</v>
      </c>
      <c r="J50" s="102">
        <f t="shared" si="12"/>
        <v>0</v>
      </c>
      <c r="K50" s="102">
        <f t="shared" si="13"/>
        <v>495000</v>
      </c>
      <c r="L50" s="103">
        <v>0</v>
      </c>
      <c r="M50" s="103">
        <v>0</v>
      </c>
      <c r="N50" s="103">
        <v>0</v>
      </c>
      <c r="O50" s="104">
        <f t="shared" si="5"/>
        <v>0</v>
      </c>
      <c r="P50" s="104">
        <f t="shared" si="6"/>
        <v>0</v>
      </c>
      <c r="Q50" s="113">
        <f t="shared" si="7"/>
        <v>0</v>
      </c>
      <c r="R50" s="114">
        <f t="shared" si="8"/>
        <v>495000</v>
      </c>
      <c r="S50" s="110">
        <f t="shared" si="14"/>
        <v>220000</v>
      </c>
      <c r="T50" s="114"/>
      <c r="U50" s="115">
        <f t="shared" si="10"/>
        <v>715000</v>
      </c>
      <c r="V50" s="111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/>
      <c r="EA50" s="119"/>
      <c r="EB50" s="119"/>
      <c r="EC50" s="119"/>
      <c r="ED50" s="119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19"/>
      <c r="EY50" s="119"/>
      <c r="EZ50" s="119"/>
      <c r="FA50" s="119"/>
      <c r="FB50" s="119"/>
      <c r="FC50" s="119"/>
      <c r="FD50" s="119"/>
      <c r="FE50" s="119"/>
      <c r="FF50" s="119"/>
      <c r="FG50" s="119"/>
      <c r="FH50" s="119"/>
      <c r="FI50" s="119"/>
      <c r="FJ50" s="119"/>
      <c r="FK50" s="119"/>
      <c r="FL50" s="119"/>
      <c r="FM50" s="119"/>
      <c r="FN50" s="119"/>
      <c r="FO50" s="119"/>
      <c r="FP50" s="119"/>
      <c r="FQ50" s="119"/>
      <c r="FR50" s="119"/>
      <c r="FS50" s="119"/>
      <c r="FT50" s="119"/>
      <c r="FU50" s="119"/>
      <c r="FV50" s="119"/>
      <c r="FW50" s="119"/>
      <c r="FX50" s="119"/>
      <c r="FY50" s="119"/>
      <c r="FZ50" s="119"/>
      <c r="GA50" s="119"/>
      <c r="GB50" s="119"/>
      <c r="GC50" s="119"/>
      <c r="GD50" s="119"/>
      <c r="GE50" s="119"/>
      <c r="GF50" s="119"/>
      <c r="GG50" s="119"/>
      <c r="GH50" s="119"/>
      <c r="GI50" s="119"/>
      <c r="GJ50" s="119"/>
      <c r="GK50" s="119"/>
      <c r="GL50" s="119"/>
      <c r="GM50" s="119"/>
      <c r="GN50" s="119"/>
      <c r="GO50" s="119"/>
      <c r="GP50" s="119"/>
      <c r="GQ50" s="119"/>
      <c r="GR50" s="119"/>
      <c r="GS50" s="119"/>
      <c r="GT50" s="119"/>
      <c r="GU50" s="119"/>
      <c r="GV50" s="119"/>
      <c r="GW50" s="119"/>
      <c r="GX50" s="119"/>
      <c r="GY50" s="119"/>
      <c r="GZ50" s="119"/>
      <c r="HA50" s="119"/>
      <c r="HB50" s="119"/>
      <c r="HC50" s="119"/>
      <c r="HD50" s="119"/>
      <c r="HE50" s="119"/>
      <c r="HF50" s="119"/>
      <c r="HG50" s="119"/>
      <c r="HH50" s="119"/>
      <c r="HI50" s="119"/>
      <c r="HJ50" s="119"/>
      <c r="HK50" s="119"/>
      <c r="HL50" s="119"/>
      <c r="HM50" s="119"/>
      <c r="HN50" s="119"/>
      <c r="HO50" s="119"/>
      <c r="HP50" s="119"/>
      <c r="HQ50" s="119"/>
      <c r="HR50" s="119"/>
      <c r="HS50" s="119"/>
      <c r="HT50" s="119"/>
      <c r="HU50" s="119"/>
      <c r="HV50" s="119"/>
      <c r="HW50" s="119"/>
      <c r="HX50" s="119"/>
      <c r="HY50" s="119"/>
      <c r="HZ50" s="119"/>
      <c r="IA50" s="119"/>
      <c r="IB50" s="119"/>
      <c r="IC50" s="119"/>
      <c r="ID50" s="119"/>
      <c r="IE50" s="119"/>
      <c r="IF50" s="119"/>
      <c r="IG50" s="119"/>
      <c r="IH50" s="119"/>
      <c r="II50" s="119"/>
      <c r="IJ50" s="119"/>
      <c r="IK50" s="119"/>
      <c r="IL50" s="119"/>
      <c r="IM50" s="119"/>
      <c r="IN50" s="119"/>
      <c r="IO50" s="119"/>
      <c r="IP50" s="119"/>
      <c r="IQ50" s="119"/>
      <c r="IR50" s="119"/>
      <c r="IS50" s="119"/>
      <c r="IT50" s="119"/>
      <c r="IU50" s="120"/>
      <c r="IV50" s="121"/>
    </row>
    <row r="51" spans="1:256" s="61" customFormat="1" ht="29.1" customHeight="1">
      <c r="A51" s="83">
        <v>38</v>
      </c>
      <c r="B51" s="88" t="s">
        <v>230</v>
      </c>
      <c r="C51" s="89" t="s">
        <v>231</v>
      </c>
      <c r="D51" s="90">
        <v>44669</v>
      </c>
      <c r="E51" s="84">
        <f>VLOOKUP(B51,'ABSEN MANUAL'!$B$7:$AR$109,40,0)</f>
        <v>22</v>
      </c>
      <c r="F51" s="84">
        <f>VLOOKUP(B51,'ABSEN MANUAL'!$B$7:$AR$109,41,0)</f>
        <v>0</v>
      </c>
      <c r="G51" s="84">
        <f>VLOOKUP(B51,'ABSEN MANUAL'!$B$7:$AR$109,42,0)</f>
        <v>0</v>
      </c>
      <c r="H51" s="84">
        <f>VLOOKUP(B51,'ABSEN MANUAL'!$B$7:$AR$109,43,0)</f>
        <v>22</v>
      </c>
      <c r="I51" s="101">
        <f t="shared" si="11"/>
        <v>0</v>
      </c>
      <c r="J51" s="102">
        <f t="shared" si="12"/>
        <v>0</v>
      </c>
      <c r="K51" s="102">
        <f t="shared" si="13"/>
        <v>495000</v>
      </c>
      <c r="L51" s="103">
        <v>0</v>
      </c>
      <c r="M51" s="103">
        <v>0</v>
      </c>
      <c r="N51" s="103">
        <v>0</v>
      </c>
      <c r="O51" s="104">
        <f t="shared" si="5"/>
        <v>0</v>
      </c>
      <c r="P51" s="104">
        <f t="shared" si="6"/>
        <v>0</v>
      </c>
      <c r="Q51" s="113">
        <f t="shared" si="7"/>
        <v>0</v>
      </c>
      <c r="R51" s="114">
        <f t="shared" si="8"/>
        <v>495000</v>
      </c>
      <c r="S51" s="110">
        <f t="shared" si="14"/>
        <v>220000</v>
      </c>
      <c r="T51" s="114"/>
      <c r="U51" s="115">
        <f t="shared" si="10"/>
        <v>715000</v>
      </c>
      <c r="V51" s="111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  <c r="DO51" s="119"/>
      <c r="DP51" s="119"/>
      <c r="DQ51" s="119"/>
      <c r="DR51" s="119"/>
      <c r="DS51" s="119"/>
      <c r="DT51" s="119"/>
      <c r="DU51" s="119"/>
      <c r="DV51" s="119"/>
      <c r="DW51" s="119"/>
      <c r="DX51" s="119"/>
      <c r="DY51" s="119"/>
      <c r="DZ51" s="119"/>
      <c r="EA51" s="119"/>
      <c r="EB51" s="119"/>
      <c r="EC51" s="119"/>
      <c r="ED51" s="119"/>
      <c r="EE51" s="119"/>
      <c r="EF51" s="119"/>
      <c r="EG51" s="119"/>
      <c r="EH51" s="119"/>
      <c r="EI51" s="119"/>
      <c r="EJ51" s="119"/>
      <c r="EK51" s="119"/>
      <c r="EL51" s="119"/>
      <c r="EM51" s="119"/>
      <c r="EN51" s="119"/>
      <c r="EO51" s="119"/>
      <c r="EP51" s="119"/>
      <c r="EQ51" s="119"/>
      <c r="ER51" s="119"/>
      <c r="ES51" s="119"/>
      <c r="ET51" s="119"/>
      <c r="EU51" s="119"/>
      <c r="EV51" s="119"/>
      <c r="EW51" s="119"/>
      <c r="EX51" s="119"/>
      <c r="EY51" s="119"/>
      <c r="EZ51" s="119"/>
      <c r="FA51" s="119"/>
      <c r="FB51" s="119"/>
      <c r="FC51" s="119"/>
      <c r="FD51" s="119"/>
      <c r="FE51" s="119"/>
      <c r="FF51" s="119"/>
      <c r="FG51" s="119"/>
      <c r="FH51" s="119"/>
      <c r="FI51" s="119"/>
      <c r="FJ51" s="119"/>
      <c r="FK51" s="119"/>
      <c r="FL51" s="119"/>
      <c r="FM51" s="119"/>
      <c r="FN51" s="119"/>
      <c r="FO51" s="119"/>
      <c r="FP51" s="119"/>
      <c r="FQ51" s="119"/>
      <c r="FR51" s="119"/>
      <c r="FS51" s="119"/>
      <c r="FT51" s="119"/>
      <c r="FU51" s="119"/>
      <c r="FV51" s="119"/>
      <c r="FW51" s="119"/>
      <c r="FX51" s="119"/>
      <c r="FY51" s="119"/>
      <c r="FZ51" s="119"/>
      <c r="GA51" s="119"/>
      <c r="GB51" s="119"/>
      <c r="GC51" s="119"/>
      <c r="GD51" s="119"/>
      <c r="GE51" s="119"/>
      <c r="GF51" s="119"/>
      <c r="GG51" s="119"/>
      <c r="GH51" s="119"/>
      <c r="GI51" s="119"/>
      <c r="GJ51" s="119"/>
      <c r="GK51" s="119"/>
      <c r="GL51" s="119"/>
      <c r="GM51" s="119"/>
      <c r="GN51" s="119"/>
      <c r="GO51" s="119"/>
      <c r="GP51" s="119"/>
      <c r="GQ51" s="119"/>
      <c r="GR51" s="119"/>
      <c r="GS51" s="119"/>
      <c r="GT51" s="119"/>
      <c r="GU51" s="119"/>
      <c r="GV51" s="119"/>
      <c r="GW51" s="119"/>
      <c r="GX51" s="119"/>
      <c r="GY51" s="119"/>
      <c r="GZ51" s="119"/>
      <c r="HA51" s="119"/>
      <c r="HB51" s="119"/>
      <c r="HC51" s="119"/>
      <c r="HD51" s="119"/>
      <c r="HE51" s="119"/>
      <c r="HF51" s="119"/>
      <c r="HG51" s="119"/>
      <c r="HH51" s="119"/>
      <c r="HI51" s="119"/>
      <c r="HJ51" s="119"/>
      <c r="HK51" s="119"/>
      <c r="HL51" s="119"/>
      <c r="HM51" s="119"/>
      <c r="HN51" s="119"/>
      <c r="HO51" s="119"/>
      <c r="HP51" s="119"/>
      <c r="HQ51" s="119"/>
      <c r="HR51" s="119"/>
      <c r="HS51" s="119"/>
      <c r="HT51" s="119"/>
      <c r="HU51" s="119"/>
      <c r="HV51" s="119"/>
      <c r="HW51" s="119"/>
      <c r="HX51" s="119"/>
      <c r="HY51" s="119"/>
      <c r="HZ51" s="119"/>
      <c r="IA51" s="119"/>
      <c r="IB51" s="119"/>
      <c r="IC51" s="119"/>
      <c r="ID51" s="119"/>
      <c r="IE51" s="119"/>
      <c r="IF51" s="119"/>
      <c r="IG51" s="119"/>
      <c r="IH51" s="119"/>
      <c r="II51" s="119"/>
      <c r="IJ51" s="119"/>
      <c r="IK51" s="119"/>
      <c r="IL51" s="119"/>
      <c r="IM51" s="119"/>
      <c r="IN51" s="119"/>
      <c r="IO51" s="119"/>
      <c r="IP51" s="119"/>
      <c r="IQ51" s="119"/>
      <c r="IR51" s="119"/>
      <c r="IS51" s="119"/>
      <c r="IT51" s="119"/>
      <c r="IU51" s="120"/>
      <c r="IV51" s="121"/>
    </row>
    <row r="52" spans="1:256" s="61" customFormat="1" ht="29.1" customHeight="1">
      <c r="A52" s="83">
        <v>39</v>
      </c>
      <c r="B52" s="88" t="s">
        <v>232</v>
      </c>
      <c r="C52" s="89" t="s">
        <v>233</v>
      </c>
      <c r="D52" s="90">
        <v>44669</v>
      </c>
      <c r="E52" s="84">
        <f>VLOOKUP(B52,'ABSEN MANUAL'!$B$7:$AR$109,40,0)</f>
        <v>20</v>
      </c>
      <c r="F52" s="84">
        <f>VLOOKUP(B52,'ABSEN MANUAL'!$B$7:$AR$109,41,0)</f>
        <v>0</v>
      </c>
      <c r="G52" s="84">
        <f>VLOOKUP(B52,'ABSEN MANUAL'!$B$7:$AR$109,42,0)</f>
        <v>0</v>
      </c>
      <c r="H52" s="84">
        <f>VLOOKUP(B52,'ABSEN MANUAL'!$B$7:$AR$109,43,0)</f>
        <v>20</v>
      </c>
      <c r="I52" s="101">
        <f t="shared" si="11"/>
        <v>0</v>
      </c>
      <c r="J52" s="102">
        <f t="shared" si="12"/>
        <v>0</v>
      </c>
      <c r="K52" s="102">
        <f t="shared" si="13"/>
        <v>450000</v>
      </c>
      <c r="L52" s="103">
        <v>0</v>
      </c>
      <c r="M52" s="103">
        <v>0</v>
      </c>
      <c r="N52" s="103">
        <v>0</v>
      </c>
      <c r="O52" s="104">
        <f t="shared" si="5"/>
        <v>0</v>
      </c>
      <c r="P52" s="104">
        <f t="shared" si="6"/>
        <v>0</v>
      </c>
      <c r="Q52" s="113">
        <f t="shared" si="7"/>
        <v>0</v>
      </c>
      <c r="R52" s="114">
        <f t="shared" si="8"/>
        <v>450000</v>
      </c>
      <c r="S52" s="110">
        <f t="shared" si="14"/>
        <v>200000</v>
      </c>
      <c r="T52" s="114"/>
      <c r="U52" s="115">
        <f t="shared" si="10"/>
        <v>650000</v>
      </c>
      <c r="V52" s="111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/>
      <c r="EA52" s="119"/>
      <c r="EB52" s="119"/>
      <c r="EC52" s="119"/>
      <c r="ED52" s="119"/>
      <c r="EE52" s="119"/>
      <c r="EF52" s="119"/>
      <c r="EG52" s="119"/>
      <c r="EH52" s="119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19"/>
      <c r="EY52" s="119"/>
      <c r="EZ52" s="119"/>
      <c r="FA52" s="119"/>
      <c r="FB52" s="119"/>
      <c r="FC52" s="119"/>
      <c r="FD52" s="119"/>
      <c r="FE52" s="119"/>
      <c r="FF52" s="119"/>
      <c r="FG52" s="119"/>
      <c r="FH52" s="119"/>
      <c r="FI52" s="119"/>
      <c r="FJ52" s="119"/>
      <c r="FK52" s="119"/>
      <c r="FL52" s="119"/>
      <c r="FM52" s="119"/>
      <c r="FN52" s="119"/>
      <c r="FO52" s="119"/>
      <c r="FP52" s="119"/>
      <c r="FQ52" s="119"/>
      <c r="FR52" s="119"/>
      <c r="FS52" s="119"/>
      <c r="FT52" s="119"/>
      <c r="FU52" s="119"/>
      <c r="FV52" s="119"/>
      <c r="FW52" s="119"/>
      <c r="FX52" s="119"/>
      <c r="FY52" s="119"/>
      <c r="FZ52" s="119"/>
      <c r="GA52" s="119"/>
      <c r="GB52" s="119"/>
      <c r="GC52" s="119"/>
      <c r="GD52" s="119"/>
      <c r="GE52" s="119"/>
      <c r="GF52" s="119"/>
      <c r="GG52" s="119"/>
      <c r="GH52" s="119"/>
      <c r="GI52" s="119"/>
      <c r="GJ52" s="119"/>
      <c r="GK52" s="119"/>
      <c r="GL52" s="119"/>
      <c r="GM52" s="119"/>
      <c r="GN52" s="119"/>
      <c r="GO52" s="119"/>
      <c r="GP52" s="119"/>
      <c r="GQ52" s="119"/>
      <c r="GR52" s="119"/>
      <c r="GS52" s="119"/>
      <c r="GT52" s="119"/>
      <c r="GU52" s="119"/>
      <c r="GV52" s="119"/>
      <c r="GW52" s="119"/>
      <c r="GX52" s="119"/>
      <c r="GY52" s="119"/>
      <c r="GZ52" s="119"/>
      <c r="HA52" s="119"/>
      <c r="HB52" s="119"/>
      <c r="HC52" s="119"/>
      <c r="HD52" s="119"/>
      <c r="HE52" s="119"/>
      <c r="HF52" s="119"/>
      <c r="HG52" s="119"/>
      <c r="HH52" s="119"/>
      <c r="HI52" s="119"/>
      <c r="HJ52" s="119"/>
      <c r="HK52" s="119"/>
      <c r="HL52" s="119"/>
      <c r="HM52" s="119"/>
      <c r="HN52" s="119"/>
      <c r="HO52" s="119"/>
      <c r="HP52" s="119"/>
      <c r="HQ52" s="119"/>
      <c r="HR52" s="119"/>
      <c r="HS52" s="119"/>
      <c r="HT52" s="119"/>
      <c r="HU52" s="119"/>
      <c r="HV52" s="119"/>
      <c r="HW52" s="119"/>
      <c r="HX52" s="119"/>
      <c r="HY52" s="119"/>
      <c r="HZ52" s="119"/>
      <c r="IA52" s="119"/>
      <c r="IB52" s="119"/>
      <c r="IC52" s="119"/>
      <c r="ID52" s="119"/>
      <c r="IE52" s="119"/>
      <c r="IF52" s="119"/>
      <c r="IG52" s="119"/>
      <c r="IH52" s="119"/>
      <c r="II52" s="119"/>
      <c r="IJ52" s="119"/>
      <c r="IK52" s="119"/>
      <c r="IL52" s="119"/>
      <c r="IM52" s="119"/>
      <c r="IN52" s="119"/>
      <c r="IO52" s="119"/>
      <c r="IP52" s="119"/>
      <c r="IQ52" s="119"/>
      <c r="IR52" s="119"/>
      <c r="IS52" s="119"/>
      <c r="IT52" s="119"/>
      <c r="IU52" s="120"/>
      <c r="IV52" s="121"/>
    </row>
    <row r="53" spans="1:256" s="61" customFormat="1" ht="29.1" customHeight="1">
      <c r="A53" s="83">
        <v>40</v>
      </c>
      <c r="B53" s="88" t="s">
        <v>234</v>
      </c>
      <c r="C53" s="89" t="s">
        <v>235</v>
      </c>
      <c r="D53" s="90">
        <v>44669</v>
      </c>
      <c r="E53" s="84">
        <f>VLOOKUP(B53,'ABSEN MANUAL'!$B$7:$AR$109,40,0)</f>
        <v>21</v>
      </c>
      <c r="F53" s="84">
        <f>VLOOKUP(B53,'ABSEN MANUAL'!$B$7:$AR$109,41,0)</f>
        <v>0</v>
      </c>
      <c r="G53" s="84">
        <f>VLOOKUP(B53,'ABSEN MANUAL'!$B$7:$AR$109,42,0)</f>
        <v>0</v>
      </c>
      <c r="H53" s="84">
        <f>VLOOKUP(B53,'ABSEN MANUAL'!$B$7:$AR$109,43,0)</f>
        <v>21</v>
      </c>
      <c r="I53" s="101">
        <f t="shared" si="11"/>
        <v>0</v>
      </c>
      <c r="J53" s="102">
        <f t="shared" si="12"/>
        <v>0</v>
      </c>
      <c r="K53" s="102">
        <f t="shared" si="13"/>
        <v>472500</v>
      </c>
      <c r="L53" s="103">
        <v>0</v>
      </c>
      <c r="M53" s="103">
        <v>0</v>
      </c>
      <c r="N53" s="103">
        <v>0</v>
      </c>
      <c r="O53" s="104">
        <f t="shared" si="5"/>
        <v>0</v>
      </c>
      <c r="P53" s="104">
        <f t="shared" si="6"/>
        <v>0</v>
      </c>
      <c r="Q53" s="113">
        <f t="shared" si="7"/>
        <v>0</v>
      </c>
      <c r="R53" s="114">
        <f t="shared" si="8"/>
        <v>472500</v>
      </c>
      <c r="S53" s="110">
        <f t="shared" si="14"/>
        <v>210000</v>
      </c>
      <c r="T53" s="114"/>
      <c r="U53" s="115">
        <f t="shared" si="10"/>
        <v>682500</v>
      </c>
      <c r="V53" s="111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  <c r="DV53" s="119"/>
      <c r="DW53" s="119"/>
      <c r="DX53" s="119"/>
      <c r="DY53" s="119"/>
      <c r="DZ53" s="119"/>
      <c r="EA53" s="119"/>
      <c r="EB53" s="119"/>
      <c r="EC53" s="119"/>
      <c r="ED53" s="119"/>
      <c r="EE53" s="119"/>
      <c r="EF53" s="119"/>
      <c r="EG53" s="119"/>
      <c r="EH53" s="119"/>
      <c r="EI53" s="119"/>
      <c r="EJ53" s="119"/>
      <c r="EK53" s="119"/>
      <c r="EL53" s="119"/>
      <c r="EM53" s="119"/>
      <c r="EN53" s="119"/>
      <c r="EO53" s="119"/>
      <c r="EP53" s="119"/>
      <c r="EQ53" s="119"/>
      <c r="ER53" s="119"/>
      <c r="ES53" s="119"/>
      <c r="ET53" s="119"/>
      <c r="EU53" s="119"/>
      <c r="EV53" s="119"/>
      <c r="EW53" s="119"/>
      <c r="EX53" s="119"/>
      <c r="EY53" s="119"/>
      <c r="EZ53" s="119"/>
      <c r="FA53" s="119"/>
      <c r="FB53" s="119"/>
      <c r="FC53" s="119"/>
      <c r="FD53" s="119"/>
      <c r="FE53" s="119"/>
      <c r="FF53" s="119"/>
      <c r="FG53" s="119"/>
      <c r="FH53" s="119"/>
      <c r="FI53" s="119"/>
      <c r="FJ53" s="119"/>
      <c r="FK53" s="119"/>
      <c r="FL53" s="119"/>
      <c r="FM53" s="119"/>
      <c r="FN53" s="119"/>
      <c r="FO53" s="119"/>
      <c r="FP53" s="119"/>
      <c r="FQ53" s="119"/>
      <c r="FR53" s="119"/>
      <c r="FS53" s="119"/>
      <c r="FT53" s="119"/>
      <c r="FU53" s="119"/>
      <c r="FV53" s="119"/>
      <c r="FW53" s="119"/>
      <c r="FX53" s="119"/>
      <c r="FY53" s="119"/>
      <c r="FZ53" s="119"/>
      <c r="GA53" s="119"/>
      <c r="GB53" s="119"/>
      <c r="GC53" s="119"/>
      <c r="GD53" s="119"/>
      <c r="GE53" s="119"/>
      <c r="GF53" s="119"/>
      <c r="GG53" s="119"/>
      <c r="GH53" s="119"/>
      <c r="GI53" s="119"/>
      <c r="GJ53" s="119"/>
      <c r="GK53" s="119"/>
      <c r="GL53" s="119"/>
      <c r="GM53" s="119"/>
      <c r="GN53" s="119"/>
      <c r="GO53" s="119"/>
      <c r="GP53" s="119"/>
      <c r="GQ53" s="119"/>
      <c r="GR53" s="119"/>
      <c r="GS53" s="119"/>
      <c r="GT53" s="119"/>
      <c r="GU53" s="119"/>
      <c r="GV53" s="119"/>
      <c r="GW53" s="119"/>
      <c r="GX53" s="119"/>
      <c r="GY53" s="119"/>
      <c r="GZ53" s="119"/>
      <c r="HA53" s="119"/>
      <c r="HB53" s="119"/>
      <c r="HC53" s="119"/>
      <c r="HD53" s="119"/>
      <c r="HE53" s="119"/>
      <c r="HF53" s="119"/>
      <c r="HG53" s="119"/>
      <c r="HH53" s="119"/>
      <c r="HI53" s="119"/>
      <c r="HJ53" s="119"/>
      <c r="HK53" s="119"/>
      <c r="HL53" s="119"/>
      <c r="HM53" s="119"/>
      <c r="HN53" s="119"/>
      <c r="HO53" s="119"/>
      <c r="HP53" s="119"/>
      <c r="HQ53" s="119"/>
      <c r="HR53" s="119"/>
      <c r="HS53" s="119"/>
      <c r="HT53" s="119"/>
      <c r="HU53" s="119"/>
      <c r="HV53" s="119"/>
      <c r="HW53" s="119"/>
      <c r="HX53" s="119"/>
      <c r="HY53" s="119"/>
      <c r="HZ53" s="119"/>
      <c r="IA53" s="119"/>
      <c r="IB53" s="119"/>
      <c r="IC53" s="119"/>
      <c r="ID53" s="119"/>
      <c r="IE53" s="119"/>
      <c r="IF53" s="119"/>
      <c r="IG53" s="119"/>
      <c r="IH53" s="119"/>
      <c r="II53" s="119"/>
      <c r="IJ53" s="119"/>
      <c r="IK53" s="119"/>
      <c r="IL53" s="119"/>
      <c r="IM53" s="119"/>
      <c r="IN53" s="119"/>
      <c r="IO53" s="119"/>
      <c r="IP53" s="119"/>
      <c r="IQ53" s="119"/>
      <c r="IR53" s="119"/>
      <c r="IS53" s="119"/>
      <c r="IT53" s="119"/>
      <c r="IU53" s="120"/>
      <c r="IV53" s="121"/>
    </row>
    <row r="54" spans="1:256" s="61" customFormat="1" ht="29.1" customHeight="1">
      <c r="A54" s="83">
        <v>41</v>
      </c>
      <c r="B54" s="88" t="s">
        <v>236</v>
      </c>
      <c r="C54" s="89" t="s">
        <v>237</v>
      </c>
      <c r="D54" s="90">
        <v>44669</v>
      </c>
      <c r="E54" s="84">
        <f>VLOOKUP(B54,'ABSEN MANUAL'!$B$7:$AR$109,40,0)</f>
        <v>22</v>
      </c>
      <c r="F54" s="84">
        <f>VLOOKUP(B54,'ABSEN MANUAL'!$B$7:$AR$109,41,0)</f>
        <v>0</v>
      </c>
      <c r="G54" s="84">
        <f>VLOOKUP(B54,'ABSEN MANUAL'!$B$7:$AR$109,42,0)</f>
        <v>0</v>
      </c>
      <c r="H54" s="84">
        <f>VLOOKUP(B54,'ABSEN MANUAL'!$B$7:$AR$109,43,0)</f>
        <v>22</v>
      </c>
      <c r="I54" s="101">
        <f t="shared" si="11"/>
        <v>0</v>
      </c>
      <c r="J54" s="102">
        <f t="shared" si="12"/>
        <v>0</v>
      </c>
      <c r="K54" s="102">
        <f t="shared" si="13"/>
        <v>495000</v>
      </c>
      <c r="L54" s="103">
        <v>0</v>
      </c>
      <c r="M54" s="103">
        <v>0</v>
      </c>
      <c r="N54" s="103">
        <v>0</v>
      </c>
      <c r="O54" s="104">
        <f t="shared" si="5"/>
        <v>0</v>
      </c>
      <c r="P54" s="104">
        <f t="shared" si="6"/>
        <v>0</v>
      </c>
      <c r="Q54" s="113">
        <f t="shared" si="7"/>
        <v>0</v>
      </c>
      <c r="R54" s="114">
        <f t="shared" si="8"/>
        <v>495000</v>
      </c>
      <c r="S54" s="110">
        <f t="shared" si="14"/>
        <v>220000</v>
      </c>
      <c r="T54" s="114"/>
      <c r="U54" s="115">
        <f t="shared" si="10"/>
        <v>715000</v>
      </c>
      <c r="V54" s="111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/>
      <c r="EA54" s="119"/>
      <c r="EB54" s="119"/>
      <c r="EC54" s="119"/>
      <c r="ED54" s="119"/>
      <c r="EE54" s="119"/>
      <c r="EF54" s="119"/>
      <c r="EG54" s="119"/>
      <c r="EH54" s="119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19"/>
      <c r="EY54" s="119"/>
      <c r="EZ54" s="119"/>
      <c r="FA54" s="119"/>
      <c r="FB54" s="119"/>
      <c r="FC54" s="119"/>
      <c r="FD54" s="119"/>
      <c r="FE54" s="119"/>
      <c r="FF54" s="119"/>
      <c r="FG54" s="119"/>
      <c r="FH54" s="119"/>
      <c r="FI54" s="119"/>
      <c r="FJ54" s="119"/>
      <c r="FK54" s="119"/>
      <c r="FL54" s="119"/>
      <c r="FM54" s="119"/>
      <c r="FN54" s="119"/>
      <c r="FO54" s="119"/>
      <c r="FP54" s="119"/>
      <c r="FQ54" s="119"/>
      <c r="FR54" s="119"/>
      <c r="FS54" s="119"/>
      <c r="FT54" s="119"/>
      <c r="FU54" s="119"/>
      <c r="FV54" s="119"/>
      <c r="FW54" s="119"/>
      <c r="FX54" s="119"/>
      <c r="FY54" s="119"/>
      <c r="FZ54" s="119"/>
      <c r="GA54" s="119"/>
      <c r="GB54" s="119"/>
      <c r="GC54" s="119"/>
      <c r="GD54" s="119"/>
      <c r="GE54" s="119"/>
      <c r="GF54" s="119"/>
      <c r="GG54" s="119"/>
      <c r="GH54" s="119"/>
      <c r="GI54" s="119"/>
      <c r="GJ54" s="119"/>
      <c r="GK54" s="119"/>
      <c r="GL54" s="119"/>
      <c r="GM54" s="119"/>
      <c r="GN54" s="119"/>
      <c r="GO54" s="119"/>
      <c r="GP54" s="119"/>
      <c r="GQ54" s="119"/>
      <c r="GR54" s="119"/>
      <c r="GS54" s="119"/>
      <c r="GT54" s="119"/>
      <c r="GU54" s="119"/>
      <c r="GV54" s="119"/>
      <c r="GW54" s="119"/>
      <c r="GX54" s="119"/>
      <c r="GY54" s="119"/>
      <c r="GZ54" s="119"/>
      <c r="HA54" s="119"/>
      <c r="HB54" s="119"/>
      <c r="HC54" s="119"/>
      <c r="HD54" s="119"/>
      <c r="HE54" s="119"/>
      <c r="HF54" s="119"/>
      <c r="HG54" s="119"/>
      <c r="HH54" s="119"/>
      <c r="HI54" s="119"/>
      <c r="HJ54" s="119"/>
      <c r="HK54" s="119"/>
      <c r="HL54" s="119"/>
      <c r="HM54" s="119"/>
      <c r="HN54" s="119"/>
      <c r="HO54" s="119"/>
      <c r="HP54" s="119"/>
      <c r="HQ54" s="119"/>
      <c r="HR54" s="119"/>
      <c r="HS54" s="119"/>
      <c r="HT54" s="119"/>
      <c r="HU54" s="119"/>
      <c r="HV54" s="119"/>
      <c r="HW54" s="119"/>
      <c r="HX54" s="119"/>
      <c r="HY54" s="119"/>
      <c r="HZ54" s="119"/>
      <c r="IA54" s="119"/>
      <c r="IB54" s="119"/>
      <c r="IC54" s="119"/>
      <c r="ID54" s="119"/>
      <c r="IE54" s="119"/>
      <c r="IF54" s="119"/>
      <c r="IG54" s="119"/>
      <c r="IH54" s="119"/>
      <c r="II54" s="119"/>
      <c r="IJ54" s="119"/>
      <c r="IK54" s="119"/>
      <c r="IL54" s="119"/>
      <c r="IM54" s="119"/>
      <c r="IN54" s="119"/>
      <c r="IO54" s="119"/>
      <c r="IP54" s="119"/>
      <c r="IQ54" s="119"/>
      <c r="IR54" s="119"/>
      <c r="IS54" s="119"/>
      <c r="IT54" s="119"/>
      <c r="IU54" s="120"/>
      <c r="IV54" s="121"/>
    </row>
    <row r="55" spans="1:256" s="61" customFormat="1" ht="29.1" customHeight="1">
      <c r="A55" s="83">
        <v>42</v>
      </c>
      <c r="B55" s="88" t="s">
        <v>238</v>
      </c>
      <c r="C55" s="89" t="s">
        <v>239</v>
      </c>
      <c r="D55" s="90">
        <v>44669</v>
      </c>
      <c r="E55" s="84">
        <f>VLOOKUP(B55,'ABSEN MANUAL'!$B$7:$AR$109,40,0)</f>
        <v>21</v>
      </c>
      <c r="F55" s="84">
        <f>VLOOKUP(B55,'ABSEN MANUAL'!$B$7:$AR$109,41,0)</f>
        <v>0</v>
      </c>
      <c r="G55" s="84">
        <f>VLOOKUP(B55,'ABSEN MANUAL'!$B$7:$AR$109,42,0)</f>
        <v>0</v>
      </c>
      <c r="H55" s="84">
        <f>VLOOKUP(B55,'ABSEN MANUAL'!$B$7:$AR$109,43,0)</f>
        <v>21</v>
      </c>
      <c r="I55" s="101">
        <f t="shared" si="11"/>
        <v>0</v>
      </c>
      <c r="J55" s="102">
        <f t="shared" si="12"/>
        <v>0</v>
      </c>
      <c r="K55" s="102">
        <f t="shared" si="13"/>
        <v>472500</v>
      </c>
      <c r="L55" s="103">
        <v>0</v>
      </c>
      <c r="M55" s="103">
        <v>0</v>
      </c>
      <c r="N55" s="103">
        <v>0</v>
      </c>
      <c r="O55" s="104">
        <f t="shared" si="5"/>
        <v>0</v>
      </c>
      <c r="P55" s="104">
        <f t="shared" si="6"/>
        <v>0</v>
      </c>
      <c r="Q55" s="113">
        <f t="shared" si="7"/>
        <v>0</v>
      </c>
      <c r="R55" s="114">
        <f t="shared" si="8"/>
        <v>472500</v>
      </c>
      <c r="S55" s="110">
        <f t="shared" si="14"/>
        <v>210000</v>
      </c>
      <c r="T55" s="114"/>
      <c r="U55" s="115">
        <f t="shared" si="10"/>
        <v>682500</v>
      </c>
      <c r="V55" s="111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  <c r="DV55" s="119"/>
      <c r="DW55" s="119"/>
      <c r="DX55" s="119"/>
      <c r="DY55" s="119"/>
      <c r="DZ55" s="119"/>
      <c r="EA55" s="119"/>
      <c r="EB55" s="119"/>
      <c r="EC55" s="119"/>
      <c r="ED55" s="119"/>
      <c r="EE55" s="119"/>
      <c r="EF55" s="119"/>
      <c r="EG55" s="119"/>
      <c r="EH55" s="119"/>
      <c r="EI55" s="119"/>
      <c r="EJ55" s="119"/>
      <c r="EK55" s="119"/>
      <c r="EL55" s="119"/>
      <c r="EM55" s="119"/>
      <c r="EN55" s="119"/>
      <c r="EO55" s="119"/>
      <c r="EP55" s="119"/>
      <c r="EQ55" s="119"/>
      <c r="ER55" s="119"/>
      <c r="ES55" s="119"/>
      <c r="ET55" s="119"/>
      <c r="EU55" s="119"/>
      <c r="EV55" s="119"/>
      <c r="EW55" s="119"/>
      <c r="EX55" s="119"/>
      <c r="EY55" s="119"/>
      <c r="EZ55" s="119"/>
      <c r="FA55" s="119"/>
      <c r="FB55" s="119"/>
      <c r="FC55" s="119"/>
      <c r="FD55" s="119"/>
      <c r="FE55" s="119"/>
      <c r="FF55" s="119"/>
      <c r="FG55" s="119"/>
      <c r="FH55" s="119"/>
      <c r="FI55" s="119"/>
      <c r="FJ55" s="119"/>
      <c r="FK55" s="119"/>
      <c r="FL55" s="119"/>
      <c r="FM55" s="119"/>
      <c r="FN55" s="119"/>
      <c r="FO55" s="119"/>
      <c r="FP55" s="119"/>
      <c r="FQ55" s="119"/>
      <c r="FR55" s="119"/>
      <c r="FS55" s="119"/>
      <c r="FT55" s="119"/>
      <c r="FU55" s="119"/>
      <c r="FV55" s="119"/>
      <c r="FW55" s="119"/>
      <c r="FX55" s="119"/>
      <c r="FY55" s="119"/>
      <c r="FZ55" s="119"/>
      <c r="GA55" s="119"/>
      <c r="GB55" s="119"/>
      <c r="GC55" s="119"/>
      <c r="GD55" s="119"/>
      <c r="GE55" s="119"/>
      <c r="GF55" s="119"/>
      <c r="GG55" s="119"/>
      <c r="GH55" s="119"/>
      <c r="GI55" s="119"/>
      <c r="GJ55" s="119"/>
      <c r="GK55" s="119"/>
      <c r="GL55" s="119"/>
      <c r="GM55" s="119"/>
      <c r="GN55" s="119"/>
      <c r="GO55" s="119"/>
      <c r="GP55" s="119"/>
      <c r="GQ55" s="119"/>
      <c r="GR55" s="119"/>
      <c r="GS55" s="119"/>
      <c r="GT55" s="119"/>
      <c r="GU55" s="119"/>
      <c r="GV55" s="119"/>
      <c r="GW55" s="119"/>
      <c r="GX55" s="119"/>
      <c r="GY55" s="119"/>
      <c r="GZ55" s="119"/>
      <c r="HA55" s="119"/>
      <c r="HB55" s="119"/>
      <c r="HC55" s="119"/>
      <c r="HD55" s="119"/>
      <c r="HE55" s="119"/>
      <c r="HF55" s="119"/>
      <c r="HG55" s="119"/>
      <c r="HH55" s="119"/>
      <c r="HI55" s="119"/>
      <c r="HJ55" s="119"/>
      <c r="HK55" s="119"/>
      <c r="HL55" s="119"/>
      <c r="HM55" s="119"/>
      <c r="HN55" s="119"/>
      <c r="HO55" s="119"/>
      <c r="HP55" s="119"/>
      <c r="HQ55" s="119"/>
      <c r="HR55" s="119"/>
      <c r="HS55" s="119"/>
      <c r="HT55" s="119"/>
      <c r="HU55" s="119"/>
      <c r="HV55" s="119"/>
      <c r="HW55" s="119"/>
      <c r="HX55" s="119"/>
      <c r="HY55" s="119"/>
      <c r="HZ55" s="119"/>
      <c r="IA55" s="119"/>
      <c r="IB55" s="119"/>
      <c r="IC55" s="119"/>
      <c r="ID55" s="119"/>
      <c r="IE55" s="119"/>
      <c r="IF55" s="119"/>
      <c r="IG55" s="119"/>
      <c r="IH55" s="119"/>
      <c r="II55" s="119"/>
      <c r="IJ55" s="119"/>
      <c r="IK55" s="119"/>
      <c r="IL55" s="119"/>
      <c r="IM55" s="119"/>
      <c r="IN55" s="119"/>
      <c r="IO55" s="119"/>
      <c r="IP55" s="119"/>
      <c r="IQ55" s="119"/>
      <c r="IR55" s="119"/>
      <c r="IS55" s="119"/>
      <c r="IT55" s="119"/>
      <c r="IU55" s="120"/>
      <c r="IV55" s="121"/>
    </row>
    <row r="56" spans="1:256" s="61" customFormat="1" ht="29.1" customHeight="1">
      <c r="A56" s="83">
        <v>43</v>
      </c>
      <c r="B56" s="88" t="s">
        <v>240</v>
      </c>
      <c r="C56" s="89" t="s">
        <v>241</v>
      </c>
      <c r="D56" s="90">
        <v>44669</v>
      </c>
      <c r="E56" s="84">
        <f>VLOOKUP(B56,'ABSEN MANUAL'!$B$7:$AR$109,40,0)</f>
        <v>22</v>
      </c>
      <c r="F56" s="84">
        <f>VLOOKUP(B56,'ABSEN MANUAL'!$B$7:$AR$109,41,0)</f>
        <v>0</v>
      </c>
      <c r="G56" s="84">
        <f>VLOOKUP(B56,'ABSEN MANUAL'!$B$7:$AR$109,42,0)</f>
        <v>0</v>
      </c>
      <c r="H56" s="84">
        <f>VLOOKUP(B56,'ABSEN MANUAL'!$B$7:$AR$109,43,0)</f>
        <v>22</v>
      </c>
      <c r="I56" s="101">
        <f t="shared" si="11"/>
        <v>0</v>
      </c>
      <c r="J56" s="102">
        <f t="shared" si="12"/>
        <v>0</v>
      </c>
      <c r="K56" s="102">
        <f t="shared" si="13"/>
        <v>495000</v>
      </c>
      <c r="L56" s="103">
        <v>0</v>
      </c>
      <c r="M56" s="103">
        <v>0</v>
      </c>
      <c r="N56" s="103">
        <v>0</v>
      </c>
      <c r="O56" s="104">
        <f t="shared" si="5"/>
        <v>0</v>
      </c>
      <c r="P56" s="104">
        <f t="shared" si="6"/>
        <v>0</v>
      </c>
      <c r="Q56" s="113">
        <f t="shared" si="7"/>
        <v>0</v>
      </c>
      <c r="R56" s="114">
        <f t="shared" si="8"/>
        <v>495000</v>
      </c>
      <c r="S56" s="110">
        <f t="shared" si="14"/>
        <v>220000</v>
      </c>
      <c r="T56" s="114"/>
      <c r="U56" s="115">
        <f t="shared" si="10"/>
        <v>715000</v>
      </c>
      <c r="V56" s="111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/>
      <c r="EA56" s="119"/>
      <c r="EB56" s="119"/>
      <c r="EC56" s="119"/>
      <c r="ED56" s="119"/>
      <c r="EE56" s="119"/>
      <c r="EF56" s="119"/>
      <c r="EG56" s="119"/>
      <c r="EH56" s="119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19"/>
      <c r="EY56" s="119"/>
      <c r="EZ56" s="119"/>
      <c r="FA56" s="119"/>
      <c r="FB56" s="119"/>
      <c r="FC56" s="119"/>
      <c r="FD56" s="119"/>
      <c r="FE56" s="119"/>
      <c r="FF56" s="119"/>
      <c r="FG56" s="119"/>
      <c r="FH56" s="119"/>
      <c r="FI56" s="119"/>
      <c r="FJ56" s="119"/>
      <c r="FK56" s="119"/>
      <c r="FL56" s="119"/>
      <c r="FM56" s="119"/>
      <c r="FN56" s="119"/>
      <c r="FO56" s="119"/>
      <c r="FP56" s="119"/>
      <c r="FQ56" s="119"/>
      <c r="FR56" s="119"/>
      <c r="FS56" s="119"/>
      <c r="FT56" s="119"/>
      <c r="FU56" s="119"/>
      <c r="FV56" s="119"/>
      <c r="FW56" s="119"/>
      <c r="FX56" s="119"/>
      <c r="FY56" s="119"/>
      <c r="FZ56" s="119"/>
      <c r="GA56" s="119"/>
      <c r="GB56" s="119"/>
      <c r="GC56" s="119"/>
      <c r="GD56" s="119"/>
      <c r="GE56" s="119"/>
      <c r="GF56" s="119"/>
      <c r="GG56" s="119"/>
      <c r="GH56" s="119"/>
      <c r="GI56" s="119"/>
      <c r="GJ56" s="119"/>
      <c r="GK56" s="119"/>
      <c r="GL56" s="119"/>
      <c r="GM56" s="119"/>
      <c r="GN56" s="119"/>
      <c r="GO56" s="119"/>
      <c r="GP56" s="119"/>
      <c r="GQ56" s="119"/>
      <c r="GR56" s="119"/>
      <c r="GS56" s="119"/>
      <c r="GT56" s="119"/>
      <c r="GU56" s="119"/>
      <c r="GV56" s="119"/>
      <c r="GW56" s="119"/>
      <c r="GX56" s="119"/>
      <c r="GY56" s="119"/>
      <c r="GZ56" s="119"/>
      <c r="HA56" s="119"/>
      <c r="HB56" s="119"/>
      <c r="HC56" s="119"/>
      <c r="HD56" s="119"/>
      <c r="HE56" s="119"/>
      <c r="HF56" s="119"/>
      <c r="HG56" s="119"/>
      <c r="HH56" s="119"/>
      <c r="HI56" s="119"/>
      <c r="HJ56" s="119"/>
      <c r="HK56" s="119"/>
      <c r="HL56" s="119"/>
      <c r="HM56" s="119"/>
      <c r="HN56" s="119"/>
      <c r="HO56" s="119"/>
      <c r="HP56" s="119"/>
      <c r="HQ56" s="119"/>
      <c r="HR56" s="119"/>
      <c r="HS56" s="119"/>
      <c r="HT56" s="119"/>
      <c r="HU56" s="119"/>
      <c r="HV56" s="119"/>
      <c r="HW56" s="119"/>
      <c r="HX56" s="119"/>
      <c r="HY56" s="119"/>
      <c r="HZ56" s="119"/>
      <c r="IA56" s="119"/>
      <c r="IB56" s="119"/>
      <c r="IC56" s="119"/>
      <c r="ID56" s="119"/>
      <c r="IE56" s="119"/>
      <c r="IF56" s="119"/>
      <c r="IG56" s="119"/>
      <c r="IH56" s="119"/>
      <c r="II56" s="119"/>
      <c r="IJ56" s="119"/>
      <c r="IK56" s="119"/>
      <c r="IL56" s="119"/>
      <c r="IM56" s="119"/>
      <c r="IN56" s="119"/>
      <c r="IO56" s="119"/>
      <c r="IP56" s="119"/>
      <c r="IQ56" s="119"/>
      <c r="IR56" s="119"/>
      <c r="IS56" s="119"/>
      <c r="IT56" s="119"/>
      <c r="IU56" s="120"/>
      <c r="IV56" s="121"/>
    </row>
    <row r="57" spans="1:256" s="61" customFormat="1" ht="29.1" customHeight="1">
      <c r="A57" s="83">
        <v>44</v>
      </c>
      <c r="B57" s="88" t="s">
        <v>242</v>
      </c>
      <c r="C57" s="89" t="s">
        <v>243</v>
      </c>
      <c r="D57" s="90">
        <v>44669</v>
      </c>
      <c r="E57" s="84">
        <f>VLOOKUP(B57,'ABSEN MANUAL'!$B$7:$AR$109,40,0)</f>
        <v>19</v>
      </c>
      <c r="F57" s="84">
        <f>VLOOKUP(B57,'ABSEN MANUAL'!$B$7:$AR$109,41,0)</f>
        <v>0</v>
      </c>
      <c r="G57" s="84">
        <f>VLOOKUP(B57,'ABSEN MANUAL'!$B$7:$AR$109,42,0)</f>
        <v>0</v>
      </c>
      <c r="H57" s="84">
        <f>VLOOKUP(B57,'ABSEN MANUAL'!$B$7:$AR$109,43,0)</f>
        <v>19</v>
      </c>
      <c r="I57" s="101">
        <f t="shared" si="11"/>
        <v>0</v>
      </c>
      <c r="J57" s="102">
        <f t="shared" si="12"/>
        <v>0</v>
      </c>
      <c r="K57" s="102">
        <f t="shared" si="13"/>
        <v>427500</v>
      </c>
      <c r="L57" s="103">
        <v>0</v>
      </c>
      <c r="M57" s="103">
        <v>0</v>
      </c>
      <c r="N57" s="103">
        <v>0</v>
      </c>
      <c r="O57" s="104">
        <f t="shared" si="5"/>
        <v>0</v>
      </c>
      <c r="P57" s="104">
        <f t="shared" si="6"/>
        <v>0</v>
      </c>
      <c r="Q57" s="113">
        <f t="shared" si="7"/>
        <v>0</v>
      </c>
      <c r="R57" s="114">
        <f t="shared" si="8"/>
        <v>427500</v>
      </c>
      <c r="S57" s="110">
        <f t="shared" si="14"/>
        <v>190000</v>
      </c>
      <c r="T57" s="114"/>
      <c r="U57" s="115">
        <f t="shared" si="10"/>
        <v>617500</v>
      </c>
      <c r="V57" s="111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  <c r="DS57" s="119"/>
      <c r="DT57" s="119"/>
      <c r="DU57" s="119"/>
      <c r="DV57" s="119"/>
      <c r="DW57" s="119"/>
      <c r="DX57" s="119"/>
      <c r="DY57" s="119"/>
      <c r="DZ57" s="119"/>
      <c r="EA57" s="119"/>
      <c r="EB57" s="119"/>
      <c r="EC57" s="119"/>
      <c r="ED57" s="119"/>
      <c r="EE57" s="119"/>
      <c r="EF57" s="119"/>
      <c r="EG57" s="119"/>
      <c r="EH57" s="119"/>
      <c r="EI57" s="119"/>
      <c r="EJ57" s="119"/>
      <c r="EK57" s="119"/>
      <c r="EL57" s="119"/>
      <c r="EM57" s="119"/>
      <c r="EN57" s="119"/>
      <c r="EO57" s="119"/>
      <c r="EP57" s="119"/>
      <c r="EQ57" s="119"/>
      <c r="ER57" s="119"/>
      <c r="ES57" s="119"/>
      <c r="ET57" s="119"/>
      <c r="EU57" s="119"/>
      <c r="EV57" s="119"/>
      <c r="EW57" s="119"/>
      <c r="EX57" s="119"/>
      <c r="EY57" s="119"/>
      <c r="EZ57" s="119"/>
      <c r="FA57" s="119"/>
      <c r="FB57" s="119"/>
      <c r="FC57" s="119"/>
      <c r="FD57" s="119"/>
      <c r="FE57" s="119"/>
      <c r="FF57" s="119"/>
      <c r="FG57" s="119"/>
      <c r="FH57" s="119"/>
      <c r="FI57" s="119"/>
      <c r="FJ57" s="119"/>
      <c r="FK57" s="119"/>
      <c r="FL57" s="119"/>
      <c r="FM57" s="119"/>
      <c r="FN57" s="119"/>
      <c r="FO57" s="119"/>
      <c r="FP57" s="119"/>
      <c r="FQ57" s="119"/>
      <c r="FR57" s="119"/>
      <c r="FS57" s="119"/>
      <c r="FT57" s="119"/>
      <c r="FU57" s="119"/>
      <c r="FV57" s="119"/>
      <c r="FW57" s="119"/>
      <c r="FX57" s="119"/>
      <c r="FY57" s="119"/>
      <c r="FZ57" s="119"/>
      <c r="GA57" s="119"/>
      <c r="GB57" s="119"/>
      <c r="GC57" s="119"/>
      <c r="GD57" s="119"/>
      <c r="GE57" s="119"/>
      <c r="GF57" s="119"/>
      <c r="GG57" s="119"/>
      <c r="GH57" s="119"/>
      <c r="GI57" s="119"/>
      <c r="GJ57" s="119"/>
      <c r="GK57" s="119"/>
      <c r="GL57" s="119"/>
      <c r="GM57" s="119"/>
      <c r="GN57" s="119"/>
      <c r="GO57" s="119"/>
      <c r="GP57" s="119"/>
      <c r="GQ57" s="119"/>
      <c r="GR57" s="119"/>
      <c r="GS57" s="119"/>
      <c r="GT57" s="119"/>
      <c r="GU57" s="119"/>
      <c r="GV57" s="119"/>
      <c r="GW57" s="119"/>
      <c r="GX57" s="119"/>
      <c r="GY57" s="119"/>
      <c r="GZ57" s="119"/>
      <c r="HA57" s="119"/>
      <c r="HB57" s="119"/>
      <c r="HC57" s="119"/>
      <c r="HD57" s="119"/>
      <c r="HE57" s="119"/>
      <c r="HF57" s="119"/>
      <c r="HG57" s="119"/>
      <c r="HH57" s="119"/>
      <c r="HI57" s="119"/>
      <c r="HJ57" s="119"/>
      <c r="HK57" s="119"/>
      <c r="HL57" s="119"/>
      <c r="HM57" s="119"/>
      <c r="HN57" s="119"/>
      <c r="HO57" s="119"/>
      <c r="HP57" s="119"/>
      <c r="HQ57" s="119"/>
      <c r="HR57" s="119"/>
      <c r="HS57" s="119"/>
      <c r="HT57" s="119"/>
      <c r="HU57" s="119"/>
      <c r="HV57" s="119"/>
      <c r="HW57" s="119"/>
      <c r="HX57" s="119"/>
      <c r="HY57" s="119"/>
      <c r="HZ57" s="119"/>
      <c r="IA57" s="119"/>
      <c r="IB57" s="119"/>
      <c r="IC57" s="119"/>
      <c r="ID57" s="119"/>
      <c r="IE57" s="119"/>
      <c r="IF57" s="119"/>
      <c r="IG57" s="119"/>
      <c r="IH57" s="119"/>
      <c r="II57" s="119"/>
      <c r="IJ57" s="119"/>
      <c r="IK57" s="119"/>
      <c r="IL57" s="119"/>
      <c r="IM57" s="119"/>
      <c r="IN57" s="119"/>
      <c r="IO57" s="119"/>
      <c r="IP57" s="119"/>
      <c r="IQ57" s="119"/>
      <c r="IR57" s="119"/>
      <c r="IS57" s="119"/>
      <c r="IT57" s="119"/>
      <c r="IU57" s="120"/>
      <c r="IV57" s="121"/>
    </row>
    <row r="58" spans="1:256" s="61" customFormat="1" ht="29.1" customHeight="1">
      <c r="A58" s="83">
        <v>45</v>
      </c>
      <c r="B58" s="88" t="s">
        <v>244</v>
      </c>
      <c r="C58" s="89" t="s">
        <v>245</v>
      </c>
      <c r="D58" s="90">
        <v>44669</v>
      </c>
      <c r="E58" s="84">
        <f>VLOOKUP(B58,'ABSEN MANUAL'!$B$7:$AR$109,40,0)</f>
        <v>19</v>
      </c>
      <c r="F58" s="84">
        <f>VLOOKUP(B58,'ABSEN MANUAL'!$B$7:$AR$109,41,0)</f>
        <v>0</v>
      </c>
      <c r="G58" s="84">
        <f>VLOOKUP(B58,'ABSEN MANUAL'!$B$7:$AR$109,42,0)</f>
        <v>0</v>
      </c>
      <c r="H58" s="84">
        <f>VLOOKUP(B58,'ABSEN MANUAL'!$B$7:$AR$109,43,0)</f>
        <v>19</v>
      </c>
      <c r="I58" s="101">
        <f t="shared" si="11"/>
        <v>0</v>
      </c>
      <c r="J58" s="102">
        <f t="shared" si="12"/>
        <v>0</v>
      </c>
      <c r="K58" s="102">
        <f t="shared" si="13"/>
        <v>427500</v>
      </c>
      <c r="L58" s="103">
        <v>0</v>
      </c>
      <c r="M58" s="103">
        <v>0</v>
      </c>
      <c r="N58" s="103">
        <v>0</v>
      </c>
      <c r="O58" s="104">
        <f t="shared" si="5"/>
        <v>0</v>
      </c>
      <c r="P58" s="104">
        <f t="shared" si="6"/>
        <v>0</v>
      </c>
      <c r="Q58" s="113">
        <f t="shared" si="7"/>
        <v>0</v>
      </c>
      <c r="R58" s="114">
        <f t="shared" si="8"/>
        <v>427500</v>
      </c>
      <c r="S58" s="110">
        <f t="shared" si="14"/>
        <v>190000</v>
      </c>
      <c r="T58" s="114"/>
      <c r="U58" s="115">
        <f t="shared" si="10"/>
        <v>617500</v>
      </c>
      <c r="V58" s="111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/>
      <c r="EA58" s="119"/>
      <c r="EB58" s="119"/>
      <c r="EC58" s="119"/>
      <c r="ED58" s="119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19"/>
      <c r="EY58" s="119"/>
      <c r="EZ58" s="119"/>
      <c r="FA58" s="119"/>
      <c r="FB58" s="119"/>
      <c r="FC58" s="119"/>
      <c r="FD58" s="119"/>
      <c r="FE58" s="119"/>
      <c r="FF58" s="119"/>
      <c r="FG58" s="119"/>
      <c r="FH58" s="119"/>
      <c r="FI58" s="119"/>
      <c r="FJ58" s="119"/>
      <c r="FK58" s="119"/>
      <c r="FL58" s="119"/>
      <c r="FM58" s="119"/>
      <c r="FN58" s="119"/>
      <c r="FO58" s="119"/>
      <c r="FP58" s="119"/>
      <c r="FQ58" s="119"/>
      <c r="FR58" s="119"/>
      <c r="FS58" s="119"/>
      <c r="FT58" s="119"/>
      <c r="FU58" s="119"/>
      <c r="FV58" s="119"/>
      <c r="FW58" s="119"/>
      <c r="FX58" s="119"/>
      <c r="FY58" s="119"/>
      <c r="FZ58" s="119"/>
      <c r="GA58" s="119"/>
      <c r="GB58" s="119"/>
      <c r="GC58" s="119"/>
      <c r="GD58" s="119"/>
      <c r="GE58" s="119"/>
      <c r="GF58" s="119"/>
      <c r="GG58" s="119"/>
      <c r="GH58" s="119"/>
      <c r="GI58" s="119"/>
      <c r="GJ58" s="119"/>
      <c r="GK58" s="119"/>
      <c r="GL58" s="119"/>
      <c r="GM58" s="119"/>
      <c r="GN58" s="119"/>
      <c r="GO58" s="119"/>
      <c r="GP58" s="119"/>
      <c r="GQ58" s="119"/>
      <c r="GR58" s="119"/>
      <c r="GS58" s="119"/>
      <c r="GT58" s="119"/>
      <c r="GU58" s="119"/>
      <c r="GV58" s="119"/>
      <c r="GW58" s="119"/>
      <c r="GX58" s="119"/>
      <c r="GY58" s="119"/>
      <c r="GZ58" s="119"/>
      <c r="HA58" s="119"/>
      <c r="HB58" s="119"/>
      <c r="HC58" s="119"/>
      <c r="HD58" s="119"/>
      <c r="HE58" s="119"/>
      <c r="HF58" s="119"/>
      <c r="HG58" s="119"/>
      <c r="HH58" s="119"/>
      <c r="HI58" s="119"/>
      <c r="HJ58" s="119"/>
      <c r="HK58" s="119"/>
      <c r="HL58" s="119"/>
      <c r="HM58" s="119"/>
      <c r="HN58" s="119"/>
      <c r="HO58" s="119"/>
      <c r="HP58" s="119"/>
      <c r="HQ58" s="119"/>
      <c r="HR58" s="119"/>
      <c r="HS58" s="119"/>
      <c r="HT58" s="119"/>
      <c r="HU58" s="119"/>
      <c r="HV58" s="119"/>
      <c r="HW58" s="119"/>
      <c r="HX58" s="119"/>
      <c r="HY58" s="119"/>
      <c r="HZ58" s="119"/>
      <c r="IA58" s="119"/>
      <c r="IB58" s="119"/>
      <c r="IC58" s="119"/>
      <c r="ID58" s="119"/>
      <c r="IE58" s="119"/>
      <c r="IF58" s="119"/>
      <c r="IG58" s="119"/>
      <c r="IH58" s="119"/>
      <c r="II58" s="119"/>
      <c r="IJ58" s="119"/>
      <c r="IK58" s="119"/>
      <c r="IL58" s="119"/>
      <c r="IM58" s="119"/>
      <c r="IN58" s="119"/>
      <c r="IO58" s="119"/>
      <c r="IP58" s="119"/>
      <c r="IQ58" s="119"/>
      <c r="IR58" s="119"/>
      <c r="IS58" s="119"/>
      <c r="IT58" s="119"/>
      <c r="IU58" s="120"/>
      <c r="IV58" s="121"/>
    </row>
    <row r="59" spans="1:256" s="61" customFormat="1" ht="29.1" customHeight="1">
      <c r="A59" s="83">
        <v>46</v>
      </c>
      <c r="B59" s="122" t="s">
        <v>246</v>
      </c>
      <c r="C59" s="123" t="s">
        <v>247</v>
      </c>
      <c r="D59" s="124">
        <v>44712</v>
      </c>
      <c r="E59" s="84">
        <f>VLOOKUP(B59,'ABSEN MANUAL'!$B$7:$AR$109,40,0)</f>
        <v>22</v>
      </c>
      <c r="F59" s="84">
        <f>VLOOKUP(B59,'ABSEN MANUAL'!$B$7:$AR$109,41,0)</f>
        <v>0</v>
      </c>
      <c r="G59" s="84">
        <f>VLOOKUP(B59,'ABSEN MANUAL'!$B$7:$AR$109,42,0)</f>
        <v>0</v>
      </c>
      <c r="H59" s="84">
        <f>VLOOKUP(B59,'ABSEN MANUAL'!$B$7:$AR$109,43,0)</f>
        <v>22</v>
      </c>
      <c r="I59" s="101">
        <f t="shared" si="11"/>
        <v>0</v>
      </c>
      <c r="J59" s="102">
        <f t="shared" si="12"/>
        <v>0</v>
      </c>
      <c r="K59" s="102">
        <f t="shared" si="13"/>
        <v>495000</v>
      </c>
      <c r="L59" s="103">
        <v>0</v>
      </c>
      <c r="M59" s="103">
        <v>0</v>
      </c>
      <c r="N59" s="103">
        <v>0</v>
      </c>
      <c r="O59" s="104">
        <f t="shared" si="5"/>
        <v>0</v>
      </c>
      <c r="P59" s="104">
        <f t="shared" si="6"/>
        <v>0</v>
      </c>
      <c r="Q59" s="113">
        <f t="shared" si="7"/>
        <v>0</v>
      </c>
      <c r="R59" s="114">
        <f t="shared" si="8"/>
        <v>495000</v>
      </c>
      <c r="S59" s="110">
        <f t="shared" si="14"/>
        <v>220000</v>
      </c>
      <c r="T59" s="114"/>
      <c r="U59" s="115">
        <f t="shared" si="10"/>
        <v>715000</v>
      </c>
      <c r="V59" s="111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  <c r="DV59" s="119"/>
      <c r="DW59" s="119"/>
      <c r="DX59" s="119"/>
      <c r="DY59" s="119"/>
      <c r="DZ59" s="119"/>
      <c r="EA59" s="119"/>
      <c r="EB59" s="119"/>
      <c r="EC59" s="119"/>
      <c r="ED59" s="119"/>
      <c r="EE59" s="119"/>
      <c r="EF59" s="119"/>
      <c r="EG59" s="119"/>
      <c r="EH59" s="119"/>
      <c r="EI59" s="119"/>
      <c r="EJ59" s="119"/>
      <c r="EK59" s="119"/>
      <c r="EL59" s="119"/>
      <c r="EM59" s="119"/>
      <c r="EN59" s="119"/>
      <c r="EO59" s="119"/>
      <c r="EP59" s="119"/>
      <c r="EQ59" s="119"/>
      <c r="ER59" s="119"/>
      <c r="ES59" s="119"/>
      <c r="ET59" s="119"/>
      <c r="EU59" s="119"/>
      <c r="EV59" s="119"/>
      <c r="EW59" s="119"/>
      <c r="EX59" s="119"/>
      <c r="EY59" s="119"/>
      <c r="EZ59" s="119"/>
      <c r="FA59" s="119"/>
      <c r="FB59" s="119"/>
      <c r="FC59" s="119"/>
      <c r="FD59" s="119"/>
      <c r="FE59" s="119"/>
      <c r="FF59" s="119"/>
      <c r="FG59" s="119"/>
      <c r="FH59" s="119"/>
      <c r="FI59" s="119"/>
      <c r="FJ59" s="119"/>
      <c r="FK59" s="119"/>
      <c r="FL59" s="119"/>
      <c r="FM59" s="119"/>
      <c r="FN59" s="119"/>
      <c r="FO59" s="119"/>
      <c r="FP59" s="119"/>
      <c r="FQ59" s="119"/>
      <c r="FR59" s="119"/>
      <c r="FS59" s="119"/>
      <c r="FT59" s="119"/>
      <c r="FU59" s="119"/>
      <c r="FV59" s="119"/>
      <c r="FW59" s="119"/>
      <c r="FX59" s="119"/>
      <c r="FY59" s="119"/>
      <c r="FZ59" s="119"/>
      <c r="GA59" s="119"/>
      <c r="GB59" s="119"/>
      <c r="GC59" s="119"/>
      <c r="GD59" s="119"/>
      <c r="GE59" s="119"/>
      <c r="GF59" s="119"/>
      <c r="GG59" s="119"/>
      <c r="GH59" s="119"/>
      <c r="GI59" s="119"/>
      <c r="GJ59" s="119"/>
      <c r="GK59" s="119"/>
      <c r="GL59" s="119"/>
      <c r="GM59" s="119"/>
      <c r="GN59" s="119"/>
      <c r="GO59" s="119"/>
      <c r="GP59" s="119"/>
      <c r="GQ59" s="119"/>
      <c r="GR59" s="119"/>
      <c r="GS59" s="119"/>
      <c r="GT59" s="119"/>
      <c r="GU59" s="119"/>
      <c r="GV59" s="119"/>
      <c r="GW59" s="119"/>
      <c r="GX59" s="119"/>
      <c r="GY59" s="119"/>
      <c r="GZ59" s="119"/>
      <c r="HA59" s="119"/>
      <c r="HB59" s="119"/>
      <c r="HC59" s="119"/>
      <c r="HD59" s="119"/>
      <c r="HE59" s="119"/>
      <c r="HF59" s="119"/>
      <c r="HG59" s="119"/>
      <c r="HH59" s="119"/>
      <c r="HI59" s="119"/>
      <c r="HJ59" s="119"/>
      <c r="HK59" s="119"/>
      <c r="HL59" s="119"/>
      <c r="HM59" s="119"/>
      <c r="HN59" s="119"/>
      <c r="HO59" s="119"/>
      <c r="HP59" s="119"/>
      <c r="HQ59" s="119"/>
      <c r="HR59" s="119"/>
      <c r="HS59" s="119"/>
      <c r="HT59" s="119"/>
      <c r="HU59" s="119"/>
      <c r="HV59" s="119"/>
      <c r="HW59" s="119"/>
      <c r="HX59" s="119"/>
      <c r="HY59" s="119"/>
      <c r="HZ59" s="119"/>
      <c r="IA59" s="119"/>
      <c r="IB59" s="119"/>
      <c r="IC59" s="119"/>
      <c r="ID59" s="119"/>
      <c r="IE59" s="119"/>
      <c r="IF59" s="119"/>
      <c r="IG59" s="119"/>
      <c r="IH59" s="119"/>
      <c r="II59" s="119"/>
      <c r="IJ59" s="119"/>
      <c r="IK59" s="119"/>
      <c r="IL59" s="119"/>
      <c r="IM59" s="119"/>
      <c r="IN59" s="119"/>
      <c r="IO59" s="119"/>
      <c r="IP59" s="119"/>
      <c r="IQ59" s="119"/>
      <c r="IR59" s="119"/>
      <c r="IS59" s="119"/>
      <c r="IT59" s="119"/>
      <c r="IU59" s="120"/>
      <c r="IV59" s="121"/>
    </row>
    <row r="60" spans="1:256" s="61" customFormat="1" ht="29.1" customHeight="1">
      <c r="A60" s="83">
        <v>47</v>
      </c>
      <c r="B60" s="122" t="s">
        <v>248</v>
      </c>
      <c r="C60" s="123" t="s">
        <v>249</v>
      </c>
      <c r="D60" s="124">
        <v>44712</v>
      </c>
      <c r="E60" s="84">
        <f>VLOOKUP(B60,'ABSEN MANUAL'!$B$7:$AR$109,40,0)</f>
        <v>20</v>
      </c>
      <c r="F60" s="84">
        <f>VLOOKUP(B60,'ABSEN MANUAL'!$B$7:$AR$109,41,0)</f>
        <v>0</v>
      </c>
      <c r="G60" s="84">
        <f>VLOOKUP(B60,'ABSEN MANUAL'!$B$7:$AR$109,42,0)</f>
        <v>0</v>
      </c>
      <c r="H60" s="84">
        <f>VLOOKUP(B60,'ABSEN MANUAL'!$B$7:$AR$109,43,0)</f>
        <v>20</v>
      </c>
      <c r="I60" s="101">
        <f t="shared" si="11"/>
        <v>0</v>
      </c>
      <c r="J60" s="102">
        <f t="shared" si="12"/>
        <v>0</v>
      </c>
      <c r="K60" s="102">
        <f t="shared" si="13"/>
        <v>450000</v>
      </c>
      <c r="L60" s="103">
        <v>0</v>
      </c>
      <c r="M60" s="103">
        <v>0</v>
      </c>
      <c r="N60" s="103">
        <v>0</v>
      </c>
      <c r="O60" s="104">
        <f t="shared" si="5"/>
        <v>0</v>
      </c>
      <c r="P60" s="104">
        <f t="shared" si="6"/>
        <v>0</v>
      </c>
      <c r="Q60" s="113">
        <f t="shared" si="7"/>
        <v>0</v>
      </c>
      <c r="R60" s="114">
        <f t="shared" si="8"/>
        <v>450000</v>
      </c>
      <c r="S60" s="110">
        <f t="shared" si="14"/>
        <v>200000</v>
      </c>
      <c r="T60" s="114"/>
      <c r="U60" s="115">
        <f t="shared" si="10"/>
        <v>650000</v>
      </c>
      <c r="V60" s="111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/>
      <c r="EA60" s="119"/>
      <c r="EB60" s="119"/>
      <c r="EC60" s="119"/>
      <c r="ED60" s="119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19"/>
      <c r="EY60" s="119"/>
      <c r="EZ60" s="119"/>
      <c r="FA60" s="119"/>
      <c r="FB60" s="119"/>
      <c r="FC60" s="119"/>
      <c r="FD60" s="119"/>
      <c r="FE60" s="119"/>
      <c r="FF60" s="119"/>
      <c r="FG60" s="119"/>
      <c r="FH60" s="119"/>
      <c r="FI60" s="119"/>
      <c r="FJ60" s="119"/>
      <c r="FK60" s="119"/>
      <c r="FL60" s="119"/>
      <c r="FM60" s="119"/>
      <c r="FN60" s="119"/>
      <c r="FO60" s="119"/>
      <c r="FP60" s="119"/>
      <c r="FQ60" s="119"/>
      <c r="FR60" s="119"/>
      <c r="FS60" s="119"/>
      <c r="FT60" s="119"/>
      <c r="FU60" s="119"/>
      <c r="FV60" s="119"/>
      <c r="FW60" s="119"/>
      <c r="FX60" s="119"/>
      <c r="FY60" s="119"/>
      <c r="FZ60" s="119"/>
      <c r="GA60" s="119"/>
      <c r="GB60" s="119"/>
      <c r="GC60" s="119"/>
      <c r="GD60" s="119"/>
      <c r="GE60" s="119"/>
      <c r="GF60" s="119"/>
      <c r="GG60" s="119"/>
      <c r="GH60" s="119"/>
      <c r="GI60" s="119"/>
      <c r="GJ60" s="119"/>
      <c r="GK60" s="119"/>
      <c r="GL60" s="119"/>
      <c r="GM60" s="119"/>
      <c r="GN60" s="119"/>
      <c r="GO60" s="119"/>
      <c r="GP60" s="119"/>
      <c r="GQ60" s="119"/>
      <c r="GR60" s="119"/>
      <c r="GS60" s="119"/>
      <c r="GT60" s="119"/>
      <c r="GU60" s="119"/>
      <c r="GV60" s="119"/>
      <c r="GW60" s="119"/>
      <c r="GX60" s="119"/>
      <c r="GY60" s="119"/>
      <c r="GZ60" s="119"/>
      <c r="HA60" s="119"/>
      <c r="HB60" s="119"/>
      <c r="HC60" s="119"/>
      <c r="HD60" s="119"/>
      <c r="HE60" s="119"/>
      <c r="HF60" s="119"/>
      <c r="HG60" s="119"/>
      <c r="HH60" s="119"/>
      <c r="HI60" s="119"/>
      <c r="HJ60" s="119"/>
      <c r="HK60" s="119"/>
      <c r="HL60" s="119"/>
      <c r="HM60" s="119"/>
      <c r="HN60" s="119"/>
      <c r="HO60" s="119"/>
      <c r="HP60" s="119"/>
      <c r="HQ60" s="119"/>
      <c r="HR60" s="119"/>
      <c r="HS60" s="119"/>
      <c r="HT60" s="119"/>
      <c r="HU60" s="119"/>
      <c r="HV60" s="119"/>
      <c r="HW60" s="119"/>
      <c r="HX60" s="119"/>
      <c r="HY60" s="119"/>
      <c r="HZ60" s="119"/>
      <c r="IA60" s="119"/>
      <c r="IB60" s="119"/>
      <c r="IC60" s="119"/>
      <c r="ID60" s="119"/>
      <c r="IE60" s="119"/>
      <c r="IF60" s="119"/>
      <c r="IG60" s="119"/>
      <c r="IH60" s="119"/>
      <c r="II60" s="119"/>
      <c r="IJ60" s="119"/>
      <c r="IK60" s="119"/>
      <c r="IL60" s="119"/>
      <c r="IM60" s="119"/>
      <c r="IN60" s="119"/>
      <c r="IO60" s="119"/>
      <c r="IP60" s="119"/>
      <c r="IQ60" s="119"/>
      <c r="IR60" s="119"/>
      <c r="IS60" s="119"/>
      <c r="IT60" s="119"/>
      <c r="IU60" s="120"/>
      <c r="IV60" s="121"/>
    </row>
    <row r="61" spans="1:256" s="61" customFormat="1" ht="29.1" customHeight="1">
      <c r="A61" s="83">
        <v>48</v>
      </c>
      <c r="B61" s="122" t="s">
        <v>250</v>
      </c>
      <c r="C61" s="123" t="s">
        <v>251</v>
      </c>
      <c r="D61" s="124">
        <v>44712</v>
      </c>
      <c r="E61" s="84">
        <f>VLOOKUP(B61,'ABSEN MANUAL'!$B$7:$AR$109,40,0)</f>
        <v>22</v>
      </c>
      <c r="F61" s="84">
        <f>VLOOKUP(B61,'ABSEN MANUAL'!$B$7:$AR$109,41,0)</f>
        <v>0</v>
      </c>
      <c r="G61" s="84">
        <f>VLOOKUP(B61,'ABSEN MANUAL'!$B$7:$AR$109,42,0)</f>
        <v>0</v>
      </c>
      <c r="H61" s="84">
        <f>VLOOKUP(B61,'ABSEN MANUAL'!$B$7:$AR$109,43,0)</f>
        <v>22</v>
      </c>
      <c r="I61" s="101">
        <f t="shared" si="11"/>
        <v>0</v>
      </c>
      <c r="J61" s="102">
        <f t="shared" si="12"/>
        <v>0</v>
      </c>
      <c r="K61" s="102">
        <f t="shared" si="13"/>
        <v>495000</v>
      </c>
      <c r="L61" s="103">
        <v>0</v>
      </c>
      <c r="M61" s="103">
        <v>0</v>
      </c>
      <c r="N61" s="103">
        <v>0</v>
      </c>
      <c r="O61" s="104">
        <f t="shared" si="5"/>
        <v>0</v>
      </c>
      <c r="P61" s="104">
        <f t="shared" si="6"/>
        <v>0</v>
      </c>
      <c r="Q61" s="113">
        <f t="shared" si="7"/>
        <v>0</v>
      </c>
      <c r="R61" s="114">
        <f t="shared" si="8"/>
        <v>495000</v>
      </c>
      <c r="S61" s="110">
        <f t="shared" si="14"/>
        <v>220000</v>
      </c>
      <c r="T61" s="114"/>
      <c r="U61" s="115">
        <f t="shared" si="10"/>
        <v>715000</v>
      </c>
      <c r="V61" s="111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  <c r="DV61" s="119"/>
      <c r="DW61" s="119"/>
      <c r="DX61" s="119"/>
      <c r="DY61" s="119"/>
      <c r="DZ61" s="119"/>
      <c r="EA61" s="119"/>
      <c r="EB61" s="119"/>
      <c r="EC61" s="119"/>
      <c r="ED61" s="119"/>
      <c r="EE61" s="119"/>
      <c r="EF61" s="119"/>
      <c r="EG61" s="119"/>
      <c r="EH61" s="119"/>
      <c r="EI61" s="119"/>
      <c r="EJ61" s="119"/>
      <c r="EK61" s="119"/>
      <c r="EL61" s="119"/>
      <c r="EM61" s="119"/>
      <c r="EN61" s="119"/>
      <c r="EO61" s="119"/>
      <c r="EP61" s="119"/>
      <c r="EQ61" s="119"/>
      <c r="ER61" s="119"/>
      <c r="ES61" s="119"/>
      <c r="ET61" s="119"/>
      <c r="EU61" s="119"/>
      <c r="EV61" s="119"/>
      <c r="EW61" s="119"/>
      <c r="EX61" s="119"/>
      <c r="EY61" s="119"/>
      <c r="EZ61" s="119"/>
      <c r="FA61" s="119"/>
      <c r="FB61" s="119"/>
      <c r="FC61" s="119"/>
      <c r="FD61" s="119"/>
      <c r="FE61" s="119"/>
      <c r="FF61" s="119"/>
      <c r="FG61" s="119"/>
      <c r="FH61" s="119"/>
      <c r="FI61" s="119"/>
      <c r="FJ61" s="119"/>
      <c r="FK61" s="119"/>
      <c r="FL61" s="119"/>
      <c r="FM61" s="119"/>
      <c r="FN61" s="119"/>
      <c r="FO61" s="119"/>
      <c r="FP61" s="119"/>
      <c r="FQ61" s="119"/>
      <c r="FR61" s="119"/>
      <c r="FS61" s="119"/>
      <c r="FT61" s="119"/>
      <c r="FU61" s="119"/>
      <c r="FV61" s="119"/>
      <c r="FW61" s="119"/>
      <c r="FX61" s="119"/>
      <c r="FY61" s="119"/>
      <c r="FZ61" s="119"/>
      <c r="GA61" s="119"/>
      <c r="GB61" s="119"/>
      <c r="GC61" s="119"/>
      <c r="GD61" s="119"/>
      <c r="GE61" s="119"/>
      <c r="GF61" s="119"/>
      <c r="GG61" s="119"/>
      <c r="GH61" s="119"/>
      <c r="GI61" s="119"/>
      <c r="GJ61" s="119"/>
      <c r="GK61" s="119"/>
      <c r="GL61" s="119"/>
      <c r="GM61" s="119"/>
      <c r="GN61" s="119"/>
      <c r="GO61" s="119"/>
      <c r="GP61" s="119"/>
      <c r="GQ61" s="119"/>
      <c r="GR61" s="119"/>
      <c r="GS61" s="119"/>
      <c r="GT61" s="119"/>
      <c r="GU61" s="119"/>
      <c r="GV61" s="119"/>
      <c r="GW61" s="119"/>
      <c r="GX61" s="119"/>
      <c r="GY61" s="119"/>
      <c r="GZ61" s="119"/>
      <c r="HA61" s="119"/>
      <c r="HB61" s="119"/>
      <c r="HC61" s="119"/>
      <c r="HD61" s="119"/>
      <c r="HE61" s="119"/>
      <c r="HF61" s="119"/>
      <c r="HG61" s="119"/>
      <c r="HH61" s="119"/>
      <c r="HI61" s="119"/>
      <c r="HJ61" s="119"/>
      <c r="HK61" s="119"/>
      <c r="HL61" s="119"/>
      <c r="HM61" s="119"/>
      <c r="HN61" s="119"/>
      <c r="HO61" s="119"/>
      <c r="HP61" s="119"/>
      <c r="HQ61" s="119"/>
      <c r="HR61" s="119"/>
      <c r="HS61" s="119"/>
      <c r="HT61" s="119"/>
      <c r="HU61" s="119"/>
      <c r="HV61" s="119"/>
      <c r="HW61" s="119"/>
      <c r="HX61" s="119"/>
      <c r="HY61" s="119"/>
      <c r="HZ61" s="119"/>
      <c r="IA61" s="119"/>
      <c r="IB61" s="119"/>
      <c r="IC61" s="119"/>
      <c r="ID61" s="119"/>
      <c r="IE61" s="119"/>
      <c r="IF61" s="119"/>
      <c r="IG61" s="119"/>
      <c r="IH61" s="119"/>
      <c r="II61" s="119"/>
      <c r="IJ61" s="119"/>
      <c r="IK61" s="119"/>
      <c r="IL61" s="119"/>
      <c r="IM61" s="119"/>
      <c r="IN61" s="119"/>
      <c r="IO61" s="119"/>
      <c r="IP61" s="119"/>
      <c r="IQ61" s="119"/>
      <c r="IR61" s="119"/>
      <c r="IS61" s="119"/>
      <c r="IT61" s="119"/>
      <c r="IU61" s="120"/>
      <c r="IV61" s="121"/>
    </row>
    <row r="62" spans="1:256" s="61" customFormat="1" ht="29.1" customHeight="1">
      <c r="A62" s="83">
        <v>49</v>
      </c>
      <c r="B62" s="122" t="s">
        <v>252</v>
      </c>
      <c r="C62" s="123" t="s">
        <v>253</v>
      </c>
      <c r="D62" s="124">
        <v>44712</v>
      </c>
      <c r="E62" s="84">
        <f>VLOOKUP(B62,'ABSEN MANUAL'!$B$7:$AR$109,40,0)</f>
        <v>22</v>
      </c>
      <c r="F62" s="84">
        <f>VLOOKUP(B62,'ABSEN MANUAL'!$B$7:$AR$109,41,0)</f>
        <v>0</v>
      </c>
      <c r="G62" s="84">
        <f>VLOOKUP(B62,'ABSEN MANUAL'!$B$7:$AR$109,42,0)</f>
        <v>0</v>
      </c>
      <c r="H62" s="84">
        <f>VLOOKUP(B62,'ABSEN MANUAL'!$B$7:$AR$109,43,0)</f>
        <v>22</v>
      </c>
      <c r="I62" s="101">
        <f t="shared" si="11"/>
        <v>0</v>
      </c>
      <c r="J62" s="102">
        <f t="shared" si="12"/>
        <v>0</v>
      </c>
      <c r="K62" s="102">
        <f t="shared" si="13"/>
        <v>495000</v>
      </c>
      <c r="L62" s="103">
        <v>0</v>
      </c>
      <c r="M62" s="103">
        <v>0</v>
      </c>
      <c r="N62" s="103">
        <v>0</v>
      </c>
      <c r="O62" s="104">
        <f t="shared" si="5"/>
        <v>0</v>
      </c>
      <c r="P62" s="104">
        <f t="shared" si="6"/>
        <v>0</v>
      </c>
      <c r="Q62" s="113">
        <f t="shared" si="7"/>
        <v>0</v>
      </c>
      <c r="R62" s="114">
        <f t="shared" si="8"/>
        <v>495000</v>
      </c>
      <c r="S62" s="110">
        <f t="shared" si="14"/>
        <v>220000</v>
      </c>
      <c r="T62" s="114"/>
      <c r="U62" s="115">
        <f t="shared" si="10"/>
        <v>715000</v>
      </c>
      <c r="V62" s="111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/>
      <c r="EA62" s="119"/>
      <c r="EB62" s="119"/>
      <c r="EC62" s="119"/>
      <c r="ED62" s="119"/>
      <c r="EE62" s="119"/>
      <c r="EF62" s="119"/>
      <c r="EG62" s="119"/>
      <c r="EH62" s="119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19"/>
      <c r="EY62" s="119"/>
      <c r="EZ62" s="119"/>
      <c r="FA62" s="119"/>
      <c r="FB62" s="119"/>
      <c r="FC62" s="119"/>
      <c r="FD62" s="119"/>
      <c r="FE62" s="119"/>
      <c r="FF62" s="119"/>
      <c r="FG62" s="119"/>
      <c r="FH62" s="119"/>
      <c r="FI62" s="119"/>
      <c r="FJ62" s="119"/>
      <c r="FK62" s="119"/>
      <c r="FL62" s="119"/>
      <c r="FM62" s="119"/>
      <c r="FN62" s="119"/>
      <c r="FO62" s="119"/>
      <c r="FP62" s="119"/>
      <c r="FQ62" s="119"/>
      <c r="FR62" s="119"/>
      <c r="FS62" s="119"/>
      <c r="FT62" s="119"/>
      <c r="FU62" s="119"/>
      <c r="FV62" s="119"/>
      <c r="FW62" s="119"/>
      <c r="FX62" s="119"/>
      <c r="FY62" s="119"/>
      <c r="FZ62" s="119"/>
      <c r="GA62" s="119"/>
      <c r="GB62" s="119"/>
      <c r="GC62" s="119"/>
      <c r="GD62" s="119"/>
      <c r="GE62" s="119"/>
      <c r="GF62" s="119"/>
      <c r="GG62" s="119"/>
      <c r="GH62" s="119"/>
      <c r="GI62" s="119"/>
      <c r="GJ62" s="119"/>
      <c r="GK62" s="119"/>
      <c r="GL62" s="119"/>
      <c r="GM62" s="119"/>
      <c r="GN62" s="119"/>
      <c r="GO62" s="119"/>
      <c r="GP62" s="119"/>
      <c r="GQ62" s="119"/>
      <c r="GR62" s="119"/>
      <c r="GS62" s="119"/>
      <c r="GT62" s="119"/>
      <c r="GU62" s="119"/>
      <c r="GV62" s="119"/>
      <c r="GW62" s="119"/>
      <c r="GX62" s="119"/>
      <c r="GY62" s="119"/>
      <c r="GZ62" s="119"/>
      <c r="HA62" s="119"/>
      <c r="HB62" s="119"/>
      <c r="HC62" s="119"/>
      <c r="HD62" s="119"/>
      <c r="HE62" s="119"/>
      <c r="HF62" s="119"/>
      <c r="HG62" s="119"/>
      <c r="HH62" s="119"/>
      <c r="HI62" s="119"/>
      <c r="HJ62" s="119"/>
      <c r="HK62" s="119"/>
      <c r="HL62" s="119"/>
      <c r="HM62" s="119"/>
      <c r="HN62" s="119"/>
      <c r="HO62" s="119"/>
      <c r="HP62" s="119"/>
      <c r="HQ62" s="119"/>
      <c r="HR62" s="119"/>
      <c r="HS62" s="119"/>
      <c r="HT62" s="119"/>
      <c r="HU62" s="119"/>
      <c r="HV62" s="119"/>
      <c r="HW62" s="119"/>
      <c r="HX62" s="119"/>
      <c r="HY62" s="119"/>
      <c r="HZ62" s="119"/>
      <c r="IA62" s="119"/>
      <c r="IB62" s="119"/>
      <c r="IC62" s="119"/>
      <c r="ID62" s="119"/>
      <c r="IE62" s="119"/>
      <c r="IF62" s="119"/>
      <c r="IG62" s="119"/>
      <c r="IH62" s="119"/>
      <c r="II62" s="119"/>
      <c r="IJ62" s="119"/>
      <c r="IK62" s="119"/>
      <c r="IL62" s="119"/>
      <c r="IM62" s="119"/>
      <c r="IN62" s="119"/>
      <c r="IO62" s="119"/>
      <c r="IP62" s="119"/>
      <c r="IQ62" s="119"/>
      <c r="IR62" s="119"/>
      <c r="IS62" s="119"/>
      <c r="IT62" s="119"/>
      <c r="IU62" s="120"/>
      <c r="IV62" s="121"/>
    </row>
    <row r="63" spans="1:256" s="61" customFormat="1" ht="29.1" customHeight="1">
      <c r="A63" s="83">
        <v>50</v>
      </c>
      <c r="B63" s="122" t="s">
        <v>254</v>
      </c>
      <c r="C63" s="123" t="s">
        <v>255</v>
      </c>
      <c r="D63" s="124">
        <v>44712</v>
      </c>
      <c r="E63" s="84">
        <f>VLOOKUP(B63,'ABSEN MANUAL'!$B$7:$AR$109,40,0)</f>
        <v>22</v>
      </c>
      <c r="F63" s="84">
        <f>VLOOKUP(B63,'ABSEN MANUAL'!$B$7:$AR$109,41,0)</f>
        <v>0</v>
      </c>
      <c r="G63" s="84">
        <f>VLOOKUP(B63,'ABSEN MANUAL'!$B$7:$AR$109,42,0)</f>
        <v>0</v>
      </c>
      <c r="H63" s="84">
        <f>VLOOKUP(B63,'ABSEN MANUAL'!$B$7:$AR$109,43,0)</f>
        <v>22</v>
      </c>
      <c r="I63" s="101">
        <f t="shared" si="11"/>
        <v>0</v>
      </c>
      <c r="J63" s="102">
        <f t="shared" si="12"/>
        <v>0</v>
      </c>
      <c r="K63" s="102">
        <f t="shared" si="13"/>
        <v>495000</v>
      </c>
      <c r="L63" s="103">
        <v>0</v>
      </c>
      <c r="M63" s="103">
        <v>0</v>
      </c>
      <c r="N63" s="103">
        <v>0</v>
      </c>
      <c r="O63" s="104">
        <f t="shared" ref="O63:O85" si="15">L63*1300</f>
        <v>0</v>
      </c>
      <c r="P63" s="104">
        <f t="shared" ref="P63:P85" si="16">M63*1700</f>
        <v>0</v>
      </c>
      <c r="Q63" s="113">
        <f t="shared" ref="Q63:Q85" si="17">N63*2200</f>
        <v>0</v>
      </c>
      <c r="R63" s="114">
        <f t="shared" ref="R63:R85" si="18">SUM(I63:K63)+SUM(O63:Q63)</f>
        <v>495000</v>
      </c>
      <c r="S63" s="110">
        <f t="shared" si="14"/>
        <v>220000</v>
      </c>
      <c r="T63" s="114"/>
      <c r="U63" s="115">
        <f t="shared" ref="U63:U85" si="19">SUM(R63+S63)-T63</f>
        <v>715000</v>
      </c>
      <c r="V63" s="111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  <c r="DV63" s="119"/>
      <c r="DW63" s="119"/>
      <c r="DX63" s="119"/>
      <c r="DY63" s="119"/>
      <c r="DZ63" s="119"/>
      <c r="EA63" s="119"/>
      <c r="EB63" s="119"/>
      <c r="EC63" s="119"/>
      <c r="ED63" s="119"/>
      <c r="EE63" s="119"/>
      <c r="EF63" s="119"/>
      <c r="EG63" s="119"/>
      <c r="EH63" s="119"/>
      <c r="EI63" s="119"/>
      <c r="EJ63" s="119"/>
      <c r="EK63" s="119"/>
      <c r="EL63" s="119"/>
      <c r="EM63" s="119"/>
      <c r="EN63" s="119"/>
      <c r="EO63" s="119"/>
      <c r="EP63" s="119"/>
      <c r="EQ63" s="119"/>
      <c r="ER63" s="119"/>
      <c r="ES63" s="119"/>
      <c r="ET63" s="119"/>
      <c r="EU63" s="119"/>
      <c r="EV63" s="119"/>
      <c r="EW63" s="119"/>
      <c r="EX63" s="119"/>
      <c r="EY63" s="119"/>
      <c r="EZ63" s="119"/>
      <c r="FA63" s="119"/>
      <c r="FB63" s="119"/>
      <c r="FC63" s="119"/>
      <c r="FD63" s="119"/>
      <c r="FE63" s="119"/>
      <c r="FF63" s="119"/>
      <c r="FG63" s="119"/>
      <c r="FH63" s="119"/>
      <c r="FI63" s="119"/>
      <c r="FJ63" s="119"/>
      <c r="FK63" s="119"/>
      <c r="FL63" s="119"/>
      <c r="FM63" s="119"/>
      <c r="FN63" s="119"/>
      <c r="FO63" s="119"/>
      <c r="FP63" s="119"/>
      <c r="FQ63" s="119"/>
      <c r="FR63" s="119"/>
      <c r="FS63" s="119"/>
      <c r="FT63" s="119"/>
      <c r="FU63" s="119"/>
      <c r="FV63" s="119"/>
      <c r="FW63" s="119"/>
      <c r="FX63" s="119"/>
      <c r="FY63" s="119"/>
      <c r="FZ63" s="119"/>
      <c r="GA63" s="119"/>
      <c r="GB63" s="119"/>
      <c r="GC63" s="119"/>
      <c r="GD63" s="119"/>
      <c r="GE63" s="119"/>
      <c r="GF63" s="119"/>
      <c r="GG63" s="119"/>
      <c r="GH63" s="119"/>
      <c r="GI63" s="119"/>
      <c r="GJ63" s="119"/>
      <c r="GK63" s="119"/>
      <c r="GL63" s="119"/>
      <c r="GM63" s="119"/>
      <c r="GN63" s="119"/>
      <c r="GO63" s="119"/>
      <c r="GP63" s="119"/>
      <c r="GQ63" s="119"/>
      <c r="GR63" s="119"/>
      <c r="GS63" s="119"/>
      <c r="GT63" s="119"/>
      <c r="GU63" s="119"/>
      <c r="GV63" s="119"/>
      <c r="GW63" s="119"/>
      <c r="GX63" s="119"/>
      <c r="GY63" s="119"/>
      <c r="GZ63" s="119"/>
      <c r="HA63" s="119"/>
      <c r="HB63" s="119"/>
      <c r="HC63" s="119"/>
      <c r="HD63" s="119"/>
      <c r="HE63" s="119"/>
      <c r="HF63" s="119"/>
      <c r="HG63" s="119"/>
      <c r="HH63" s="119"/>
      <c r="HI63" s="119"/>
      <c r="HJ63" s="119"/>
      <c r="HK63" s="119"/>
      <c r="HL63" s="119"/>
      <c r="HM63" s="119"/>
      <c r="HN63" s="119"/>
      <c r="HO63" s="119"/>
      <c r="HP63" s="119"/>
      <c r="HQ63" s="119"/>
      <c r="HR63" s="119"/>
      <c r="HS63" s="119"/>
      <c r="HT63" s="119"/>
      <c r="HU63" s="119"/>
      <c r="HV63" s="119"/>
      <c r="HW63" s="119"/>
      <c r="HX63" s="119"/>
      <c r="HY63" s="119"/>
      <c r="HZ63" s="119"/>
      <c r="IA63" s="119"/>
      <c r="IB63" s="119"/>
      <c r="IC63" s="119"/>
      <c r="ID63" s="119"/>
      <c r="IE63" s="119"/>
      <c r="IF63" s="119"/>
      <c r="IG63" s="119"/>
      <c r="IH63" s="119"/>
      <c r="II63" s="119"/>
      <c r="IJ63" s="119"/>
      <c r="IK63" s="119"/>
      <c r="IL63" s="119"/>
      <c r="IM63" s="119"/>
      <c r="IN63" s="119"/>
      <c r="IO63" s="119"/>
      <c r="IP63" s="119"/>
      <c r="IQ63" s="119"/>
      <c r="IR63" s="119"/>
      <c r="IS63" s="119"/>
      <c r="IT63" s="119"/>
      <c r="IU63" s="120"/>
      <c r="IV63" s="121"/>
    </row>
    <row r="64" spans="1:256" s="61" customFormat="1" ht="29.1" customHeight="1">
      <c r="A64" s="83">
        <v>51</v>
      </c>
      <c r="B64" s="122" t="s">
        <v>256</v>
      </c>
      <c r="C64" s="123" t="s">
        <v>257</v>
      </c>
      <c r="D64" s="124">
        <v>44712</v>
      </c>
      <c r="E64" s="84">
        <f>VLOOKUP(B64,'ABSEN MANUAL'!$B$7:$AR$109,40,0)</f>
        <v>22</v>
      </c>
      <c r="F64" s="84">
        <f>VLOOKUP(B64,'ABSEN MANUAL'!$B$7:$AR$109,41,0)</f>
        <v>0</v>
      </c>
      <c r="G64" s="84">
        <f>VLOOKUP(B64,'ABSEN MANUAL'!$B$7:$AR$109,42,0)</f>
        <v>0</v>
      </c>
      <c r="H64" s="84">
        <f>VLOOKUP(B64,'ABSEN MANUAL'!$B$7:$AR$109,43,0)</f>
        <v>22</v>
      </c>
      <c r="I64" s="101">
        <f t="shared" si="11"/>
        <v>0</v>
      </c>
      <c r="J64" s="102">
        <f t="shared" si="12"/>
        <v>0</v>
      </c>
      <c r="K64" s="102">
        <f t="shared" si="13"/>
        <v>495000</v>
      </c>
      <c r="L64" s="103">
        <v>0</v>
      </c>
      <c r="M64" s="103">
        <v>0</v>
      </c>
      <c r="N64" s="103">
        <v>0</v>
      </c>
      <c r="O64" s="104">
        <f t="shared" si="15"/>
        <v>0</v>
      </c>
      <c r="P64" s="104">
        <f t="shared" si="16"/>
        <v>0</v>
      </c>
      <c r="Q64" s="113">
        <f t="shared" si="17"/>
        <v>0</v>
      </c>
      <c r="R64" s="114">
        <f t="shared" si="18"/>
        <v>495000</v>
      </c>
      <c r="S64" s="110">
        <f t="shared" si="14"/>
        <v>220000</v>
      </c>
      <c r="T64" s="114"/>
      <c r="U64" s="115">
        <f t="shared" si="19"/>
        <v>715000</v>
      </c>
      <c r="V64" s="111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  <c r="DV64" s="119"/>
      <c r="DW64" s="119"/>
      <c r="DX64" s="119"/>
      <c r="DY64" s="119"/>
      <c r="DZ64" s="119"/>
      <c r="EA64" s="119"/>
      <c r="EB64" s="119"/>
      <c r="EC64" s="119"/>
      <c r="ED64" s="119"/>
      <c r="EE64" s="119"/>
      <c r="EF64" s="119"/>
      <c r="EG64" s="119"/>
      <c r="EH64" s="119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19"/>
      <c r="EU64" s="119"/>
      <c r="EV64" s="119"/>
      <c r="EW64" s="119"/>
      <c r="EX64" s="119"/>
      <c r="EY64" s="119"/>
      <c r="EZ64" s="119"/>
      <c r="FA64" s="119"/>
      <c r="FB64" s="119"/>
      <c r="FC64" s="119"/>
      <c r="FD64" s="119"/>
      <c r="FE64" s="119"/>
      <c r="FF64" s="119"/>
      <c r="FG64" s="119"/>
      <c r="FH64" s="119"/>
      <c r="FI64" s="119"/>
      <c r="FJ64" s="119"/>
      <c r="FK64" s="119"/>
      <c r="FL64" s="119"/>
      <c r="FM64" s="119"/>
      <c r="FN64" s="119"/>
      <c r="FO64" s="119"/>
      <c r="FP64" s="119"/>
      <c r="FQ64" s="119"/>
      <c r="FR64" s="119"/>
      <c r="FS64" s="119"/>
      <c r="FT64" s="119"/>
      <c r="FU64" s="119"/>
      <c r="FV64" s="119"/>
      <c r="FW64" s="119"/>
      <c r="FX64" s="119"/>
      <c r="FY64" s="119"/>
      <c r="FZ64" s="119"/>
      <c r="GA64" s="119"/>
      <c r="GB64" s="119"/>
      <c r="GC64" s="119"/>
      <c r="GD64" s="119"/>
      <c r="GE64" s="119"/>
      <c r="GF64" s="119"/>
      <c r="GG64" s="119"/>
      <c r="GH64" s="119"/>
      <c r="GI64" s="119"/>
      <c r="GJ64" s="119"/>
      <c r="GK64" s="119"/>
      <c r="GL64" s="119"/>
      <c r="GM64" s="119"/>
      <c r="GN64" s="119"/>
      <c r="GO64" s="119"/>
      <c r="GP64" s="119"/>
      <c r="GQ64" s="119"/>
      <c r="GR64" s="119"/>
      <c r="GS64" s="119"/>
      <c r="GT64" s="119"/>
      <c r="GU64" s="119"/>
      <c r="GV64" s="119"/>
      <c r="GW64" s="119"/>
      <c r="GX64" s="119"/>
      <c r="GY64" s="119"/>
      <c r="GZ64" s="119"/>
      <c r="HA64" s="119"/>
      <c r="HB64" s="119"/>
      <c r="HC64" s="119"/>
      <c r="HD64" s="119"/>
      <c r="HE64" s="119"/>
      <c r="HF64" s="119"/>
      <c r="HG64" s="119"/>
      <c r="HH64" s="119"/>
      <c r="HI64" s="119"/>
      <c r="HJ64" s="119"/>
      <c r="HK64" s="119"/>
      <c r="HL64" s="119"/>
      <c r="HM64" s="119"/>
      <c r="HN64" s="119"/>
      <c r="HO64" s="119"/>
      <c r="HP64" s="119"/>
      <c r="HQ64" s="119"/>
      <c r="HR64" s="119"/>
      <c r="HS64" s="119"/>
      <c r="HT64" s="119"/>
      <c r="HU64" s="119"/>
      <c r="HV64" s="119"/>
      <c r="HW64" s="119"/>
      <c r="HX64" s="119"/>
      <c r="HY64" s="119"/>
      <c r="HZ64" s="119"/>
      <c r="IA64" s="119"/>
      <c r="IB64" s="119"/>
      <c r="IC64" s="119"/>
      <c r="ID64" s="119"/>
      <c r="IE64" s="119"/>
      <c r="IF64" s="119"/>
      <c r="IG64" s="119"/>
      <c r="IH64" s="119"/>
      <c r="II64" s="119"/>
      <c r="IJ64" s="119"/>
      <c r="IK64" s="119"/>
      <c r="IL64" s="119"/>
      <c r="IM64" s="119"/>
      <c r="IN64" s="119"/>
      <c r="IO64" s="119"/>
      <c r="IP64" s="119"/>
      <c r="IQ64" s="119"/>
      <c r="IR64" s="119"/>
      <c r="IS64" s="119"/>
      <c r="IT64" s="119"/>
      <c r="IU64" s="120"/>
      <c r="IV64" s="121"/>
    </row>
    <row r="65" spans="1:256" s="61" customFormat="1" ht="29.1" customHeight="1">
      <c r="A65" s="83">
        <v>52</v>
      </c>
      <c r="B65" s="122" t="s">
        <v>258</v>
      </c>
      <c r="C65" s="123" t="s">
        <v>259</v>
      </c>
      <c r="D65" s="124">
        <v>44712</v>
      </c>
      <c r="E65" s="84">
        <f>VLOOKUP(B65,'ABSEN MANUAL'!$B$7:$AR$109,40,0)</f>
        <v>21</v>
      </c>
      <c r="F65" s="84">
        <f>VLOOKUP(B65,'ABSEN MANUAL'!$B$7:$AR$109,41,0)</f>
        <v>0</v>
      </c>
      <c r="G65" s="84">
        <f>VLOOKUP(B65,'ABSEN MANUAL'!$B$7:$AR$109,42,0)</f>
        <v>0</v>
      </c>
      <c r="H65" s="84">
        <f>VLOOKUP(B65,'ABSEN MANUAL'!$B$7:$AR$109,43,0)</f>
        <v>21</v>
      </c>
      <c r="I65" s="101">
        <f t="shared" ref="I65:I96" si="20">+F65*15000</f>
        <v>0</v>
      </c>
      <c r="J65" s="102">
        <f t="shared" ref="J65:J96" si="21">+G65*17000</f>
        <v>0</v>
      </c>
      <c r="K65" s="102">
        <f t="shared" ref="K65:K96" si="22">+H65*22500</f>
        <v>472500</v>
      </c>
      <c r="L65" s="103">
        <v>0</v>
      </c>
      <c r="M65" s="103">
        <v>0</v>
      </c>
      <c r="N65" s="103">
        <v>0</v>
      </c>
      <c r="O65" s="104">
        <f t="shared" si="15"/>
        <v>0</v>
      </c>
      <c r="P65" s="104">
        <f t="shared" si="16"/>
        <v>0</v>
      </c>
      <c r="Q65" s="113">
        <f t="shared" si="17"/>
        <v>0</v>
      </c>
      <c r="R65" s="114">
        <f t="shared" si="18"/>
        <v>472500</v>
      </c>
      <c r="S65" s="110">
        <f t="shared" ref="S65:S96" si="23">+E65*10000</f>
        <v>210000</v>
      </c>
      <c r="T65" s="114"/>
      <c r="U65" s="115">
        <f t="shared" si="19"/>
        <v>682500</v>
      </c>
      <c r="V65" s="111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  <c r="DO65" s="119"/>
      <c r="DP65" s="119"/>
      <c r="DQ65" s="119"/>
      <c r="DR65" s="119"/>
      <c r="DS65" s="119"/>
      <c r="DT65" s="119"/>
      <c r="DU65" s="119"/>
      <c r="DV65" s="119"/>
      <c r="DW65" s="119"/>
      <c r="DX65" s="119"/>
      <c r="DY65" s="119"/>
      <c r="DZ65" s="119"/>
      <c r="EA65" s="119"/>
      <c r="EB65" s="119"/>
      <c r="EC65" s="119"/>
      <c r="ED65" s="119"/>
      <c r="EE65" s="119"/>
      <c r="EF65" s="119"/>
      <c r="EG65" s="119"/>
      <c r="EH65" s="119"/>
      <c r="EI65" s="119"/>
      <c r="EJ65" s="119"/>
      <c r="EK65" s="119"/>
      <c r="EL65" s="119"/>
      <c r="EM65" s="119"/>
      <c r="EN65" s="119"/>
      <c r="EO65" s="119"/>
      <c r="EP65" s="119"/>
      <c r="EQ65" s="119"/>
      <c r="ER65" s="119"/>
      <c r="ES65" s="119"/>
      <c r="ET65" s="119"/>
      <c r="EU65" s="119"/>
      <c r="EV65" s="119"/>
      <c r="EW65" s="119"/>
      <c r="EX65" s="119"/>
      <c r="EY65" s="119"/>
      <c r="EZ65" s="119"/>
      <c r="FA65" s="119"/>
      <c r="FB65" s="119"/>
      <c r="FC65" s="119"/>
      <c r="FD65" s="119"/>
      <c r="FE65" s="119"/>
      <c r="FF65" s="119"/>
      <c r="FG65" s="119"/>
      <c r="FH65" s="119"/>
      <c r="FI65" s="119"/>
      <c r="FJ65" s="119"/>
      <c r="FK65" s="119"/>
      <c r="FL65" s="119"/>
      <c r="FM65" s="119"/>
      <c r="FN65" s="119"/>
      <c r="FO65" s="119"/>
      <c r="FP65" s="119"/>
      <c r="FQ65" s="119"/>
      <c r="FR65" s="119"/>
      <c r="FS65" s="119"/>
      <c r="FT65" s="119"/>
      <c r="FU65" s="119"/>
      <c r="FV65" s="119"/>
      <c r="FW65" s="119"/>
      <c r="FX65" s="119"/>
      <c r="FY65" s="119"/>
      <c r="FZ65" s="119"/>
      <c r="GA65" s="119"/>
      <c r="GB65" s="119"/>
      <c r="GC65" s="119"/>
      <c r="GD65" s="119"/>
      <c r="GE65" s="119"/>
      <c r="GF65" s="119"/>
      <c r="GG65" s="119"/>
      <c r="GH65" s="119"/>
      <c r="GI65" s="119"/>
      <c r="GJ65" s="119"/>
      <c r="GK65" s="119"/>
      <c r="GL65" s="119"/>
      <c r="GM65" s="119"/>
      <c r="GN65" s="119"/>
      <c r="GO65" s="119"/>
      <c r="GP65" s="119"/>
      <c r="GQ65" s="119"/>
      <c r="GR65" s="119"/>
      <c r="GS65" s="119"/>
      <c r="GT65" s="119"/>
      <c r="GU65" s="119"/>
      <c r="GV65" s="119"/>
      <c r="GW65" s="119"/>
      <c r="GX65" s="119"/>
      <c r="GY65" s="119"/>
      <c r="GZ65" s="119"/>
      <c r="HA65" s="119"/>
      <c r="HB65" s="119"/>
      <c r="HC65" s="119"/>
      <c r="HD65" s="119"/>
      <c r="HE65" s="119"/>
      <c r="HF65" s="119"/>
      <c r="HG65" s="119"/>
      <c r="HH65" s="119"/>
      <c r="HI65" s="119"/>
      <c r="HJ65" s="119"/>
      <c r="HK65" s="119"/>
      <c r="HL65" s="119"/>
      <c r="HM65" s="119"/>
      <c r="HN65" s="119"/>
      <c r="HO65" s="119"/>
      <c r="HP65" s="119"/>
      <c r="HQ65" s="119"/>
      <c r="HR65" s="119"/>
      <c r="HS65" s="119"/>
      <c r="HT65" s="119"/>
      <c r="HU65" s="119"/>
      <c r="HV65" s="119"/>
      <c r="HW65" s="119"/>
      <c r="HX65" s="119"/>
      <c r="HY65" s="119"/>
      <c r="HZ65" s="119"/>
      <c r="IA65" s="119"/>
      <c r="IB65" s="119"/>
      <c r="IC65" s="119"/>
      <c r="ID65" s="119"/>
      <c r="IE65" s="119"/>
      <c r="IF65" s="119"/>
      <c r="IG65" s="119"/>
      <c r="IH65" s="119"/>
      <c r="II65" s="119"/>
      <c r="IJ65" s="119"/>
      <c r="IK65" s="119"/>
      <c r="IL65" s="119"/>
      <c r="IM65" s="119"/>
      <c r="IN65" s="119"/>
      <c r="IO65" s="119"/>
      <c r="IP65" s="119"/>
      <c r="IQ65" s="119"/>
      <c r="IR65" s="119"/>
      <c r="IS65" s="119"/>
      <c r="IT65" s="119"/>
      <c r="IU65" s="120"/>
      <c r="IV65" s="121"/>
    </row>
    <row r="66" spans="1:256" s="61" customFormat="1" ht="29.1" customHeight="1">
      <c r="A66" s="83">
        <v>53</v>
      </c>
      <c r="B66" s="122" t="s">
        <v>260</v>
      </c>
      <c r="C66" s="123" t="s">
        <v>261</v>
      </c>
      <c r="D66" s="124">
        <v>44712</v>
      </c>
      <c r="E66" s="84">
        <f>VLOOKUP(B66,'ABSEN MANUAL'!$B$7:$AR$109,40,0)</f>
        <v>22</v>
      </c>
      <c r="F66" s="84">
        <f>VLOOKUP(B66,'ABSEN MANUAL'!$B$7:$AR$109,41,0)</f>
        <v>0</v>
      </c>
      <c r="G66" s="84">
        <f>VLOOKUP(B66,'ABSEN MANUAL'!$B$7:$AR$109,42,0)</f>
        <v>0</v>
      </c>
      <c r="H66" s="84">
        <f>VLOOKUP(B66,'ABSEN MANUAL'!$B$7:$AR$109,43,0)</f>
        <v>22</v>
      </c>
      <c r="I66" s="101">
        <f t="shared" si="20"/>
        <v>0</v>
      </c>
      <c r="J66" s="102">
        <f t="shared" si="21"/>
        <v>0</v>
      </c>
      <c r="K66" s="102">
        <f t="shared" si="22"/>
        <v>495000</v>
      </c>
      <c r="L66" s="103">
        <v>0</v>
      </c>
      <c r="M66" s="103">
        <v>0</v>
      </c>
      <c r="N66" s="103">
        <v>0</v>
      </c>
      <c r="O66" s="104">
        <f t="shared" si="15"/>
        <v>0</v>
      </c>
      <c r="P66" s="104">
        <f t="shared" si="16"/>
        <v>0</v>
      </c>
      <c r="Q66" s="113">
        <f t="shared" si="17"/>
        <v>0</v>
      </c>
      <c r="R66" s="114">
        <f t="shared" si="18"/>
        <v>495000</v>
      </c>
      <c r="S66" s="110">
        <f t="shared" si="23"/>
        <v>220000</v>
      </c>
      <c r="T66" s="114"/>
      <c r="U66" s="115">
        <f t="shared" si="19"/>
        <v>715000</v>
      </c>
      <c r="V66" s="111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/>
      <c r="EA66" s="119"/>
      <c r="EB66" s="119"/>
      <c r="EC66" s="119"/>
      <c r="ED66" s="119"/>
      <c r="EE66" s="119"/>
      <c r="EF66" s="119"/>
      <c r="EG66" s="119"/>
      <c r="EH66" s="119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19"/>
      <c r="EY66" s="119"/>
      <c r="EZ66" s="119"/>
      <c r="FA66" s="119"/>
      <c r="FB66" s="119"/>
      <c r="FC66" s="119"/>
      <c r="FD66" s="119"/>
      <c r="FE66" s="119"/>
      <c r="FF66" s="119"/>
      <c r="FG66" s="119"/>
      <c r="FH66" s="119"/>
      <c r="FI66" s="119"/>
      <c r="FJ66" s="119"/>
      <c r="FK66" s="119"/>
      <c r="FL66" s="119"/>
      <c r="FM66" s="119"/>
      <c r="FN66" s="119"/>
      <c r="FO66" s="119"/>
      <c r="FP66" s="119"/>
      <c r="FQ66" s="119"/>
      <c r="FR66" s="119"/>
      <c r="FS66" s="119"/>
      <c r="FT66" s="119"/>
      <c r="FU66" s="119"/>
      <c r="FV66" s="119"/>
      <c r="FW66" s="119"/>
      <c r="FX66" s="119"/>
      <c r="FY66" s="119"/>
      <c r="FZ66" s="119"/>
      <c r="GA66" s="119"/>
      <c r="GB66" s="119"/>
      <c r="GC66" s="119"/>
      <c r="GD66" s="119"/>
      <c r="GE66" s="119"/>
      <c r="GF66" s="119"/>
      <c r="GG66" s="119"/>
      <c r="GH66" s="119"/>
      <c r="GI66" s="119"/>
      <c r="GJ66" s="119"/>
      <c r="GK66" s="119"/>
      <c r="GL66" s="119"/>
      <c r="GM66" s="119"/>
      <c r="GN66" s="119"/>
      <c r="GO66" s="119"/>
      <c r="GP66" s="119"/>
      <c r="GQ66" s="119"/>
      <c r="GR66" s="119"/>
      <c r="GS66" s="119"/>
      <c r="GT66" s="119"/>
      <c r="GU66" s="119"/>
      <c r="GV66" s="119"/>
      <c r="GW66" s="119"/>
      <c r="GX66" s="119"/>
      <c r="GY66" s="119"/>
      <c r="GZ66" s="119"/>
      <c r="HA66" s="119"/>
      <c r="HB66" s="119"/>
      <c r="HC66" s="119"/>
      <c r="HD66" s="119"/>
      <c r="HE66" s="119"/>
      <c r="HF66" s="119"/>
      <c r="HG66" s="119"/>
      <c r="HH66" s="119"/>
      <c r="HI66" s="119"/>
      <c r="HJ66" s="119"/>
      <c r="HK66" s="119"/>
      <c r="HL66" s="119"/>
      <c r="HM66" s="119"/>
      <c r="HN66" s="119"/>
      <c r="HO66" s="119"/>
      <c r="HP66" s="119"/>
      <c r="HQ66" s="119"/>
      <c r="HR66" s="119"/>
      <c r="HS66" s="119"/>
      <c r="HT66" s="119"/>
      <c r="HU66" s="119"/>
      <c r="HV66" s="119"/>
      <c r="HW66" s="119"/>
      <c r="HX66" s="119"/>
      <c r="HY66" s="119"/>
      <c r="HZ66" s="119"/>
      <c r="IA66" s="119"/>
      <c r="IB66" s="119"/>
      <c r="IC66" s="119"/>
      <c r="ID66" s="119"/>
      <c r="IE66" s="119"/>
      <c r="IF66" s="119"/>
      <c r="IG66" s="119"/>
      <c r="IH66" s="119"/>
      <c r="II66" s="119"/>
      <c r="IJ66" s="119"/>
      <c r="IK66" s="119"/>
      <c r="IL66" s="119"/>
      <c r="IM66" s="119"/>
      <c r="IN66" s="119"/>
      <c r="IO66" s="119"/>
      <c r="IP66" s="119"/>
      <c r="IQ66" s="119"/>
      <c r="IR66" s="119"/>
      <c r="IS66" s="119"/>
      <c r="IT66" s="119"/>
      <c r="IU66" s="120"/>
      <c r="IV66" s="121"/>
    </row>
    <row r="67" spans="1:256" s="61" customFormat="1" ht="29.1" customHeight="1">
      <c r="A67" s="83">
        <v>54</v>
      </c>
      <c r="B67" s="122" t="s">
        <v>262</v>
      </c>
      <c r="C67" s="123" t="s">
        <v>263</v>
      </c>
      <c r="D67" s="124">
        <v>44712</v>
      </c>
      <c r="E67" s="84">
        <f>VLOOKUP(B67,'ABSEN MANUAL'!$B$7:$AR$109,40,0)</f>
        <v>22</v>
      </c>
      <c r="F67" s="84">
        <f>VLOOKUP(B67,'ABSEN MANUAL'!$B$7:$AR$109,41,0)</f>
        <v>0</v>
      </c>
      <c r="G67" s="84">
        <f>VLOOKUP(B67,'ABSEN MANUAL'!$B$7:$AR$109,42,0)</f>
        <v>0</v>
      </c>
      <c r="H67" s="84">
        <f>VLOOKUP(B67,'ABSEN MANUAL'!$B$7:$AR$109,43,0)</f>
        <v>22</v>
      </c>
      <c r="I67" s="101">
        <f t="shared" si="20"/>
        <v>0</v>
      </c>
      <c r="J67" s="102">
        <f t="shared" si="21"/>
        <v>0</v>
      </c>
      <c r="K67" s="102">
        <f t="shared" si="22"/>
        <v>495000</v>
      </c>
      <c r="L67" s="103">
        <v>0</v>
      </c>
      <c r="M67" s="103">
        <v>0</v>
      </c>
      <c r="N67" s="103">
        <v>0</v>
      </c>
      <c r="O67" s="104">
        <f t="shared" si="15"/>
        <v>0</v>
      </c>
      <c r="P67" s="104">
        <f t="shared" si="16"/>
        <v>0</v>
      </c>
      <c r="Q67" s="113">
        <f t="shared" si="17"/>
        <v>0</v>
      </c>
      <c r="R67" s="114">
        <f t="shared" si="18"/>
        <v>495000</v>
      </c>
      <c r="S67" s="110">
        <f t="shared" si="23"/>
        <v>220000</v>
      </c>
      <c r="T67" s="114"/>
      <c r="U67" s="115">
        <f t="shared" si="19"/>
        <v>715000</v>
      </c>
      <c r="V67" s="111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  <c r="DS67" s="119"/>
      <c r="DT67" s="119"/>
      <c r="DU67" s="119"/>
      <c r="DV67" s="119"/>
      <c r="DW67" s="119"/>
      <c r="DX67" s="119"/>
      <c r="DY67" s="119"/>
      <c r="DZ67" s="119"/>
      <c r="EA67" s="119"/>
      <c r="EB67" s="119"/>
      <c r="EC67" s="119"/>
      <c r="ED67" s="119"/>
      <c r="EE67" s="119"/>
      <c r="EF67" s="119"/>
      <c r="EG67" s="119"/>
      <c r="EH67" s="119"/>
      <c r="EI67" s="119"/>
      <c r="EJ67" s="119"/>
      <c r="EK67" s="119"/>
      <c r="EL67" s="119"/>
      <c r="EM67" s="119"/>
      <c r="EN67" s="119"/>
      <c r="EO67" s="119"/>
      <c r="EP67" s="119"/>
      <c r="EQ67" s="119"/>
      <c r="ER67" s="119"/>
      <c r="ES67" s="119"/>
      <c r="ET67" s="119"/>
      <c r="EU67" s="119"/>
      <c r="EV67" s="119"/>
      <c r="EW67" s="119"/>
      <c r="EX67" s="119"/>
      <c r="EY67" s="119"/>
      <c r="EZ67" s="119"/>
      <c r="FA67" s="119"/>
      <c r="FB67" s="119"/>
      <c r="FC67" s="119"/>
      <c r="FD67" s="119"/>
      <c r="FE67" s="119"/>
      <c r="FF67" s="119"/>
      <c r="FG67" s="119"/>
      <c r="FH67" s="119"/>
      <c r="FI67" s="119"/>
      <c r="FJ67" s="119"/>
      <c r="FK67" s="119"/>
      <c r="FL67" s="119"/>
      <c r="FM67" s="119"/>
      <c r="FN67" s="119"/>
      <c r="FO67" s="119"/>
      <c r="FP67" s="119"/>
      <c r="FQ67" s="119"/>
      <c r="FR67" s="119"/>
      <c r="FS67" s="119"/>
      <c r="FT67" s="119"/>
      <c r="FU67" s="119"/>
      <c r="FV67" s="119"/>
      <c r="FW67" s="119"/>
      <c r="FX67" s="119"/>
      <c r="FY67" s="119"/>
      <c r="FZ67" s="119"/>
      <c r="GA67" s="119"/>
      <c r="GB67" s="119"/>
      <c r="GC67" s="119"/>
      <c r="GD67" s="119"/>
      <c r="GE67" s="119"/>
      <c r="GF67" s="119"/>
      <c r="GG67" s="119"/>
      <c r="GH67" s="119"/>
      <c r="GI67" s="119"/>
      <c r="GJ67" s="119"/>
      <c r="GK67" s="119"/>
      <c r="GL67" s="119"/>
      <c r="GM67" s="119"/>
      <c r="GN67" s="119"/>
      <c r="GO67" s="119"/>
      <c r="GP67" s="119"/>
      <c r="GQ67" s="119"/>
      <c r="GR67" s="119"/>
      <c r="GS67" s="119"/>
      <c r="GT67" s="119"/>
      <c r="GU67" s="119"/>
      <c r="GV67" s="119"/>
      <c r="GW67" s="119"/>
      <c r="GX67" s="119"/>
      <c r="GY67" s="119"/>
      <c r="GZ67" s="119"/>
      <c r="HA67" s="119"/>
      <c r="HB67" s="119"/>
      <c r="HC67" s="119"/>
      <c r="HD67" s="119"/>
      <c r="HE67" s="119"/>
      <c r="HF67" s="119"/>
      <c r="HG67" s="119"/>
      <c r="HH67" s="119"/>
      <c r="HI67" s="119"/>
      <c r="HJ67" s="119"/>
      <c r="HK67" s="119"/>
      <c r="HL67" s="119"/>
      <c r="HM67" s="119"/>
      <c r="HN67" s="119"/>
      <c r="HO67" s="119"/>
      <c r="HP67" s="119"/>
      <c r="HQ67" s="119"/>
      <c r="HR67" s="119"/>
      <c r="HS67" s="119"/>
      <c r="HT67" s="119"/>
      <c r="HU67" s="119"/>
      <c r="HV67" s="119"/>
      <c r="HW67" s="119"/>
      <c r="HX67" s="119"/>
      <c r="HY67" s="119"/>
      <c r="HZ67" s="119"/>
      <c r="IA67" s="119"/>
      <c r="IB67" s="119"/>
      <c r="IC67" s="119"/>
      <c r="ID67" s="119"/>
      <c r="IE67" s="119"/>
      <c r="IF67" s="119"/>
      <c r="IG67" s="119"/>
      <c r="IH67" s="119"/>
      <c r="II67" s="119"/>
      <c r="IJ67" s="119"/>
      <c r="IK67" s="119"/>
      <c r="IL67" s="119"/>
      <c r="IM67" s="119"/>
      <c r="IN67" s="119"/>
      <c r="IO67" s="119"/>
      <c r="IP67" s="119"/>
      <c r="IQ67" s="119"/>
      <c r="IR67" s="119"/>
      <c r="IS67" s="119"/>
      <c r="IT67" s="119"/>
      <c r="IU67" s="120"/>
      <c r="IV67" s="121"/>
    </row>
    <row r="68" spans="1:256" s="61" customFormat="1" ht="29.1" customHeight="1">
      <c r="A68" s="83">
        <v>55</v>
      </c>
      <c r="B68" s="122" t="s">
        <v>264</v>
      </c>
      <c r="C68" s="123" t="s">
        <v>265</v>
      </c>
      <c r="D68" s="124">
        <v>44712</v>
      </c>
      <c r="E68" s="84">
        <f>VLOOKUP(B68,'ABSEN MANUAL'!$B$7:$AR$109,40,0)</f>
        <v>22</v>
      </c>
      <c r="F68" s="84">
        <f>VLOOKUP(B68,'ABSEN MANUAL'!$B$7:$AR$109,41,0)</f>
        <v>0</v>
      </c>
      <c r="G68" s="84">
        <f>VLOOKUP(B68,'ABSEN MANUAL'!$B$7:$AR$109,42,0)</f>
        <v>0</v>
      </c>
      <c r="H68" s="84">
        <f>VLOOKUP(B68,'ABSEN MANUAL'!$B$7:$AR$109,43,0)</f>
        <v>22</v>
      </c>
      <c r="I68" s="101">
        <f t="shared" si="20"/>
        <v>0</v>
      </c>
      <c r="J68" s="102">
        <f t="shared" si="21"/>
        <v>0</v>
      </c>
      <c r="K68" s="102">
        <f t="shared" si="22"/>
        <v>495000</v>
      </c>
      <c r="L68" s="103">
        <v>0</v>
      </c>
      <c r="M68" s="103">
        <v>0</v>
      </c>
      <c r="N68" s="103">
        <v>0</v>
      </c>
      <c r="O68" s="104">
        <f t="shared" si="15"/>
        <v>0</v>
      </c>
      <c r="P68" s="104">
        <f t="shared" si="16"/>
        <v>0</v>
      </c>
      <c r="Q68" s="113">
        <f t="shared" si="17"/>
        <v>0</v>
      </c>
      <c r="R68" s="114">
        <f t="shared" si="18"/>
        <v>495000</v>
      </c>
      <c r="S68" s="110">
        <f t="shared" si="23"/>
        <v>220000</v>
      </c>
      <c r="T68" s="114"/>
      <c r="U68" s="115">
        <f t="shared" si="19"/>
        <v>715000</v>
      </c>
      <c r="V68" s="111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/>
      <c r="EA68" s="119"/>
      <c r="EB68" s="119"/>
      <c r="EC68" s="119"/>
      <c r="ED68" s="119"/>
      <c r="EE68" s="119"/>
      <c r="EF68" s="119"/>
      <c r="EG68" s="119"/>
      <c r="EH68" s="119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19"/>
      <c r="EY68" s="119"/>
      <c r="EZ68" s="119"/>
      <c r="FA68" s="119"/>
      <c r="FB68" s="119"/>
      <c r="FC68" s="119"/>
      <c r="FD68" s="119"/>
      <c r="FE68" s="119"/>
      <c r="FF68" s="119"/>
      <c r="FG68" s="119"/>
      <c r="FH68" s="119"/>
      <c r="FI68" s="119"/>
      <c r="FJ68" s="119"/>
      <c r="FK68" s="119"/>
      <c r="FL68" s="119"/>
      <c r="FM68" s="119"/>
      <c r="FN68" s="119"/>
      <c r="FO68" s="119"/>
      <c r="FP68" s="119"/>
      <c r="FQ68" s="119"/>
      <c r="FR68" s="119"/>
      <c r="FS68" s="119"/>
      <c r="FT68" s="119"/>
      <c r="FU68" s="119"/>
      <c r="FV68" s="119"/>
      <c r="FW68" s="119"/>
      <c r="FX68" s="119"/>
      <c r="FY68" s="119"/>
      <c r="FZ68" s="119"/>
      <c r="GA68" s="119"/>
      <c r="GB68" s="119"/>
      <c r="GC68" s="119"/>
      <c r="GD68" s="119"/>
      <c r="GE68" s="119"/>
      <c r="GF68" s="119"/>
      <c r="GG68" s="119"/>
      <c r="GH68" s="119"/>
      <c r="GI68" s="119"/>
      <c r="GJ68" s="119"/>
      <c r="GK68" s="119"/>
      <c r="GL68" s="119"/>
      <c r="GM68" s="119"/>
      <c r="GN68" s="119"/>
      <c r="GO68" s="119"/>
      <c r="GP68" s="119"/>
      <c r="GQ68" s="119"/>
      <c r="GR68" s="119"/>
      <c r="GS68" s="119"/>
      <c r="GT68" s="119"/>
      <c r="GU68" s="119"/>
      <c r="GV68" s="119"/>
      <c r="GW68" s="119"/>
      <c r="GX68" s="119"/>
      <c r="GY68" s="119"/>
      <c r="GZ68" s="119"/>
      <c r="HA68" s="119"/>
      <c r="HB68" s="119"/>
      <c r="HC68" s="119"/>
      <c r="HD68" s="119"/>
      <c r="HE68" s="119"/>
      <c r="HF68" s="119"/>
      <c r="HG68" s="119"/>
      <c r="HH68" s="119"/>
      <c r="HI68" s="119"/>
      <c r="HJ68" s="119"/>
      <c r="HK68" s="119"/>
      <c r="HL68" s="119"/>
      <c r="HM68" s="119"/>
      <c r="HN68" s="119"/>
      <c r="HO68" s="119"/>
      <c r="HP68" s="119"/>
      <c r="HQ68" s="119"/>
      <c r="HR68" s="119"/>
      <c r="HS68" s="119"/>
      <c r="HT68" s="119"/>
      <c r="HU68" s="119"/>
      <c r="HV68" s="119"/>
      <c r="HW68" s="119"/>
      <c r="HX68" s="119"/>
      <c r="HY68" s="119"/>
      <c r="HZ68" s="119"/>
      <c r="IA68" s="119"/>
      <c r="IB68" s="119"/>
      <c r="IC68" s="119"/>
      <c r="ID68" s="119"/>
      <c r="IE68" s="119"/>
      <c r="IF68" s="119"/>
      <c r="IG68" s="119"/>
      <c r="IH68" s="119"/>
      <c r="II68" s="119"/>
      <c r="IJ68" s="119"/>
      <c r="IK68" s="119"/>
      <c r="IL68" s="119"/>
      <c r="IM68" s="119"/>
      <c r="IN68" s="119"/>
      <c r="IO68" s="119"/>
      <c r="IP68" s="119"/>
      <c r="IQ68" s="119"/>
      <c r="IR68" s="119"/>
      <c r="IS68" s="119"/>
      <c r="IT68" s="119"/>
      <c r="IU68" s="120"/>
      <c r="IV68" s="121"/>
    </row>
    <row r="69" spans="1:256" s="61" customFormat="1" ht="29.1" customHeight="1">
      <c r="A69" s="83">
        <v>56</v>
      </c>
      <c r="B69" s="122" t="s">
        <v>266</v>
      </c>
      <c r="C69" s="123" t="s">
        <v>267</v>
      </c>
      <c r="D69" s="124">
        <v>44712</v>
      </c>
      <c r="E69" s="84">
        <f>VLOOKUP(B69,'ABSEN MANUAL'!$B$7:$AR$109,40,0)</f>
        <v>21</v>
      </c>
      <c r="F69" s="84">
        <f>VLOOKUP(B69,'ABSEN MANUAL'!$B$7:$AR$109,41,0)</f>
        <v>0</v>
      </c>
      <c r="G69" s="84">
        <f>VLOOKUP(B69,'ABSEN MANUAL'!$B$7:$AR$109,42,0)</f>
        <v>0</v>
      </c>
      <c r="H69" s="84">
        <f>VLOOKUP(B69,'ABSEN MANUAL'!$B$7:$AR$109,43,0)</f>
        <v>21</v>
      </c>
      <c r="I69" s="101">
        <f t="shared" si="20"/>
        <v>0</v>
      </c>
      <c r="J69" s="102">
        <f t="shared" si="21"/>
        <v>0</v>
      </c>
      <c r="K69" s="102">
        <f t="shared" si="22"/>
        <v>472500</v>
      </c>
      <c r="L69" s="103">
        <v>0</v>
      </c>
      <c r="M69" s="103">
        <v>0</v>
      </c>
      <c r="N69" s="103">
        <v>0</v>
      </c>
      <c r="O69" s="104">
        <f t="shared" si="15"/>
        <v>0</v>
      </c>
      <c r="P69" s="104">
        <f t="shared" si="16"/>
        <v>0</v>
      </c>
      <c r="Q69" s="113">
        <f t="shared" si="17"/>
        <v>0</v>
      </c>
      <c r="R69" s="114">
        <f t="shared" si="18"/>
        <v>472500</v>
      </c>
      <c r="S69" s="110">
        <f t="shared" si="23"/>
        <v>210000</v>
      </c>
      <c r="T69" s="114"/>
      <c r="U69" s="115">
        <f t="shared" si="19"/>
        <v>682500</v>
      </c>
      <c r="V69" s="111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  <c r="DO69" s="119"/>
      <c r="DP69" s="119"/>
      <c r="DQ69" s="119"/>
      <c r="DR69" s="119"/>
      <c r="DS69" s="119"/>
      <c r="DT69" s="119"/>
      <c r="DU69" s="119"/>
      <c r="DV69" s="119"/>
      <c r="DW69" s="119"/>
      <c r="DX69" s="119"/>
      <c r="DY69" s="119"/>
      <c r="DZ69" s="119"/>
      <c r="EA69" s="119"/>
      <c r="EB69" s="119"/>
      <c r="EC69" s="119"/>
      <c r="ED69" s="119"/>
      <c r="EE69" s="119"/>
      <c r="EF69" s="119"/>
      <c r="EG69" s="119"/>
      <c r="EH69" s="119"/>
      <c r="EI69" s="119"/>
      <c r="EJ69" s="119"/>
      <c r="EK69" s="119"/>
      <c r="EL69" s="119"/>
      <c r="EM69" s="119"/>
      <c r="EN69" s="119"/>
      <c r="EO69" s="119"/>
      <c r="EP69" s="119"/>
      <c r="EQ69" s="119"/>
      <c r="ER69" s="119"/>
      <c r="ES69" s="119"/>
      <c r="ET69" s="119"/>
      <c r="EU69" s="119"/>
      <c r="EV69" s="119"/>
      <c r="EW69" s="119"/>
      <c r="EX69" s="119"/>
      <c r="EY69" s="119"/>
      <c r="EZ69" s="119"/>
      <c r="FA69" s="119"/>
      <c r="FB69" s="119"/>
      <c r="FC69" s="119"/>
      <c r="FD69" s="119"/>
      <c r="FE69" s="119"/>
      <c r="FF69" s="119"/>
      <c r="FG69" s="119"/>
      <c r="FH69" s="119"/>
      <c r="FI69" s="119"/>
      <c r="FJ69" s="119"/>
      <c r="FK69" s="119"/>
      <c r="FL69" s="119"/>
      <c r="FM69" s="119"/>
      <c r="FN69" s="119"/>
      <c r="FO69" s="119"/>
      <c r="FP69" s="119"/>
      <c r="FQ69" s="119"/>
      <c r="FR69" s="119"/>
      <c r="FS69" s="119"/>
      <c r="FT69" s="119"/>
      <c r="FU69" s="119"/>
      <c r="FV69" s="119"/>
      <c r="FW69" s="119"/>
      <c r="FX69" s="119"/>
      <c r="FY69" s="119"/>
      <c r="FZ69" s="119"/>
      <c r="GA69" s="119"/>
      <c r="GB69" s="119"/>
      <c r="GC69" s="119"/>
      <c r="GD69" s="119"/>
      <c r="GE69" s="119"/>
      <c r="GF69" s="119"/>
      <c r="GG69" s="119"/>
      <c r="GH69" s="119"/>
      <c r="GI69" s="119"/>
      <c r="GJ69" s="119"/>
      <c r="GK69" s="119"/>
      <c r="GL69" s="119"/>
      <c r="GM69" s="119"/>
      <c r="GN69" s="119"/>
      <c r="GO69" s="119"/>
      <c r="GP69" s="119"/>
      <c r="GQ69" s="119"/>
      <c r="GR69" s="119"/>
      <c r="GS69" s="119"/>
      <c r="GT69" s="119"/>
      <c r="GU69" s="119"/>
      <c r="GV69" s="119"/>
      <c r="GW69" s="119"/>
      <c r="GX69" s="119"/>
      <c r="GY69" s="119"/>
      <c r="GZ69" s="119"/>
      <c r="HA69" s="119"/>
      <c r="HB69" s="119"/>
      <c r="HC69" s="119"/>
      <c r="HD69" s="119"/>
      <c r="HE69" s="119"/>
      <c r="HF69" s="119"/>
      <c r="HG69" s="119"/>
      <c r="HH69" s="119"/>
      <c r="HI69" s="119"/>
      <c r="HJ69" s="119"/>
      <c r="HK69" s="119"/>
      <c r="HL69" s="119"/>
      <c r="HM69" s="119"/>
      <c r="HN69" s="119"/>
      <c r="HO69" s="119"/>
      <c r="HP69" s="119"/>
      <c r="HQ69" s="119"/>
      <c r="HR69" s="119"/>
      <c r="HS69" s="119"/>
      <c r="HT69" s="119"/>
      <c r="HU69" s="119"/>
      <c r="HV69" s="119"/>
      <c r="HW69" s="119"/>
      <c r="HX69" s="119"/>
      <c r="HY69" s="119"/>
      <c r="HZ69" s="119"/>
      <c r="IA69" s="119"/>
      <c r="IB69" s="119"/>
      <c r="IC69" s="119"/>
      <c r="ID69" s="119"/>
      <c r="IE69" s="119"/>
      <c r="IF69" s="119"/>
      <c r="IG69" s="119"/>
      <c r="IH69" s="119"/>
      <c r="II69" s="119"/>
      <c r="IJ69" s="119"/>
      <c r="IK69" s="119"/>
      <c r="IL69" s="119"/>
      <c r="IM69" s="119"/>
      <c r="IN69" s="119"/>
      <c r="IO69" s="119"/>
      <c r="IP69" s="119"/>
      <c r="IQ69" s="119"/>
      <c r="IR69" s="119"/>
      <c r="IS69" s="119"/>
      <c r="IT69" s="119"/>
      <c r="IU69" s="120"/>
      <c r="IV69" s="121"/>
    </row>
    <row r="70" spans="1:256" s="61" customFormat="1" ht="29.1" customHeight="1">
      <c r="A70" s="83">
        <v>57</v>
      </c>
      <c r="B70" s="122" t="s">
        <v>268</v>
      </c>
      <c r="C70" s="123" t="s">
        <v>269</v>
      </c>
      <c r="D70" s="124">
        <v>44712</v>
      </c>
      <c r="E70" s="84">
        <f>VLOOKUP(B70,'ABSEN MANUAL'!$B$7:$AR$109,40,0)</f>
        <v>22</v>
      </c>
      <c r="F70" s="84">
        <f>VLOOKUP(B70,'ABSEN MANUAL'!$B$7:$AR$109,41,0)</f>
        <v>0</v>
      </c>
      <c r="G70" s="84">
        <f>VLOOKUP(B70,'ABSEN MANUAL'!$B$7:$AR$109,42,0)</f>
        <v>0</v>
      </c>
      <c r="H70" s="84">
        <f>VLOOKUP(B70,'ABSEN MANUAL'!$B$7:$AR$109,43,0)</f>
        <v>22</v>
      </c>
      <c r="I70" s="101">
        <f t="shared" si="20"/>
        <v>0</v>
      </c>
      <c r="J70" s="102">
        <f t="shared" si="21"/>
        <v>0</v>
      </c>
      <c r="K70" s="102">
        <f t="shared" si="22"/>
        <v>495000</v>
      </c>
      <c r="L70" s="103">
        <v>0</v>
      </c>
      <c r="M70" s="103">
        <v>0</v>
      </c>
      <c r="N70" s="103">
        <v>0</v>
      </c>
      <c r="O70" s="104">
        <f t="shared" si="15"/>
        <v>0</v>
      </c>
      <c r="P70" s="104">
        <f t="shared" si="16"/>
        <v>0</v>
      </c>
      <c r="Q70" s="113">
        <f t="shared" si="17"/>
        <v>0</v>
      </c>
      <c r="R70" s="114">
        <f t="shared" si="18"/>
        <v>495000</v>
      </c>
      <c r="S70" s="110">
        <f t="shared" si="23"/>
        <v>220000</v>
      </c>
      <c r="T70" s="114"/>
      <c r="U70" s="115">
        <f t="shared" si="19"/>
        <v>715000</v>
      </c>
      <c r="V70" s="111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/>
      <c r="EA70" s="119"/>
      <c r="EB70" s="119"/>
      <c r="EC70" s="119"/>
      <c r="ED70" s="119"/>
      <c r="EE70" s="119"/>
      <c r="EF70" s="119"/>
      <c r="EG70" s="119"/>
      <c r="EH70" s="119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19"/>
      <c r="EY70" s="119"/>
      <c r="EZ70" s="119"/>
      <c r="FA70" s="119"/>
      <c r="FB70" s="119"/>
      <c r="FC70" s="119"/>
      <c r="FD70" s="119"/>
      <c r="FE70" s="119"/>
      <c r="FF70" s="119"/>
      <c r="FG70" s="119"/>
      <c r="FH70" s="119"/>
      <c r="FI70" s="119"/>
      <c r="FJ70" s="119"/>
      <c r="FK70" s="119"/>
      <c r="FL70" s="119"/>
      <c r="FM70" s="119"/>
      <c r="FN70" s="119"/>
      <c r="FO70" s="119"/>
      <c r="FP70" s="119"/>
      <c r="FQ70" s="119"/>
      <c r="FR70" s="119"/>
      <c r="FS70" s="119"/>
      <c r="FT70" s="119"/>
      <c r="FU70" s="119"/>
      <c r="FV70" s="119"/>
      <c r="FW70" s="119"/>
      <c r="FX70" s="119"/>
      <c r="FY70" s="119"/>
      <c r="FZ70" s="119"/>
      <c r="GA70" s="119"/>
      <c r="GB70" s="119"/>
      <c r="GC70" s="119"/>
      <c r="GD70" s="119"/>
      <c r="GE70" s="119"/>
      <c r="GF70" s="119"/>
      <c r="GG70" s="119"/>
      <c r="GH70" s="119"/>
      <c r="GI70" s="119"/>
      <c r="GJ70" s="119"/>
      <c r="GK70" s="119"/>
      <c r="GL70" s="119"/>
      <c r="GM70" s="119"/>
      <c r="GN70" s="119"/>
      <c r="GO70" s="119"/>
      <c r="GP70" s="119"/>
      <c r="GQ70" s="119"/>
      <c r="GR70" s="119"/>
      <c r="GS70" s="119"/>
      <c r="GT70" s="119"/>
      <c r="GU70" s="119"/>
      <c r="GV70" s="119"/>
      <c r="GW70" s="119"/>
      <c r="GX70" s="119"/>
      <c r="GY70" s="119"/>
      <c r="GZ70" s="119"/>
      <c r="HA70" s="119"/>
      <c r="HB70" s="119"/>
      <c r="HC70" s="119"/>
      <c r="HD70" s="119"/>
      <c r="HE70" s="119"/>
      <c r="HF70" s="119"/>
      <c r="HG70" s="119"/>
      <c r="HH70" s="119"/>
      <c r="HI70" s="119"/>
      <c r="HJ70" s="119"/>
      <c r="HK70" s="119"/>
      <c r="HL70" s="119"/>
      <c r="HM70" s="119"/>
      <c r="HN70" s="119"/>
      <c r="HO70" s="119"/>
      <c r="HP70" s="119"/>
      <c r="HQ70" s="119"/>
      <c r="HR70" s="119"/>
      <c r="HS70" s="119"/>
      <c r="HT70" s="119"/>
      <c r="HU70" s="119"/>
      <c r="HV70" s="119"/>
      <c r="HW70" s="119"/>
      <c r="HX70" s="119"/>
      <c r="HY70" s="119"/>
      <c r="HZ70" s="119"/>
      <c r="IA70" s="119"/>
      <c r="IB70" s="119"/>
      <c r="IC70" s="119"/>
      <c r="ID70" s="119"/>
      <c r="IE70" s="119"/>
      <c r="IF70" s="119"/>
      <c r="IG70" s="119"/>
      <c r="IH70" s="119"/>
      <c r="II70" s="119"/>
      <c r="IJ70" s="119"/>
      <c r="IK70" s="119"/>
      <c r="IL70" s="119"/>
      <c r="IM70" s="119"/>
      <c r="IN70" s="119"/>
      <c r="IO70" s="119"/>
      <c r="IP70" s="119"/>
      <c r="IQ70" s="119"/>
      <c r="IR70" s="119"/>
      <c r="IS70" s="119"/>
      <c r="IT70" s="119"/>
      <c r="IU70" s="120"/>
      <c r="IV70" s="121"/>
    </row>
    <row r="71" spans="1:256" s="61" customFormat="1" ht="29.1" customHeight="1">
      <c r="A71" s="83">
        <v>58</v>
      </c>
      <c r="B71" s="122" t="s">
        <v>270</v>
      </c>
      <c r="C71" s="123" t="s">
        <v>271</v>
      </c>
      <c r="D71" s="124">
        <v>44712</v>
      </c>
      <c r="E71" s="84">
        <f>VLOOKUP(B71,'ABSEN MANUAL'!$B$7:$AR$109,40,0)</f>
        <v>22</v>
      </c>
      <c r="F71" s="84">
        <f>VLOOKUP(B71,'ABSEN MANUAL'!$B$7:$AR$109,41,0)</f>
        <v>0</v>
      </c>
      <c r="G71" s="84">
        <f>VLOOKUP(B71,'ABSEN MANUAL'!$B$7:$AR$109,42,0)</f>
        <v>0</v>
      </c>
      <c r="H71" s="84">
        <f>VLOOKUP(B71,'ABSEN MANUAL'!$B$7:$AR$109,43,0)</f>
        <v>22</v>
      </c>
      <c r="I71" s="101">
        <f t="shared" si="20"/>
        <v>0</v>
      </c>
      <c r="J71" s="102">
        <f t="shared" si="21"/>
        <v>0</v>
      </c>
      <c r="K71" s="102">
        <f t="shared" si="22"/>
        <v>495000</v>
      </c>
      <c r="L71" s="103">
        <v>0</v>
      </c>
      <c r="M71" s="103">
        <v>0</v>
      </c>
      <c r="N71" s="103">
        <v>0</v>
      </c>
      <c r="O71" s="104">
        <f t="shared" si="15"/>
        <v>0</v>
      </c>
      <c r="P71" s="104">
        <f t="shared" si="16"/>
        <v>0</v>
      </c>
      <c r="Q71" s="113">
        <f t="shared" si="17"/>
        <v>0</v>
      </c>
      <c r="R71" s="114">
        <f t="shared" si="18"/>
        <v>495000</v>
      </c>
      <c r="S71" s="110">
        <f t="shared" si="23"/>
        <v>220000</v>
      </c>
      <c r="T71" s="114"/>
      <c r="U71" s="115">
        <f t="shared" si="19"/>
        <v>715000</v>
      </c>
      <c r="V71" s="111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  <c r="DO71" s="119"/>
      <c r="DP71" s="119"/>
      <c r="DQ71" s="119"/>
      <c r="DR71" s="119"/>
      <c r="DS71" s="119"/>
      <c r="DT71" s="119"/>
      <c r="DU71" s="119"/>
      <c r="DV71" s="119"/>
      <c r="DW71" s="119"/>
      <c r="DX71" s="119"/>
      <c r="DY71" s="119"/>
      <c r="DZ71" s="119"/>
      <c r="EA71" s="119"/>
      <c r="EB71" s="119"/>
      <c r="EC71" s="119"/>
      <c r="ED71" s="119"/>
      <c r="EE71" s="119"/>
      <c r="EF71" s="119"/>
      <c r="EG71" s="119"/>
      <c r="EH71" s="119"/>
      <c r="EI71" s="119"/>
      <c r="EJ71" s="119"/>
      <c r="EK71" s="119"/>
      <c r="EL71" s="119"/>
      <c r="EM71" s="119"/>
      <c r="EN71" s="119"/>
      <c r="EO71" s="119"/>
      <c r="EP71" s="119"/>
      <c r="EQ71" s="119"/>
      <c r="ER71" s="119"/>
      <c r="ES71" s="119"/>
      <c r="ET71" s="119"/>
      <c r="EU71" s="119"/>
      <c r="EV71" s="119"/>
      <c r="EW71" s="119"/>
      <c r="EX71" s="119"/>
      <c r="EY71" s="119"/>
      <c r="EZ71" s="119"/>
      <c r="FA71" s="119"/>
      <c r="FB71" s="119"/>
      <c r="FC71" s="119"/>
      <c r="FD71" s="119"/>
      <c r="FE71" s="119"/>
      <c r="FF71" s="119"/>
      <c r="FG71" s="119"/>
      <c r="FH71" s="119"/>
      <c r="FI71" s="119"/>
      <c r="FJ71" s="119"/>
      <c r="FK71" s="119"/>
      <c r="FL71" s="119"/>
      <c r="FM71" s="119"/>
      <c r="FN71" s="119"/>
      <c r="FO71" s="119"/>
      <c r="FP71" s="119"/>
      <c r="FQ71" s="119"/>
      <c r="FR71" s="119"/>
      <c r="FS71" s="119"/>
      <c r="FT71" s="119"/>
      <c r="FU71" s="119"/>
      <c r="FV71" s="119"/>
      <c r="FW71" s="119"/>
      <c r="FX71" s="119"/>
      <c r="FY71" s="119"/>
      <c r="FZ71" s="119"/>
      <c r="GA71" s="119"/>
      <c r="GB71" s="119"/>
      <c r="GC71" s="119"/>
      <c r="GD71" s="119"/>
      <c r="GE71" s="119"/>
      <c r="GF71" s="119"/>
      <c r="GG71" s="119"/>
      <c r="GH71" s="119"/>
      <c r="GI71" s="119"/>
      <c r="GJ71" s="119"/>
      <c r="GK71" s="119"/>
      <c r="GL71" s="119"/>
      <c r="GM71" s="119"/>
      <c r="GN71" s="119"/>
      <c r="GO71" s="119"/>
      <c r="GP71" s="119"/>
      <c r="GQ71" s="119"/>
      <c r="GR71" s="119"/>
      <c r="GS71" s="119"/>
      <c r="GT71" s="119"/>
      <c r="GU71" s="119"/>
      <c r="GV71" s="119"/>
      <c r="GW71" s="119"/>
      <c r="GX71" s="119"/>
      <c r="GY71" s="119"/>
      <c r="GZ71" s="119"/>
      <c r="HA71" s="119"/>
      <c r="HB71" s="119"/>
      <c r="HC71" s="119"/>
      <c r="HD71" s="119"/>
      <c r="HE71" s="119"/>
      <c r="HF71" s="119"/>
      <c r="HG71" s="119"/>
      <c r="HH71" s="119"/>
      <c r="HI71" s="119"/>
      <c r="HJ71" s="119"/>
      <c r="HK71" s="119"/>
      <c r="HL71" s="119"/>
      <c r="HM71" s="119"/>
      <c r="HN71" s="119"/>
      <c r="HO71" s="119"/>
      <c r="HP71" s="119"/>
      <c r="HQ71" s="119"/>
      <c r="HR71" s="119"/>
      <c r="HS71" s="119"/>
      <c r="HT71" s="119"/>
      <c r="HU71" s="119"/>
      <c r="HV71" s="119"/>
      <c r="HW71" s="119"/>
      <c r="HX71" s="119"/>
      <c r="HY71" s="119"/>
      <c r="HZ71" s="119"/>
      <c r="IA71" s="119"/>
      <c r="IB71" s="119"/>
      <c r="IC71" s="119"/>
      <c r="ID71" s="119"/>
      <c r="IE71" s="119"/>
      <c r="IF71" s="119"/>
      <c r="IG71" s="119"/>
      <c r="IH71" s="119"/>
      <c r="II71" s="119"/>
      <c r="IJ71" s="119"/>
      <c r="IK71" s="119"/>
      <c r="IL71" s="119"/>
      <c r="IM71" s="119"/>
      <c r="IN71" s="119"/>
      <c r="IO71" s="119"/>
      <c r="IP71" s="119"/>
      <c r="IQ71" s="119"/>
      <c r="IR71" s="119"/>
      <c r="IS71" s="119"/>
      <c r="IT71" s="119"/>
      <c r="IU71" s="120"/>
      <c r="IV71" s="121"/>
    </row>
    <row r="72" spans="1:256" s="61" customFormat="1" ht="29.1" customHeight="1">
      <c r="A72" s="83">
        <v>59</v>
      </c>
      <c r="B72" s="122" t="s">
        <v>272</v>
      </c>
      <c r="C72" s="123" t="s">
        <v>273</v>
      </c>
      <c r="D72" s="124">
        <v>44712</v>
      </c>
      <c r="E72" s="84">
        <f>VLOOKUP(B72,'ABSEN MANUAL'!$B$7:$AR$109,40,0)</f>
        <v>22</v>
      </c>
      <c r="F72" s="84">
        <f>VLOOKUP(B72,'ABSEN MANUAL'!$B$7:$AR$109,41,0)</f>
        <v>0</v>
      </c>
      <c r="G72" s="84">
        <f>VLOOKUP(B72,'ABSEN MANUAL'!$B$7:$AR$109,42,0)</f>
        <v>0</v>
      </c>
      <c r="H72" s="84">
        <f>VLOOKUP(B72,'ABSEN MANUAL'!$B$7:$AR$109,43,0)</f>
        <v>22</v>
      </c>
      <c r="I72" s="101">
        <f t="shared" si="20"/>
        <v>0</v>
      </c>
      <c r="J72" s="102">
        <f t="shared" si="21"/>
        <v>0</v>
      </c>
      <c r="K72" s="102">
        <f t="shared" si="22"/>
        <v>495000</v>
      </c>
      <c r="L72" s="103">
        <v>0</v>
      </c>
      <c r="M72" s="103">
        <v>0</v>
      </c>
      <c r="N72" s="103">
        <v>0</v>
      </c>
      <c r="O72" s="104">
        <f t="shared" si="15"/>
        <v>0</v>
      </c>
      <c r="P72" s="104">
        <f t="shared" si="16"/>
        <v>0</v>
      </c>
      <c r="Q72" s="113">
        <f t="shared" si="17"/>
        <v>0</v>
      </c>
      <c r="R72" s="114">
        <f t="shared" si="18"/>
        <v>495000</v>
      </c>
      <c r="S72" s="110">
        <f t="shared" si="23"/>
        <v>220000</v>
      </c>
      <c r="T72" s="114"/>
      <c r="U72" s="115">
        <f t="shared" si="19"/>
        <v>715000</v>
      </c>
      <c r="V72" s="111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/>
      <c r="EA72" s="119"/>
      <c r="EB72" s="119"/>
      <c r="EC72" s="119"/>
      <c r="ED72" s="119"/>
      <c r="EE72" s="119"/>
      <c r="EF72" s="119"/>
      <c r="EG72" s="119"/>
      <c r="EH72" s="119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19"/>
      <c r="EY72" s="119"/>
      <c r="EZ72" s="119"/>
      <c r="FA72" s="119"/>
      <c r="FB72" s="119"/>
      <c r="FC72" s="119"/>
      <c r="FD72" s="119"/>
      <c r="FE72" s="119"/>
      <c r="FF72" s="119"/>
      <c r="FG72" s="119"/>
      <c r="FH72" s="119"/>
      <c r="FI72" s="119"/>
      <c r="FJ72" s="119"/>
      <c r="FK72" s="119"/>
      <c r="FL72" s="119"/>
      <c r="FM72" s="119"/>
      <c r="FN72" s="119"/>
      <c r="FO72" s="119"/>
      <c r="FP72" s="119"/>
      <c r="FQ72" s="119"/>
      <c r="FR72" s="119"/>
      <c r="FS72" s="119"/>
      <c r="FT72" s="119"/>
      <c r="FU72" s="119"/>
      <c r="FV72" s="119"/>
      <c r="FW72" s="119"/>
      <c r="FX72" s="119"/>
      <c r="FY72" s="119"/>
      <c r="FZ72" s="119"/>
      <c r="GA72" s="119"/>
      <c r="GB72" s="119"/>
      <c r="GC72" s="119"/>
      <c r="GD72" s="119"/>
      <c r="GE72" s="119"/>
      <c r="GF72" s="119"/>
      <c r="GG72" s="119"/>
      <c r="GH72" s="119"/>
      <c r="GI72" s="119"/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119"/>
      <c r="HK72" s="119"/>
      <c r="HL72" s="119"/>
      <c r="HM72" s="119"/>
      <c r="HN72" s="119"/>
      <c r="HO72" s="119"/>
      <c r="HP72" s="119"/>
      <c r="HQ72" s="119"/>
      <c r="HR72" s="119"/>
      <c r="HS72" s="119"/>
      <c r="HT72" s="119"/>
      <c r="HU72" s="119"/>
      <c r="HV72" s="119"/>
      <c r="HW72" s="119"/>
      <c r="HX72" s="119"/>
      <c r="HY72" s="119"/>
      <c r="HZ72" s="119"/>
      <c r="IA72" s="119"/>
      <c r="IB72" s="119"/>
      <c r="IC72" s="119"/>
      <c r="ID72" s="119"/>
      <c r="IE72" s="119"/>
      <c r="IF72" s="119"/>
      <c r="IG72" s="119"/>
      <c r="IH72" s="119"/>
      <c r="II72" s="119"/>
      <c r="IJ72" s="119"/>
      <c r="IK72" s="119"/>
      <c r="IL72" s="119"/>
      <c r="IM72" s="119"/>
      <c r="IN72" s="119"/>
      <c r="IO72" s="119"/>
      <c r="IP72" s="119"/>
      <c r="IQ72" s="119"/>
      <c r="IR72" s="119"/>
      <c r="IS72" s="119"/>
      <c r="IT72" s="119"/>
      <c r="IU72" s="120"/>
      <c r="IV72" s="121"/>
    </row>
    <row r="73" spans="1:256" s="61" customFormat="1" ht="29.1" customHeight="1">
      <c r="A73" s="83">
        <v>60</v>
      </c>
      <c r="B73" s="122" t="s">
        <v>274</v>
      </c>
      <c r="C73" s="123" t="s">
        <v>275</v>
      </c>
      <c r="D73" s="124">
        <v>44712</v>
      </c>
      <c r="E73" s="84">
        <f>VLOOKUP(B73,'ABSEN MANUAL'!$B$7:$AR$109,40,0)</f>
        <v>22</v>
      </c>
      <c r="F73" s="84">
        <f>VLOOKUP(B73,'ABSEN MANUAL'!$B$7:$AR$109,41,0)</f>
        <v>0</v>
      </c>
      <c r="G73" s="84">
        <f>VLOOKUP(B73,'ABSEN MANUAL'!$B$7:$AR$109,42,0)</f>
        <v>0</v>
      </c>
      <c r="H73" s="84">
        <f>VLOOKUP(B73,'ABSEN MANUAL'!$B$7:$AR$109,43,0)</f>
        <v>22</v>
      </c>
      <c r="I73" s="101">
        <f t="shared" si="20"/>
        <v>0</v>
      </c>
      <c r="J73" s="102">
        <f t="shared" si="21"/>
        <v>0</v>
      </c>
      <c r="K73" s="102">
        <f t="shared" si="22"/>
        <v>495000</v>
      </c>
      <c r="L73" s="103">
        <v>0</v>
      </c>
      <c r="M73" s="103">
        <v>0</v>
      </c>
      <c r="N73" s="103">
        <v>0</v>
      </c>
      <c r="O73" s="104">
        <f t="shared" si="15"/>
        <v>0</v>
      </c>
      <c r="P73" s="104">
        <f t="shared" si="16"/>
        <v>0</v>
      </c>
      <c r="Q73" s="113">
        <f t="shared" si="17"/>
        <v>0</v>
      </c>
      <c r="R73" s="114">
        <f t="shared" si="18"/>
        <v>495000</v>
      </c>
      <c r="S73" s="110">
        <f t="shared" si="23"/>
        <v>220000</v>
      </c>
      <c r="T73" s="114"/>
      <c r="U73" s="115">
        <f t="shared" si="19"/>
        <v>715000</v>
      </c>
      <c r="V73" s="111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  <c r="DV73" s="119"/>
      <c r="DW73" s="119"/>
      <c r="DX73" s="119"/>
      <c r="DY73" s="119"/>
      <c r="DZ73" s="119"/>
      <c r="EA73" s="119"/>
      <c r="EB73" s="119"/>
      <c r="EC73" s="119"/>
      <c r="ED73" s="119"/>
      <c r="EE73" s="119"/>
      <c r="EF73" s="119"/>
      <c r="EG73" s="119"/>
      <c r="EH73" s="119"/>
      <c r="EI73" s="119"/>
      <c r="EJ73" s="119"/>
      <c r="EK73" s="119"/>
      <c r="EL73" s="119"/>
      <c r="EM73" s="119"/>
      <c r="EN73" s="119"/>
      <c r="EO73" s="119"/>
      <c r="EP73" s="119"/>
      <c r="EQ73" s="119"/>
      <c r="ER73" s="119"/>
      <c r="ES73" s="119"/>
      <c r="ET73" s="119"/>
      <c r="EU73" s="119"/>
      <c r="EV73" s="119"/>
      <c r="EW73" s="119"/>
      <c r="EX73" s="119"/>
      <c r="EY73" s="119"/>
      <c r="EZ73" s="119"/>
      <c r="FA73" s="119"/>
      <c r="FB73" s="119"/>
      <c r="FC73" s="119"/>
      <c r="FD73" s="119"/>
      <c r="FE73" s="119"/>
      <c r="FF73" s="119"/>
      <c r="FG73" s="119"/>
      <c r="FH73" s="119"/>
      <c r="FI73" s="119"/>
      <c r="FJ73" s="119"/>
      <c r="FK73" s="119"/>
      <c r="FL73" s="119"/>
      <c r="FM73" s="119"/>
      <c r="FN73" s="119"/>
      <c r="FO73" s="119"/>
      <c r="FP73" s="119"/>
      <c r="FQ73" s="119"/>
      <c r="FR73" s="119"/>
      <c r="FS73" s="119"/>
      <c r="FT73" s="119"/>
      <c r="FU73" s="119"/>
      <c r="FV73" s="119"/>
      <c r="FW73" s="119"/>
      <c r="FX73" s="119"/>
      <c r="FY73" s="119"/>
      <c r="FZ73" s="119"/>
      <c r="GA73" s="119"/>
      <c r="GB73" s="119"/>
      <c r="GC73" s="119"/>
      <c r="GD73" s="119"/>
      <c r="GE73" s="119"/>
      <c r="GF73" s="119"/>
      <c r="GG73" s="119"/>
      <c r="GH73" s="119"/>
      <c r="GI73" s="119"/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119"/>
      <c r="HK73" s="119"/>
      <c r="HL73" s="119"/>
      <c r="HM73" s="119"/>
      <c r="HN73" s="119"/>
      <c r="HO73" s="119"/>
      <c r="HP73" s="119"/>
      <c r="HQ73" s="119"/>
      <c r="HR73" s="119"/>
      <c r="HS73" s="119"/>
      <c r="HT73" s="119"/>
      <c r="HU73" s="119"/>
      <c r="HV73" s="119"/>
      <c r="HW73" s="119"/>
      <c r="HX73" s="119"/>
      <c r="HY73" s="119"/>
      <c r="HZ73" s="119"/>
      <c r="IA73" s="119"/>
      <c r="IB73" s="119"/>
      <c r="IC73" s="119"/>
      <c r="ID73" s="119"/>
      <c r="IE73" s="119"/>
      <c r="IF73" s="119"/>
      <c r="IG73" s="119"/>
      <c r="IH73" s="119"/>
      <c r="II73" s="119"/>
      <c r="IJ73" s="119"/>
      <c r="IK73" s="119"/>
      <c r="IL73" s="119"/>
      <c r="IM73" s="119"/>
      <c r="IN73" s="119"/>
      <c r="IO73" s="119"/>
      <c r="IP73" s="119"/>
      <c r="IQ73" s="119"/>
      <c r="IR73" s="119"/>
      <c r="IS73" s="119"/>
      <c r="IT73" s="119"/>
      <c r="IU73" s="120"/>
      <c r="IV73" s="121"/>
    </row>
    <row r="74" spans="1:256" s="61" customFormat="1" ht="29.1" customHeight="1">
      <c r="A74" s="83">
        <v>61</v>
      </c>
      <c r="B74" s="122" t="s">
        <v>276</v>
      </c>
      <c r="C74" s="123" t="s">
        <v>277</v>
      </c>
      <c r="D74" s="124">
        <v>44712</v>
      </c>
      <c r="E74" s="84">
        <f>VLOOKUP(B74,'ABSEN MANUAL'!$B$7:$AR$109,40,0)</f>
        <v>22</v>
      </c>
      <c r="F74" s="84">
        <f>VLOOKUP(B74,'ABSEN MANUAL'!$B$7:$AR$109,41,0)</f>
        <v>0</v>
      </c>
      <c r="G74" s="84">
        <f>VLOOKUP(B74,'ABSEN MANUAL'!$B$7:$AR$109,42,0)</f>
        <v>0</v>
      </c>
      <c r="H74" s="84">
        <f>VLOOKUP(B74,'ABSEN MANUAL'!$B$7:$AR$109,43,0)</f>
        <v>22</v>
      </c>
      <c r="I74" s="101">
        <f t="shared" si="20"/>
        <v>0</v>
      </c>
      <c r="J74" s="102">
        <f t="shared" si="21"/>
        <v>0</v>
      </c>
      <c r="K74" s="102">
        <f t="shared" si="22"/>
        <v>495000</v>
      </c>
      <c r="L74" s="103">
        <v>0</v>
      </c>
      <c r="M74" s="103">
        <v>0</v>
      </c>
      <c r="N74" s="103">
        <v>0</v>
      </c>
      <c r="O74" s="104">
        <f t="shared" si="15"/>
        <v>0</v>
      </c>
      <c r="P74" s="104">
        <f t="shared" si="16"/>
        <v>0</v>
      </c>
      <c r="Q74" s="113">
        <f t="shared" si="17"/>
        <v>0</v>
      </c>
      <c r="R74" s="114">
        <f t="shared" si="18"/>
        <v>495000</v>
      </c>
      <c r="S74" s="110">
        <f t="shared" si="23"/>
        <v>220000</v>
      </c>
      <c r="T74" s="114"/>
      <c r="U74" s="115">
        <f t="shared" si="19"/>
        <v>715000</v>
      </c>
      <c r="V74" s="111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/>
      <c r="EA74" s="119"/>
      <c r="EB74" s="119"/>
      <c r="EC74" s="119"/>
      <c r="ED74" s="119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  <c r="FC74" s="119"/>
      <c r="FD74" s="119"/>
      <c r="FE74" s="119"/>
      <c r="FF74" s="119"/>
      <c r="FG74" s="119"/>
      <c r="FH74" s="119"/>
      <c r="FI74" s="119"/>
      <c r="FJ74" s="119"/>
      <c r="FK74" s="119"/>
      <c r="FL74" s="119"/>
      <c r="FM74" s="119"/>
      <c r="FN74" s="119"/>
      <c r="FO74" s="119"/>
      <c r="FP74" s="119"/>
      <c r="FQ74" s="119"/>
      <c r="FR74" s="119"/>
      <c r="FS74" s="119"/>
      <c r="FT74" s="119"/>
      <c r="FU74" s="119"/>
      <c r="FV74" s="119"/>
      <c r="FW74" s="119"/>
      <c r="FX74" s="119"/>
      <c r="FY74" s="119"/>
      <c r="FZ74" s="119"/>
      <c r="GA74" s="119"/>
      <c r="GB74" s="119"/>
      <c r="GC74" s="119"/>
      <c r="GD74" s="119"/>
      <c r="GE74" s="119"/>
      <c r="GF74" s="119"/>
      <c r="GG74" s="119"/>
      <c r="GH74" s="119"/>
      <c r="GI74" s="119"/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119"/>
      <c r="HK74" s="119"/>
      <c r="HL74" s="119"/>
      <c r="HM74" s="119"/>
      <c r="HN74" s="119"/>
      <c r="HO74" s="119"/>
      <c r="HP74" s="119"/>
      <c r="HQ74" s="119"/>
      <c r="HR74" s="119"/>
      <c r="HS74" s="119"/>
      <c r="HT74" s="119"/>
      <c r="HU74" s="119"/>
      <c r="HV74" s="119"/>
      <c r="HW74" s="119"/>
      <c r="HX74" s="119"/>
      <c r="HY74" s="119"/>
      <c r="HZ74" s="119"/>
      <c r="IA74" s="119"/>
      <c r="IB74" s="119"/>
      <c r="IC74" s="119"/>
      <c r="ID74" s="119"/>
      <c r="IE74" s="119"/>
      <c r="IF74" s="119"/>
      <c r="IG74" s="119"/>
      <c r="IH74" s="119"/>
      <c r="II74" s="119"/>
      <c r="IJ74" s="119"/>
      <c r="IK74" s="119"/>
      <c r="IL74" s="119"/>
      <c r="IM74" s="119"/>
      <c r="IN74" s="119"/>
      <c r="IO74" s="119"/>
      <c r="IP74" s="119"/>
      <c r="IQ74" s="119"/>
      <c r="IR74" s="119"/>
      <c r="IS74" s="119"/>
      <c r="IT74" s="119"/>
      <c r="IU74" s="120"/>
      <c r="IV74" s="121"/>
    </row>
    <row r="75" spans="1:256" s="61" customFormat="1" ht="29.1" customHeight="1">
      <c r="A75" s="83">
        <v>62</v>
      </c>
      <c r="B75" s="122" t="s">
        <v>278</v>
      </c>
      <c r="C75" s="123" t="s">
        <v>279</v>
      </c>
      <c r="D75" s="124">
        <v>44712</v>
      </c>
      <c r="E75" s="84">
        <f>VLOOKUP(B75,'ABSEN MANUAL'!$B$7:$AR$109,40,0)</f>
        <v>22</v>
      </c>
      <c r="F75" s="84">
        <f>VLOOKUP(B75,'ABSEN MANUAL'!$B$7:$AR$109,41,0)</f>
        <v>0</v>
      </c>
      <c r="G75" s="84">
        <f>VLOOKUP(B75,'ABSEN MANUAL'!$B$7:$AR$109,42,0)</f>
        <v>0</v>
      </c>
      <c r="H75" s="84">
        <f>VLOOKUP(B75,'ABSEN MANUAL'!$B$7:$AR$109,43,0)</f>
        <v>22</v>
      </c>
      <c r="I75" s="101">
        <f t="shared" si="20"/>
        <v>0</v>
      </c>
      <c r="J75" s="102">
        <f t="shared" si="21"/>
        <v>0</v>
      </c>
      <c r="K75" s="102">
        <f t="shared" si="22"/>
        <v>495000</v>
      </c>
      <c r="L75" s="103">
        <v>0</v>
      </c>
      <c r="M75" s="103">
        <v>0</v>
      </c>
      <c r="N75" s="103">
        <v>0</v>
      </c>
      <c r="O75" s="104">
        <f t="shared" si="15"/>
        <v>0</v>
      </c>
      <c r="P75" s="104">
        <f t="shared" si="16"/>
        <v>0</v>
      </c>
      <c r="Q75" s="113">
        <f t="shared" si="17"/>
        <v>0</v>
      </c>
      <c r="R75" s="114">
        <f t="shared" si="18"/>
        <v>495000</v>
      </c>
      <c r="S75" s="110">
        <f t="shared" si="23"/>
        <v>220000</v>
      </c>
      <c r="T75" s="114"/>
      <c r="U75" s="115">
        <f t="shared" si="19"/>
        <v>715000</v>
      </c>
      <c r="V75" s="111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  <c r="DV75" s="119"/>
      <c r="DW75" s="119"/>
      <c r="DX75" s="119"/>
      <c r="DY75" s="119"/>
      <c r="DZ75" s="119"/>
      <c r="EA75" s="119"/>
      <c r="EB75" s="119"/>
      <c r="EC75" s="119"/>
      <c r="ED75" s="119"/>
      <c r="EE75" s="119"/>
      <c r="EF75" s="119"/>
      <c r="EG75" s="119"/>
      <c r="EH75" s="119"/>
      <c r="EI75" s="119"/>
      <c r="EJ75" s="119"/>
      <c r="EK75" s="119"/>
      <c r="EL75" s="119"/>
      <c r="EM75" s="119"/>
      <c r="EN75" s="119"/>
      <c r="EO75" s="119"/>
      <c r="EP75" s="119"/>
      <c r="EQ75" s="119"/>
      <c r="ER75" s="119"/>
      <c r="ES75" s="119"/>
      <c r="ET75" s="119"/>
      <c r="EU75" s="119"/>
      <c r="EV75" s="119"/>
      <c r="EW75" s="119"/>
      <c r="EX75" s="119"/>
      <c r="EY75" s="119"/>
      <c r="EZ75" s="119"/>
      <c r="FA75" s="119"/>
      <c r="FB75" s="119"/>
      <c r="FC75" s="119"/>
      <c r="FD75" s="119"/>
      <c r="FE75" s="119"/>
      <c r="FF75" s="119"/>
      <c r="FG75" s="119"/>
      <c r="FH75" s="119"/>
      <c r="FI75" s="119"/>
      <c r="FJ75" s="119"/>
      <c r="FK75" s="119"/>
      <c r="FL75" s="119"/>
      <c r="FM75" s="119"/>
      <c r="FN75" s="119"/>
      <c r="FO75" s="119"/>
      <c r="FP75" s="119"/>
      <c r="FQ75" s="119"/>
      <c r="FR75" s="119"/>
      <c r="FS75" s="119"/>
      <c r="FT75" s="119"/>
      <c r="FU75" s="119"/>
      <c r="FV75" s="119"/>
      <c r="FW75" s="119"/>
      <c r="FX75" s="119"/>
      <c r="FY75" s="119"/>
      <c r="FZ75" s="119"/>
      <c r="GA75" s="119"/>
      <c r="GB75" s="119"/>
      <c r="GC75" s="119"/>
      <c r="GD75" s="119"/>
      <c r="GE75" s="119"/>
      <c r="GF75" s="119"/>
      <c r="GG75" s="119"/>
      <c r="GH75" s="119"/>
      <c r="GI75" s="119"/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119"/>
      <c r="HK75" s="119"/>
      <c r="HL75" s="119"/>
      <c r="HM75" s="119"/>
      <c r="HN75" s="119"/>
      <c r="HO75" s="119"/>
      <c r="HP75" s="119"/>
      <c r="HQ75" s="119"/>
      <c r="HR75" s="119"/>
      <c r="HS75" s="119"/>
      <c r="HT75" s="119"/>
      <c r="HU75" s="119"/>
      <c r="HV75" s="119"/>
      <c r="HW75" s="119"/>
      <c r="HX75" s="119"/>
      <c r="HY75" s="119"/>
      <c r="HZ75" s="119"/>
      <c r="IA75" s="119"/>
      <c r="IB75" s="119"/>
      <c r="IC75" s="119"/>
      <c r="ID75" s="119"/>
      <c r="IE75" s="119"/>
      <c r="IF75" s="119"/>
      <c r="IG75" s="119"/>
      <c r="IH75" s="119"/>
      <c r="II75" s="119"/>
      <c r="IJ75" s="119"/>
      <c r="IK75" s="119"/>
      <c r="IL75" s="119"/>
      <c r="IM75" s="119"/>
      <c r="IN75" s="119"/>
      <c r="IO75" s="119"/>
      <c r="IP75" s="119"/>
      <c r="IQ75" s="119"/>
      <c r="IR75" s="119"/>
      <c r="IS75" s="119"/>
      <c r="IT75" s="119"/>
      <c r="IU75" s="120"/>
      <c r="IV75" s="121"/>
    </row>
    <row r="76" spans="1:256" s="61" customFormat="1" ht="29.1" customHeight="1">
      <c r="A76" s="83">
        <v>63</v>
      </c>
      <c r="B76" s="122" t="s">
        <v>280</v>
      </c>
      <c r="C76" s="123" t="s">
        <v>281</v>
      </c>
      <c r="D76" s="124">
        <v>44712</v>
      </c>
      <c r="E76" s="84">
        <f>VLOOKUP(B76,'ABSEN MANUAL'!$B$7:$AR$109,40,0)</f>
        <v>22</v>
      </c>
      <c r="F76" s="84">
        <f>VLOOKUP(B76,'ABSEN MANUAL'!$B$7:$AR$109,41,0)</f>
        <v>0</v>
      </c>
      <c r="G76" s="84">
        <f>VLOOKUP(B76,'ABSEN MANUAL'!$B$7:$AR$109,42,0)</f>
        <v>0</v>
      </c>
      <c r="H76" s="84">
        <f>VLOOKUP(B76,'ABSEN MANUAL'!$B$7:$AR$109,43,0)</f>
        <v>22</v>
      </c>
      <c r="I76" s="101">
        <f t="shared" si="20"/>
        <v>0</v>
      </c>
      <c r="J76" s="102">
        <f t="shared" si="21"/>
        <v>0</v>
      </c>
      <c r="K76" s="102">
        <f t="shared" si="22"/>
        <v>495000</v>
      </c>
      <c r="L76" s="103">
        <v>0</v>
      </c>
      <c r="M76" s="103">
        <v>0</v>
      </c>
      <c r="N76" s="103">
        <v>0</v>
      </c>
      <c r="O76" s="104">
        <f t="shared" si="15"/>
        <v>0</v>
      </c>
      <c r="P76" s="104">
        <f t="shared" si="16"/>
        <v>0</v>
      </c>
      <c r="Q76" s="113">
        <f t="shared" si="17"/>
        <v>0</v>
      </c>
      <c r="R76" s="114">
        <f t="shared" si="18"/>
        <v>495000</v>
      </c>
      <c r="S76" s="110">
        <f t="shared" si="23"/>
        <v>220000</v>
      </c>
      <c r="T76" s="114"/>
      <c r="U76" s="115">
        <f t="shared" si="19"/>
        <v>715000</v>
      </c>
      <c r="V76" s="111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  <c r="DV76" s="119"/>
      <c r="DW76" s="119"/>
      <c r="DX76" s="119"/>
      <c r="DY76" s="119"/>
      <c r="DZ76" s="119"/>
      <c r="EA76" s="119"/>
      <c r="EB76" s="119"/>
      <c r="EC76" s="119"/>
      <c r="ED76" s="119"/>
      <c r="EE76" s="119"/>
      <c r="EF76" s="119"/>
      <c r="EG76" s="119"/>
      <c r="EH76" s="119"/>
      <c r="EI76" s="119"/>
      <c r="EJ76" s="119"/>
      <c r="EK76" s="119"/>
      <c r="EL76" s="119"/>
      <c r="EM76" s="119"/>
      <c r="EN76" s="119"/>
      <c r="EO76" s="119"/>
      <c r="EP76" s="119"/>
      <c r="EQ76" s="119"/>
      <c r="ER76" s="119"/>
      <c r="ES76" s="119"/>
      <c r="ET76" s="119"/>
      <c r="EU76" s="119"/>
      <c r="EV76" s="119"/>
      <c r="EW76" s="119"/>
      <c r="EX76" s="119"/>
      <c r="EY76" s="119"/>
      <c r="EZ76" s="119"/>
      <c r="FA76" s="119"/>
      <c r="FB76" s="119"/>
      <c r="FC76" s="119"/>
      <c r="FD76" s="119"/>
      <c r="FE76" s="119"/>
      <c r="FF76" s="119"/>
      <c r="FG76" s="119"/>
      <c r="FH76" s="119"/>
      <c r="FI76" s="119"/>
      <c r="FJ76" s="119"/>
      <c r="FK76" s="119"/>
      <c r="FL76" s="119"/>
      <c r="FM76" s="119"/>
      <c r="FN76" s="119"/>
      <c r="FO76" s="119"/>
      <c r="FP76" s="119"/>
      <c r="FQ76" s="119"/>
      <c r="FR76" s="119"/>
      <c r="FS76" s="119"/>
      <c r="FT76" s="119"/>
      <c r="FU76" s="119"/>
      <c r="FV76" s="119"/>
      <c r="FW76" s="119"/>
      <c r="FX76" s="119"/>
      <c r="FY76" s="119"/>
      <c r="FZ76" s="119"/>
      <c r="GA76" s="119"/>
      <c r="GB76" s="119"/>
      <c r="GC76" s="119"/>
      <c r="GD76" s="119"/>
      <c r="GE76" s="119"/>
      <c r="GF76" s="119"/>
      <c r="GG76" s="119"/>
      <c r="GH76" s="119"/>
      <c r="GI76" s="119"/>
      <c r="GJ76" s="119"/>
      <c r="GK76" s="119"/>
      <c r="GL76" s="119"/>
      <c r="GM76" s="119"/>
      <c r="GN76" s="119"/>
      <c r="GO76" s="119"/>
      <c r="GP76" s="119"/>
      <c r="GQ76" s="119"/>
      <c r="GR76" s="119"/>
      <c r="GS76" s="119"/>
      <c r="GT76" s="119"/>
      <c r="GU76" s="119"/>
      <c r="GV76" s="119"/>
      <c r="GW76" s="119"/>
      <c r="GX76" s="119"/>
      <c r="GY76" s="119"/>
      <c r="GZ76" s="119"/>
      <c r="HA76" s="119"/>
      <c r="HB76" s="119"/>
      <c r="HC76" s="119"/>
      <c r="HD76" s="119"/>
      <c r="HE76" s="119"/>
      <c r="HF76" s="119"/>
      <c r="HG76" s="119"/>
      <c r="HH76" s="119"/>
      <c r="HI76" s="119"/>
      <c r="HJ76" s="119"/>
      <c r="HK76" s="119"/>
      <c r="HL76" s="119"/>
      <c r="HM76" s="119"/>
      <c r="HN76" s="119"/>
      <c r="HO76" s="119"/>
      <c r="HP76" s="119"/>
      <c r="HQ76" s="119"/>
      <c r="HR76" s="119"/>
      <c r="HS76" s="119"/>
      <c r="HT76" s="119"/>
      <c r="HU76" s="119"/>
      <c r="HV76" s="119"/>
      <c r="HW76" s="119"/>
      <c r="HX76" s="119"/>
      <c r="HY76" s="119"/>
      <c r="HZ76" s="119"/>
      <c r="IA76" s="119"/>
      <c r="IB76" s="119"/>
      <c r="IC76" s="119"/>
      <c r="ID76" s="119"/>
      <c r="IE76" s="119"/>
      <c r="IF76" s="119"/>
      <c r="IG76" s="119"/>
      <c r="IH76" s="119"/>
      <c r="II76" s="119"/>
      <c r="IJ76" s="119"/>
      <c r="IK76" s="119"/>
      <c r="IL76" s="119"/>
      <c r="IM76" s="119"/>
      <c r="IN76" s="119"/>
      <c r="IO76" s="119"/>
      <c r="IP76" s="119"/>
      <c r="IQ76" s="119"/>
      <c r="IR76" s="119"/>
      <c r="IS76" s="119"/>
      <c r="IT76" s="119"/>
      <c r="IU76" s="120"/>
      <c r="IV76" s="121"/>
    </row>
    <row r="77" spans="1:256" s="61" customFormat="1" ht="29.1" customHeight="1">
      <c r="A77" s="83">
        <v>64</v>
      </c>
      <c r="B77" s="125" t="s">
        <v>282</v>
      </c>
      <c r="C77" s="126" t="s">
        <v>283</v>
      </c>
      <c r="D77" s="124">
        <v>44712</v>
      </c>
      <c r="E77" s="84">
        <f>VLOOKUP(B77,'ABSEN MANUAL'!$B$7:$AR$109,40,0)</f>
        <v>22</v>
      </c>
      <c r="F77" s="84">
        <f>VLOOKUP(B77,'ABSEN MANUAL'!$B$7:$AR$109,41,0)</f>
        <v>0</v>
      </c>
      <c r="G77" s="84">
        <f>VLOOKUP(B77,'ABSEN MANUAL'!$B$7:$AR$109,42,0)</f>
        <v>0</v>
      </c>
      <c r="H77" s="84">
        <f>VLOOKUP(B77,'ABSEN MANUAL'!$B$7:$AR$109,43,0)</f>
        <v>22</v>
      </c>
      <c r="I77" s="101">
        <f t="shared" si="20"/>
        <v>0</v>
      </c>
      <c r="J77" s="102">
        <f t="shared" si="21"/>
        <v>0</v>
      </c>
      <c r="K77" s="102">
        <f t="shared" si="22"/>
        <v>495000</v>
      </c>
      <c r="L77" s="103">
        <v>0</v>
      </c>
      <c r="M77" s="103">
        <v>0</v>
      </c>
      <c r="N77" s="103">
        <v>0</v>
      </c>
      <c r="O77" s="104">
        <f t="shared" si="15"/>
        <v>0</v>
      </c>
      <c r="P77" s="104">
        <f t="shared" si="16"/>
        <v>0</v>
      </c>
      <c r="Q77" s="113">
        <f t="shared" si="17"/>
        <v>0</v>
      </c>
      <c r="R77" s="114">
        <f t="shared" si="18"/>
        <v>495000</v>
      </c>
      <c r="S77" s="110">
        <f t="shared" si="23"/>
        <v>220000</v>
      </c>
      <c r="T77" s="114"/>
      <c r="U77" s="115">
        <f t="shared" si="19"/>
        <v>715000</v>
      </c>
      <c r="V77" s="111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  <c r="DV77" s="119"/>
      <c r="DW77" s="119"/>
      <c r="DX77" s="119"/>
      <c r="DY77" s="119"/>
      <c r="DZ77" s="119"/>
      <c r="EA77" s="119"/>
      <c r="EB77" s="119"/>
      <c r="EC77" s="119"/>
      <c r="ED77" s="119"/>
      <c r="EE77" s="119"/>
      <c r="EF77" s="119"/>
      <c r="EG77" s="119"/>
      <c r="EH77" s="119"/>
      <c r="EI77" s="119"/>
      <c r="EJ77" s="119"/>
      <c r="EK77" s="119"/>
      <c r="EL77" s="119"/>
      <c r="EM77" s="119"/>
      <c r="EN77" s="119"/>
      <c r="EO77" s="119"/>
      <c r="EP77" s="119"/>
      <c r="EQ77" s="119"/>
      <c r="ER77" s="119"/>
      <c r="ES77" s="119"/>
      <c r="ET77" s="119"/>
      <c r="EU77" s="119"/>
      <c r="EV77" s="119"/>
      <c r="EW77" s="119"/>
      <c r="EX77" s="119"/>
      <c r="EY77" s="119"/>
      <c r="EZ77" s="119"/>
      <c r="FA77" s="119"/>
      <c r="FB77" s="119"/>
      <c r="FC77" s="119"/>
      <c r="FD77" s="119"/>
      <c r="FE77" s="119"/>
      <c r="FF77" s="119"/>
      <c r="FG77" s="119"/>
      <c r="FH77" s="119"/>
      <c r="FI77" s="119"/>
      <c r="FJ77" s="119"/>
      <c r="FK77" s="119"/>
      <c r="FL77" s="119"/>
      <c r="FM77" s="119"/>
      <c r="FN77" s="119"/>
      <c r="FO77" s="119"/>
      <c r="FP77" s="119"/>
      <c r="FQ77" s="119"/>
      <c r="FR77" s="119"/>
      <c r="FS77" s="119"/>
      <c r="FT77" s="119"/>
      <c r="FU77" s="119"/>
      <c r="FV77" s="119"/>
      <c r="FW77" s="119"/>
      <c r="FX77" s="119"/>
      <c r="FY77" s="119"/>
      <c r="FZ77" s="119"/>
      <c r="GA77" s="119"/>
      <c r="GB77" s="119"/>
      <c r="GC77" s="119"/>
      <c r="GD77" s="119"/>
      <c r="GE77" s="119"/>
      <c r="GF77" s="119"/>
      <c r="GG77" s="119"/>
      <c r="GH77" s="119"/>
      <c r="GI77" s="119"/>
      <c r="GJ77" s="119"/>
      <c r="GK77" s="119"/>
      <c r="GL77" s="119"/>
      <c r="GM77" s="119"/>
      <c r="GN77" s="119"/>
      <c r="GO77" s="119"/>
      <c r="GP77" s="119"/>
      <c r="GQ77" s="119"/>
      <c r="GR77" s="119"/>
      <c r="GS77" s="119"/>
      <c r="GT77" s="119"/>
      <c r="GU77" s="119"/>
      <c r="GV77" s="119"/>
      <c r="GW77" s="119"/>
      <c r="GX77" s="119"/>
      <c r="GY77" s="119"/>
      <c r="GZ77" s="119"/>
      <c r="HA77" s="119"/>
      <c r="HB77" s="119"/>
      <c r="HC77" s="119"/>
      <c r="HD77" s="119"/>
      <c r="HE77" s="119"/>
      <c r="HF77" s="119"/>
      <c r="HG77" s="119"/>
      <c r="HH77" s="119"/>
      <c r="HI77" s="119"/>
      <c r="HJ77" s="119"/>
      <c r="HK77" s="119"/>
      <c r="HL77" s="119"/>
      <c r="HM77" s="119"/>
      <c r="HN77" s="119"/>
      <c r="HO77" s="119"/>
      <c r="HP77" s="119"/>
      <c r="HQ77" s="119"/>
      <c r="HR77" s="119"/>
      <c r="HS77" s="119"/>
      <c r="HT77" s="119"/>
      <c r="HU77" s="119"/>
      <c r="HV77" s="119"/>
      <c r="HW77" s="119"/>
      <c r="HX77" s="119"/>
      <c r="HY77" s="119"/>
      <c r="HZ77" s="119"/>
      <c r="IA77" s="119"/>
      <c r="IB77" s="119"/>
      <c r="IC77" s="119"/>
      <c r="ID77" s="119"/>
      <c r="IE77" s="119"/>
      <c r="IF77" s="119"/>
      <c r="IG77" s="119"/>
      <c r="IH77" s="119"/>
      <c r="II77" s="119"/>
      <c r="IJ77" s="119"/>
      <c r="IK77" s="119"/>
      <c r="IL77" s="119"/>
      <c r="IM77" s="119"/>
      <c r="IN77" s="119"/>
      <c r="IO77" s="119"/>
      <c r="IP77" s="119"/>
      <c r="IQ77" s="119"/>
      <c r="IR77" s="119"/>
      <c r="IS77" s="119"/>
      <c r="IT77" s="119"/>
      <c r="IU77" s="120"/>
      <c r="IV77" s="121"/>
    </row>
    <row r="78" spans="1:256" s="61" customFormat="1" ht="29.1" customHeight="1">
      <c r="A78" s="83">
        <v>65</v>
      </c>
      <c r="B78" s="122" t="s">
        <v>284</v>
      </c>
      <c r="C78" s="127" t="s">
        <v>285</v>
      </c>
      <c r="D78" s="124">
        <v>44725</v>
      </c>
      <c r="E78" s="84">
        <f>VLOOKUP(B78,'ABSEN MANUAL'!$B$7:$AR$109,40,0)</f>
        <v>14</v>
      </c>
      <c r="F78" s="84">
        <f>VLOOKUP(B78,'ABSEN MANUAL'!$B$7:$AR$109,41,0)</f>
        <v>0</v>
      </c>
      <c r="G78" s="84">
        <f>VLOOKUP(B78,'ABSEN MANUAL'!$B$7:$AR$109,42,0)</f>
        <v>0</v>
      </c>
      <c r="H78" s="84">
        <f>VLOOKUP(B78,'ABSEN MANUAL'!$B$7:$AR$109,43,0)</f>
        <v>14</v>
      </c>
      <c r="I78" s="101">
        <f t="shared" si="20"/>
        <v>0</v>
      </c>
      <c r="J78" s="102">
        <f t="shared" si="21"/>
        <v>0</v>
      </c>
      <c r="K78" s="102">
        <f t="shared" si="22"/>
        <v>315000</v>
      </c>
      <c r="L78" s="103">
        <v>0</v>
      </c>
      <c r="M78" s="103">
        <v>0</v>
      </c>
      <c r="N78" s="103">
        <v>0</v>
      </c>
      <c r="O78" s="104">
        <f t="shared" si="15"/>
        <v>0</v>
      </c>
      <c r="P78" s="104">
        <f t="shared" si="16"/>
        <v>0</v>
      </c>
      <c r="Q78" s="113">
        <f t="shared" si="17"/>
        <v>0</v>
      </c>
      <c r="R78" s="114">
        <f t="shared" si="18"/>
        <v>315000</v>
      </c>
      <c r="S78" s="110">
        <f t="shared" si="23"/>
        <v>140000</v>
      </c>
      <c r="T78" s="114"/>
      <c r="U78" s="115">
        <f t="shared" si="19"/>
        <v>455000</v>
      </c>
      <c r="V78" s="111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  <c r="DV78" s="119"/>
      <c r="DW78" s="119"/>
      <c r="DX78" s="119"/>
      <c r="DY78" s="119"/>
      <c r="DZ78" s="119"/>
      <c r="EA78" s="119"/>
      <c r="EB78" s="119"/>
      <c r="EC78" s="119"/>
      <c r="ED78" s="119"/>
      <c r="EE78" s="119"/>
      <c r="EF78" s="119"/>
      <c r="EG78" s="119"/>
      <c r="EH78" s="119"/>
      <c r="EI78" s="119"/>
      <c r="EJ78" s="119"/>
      <c r="EK78" s="119"/>
      <c r="EL78" s="119"/>
      <c r="EM78" s="119"/>
      <c r="EN78" s="119"/>
      <c r="EO78" s="119"/>
      <c r="EP78" s="119"/>
      <c r="EQ78" s="119"/>
      <c r="ER78" s="119"/>
      <c r="ES78" s="119"/>
      <c r="ET78" s="119"/>
      <c r="EU78" s="119"/>
      <c r="EV78" s="119"/>
      <c r="EW78" s="119"/>
      <c r="EX78" s="119"/>
      <c r="EY78" s="119"/>
      <c r="EZ78" s="119"/>
      <c r="FA78" s="119"/>
      <c r="FB78" s="119"/>
      <c r="FC78" s="119"/>
      <c r="FD78" s="119"/>
      <c r="FE78" s="119"/>
      <c r="FF78" s="119"/>
      <c r="FG78" s="119"/>
      <c r="FH78" s="119"/>
      <c r="FI78" s="119"/>
      <c r="FJ78" s="119"/>
      <c r="FK78" s="119"/>
      <c r="FL78" s="119"/>
      <c r="FM78" s="119"/>
      <c r="FN78" s="119"/>
      <c r="FO78" s="119"/>
      <c r="FP78" s="119"/>
      <c r="FQ78" s="119"/>
      <c r="FR78" s="119"/>
      <c r="FS78" s="119"/>
      <c r="FT78" s="119"/>
      <c r="FU78" s="119"/>
      <c r="FV78" s="119"/>
      <c r="FW78" s="119"/>
      <c r="FX78" s="119"/>
      <c r="FY78" s="119"/>
      <c r="FZ78" s="119"/>
      <c r="GA78" s="119"/>
      <c r="GB78" s="119"/>
      <c r="GC78" s="119"/>
      <c r="GD78" s="119"/>
      <c r="GE78" s="119"/>
      <c r="GF78" s="119"/>
      <c r="GG78" s="119"/>
      <c r="GH78" s="119"/>
      <c r="GI78" s="119"/>
      <c r="GJ78" s="119"/>
      <c r="GK78" s="119"/>
      <c r="GL78" s="119"/>
      <c r="GM78" s="119"/>
      <c r="GN78" s="119"/>
      <c r="GO78" s="119"/>
      <c r="GP78" s="119"/>
      <c r="GQ78" s="119"/>
      <c r="GR78" s="119"/>
      <c r="GS78" s="119"/>
      <c r="GT78" s="119"/>
      <c r="GU78" s="119"/>
      <c r="GV78" s="119"/>
      <c r="GW78" s="119"/>
      <c r="GX78" s="119"/>
      <c r="GY78" s="119"/>
      <c r="GZ78" s="119"/>
      <c r="HA78" s="119"/>
      <c r="HB78" s="119"/>
      <c r="HC78" s="119"/>
      <c r="HD78" s="119"/>
      <c r="HE78" s="119"/>
      <c r="HF78" s="119"/>
      <c r="HG78" s="119"/>
      <c r="HH78" s="119"/>
      <c r="HI78" s="119"/>
      <c r="HJ78" s="119"/>
      <c r="HK78" s="119"/>
      <c r="HL78" s="119"/>
      <c r="HM78" s="119"/>
      <c r="HN78" s="119"/>
      <c r="HO78" s="119"/>
      <c r="HP78" s="119"/>
      <c r="HQ78" s="119"/>
      <c r="HR78" s="119"/>
      <c r="HS78" s="119"/>
      <c r="HT78" s="119"/>
      <c r="HU78" s="119"/>
      <c r="HV78" s="119"/>
      <c r="HW78" s="119"/>
      <c r="HX78" s="119"/>
      <c r="HY78" s="119"/>
      <c r="HZ78" s="119"/>
      <c r="IA78" s="119"/>
      <c r="IB78" s="119"/>
      <c r="IC78" s="119"/>
      <c r="ID78" s="119"/>
      <c r="IE78" s="119"/>
      <c r="IF78" s="119"/>
      <c r="IG78" s="119"/>
      <c r="IH78" s="119"/>
      <c r="II78" s="119"/>
      <c r="IJ78" s="119"/>
      <c r="IK78" s="119"/>
      <c r="IL78" s="119"/>
      <c r="IM78" s="119"/>
      <c r="IN78" s="119"/>
      <c r="IO78" s="119"/>
      <c r="IP78" s="119"/>
      <c r="IQ78" s="119"/>
      <c r="IR78" s="119"/>
      <c r="IS78" s="119"/>
      <c r="IT78" s="119"/>
      <c r="IU78" s="120"/>
      <c r="IV78" s="121"/>
    </row>
    <row r="79" spans="1:256" s="61" customFormat="1" ht="29.1" customHeight="1">
      <c r="A79" s="83">
        <v>66</v>
      </c>
      <c r="B79" s="122" t="s">
        <v>286</v>
      </c>
      <c r="C79" s="127" t="s">
        <v>287</v>
      </c>
      <c r="D79" s="124">
        <v>44725</v>
      </c>
      <c r="E79" s="84">
        <f>VLOOKUP(B79,'ABSEN MANUAL'!$B$7:$AR$109,40,0)</f>
        <v>22</v>
      </c>
      <c r="F79" s="84">
        <f>VLOOKUP(B79,'ABSEN MANUAL'!$B$7:$AR$109,41,0)</f>
        <v>0</v>
      </c>
      <c r="G79" s="84">
        <f>VLOOKUP(B79,'ABSEN MANUAL'!$B$7:$AR$109,42,0)</f>
        <v>0</v>
      </c>
      <c r="H79" s="84">
        <f>VLOOKUP(B79,'ABSEN MANUAL'!$B$7:$AR$109,43,0)</f>
        <v>22</v>
      </c>
      <c r="I79" s="101">
        <f t="shared" si="20"/>
        <v>0</v>
      </c>
      <c r="J79" s="102">
        <f t="shared" si="21"/>
        <v>0</v>
      </c>
      <c r="K79" s="102">
        <f t="shared" si="22"/>
        <v>495000</v>
      </c>
      <c r="L79" s="103">
        <v>0</v>
      </c>
      <c r="M79" s="103">
        <v>0</v>
      </c>
      <c r="N79" s="103">
        <v>0</v>
      </c>
      <c r="O79" s="104">
        <f t="shared" si="15"/>
        <v>0</v>
      </c>
      <c r="P79" s="104">
        <f t="shared" si="16"/>
        <v>0</v>
      </c>
      <c r="Q79" s="113">
        <f t="shared" si="17"/>
        <v>0</v>
      </c>
      <c r="R79" s="114">
        <f t="shared" si="18"/>
        <v>495000</v>
      </c>
      <c r="S79" s="110">
        <f t="shared" si="23"/>
        <v>220000</v>
      </c>
      <c r="T79" s="114"/>
      <c r="U79" s="115">
        <f t="shared" si="19"/>
        <v>715000</v>
      </c>
      <c r="V79" s="111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  <c r="DV79" s="119"/>
      <c r="DW79" s="119"/>
      <c r="DX79" s="119"/>
      <c r="DY79" s="119"/>
      <c r="DZ79" s="119"/>
      <c r="EA79" s="119"/>
      <c r="EB79" s="119"/>
      <c r="EC79" s="119"/>
      <c r="ED79" s="119"/>
      <c r="EE79" s="119"/>
      <c r="EF79" s="119"/>
      <c r="EG79" s="119"/>
      <c r="EH79" s="119"/>
      <c r="EI79" s="119"/>
      <c r="EJ79" s="119"/>
      <c r="EK79" s="119"/>
      <c r="EL79" s="119"/>
      <c r="EM79" s="119"/>
      <c r="EN79" s="119"/>
      <c r="EO79" s="119"/>
      <c r="EP79" s="119"/>
      <c r="EQ79" s="119"/>
      <c r="ER79" s="119"/>
      <c r="ES79" s="119"/>
      <c r="ET79" s="119"/>
      <c r="EU79" s="119"/>
      <c r="EV79" s="119"/>
      <c r="EW79" s="119"/>
      <c r="EX79" s="119"/>
      <c r="EY79" s="119"/>
      <c r="EZ79" s="119"/>
      <c r="FA79" s="119"/>
      <c r="FB79" s="119"/>
      <c r="FC79" s="119"/>
      <c r="FD79" s="119"/>
      <c r="FE79" s="119"/>
      <c r="FF79" s="119"/>
      <c r="FG79" s="119"/>
      <c r="FH79" s="119"/>
      <c r="FI79" s="119"/>
      <c r="FJ79" s="119"/>
      <c r="FK79" s="119"/>
      <c r="FL79" s="119"/>
      <c r="FM79" s="119"/>
      <c r="FN79" s="119"/>
      <c r="FO79" s="119"/>
      <c r="FP79" s="119"/>
      <c r="FQ79" s="119"/>
      <c r="FR79" s="119"/>
      <c r="FS79" s="119"/>
      <c r="FT79" s="119"/>
      <c r="FU79" s="119"/>
      <c r="FV79" s="119"/>
      <c r="FW79" s="119"/>
      <c r="FX79" s="119"/>
      <c r="FY79" s="119"/>
      <c r="FZ79" s="119"/>
      <c r="GA79" s="119"/>
      <c r="GB79" s="119"/>
      <c r="GC79" s="119"/>
      <c r="GD79" s="119"/>
      <c r="GE79" s="119"/>
      <c r="GF79" s="119"/>
      <c r="GG79" s="119"/>
      <c r="GH79" s="119"/>
      <c r="GI79" s="119"/>
      <c r="GJ79" s="119"/>
      <c r="GK79" s="119"/>
      <c r="GL79" s="119"/>
      <c r="GM79" s="119"/>
      <c r="GN79" s="119"/>
      <c r="GO79" s="119"/>
      <c r="GP79" s="119"/>
      <c r="GQ79" s="119"/>
      <c r="GR79" s="119"/>
      <c r="GS79" s="119"/>
      <c r="GT79" s="119"/>
      <c r="GU79" s="119"/>
      <c r="GV79" s="119"/>
      <c r="GW79" s="119"/>
      <c r="GX79" s="119"/>
      <c r="GY79" s="119"/>
      <c r="GZ79" s="119"/>
      <c r="HA79" s="119"/>
      <c r="HB79" s="119"/>
      <c r="HC79" s="119"/>
      <c r="HD79" s="119"/>
      <c r="HE79" s="119"/>
      <c r="HF79" s="119"/>
      <c r="HG79" s="119"/>
      <c r="HH79" s="119"/>
      <c r="HI79" s="119"/>
      <c r="HJ79" s="119"/>
      <c r="HK79" s="119"/>
      <c r="HL79" s="119"/>
      <c r="HM79" s="119"/>
      <c r="HN79" s="119"/>
      <c r="HO79" s="119"/>
      <c r="HP79" s="119"/>
      <c r="HQ79" s="119"/>
      <c r="HR79" s="119"/>
      <c r="HS79" s="119"/>
      <c r="HT79" s="119"/>
      <c r="HU79" s="119"/>
      <c r="HV79" s="119"/>
      <c r="HW79" s="119"/>
      <c r="HX79" s="119"/>
      <c r="HY79" s="119"/>
      <c r="HZ79" s="119"/>
      <c r="IA79" s="119"/>
      <c r="IB79" s="119"/>
      <c r="IC79" s="119"/>
      <c r="ID79" s="119"/>
      <c r="IE79" s="119"/>
      <c r="IF79" s="119"/>
      <c r="IG79" s="119"/>
      <c r="IH79" s="119"/>
      <c r="II79" s="119"/>
      <c r="IJ79" s="119"/>
      <c r="IK79" s="119"/>
      <c r="IL79" s="119"/>
      <c r="IM79" s="119"/>
      <c r="IN79" s="119"/>
      <c r="IO79" s="119"/>
      <c r="IP79" s="119"/>
      <c r="IQ79" s="119"/>
      <c r="IR79" s="119"/>
      <c r="IS79" s="119"/>
      <c r="IT79" s="119"/>
      <c r="IU79" s="120"/>
      <c r="IV79" s="121"/>
    </row>
    <row r="80" spans="1:256" s="61" customFormat="1" ht="29.1" customHeight="1">
      <c r="A80" s="83">
        <v>67</v>
      </c>
      <c r="B80" s="122" t="s">
        <v>288</v>
      </c>
      <c r="C80" s="127" t="s">
        <v>289</v>
      </c>
      <c r="D80" s="124">
        <v>44725</v>
      </c>
      <c r="E80" s="84">
        <f>VLOOKUP(B80,'ABSEN MANUAL'!$B$7:$AR$109,40,0)</f>
        <v>21</v>
      </c>
      <c r="F80" s="84">
        <f>VLOOKUP(B80,'ABSEN MANUAL'!$B$7:$AR$109,41,0)</f>
        <v>0</v>
      </c>
      <c r="G80" s="84">
        <f>VLOOKUP(B80,'ABSEN MANUAL'!$B$7:$AR$109,42,0)</f>
        <v>0</v>
      </c>
      <c r="H80" s="84">
        <f>VLOOKUP(B80,'ABSEN MANUAL'!$B$7:$AR$109,43,0)</f>
        <v>21</v>
      </c>
      <c r="I80" s="101">
        <f t="shared" si="20"/>
        <v>0</v>
      </c>
      <c r="J80" s="102">
        <f t="shared" si="21"/>
        <v>0</v>
      </c>
      <c r="K80" s="102">
        <f t="shared" si="22"/>
        <v>472500</v>
      </c>
      <c r="L80" s="103">
        <v>0</v>
      </c>
      <c r="M80" s="103">
        <v>0</v>
      </c>
      <c r="N80" s="103">
        <v>0</v>
      </c>
      <c r="O80" s="104">
        <f t="shared" si="15"/>
        <v>0</v>
      </c>
      <c r="P80" s="104">
        <f t="shared" si="16"/>
        <v>0</v>
      </c>
      <c r="Q80" s="113">
        <f t="shared" si="17"/>
        <v>0</v>
      </c>
      <c r="R80" s="114">
        <f t="shared" si="18"/>
        <v>472500</v>
      </c>
      <c r="S80" s="110">
        <f t="shared" si="23"/>
        <v>210000</v>
      </c>
      <c r="T80" s="114"/>
      <c r="U80" s="115">
        <f t="shared" si="19"/>
        <v>682500</v>
      </c>
      <c r="V80" s="111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  <c r="DV80" s="119"/>
      <c r="DW80" s="119"/>
      <c r="DX80" s="119"/>
      <c r="DY80" s="119"/>
      <c r="DZ80" s="119"/>
      <c r="EA80" s="119"/>
      <c r="EB80" s="119"/>
      <c r="EC80" s="119"/>
      <c r="ED80" s="119"/>
      <c r="EE80" s="119"/>
      <c r="EF80" s="119"/>
      <c r="EG80" s="119"/>
      <c r="EH80" s="119"/>
      <c r="EI80" s="119"/>
      <c r="EJ80" s="119"/>
      <c r="EK80" s="119"/>
      <c r="EL80" s="119"/>
      <c r="EM80" s="119"/>
      <c r="EN80" s="119"/>
      <c r="EO80" s="119"/>
      <c r="EP80" s="119"/>
      <c r="EQ80" s="119"/>
      <c r="ER80" s="119"/>
      <c r="ES80" s="119"/>
      <c r="ET80" s="119"/>
      <c r="EU80" s="119"/>
      <c r="EV80" s="119"/>
      <c r="EW80" s="119"/>
      <c r="EX80" s="119"/>
      <c r="EY80" s="119"/>
      <c r="EZ80" s="119"/>
      <c r="FA80" s="119"/>
      <c r="FB80" s="119"/>
      <c r="FC80" s="119"/>
      <c r="FD80" s="119"/>
      <c r="FE80" s="119"/>
      <c r="FF80" s="119"/>
      <c r="FG80" s="119"/>
      <c r="FH80" s="119"/>
      <c r="FI80" s="119"/>
      <c r="FJ80" s="119"/>
      <c r="FK80" s="119"/>
      <c r="FL80" s="119"/>
      <c r="FM80" s="119"/>
      <c r="FN80" s="119"/>
      <c r="FO80" s="119"/>
      <c r="FP80" s="119"/>
      <c r="FQ80" s="119"/>
      <c r="FR80" s="119"/>
      <c r="FS80" s="119"/>
      <c r="FT80" s="119"/>
      <c r="FU80" s="119"/>
      <c r="FV80" s="119"/>
      <c r="FW80" s="119"/>
      <c r="FX80" s="119"/>
      <c r="FY80" s="119"/>
      <c r="FZ80" s="119"/>
      <c r="GA80" s="119"/>
      <c r="GB80" s="119"/>
      <c r="GC80" s="119"/>
      <c r="GD80" s="119"/>
      <c r="GE80" s="119"/>
      <c r="GF80" s="119"/>
      <c r="GG80" s="119"/>
      <c r="GH80" s="119"/>
      <c r="GI80" s="119"/>
      <c r="GJ80" s="119"/>
      <c r="GK80" s="119"/>
      <c r="GL80" s="119"/>
      <c r="GM80" s="119"/>
      <c r="GN80" s="119"/>
      <c r="GO80" s="119"/>
      <c r="GP80" s="119"/>
      <c r="GQ80" s="119"/>
      <c r="GR80" s="119"/>
      <c r="GS80" s="119"/>
      <c r="GT80" s="119"/>
      <c r="GU80" s="119"/>
      <c r="GV80" s="119"/>
      <c r="GW80" s="119"/>
      <c r="GX80" s="119"/>
      <c r="GY80" s="119"/>
      <c r="GZ80" s="119"/>
      <c r="HA80" s="119"/>
      <c r="HB80" s="119"/>
      <c r="HC80" s="119"/>
      <c r="HD80" s="119"/>
      <c r="HE80" s="119"/>
      <c r="HF80" s="119"/>
      <c r="HG80" s="119"/>
      <c r="HH80" s="119"/>
      <c r="HI80" s="119"/>
      <c r="HJ80" s="119"/>
      <c r="HK80" s="119"/>
      <c r="HL80" s="119"/>
      <c r="HM80" s="119"/>
      <c r="HN80" s="119"/>
      <c r="HO80" s="119"/>
      <c r="HP80" s="119"/>
      <c r="HQ80" s="119"/>
      <c r="HR80" s="119"/>
      <c r="HS80" s="119"/>
      <c r="HT80" s="119"/>
      <c r="HU80" s="119"/>
      <c r="HV80" s="119"/>
      <c r="HW80" s="119"/>
      <c r="HX80" s="119"/>
      <c r="HY80" s="119"/>
      <c r="HZ80" s="119"/>
      <c r="IA80" s="119"/>
      <c r="IB80" s="119"/>
      <c r="IC80" s="119"/>
      <c r="ID80" s="119"/>
      <c r="IE80" s="119"/>
      <c r="IF80" s="119"/>
      <c r="IG80" s="119"/>
      <c r="IH80" s="119"/>
      <c r="II80" s="119"/>
      <c r="IJ80" s="119"/>
      <c r="IK80" s="119"/>
      <c r="IL80" s="119"/>
      <c r="IM80" s="119"/>
      <c r="IN80" s="119"/>
      <c r="IO80" s="119"/>
      <c r="IP80" s="119"/>
      <c r="IQ80" s="119"/>
      <c r="IR80" s="119"/>
      <c r="IS80" s="119"/>
      <c r="IT80" s="119"/>
      <c r="IU80" s="120"/>
      <c r="IV80" s="121"/>
    </row>
    <row r="81" spans="1:256" s="61" customFormat="1" ht="29.1" customHeight="1">
      <c r="A81" s="83">
        <v>68</v>
      </c>
      <c r="B81" s="122" t="s">
        <v>290</v>
      </c>
      <c r="C81" s="127" t="s">
        <v>291</v>
      </c>
      <c r="D81" s="124">
        <v>44725</v>
      </c>
      <c r="E81" s="84">
        <f>VLOOKUP(B81,'ABSEN MANUAL'!$B$7:$AR$109,40,0)</f>
        <v>19</v>
      </c>
      <c r="F81" s="84">
        <f>VLOOKUP(B81,'ABSEN MANUAL'!$B$7:$AR$109,41,0)</f>
        <v>0</v>
      </c>
      <c r="G81" s="84">
        <f>VLOOKUP(B81,'ABSEN MANUAL'!$B$7:$AR$109,42,0)</f>
        <v>0</v>
      </c>
      <c r="H81" s="84">
        <f>VLOOKUP(B81,'ABSEN MANUAL'!$B$7:$AR$109,43,0)</f>
        <v>19</v>
      </c>
      <c r="I81" s="101">
        <f t="shared" si="20"/>
        <v>0</v>
      </c>
      <c r="J81" s="102">
        <f t="shared" si="21"/>
        <v>0</v>
      </c>
      <c r="K81" s="102">
        <f t="shared" si="22"/>
        <v>427500</v>
      </c>
      <c r="L81" s="103">
        <v>0</v>
      </c>
      <c r="M81" s="103">
        <v>0</v>
      </c>
      <c r="N81" s="103">
        <v>0</v>
      </c>
      <c r="O81" s="104">
        <f t="shared" si="15"/>
        <v>0</v>
      </c>
      <c r="P81" s="104">
        <f t="shared" si="16"/>
        <v>0</v>
      </c>
      <c r="Q81" s="113">
        <f t="shared" si="17"/>
        <v>0</v>
      </c>
      <c r="R81" s="114">
        <f t="shared" si="18"/>
        <v>427500</v>
      </c>
      <c r="S81" s="110">
        <f t="shared" si="23"/>
        <v>190000</v>
      </c>
      <c r="T81" s="114"/>
      <c r="U81" s="115">
        <f t="shared" si="19"/>
        <v>617500</v>
      </c>
      <c r="V81" s="111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  <c r="DV81" s="119"/>
      <c r="DW81" s="119"/>
      <c r="DX81" s="119"/>
      <c r="DY81" s="119"/>
      <c r="DZ81" s="119"/>
      <c r="EA81" s="119"/>
      <c r="EB81" s="119"/>
      <c r="EC81" s="119"/>
      <c r="ED81" s="119"/>
      <c r="EE81" s="119"/>
      <c r="EF81" s="119"/>
      <c r="EG81" s="119"/>
      <c r="EH81" s="119"/>
      <c r="EI81" s="119"/>
      <c r="EJ81" s="119"/>
      <c r="EK81" s="119"/>
      <c r="EL81" s="119"/>
      <c r="EM81" s="119"/>
      <c r="EN81" s="119"/>
      <c r="EO81" s="119"/>
      <c r="EP81" s="119"/>
      <c r="EQ81" s="119"/>
      <c r="ER81" s="119"/>
      <c r="ES81" s="119"/>
      <c r="ET81" s="119"/>
      <c r="EU81" s="119"/>
      <c r="EV81" s="119"/>
      <c r="EW81" s="119"/>
      <c r="EX81" s="119"/>
      <c r="EY81" s="119"/>
      <c r="EZ81" s="119"/>
      <c r="FA81" s="119"/>
      <c r="FB81" s="119"/>
      <c r="FC81" s="119"/>
      <c r="FD81" s="119"/>
      <c r="FE81" s="119"/>
      <c r="FF81" s="119"/>
      <c r="FG81" s="119"/>
      <c r="FH81" s="119"/>
      <c r="FI81" s="119"/>
      <c r="FJ81" s="119"/>
      <c r="FK81" s="119"/>
      <c r="FL81" s="119"/>
      <c r="FM81" s="119"/>
      <c r="FN81" s="119"/>
      <c r="FO81" s="119"/>
      <c r="FP81" s="119"/>
      <c r="FQ81" s="119"/>
      <c r="FR81" s="119"/>
      <c r="FS81" s="119"/>
      <c r="FT81" s="119"/>
      <c r="FU81" s="119"/>
      <c r="FV81" s="119"/>
      <c r="FW81" s="119"/>
      <c r="FX81" s="119"/>
      <c r="FY81" s="119"/>
      <c r="FZ81" s="119"/>
      <c r="GA81" s="119"/>
      <c r="GB81" s="119"/>
      <c r="GC81" s="119"/>
      <c r="GD81" s="119"/>
      <c r="GE81" s="119"/>
      <c r="GF81" s="119"/>
      <c r="GG81" s="119"/>
      <c r="GH81" s="119"/>
      <c r="GI81" s="119"/>
      <c r="GJ81" s="119"/>
      <c r="GK81" s="119"/>
      <c r="GL81" s="119"/>
      <c r="GM81" s="119"/>
      <c r="GN81" s="119"/>
      <c r="GO81" s="119"/>
      <c r="GP81" s="119"/>
      <c r="GQ81" s="119"/>
      <c r="GR81" s="119"/>
      <c r="GS81" s="119"/>
      <c r="GT81" s="119"/>
      <c r="GU81" s="119"/>
      <c r="GV81" s="119"/>
      <c r="GW81" s="119"/>
      <c r="GX81" s="119"/>
      <c r="GY81" s="119"/>
      <c r="GZ81" s="119"/>
      <c r="HA81" s="119"/>
      <c r="HB81" s="119"/>
      <c r="HC81" s="119"/>
      <c r="HD81" s="119"/>
      <c r="HE81" s="119"/>
      <c r="HF81" s="119"/>
      <c r="HG81" s="119"/>
      <c r="HH81" s="119"/>
      <c r="HI81" s="119"/>
      <c r="HJ81" s="119"/>
      <c r="HK81" s="119"/>
      <c r="HL81" s="119"/>
      <c r="HM81" s="119"/>
      <c r="HN81" s="119"/>
      <c r="HO81" s="119"/>
      <c r="HP81" s="119"/>
      <c r="HQ81" s="119"/>
      <c r="HR81" s="119"/>
      <c r="HS81" s="119"/>
      <c r="HT81" s="119"/>
      <c r="HU81" s="119"/>
      <c r="HV81" s="119"/>
      <c r="HW81" s="119"/>
      <c r="HX81" s="119"/>
      <c r="HY81" s="119"/>
      <c r="HZ81" s="119"/>
      <c r="IA81" s="119"/>
      <c r="IB81" s="119"/>
      <c r="IC81" s="119"/>
      <c r="ID81" s="119"/>
      <c r="IE81" s="119"/>
      <c r="IF81" s="119"/>
      <c r="IG81" s="119"/>
      <c r="IH81" s="119"/>
      <c r="II81" s="119"/>
      <c r="IJ81" s="119"/>
      <c r="IK81" s="119"/>
      <c r="IL81" s="119"/>
      <c r="IM81" s="119"/>
      <c r="IN81" s="119"/>
      <c r="IO81" s="119"/>
      <c r="IP81" s="119"/>
      <c r="IQ81" s="119"/>
      <c r="IR81" s="119"/>
      <c r="IS81" s="119"/>
      <c r="IT81" s="119"/>
      <c r="IU81" s="120"/>
      <c r="IV81" s="121"/>
    </row>
    <row r="82" spans="1:256" s="61" customFormat="1" ht="29.1" customHeight="1">
      <c r="A82" s="83">
        <v>69</v>
      </c>
      <c r="B82" s="122" t="s">
        <v>292</v>
      </c>
      <c r="C82" s="127" t="s">
        <v>293</v>
      </c>
      <c r="D82" s="124">
        <v>44725</v>
      </c>
      <c r="E82" s="84">
        <f>VLOOKUP(B82,'ABSEN MANUAL'!$B$7:$AR$109,40,0)</f>
        <v>22</v>
      </c>
      <c r="F82" s="84">
        <f>VLOOKUP(B82,'ABSEN MANUAL'!$B$7:$AR$109,41,0)</f>
        <v>0</v>
      </c>
      <c r="G82" s="84">
        <f>VLOOKUP(B82,'ABSEN MANUAL'!$B$7:$AR$109,42,0)</f>
        <v>0</v>
      </c>
      <c r="H82" s="84">
        <f>VLOOKUP(B82,'ABSEN MANUAL'!$B$7:$AR$109,43,0)</f>
        <v>22</v>
      </c>
      <c r="I82" s="101">
        <f t="shared" si="20"/>
        <v>0</v>
      </c>
      <c r="J82" s="102">
        <f t="shared" si="21"/>
        <v>0</v>
      </c>
      <c r="K82" s="102">
        <f t="shared" si="22"/>
        <v>495000</v>
      </c>
      <c r="L82" s="103">
        <v>0</v>
      </c>
      <c r="M82" s="103">
        <v>0</v>
      </c>
      <c r="N82" s="103">
        <v>0</v>
      </c>
      <c r="O82" s="104">
        <f t="shared" si="15"/>
        <v>0</v>
      </c>
      <c r="P82" s="104">
        <f t="shared" si="16"/>
        <v>0</v>
      </c>
      <c r="Q82" s="113">
        <f t="shared" si="17"/>
        <v>0</v>
      </c>
      <c r="R82" s="114">
        <f t="shared" si="18"/>
        <v>495000</v>
      </c>
      <c r="S82" s="110">
        <f t="shared" si="23"/>
        <v>220000</v>
      </c>
      <c r="T82" s="114"/>
      <c r="U82" s="115">
        <f t="shared" si="19"/>
        <v>715000</v>
      </c>
      <c r="V82" s="111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  <c r="DV82" s="119"/>
      <c r="DW82" s="119"/>
      <c r="DX82" s="119"/>
      <c r="DY82" s="119"/>
      <c r="DZ82" s="119"/>
      <c r="EA82" s="119"/>
      <c r="EB82" s="119"/>
      <c r="EC82" s="119"/>
      <c r="ED82" s="119"/>
      <c r="EE82" s="119"/>
      <c r="EF82" s="119"/>
      <c r="EG82" s="119"/>
      <c r="EH82" s="119"/>
      <c r="EI82" s="119"/>
      <c r="EJ82" s="119"/>
      <c r="EK82" s="119"/>
      <c r="EL82" s="119"/>
      <c r="EM82" s="119"/>
      <c r="EN82" s="119"/>
      <c r="EO82" s="119"/>
      <c r="EP82" s="119"/>
      <c r="EQ82" s="119"/>
      <c r="ER82" s="119"/>
      <c r="ES82" s="119"/>
      <c r="ET82" s="119"/>
      <c r="EU82" s="119"/>
      <c r="EV82" s="119"/>
      <c r="EW82" s="119"/>
      <c r="EX82" s="119"/>
      <c r="EY82" s="119"/>
      <c r="EZ82" s="119"/>
      <c r="FA82" s="119"/>
      <c r="FB82" s="119"/>
      <c r="FC82" s="119"/>
      <c r="FD82" s="119"/>
      <c r="FE82" s="119"/>
      <c r="FF82" s="119"/>
      <c r="FG82" s="119"/>
      <c r="FH82" s="119"/>
      <c r="FI82" s="119"/>
      <c r="FJ82" s="119"/>
      <c r="FK82" s="119"/>
      <c r="FL82" s="119"/>
      <c r="FM82" s="119"/>
      <c r="FN82" s="119"/>
      <c r="FO82" s="119"/>
      <c r="FP82" s="119"/>
      <c r="FQ82" s="119"/>
      <c r="FR82" s="119"/>
      <c r="FS82" s="119"/>
      <c r="FT82" s="119"/>
      <c r="FU82" s="119"/>
      <c r="FV82" s="119"/>
      <c r="FW82" s="119"/>
      <c r="FX82" s="119"/>
      <c r="FY82" s="119"/>
      <c r="FZ82" s="119"/>
      <c r="GA82" s="119"/>
      <c r="GB82" s="119"/>
      <c r="GC82" s="119"/>
      <c r="GD82" s="119"/>
      <c r="GE82" s="119"/>
      <c r="GF82" s="119"/>
      <c r="GG82" s="119"/>
      <c r="GH82" s="119"/>
      <c r="GI82" s="119"/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/>
      <c r="GY82" s="119"/>
      <c r="GZ82" s="119"/>
      <c r="HA82" s="119"/>
      <c r="HB82" s="119"/>
      <c r="HC82" s="119"/>
      <c r="HD82" s="119"/>
      <c r="HE82" s="119"/>
      <c r="HF82" s="119"/>
      <c r="HG82" s="119"/>
      <c r="HH82" s="119"/>
      <c r="HI82" s="119"/>
      <c r="HJ82" s="119"/>
      <c r="HK82" s="119"/>
      <c r="HL82" s="119"/>
      <c r="HM82" s="119"/>
      <c r="HN82" s="119"/>
      <c r="HO82" s="119"/>
      <c r="HP82" s="119"/>
      <c r="HQ82" s="119"/>
      <c r="HR82" s="119"/>
      <c r="HS82" s="119"/>
      <c r="HT82" s="119"/>
      <c r="HU82" s="119"/>
      <c r="HV82" s="119"/>
      <c r="HW82" s="119"/>
      <c r="HX82" s="119"/>
      <c r="HY82" s="119"/>
      <c r="HZ82" s="119"/>
      <c r="IA82" s="119"/>
      <c r="IB82" s="119"/>
      <c r="IC82" s="119"/>
      <c r="ID82" s="119"/>
      <c r="IE82" s="119"/>
      <c r="IF82" s="119"/>
      <c r="IG82" s="119"/>
      <c r="IH82" s="119"/>
      <c r="II82" s="119"/>
      <c r="IJ82" s="119"/>
      <c r="IK82" s="119"/>
      <c r="IL82" s="119"/>
      <c r="IM82" s="119"/>
      <c r="IN82" s="119"/>
      <c r="IO82" s="119"/>
      <c r="IP82" s="119"/>
      <c r="IQ82" s="119"/>
      <c r="IR82" s="119"/>
      <c r="IS82" s="119"/>
      <c r="IT82" s="119"/>
      <c r="IU82" s="120"/>
      <c r="IV82" s="121"/>
    </row>
    <row r="83" spans="1:256" s="61" customFormat="1" ht="29.1" customHeight="1">
      <c r="A83" s="83">
        <v>70</v>
      </c>
      <c r="B83" s="122" t="s">
        <v>294</v>
      </c>
      <c r="C83" s="127" t="s">
        <v>295</v>
      </c>
      <c r="D83" s="124">
        <v>44725</v>
      </c>
      <c r="E83" s="84">
        <f>VLOOKUP(B83,'ABSEN MANUAL'!$B$7:$AR$109,40,0)</f>
        <v>20</v>
      </c>
      <c r="F83" s="84">
        <f>VLOOKUP(B83,'ABSEN MANUAL'!$B$7:$AR$109,41,0)</f>
        <v>0</v>
      </c>
      <c r="G83" s="84">
        <f>VLOOKUP(B83,'ABSEN MANUAL'!$B$7:$AR$109,42,0)</f>
        <v>0</v>
      </c>
      <c r="H83" s="84">
        <f>VLOOKUP(B83,'ABSEN MANUAL'!$B$7:$AR$109,43,0)</f>
        <v>20</v>
      </c>
      <c r="I83" s="101">
        <f t="shared" si="20"/>
        <v>0</v>
      </c>
      <c r="J83" s="102">
        <f t="shared" si="21"/>
        <v>0</v>
      </c>
      <c r="K83" s="102">
        <f t="shared" si="22"/>
        <v>450000</v>
      </c>
      <c r="L83" s="103">
        <v>0</v>
      </c>
      <c r="M83" s="103">
        <v>0</v>
      </c>
      <c r="N83" s="103">
        <v>0</v>
      </c>
      <c r="O83" s="104">
        <f t="shared" si="15"/>
        <v>0</v>
      </c>
      <c r="P83" s="104">
        <f t="shared" si="16"/>
        <v>0</v>
      </c>
      <c r="Q83" s="113">
        <f t="shared" si="17"/>
        <v>0</v>
      </c>
      <c r="R83" s="114">
        <f t="shared" si="18"/>
        <v>450000</v>
      </c>
      <c r="S83" s="110">
        <f t="shared" si="23"/>
        <v>200000</v>
      </c>
      <c r="T83" s="114"/>
      <c r="U83" s="115">
        <f t="shared" si="19"/>
        <v>650000</v>
      </c>
      <c r="V83" s="111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  <c r="DO83" s="119"/>
      <c r="DP83" s="119"/>
      <c r="DQ83" s="119"/>
      <c r="DR83" s="119"/>
      <c r="DS83" s="119"/>
      <c r="DT83" s="119"/>
      <c r="DU83" s="119"/>
      <c r="DV83" s="119"/>
      <c r="DW83" s="119"/>
      <c r="DX83" s="119"/>
      <c r="DY83" s="119"/>
      <c r="DZ83" s="119"/>
      <c r="EA83" s="119"/>
      <c r="EB83" s="119"/>
      <c r="EC83" s="119"/>
      <c r="ED83" s="119"/>
      <c r="EE83" s="119"/>
      <c r="EF83" s="119"/>
      <c r="EG83" s="119"/>
      <c r="EH83" s="119"/>
      <c r="EI83" s="119"/>
      <c r="EJ83" s="119"/>
      <c r="EK83" s="119"/>
      <c r="EL83" s="119"/>
      <c r="EM83" s="119"/>
      <c r="EN83" s="119"/>
      <c r="EO83" s="119"/>
      <c r="EP83" s="119"/>
      <c r="EQ83" s="119"/>
      <c r="ER83" s="119"/>
      <c r="ES83" s="119"/>
      <c r="ET83" s="119"/>
      <c r="EU83" s="119"/>
      <c r="EV83" s="119"/>
      <c r="EW83" s="119"/>
      <c r="EX83" s="119"/>
      <c r="EY83" s="119"/>
      <c r="EZ83" s="119"/>
      <c r="FA83" s="119"/>
      <c r="FB83" s="119"/>
      <c r="FC83" s="119"/>
      <c r="FD83" s="119"/>
      <c r="FE83" s="119"/>
      <c r="FF83" s="119"/>
      <c r="FG83" s="119"/>
      <c r="FH83" s="119"/>
      <c r="FI83" s="119"/>
      <c r="FJ83" s="119"/>
      <c r="FK83" s="119"/>
      <c r="FL83" s="119"/>
      <c r="FM83" s="119"/>
      <c r="FN83" s="119"/>
      <c r="FO83" s="119"/>
      <c r="FP83" s="119"/>
      <c r="FQ83" s="119"/>
      <c r="FR83" s="119"/>
      <c r="FS83" s="119"/>
      <c r="FT83" s="119"/>
      <c r="FU83" s="119"/>
      <c r="FV83" s="119"/>
      <c r="FW83" s="119"/>
      <c r="FX83" s="119"/>
      <c r="FY83" s="119"/>
      <c r="FZ83" s="119"/>
      <c r="GA83" s="119"/>
      <c r="GB83" s="119"/>
      <c r="GC83" s="119"/>
      <c r="GD83" s="119"/>
      <c r="GE83" s="119"/>
      <c r="GF83" s="119"/>
      <c r="GG83" s="119"/>
      <c r="GH83" s="119"/>
      <c r="GI83" s="119"/>
      <c r="GJ83" s="119"/>
      <c r="GK83" s="119"/>
      <c r="GL83" s="119"/>
      <c r="GM83" s="119"/>
      <c r="GN83" s="119"/>
      <c r="GO83" s="119"/>
      <c r="GP83" s="119"/>
      <c r="GQ83" s="119"/>
      <c r="GR83" s="119"/>
      <c r="GS83" s="119"/>
      <c r="GT83" s="119"/>
      <c r="GU83" s="119"/>
      <c r="GV83" s="119"/>
      <c r="GW83" s="119"/>
      <c r="GX83" s="119"/>
      <c r="GY83" s="119"/>
      <c r="GZ83" s="119"/>
      <c r="HA83" s="119"/>
      <c r="HB83" s="119"/>
      <c r="HC83" s="119"/>
      <c r="HD83" s="119"/>
      <c r="HE83" s="119"/>
      <c r="HF83" s="119"/>
      <c r="HG83" s="119"/>
      <c r="HH83" s="119"/>
      <c r="HI83" s="119"/>
      <c r="HJ83" s="119"/>
      <c r="HK83" s="119"/>
      <c r="HL83" s="119"/>
      <c r="HM83" s="119"/>
      <c r="HN83" s="119"/>
      <c r="HO83" s="119"/>
      <c r="HP83" s="119"/>
      <c r="HQ83" s="119"/>
      <c r="HR83" s="119"/>
      <c r="HS83" s="119"/>
      <c r="HT83" s="119"/>
      <c r="HU83" s="119"/>
      <c r="HV83" s="119"/>
      <c r="HW83" s="119"/>
      <c r="HX83" s="119"/>
      <c r="HY83" s="119"/>
      <c r="HZ83" s="119"/>
      <c r="IA83" s="119"/>
      <c r="IB83" s="119"/>
      <c r="IC83" s="119"/>
      <c r="ID83" s="119"/>
      <c r="IE83" s="119"/>
      <c r="IF83" s="119"/>
      <c r="IG83" s="119"/>
      <c r="IH83" s="119"/>
      <c r="II83" s="119"/>
      <c r="IJ83" s="119"/>
      <c r="IK83" s="119"/>
      <c r="IL83" s="119"/>
      <c r="IM83" s="119"/>
      <c r="IN83" s="119"/>
      <c r="IO83" s="119"/>
      <c r="IP83" s="119"/>
      <c r="IQ83" s="119"/>
      <c r="IR83" s="119"/>
      <c r="IS83" s="119"/>
      <c r="IT83" s="119"/>
      <c r="IU83" s="120"/>
      <c r="IV83" s="121"/>
    </row>
    <row r="84" spans="1:256" s="61" customFormat="1" ht="29.1" customHeight="1">
      <c r="A84" s="83">
        <v>71</v>
      </c>
      <c r="B84" s="122" t="s">
        <v>296</v>
      </c>
      <c r="C84" s="127" t="s">
        <v>297</v>
      </c>
      <c r="D84" s="124">
        <v>44725</v>
      </c>
      <c r="E84" s="84">
        <f>VLOOKUP(B84,'ABSEN MANUAL'!$B$7:$AR$109,40,0)</f>
        <v>20</v>
      </c>
      <c r="F84" s="84">
        <f>VLOOKUP(B84,'ABSEN MANUAL'!$B$7:$AR$109,41,0)</f>
        <v>0</v>
      </c>
      <c r="G84" s="84">
        <f>VLOOKUP(B84,'ABSEN MANUAL'!$B$7:$AR$109,42,0)</f>
        <v>0</v>
      </c>
      <c r="H84" s="84">
        <f>VLOOKUP(B84,'ABSEN MANUAL'!$B$7:$AR$109,43,0)</f>
        <v>20</v>
      </c>
      <c r="I84" s="101">
        <f t="shared" si="20"/>
        <v>0</v>
      </c>
      <c r="J84" s="102">
        <f t="shared" si="21"/>
        <v>0</v>
      </c>
      <c r="K84" s="102">
        <f t="shared" si="22"/>
        <v>450000</v>
      </c>
      <c r="L84" s="103">
        <v>0</v>
      </c>
      <c r="M84" s="103">
        <v>0</v>
      </c>
      <c r="N84" s="103">
        <v>0</v>
      </c>
      <c r="O84" s="104">
        <f t="shared" si="15"/>
        <v>0</v>
      </c>
      <c r="P84" s="104">
        <f t="shared" si="16"/>
        <v>0</v>
      </c>
      <c r="Q84" s="113">
        <f t="shared" si="17"/>
        <v>0</v>
      </c>
      <c r="R84" s="114">
        <f t="shared" si="18"/>
        <v>450000</v>
      </c>
      <c r="S84" s="110">
        <f t="shared" si="23"/>
        <v>200000</v>
      </c>
      <c r="T84" s="114"/>
      <c r="U84" s="115">
        <f t="shared" si="19"/>
        <v>650000</v>
      </c>
      <c r="V84" s="111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  <c r="DV84" s="119"/>
      <c r="DW84" s="119"/>
      <c r="DX84" s="119"/>
      <c r="DY84" s="119"/>
      <c r="DZ84" s="119"/>
      <c r="EA84" s="119"/>
      <c r="EB84" s="119"/>
      <c r="EC84" s="119"/>
      <c r="ED84" s="119"/>
      <c r="EE84" s="119"/>
      <c r="EF84" s="119"/>
      <c r="EG84" s="119"/>
      <c r="EH84" s="119"/>
      <c r="EI84" s="119"/>
      <c r="EJ84" s="119"/>
      <c r="EK84" s="119"/>
      <c r="EL84" s="119"/>
      <c r="EM84" s="119"/>
      <c r="EN84" s="119"/>
      <c r="EO84" s="119"/>
      <c r="EP84" s="119"/>
      <c r="EQ84" s="119"/>
      <c r="ER84" s="119"/>
      <c r="ES84" s="119"/>
      <c r="ET84" s="119"/>
      <c r="EU84" s="119"/>
      <c r="EV84" s="119"/>
      <c r="EW84" s="119"/>
      <c r="EX84" s="119"/>
      <c r="EY84" s="119"/>
      <c r="EZ84" s="119"/>
      <c r="FA84" s="119"/>
      <c r="FB84" s="119"/>
      <c r="FC84" s="119"/>
      <c r="FD84" s="119"/>
      <c r="FE84" s="119"/>
      <c r="FF84" s="119"/>
      <c r="FG84" s="119"/>
      <c r="FH84" s="119"/>
      <c r="FI84" s="119"/>
      <c r="FJ84" s="119"/>
      <c r="FK84" s="119"/>
      <c r="FL84" s="119"/>
      <c r="FM84" s="119"/>
      <c r="FN84" s="119"/>
      <c r="FO84" s="119"/>
      <c r="FP84" s="119"/>
      <c r="FQ84" s="119"/>
      <c r="FR84" s="119"/>
      <c r="FS84" s="119"/>
      <c r="FT84" s="119"/>
      <c r="FU84" s="119"/>
      <c r="FV84" s="119"/>
      <c r="FW84" s="119"/>
      <c r="FX84" s="119"/>
      <c r="FY84" s="119"/>
      <c r="FZ84" s="119"/>
      <c r="GA84" s="119"/>
      <c r="GB84" s="119"/>
      <c r="GC84" s="119"/>
      <c r="GD84" s="119"/>
      <c r="GE84" s="119"/>
      <c r="GF84" s="119"/>
      <c r="GG84" s="119"/>
      <c r="GH84" s="119"/>
      <c r="GI84" s="119"/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/>
      <c r="GX84" s="119"/>
      <c r="GY84" s="119"/>
      <c r="GZ84" s="119"/>
      <c r="HA84" s="119"/>
      <c r="HB84" s="119"/>
      <c r="HC84" s="119"/>
      <c r="HD84" s="119"/>
      <c r="HE84" s="119"/>
      <c r="HF84" s="119"/>
      <c r="HG84" s="119"/>
      <c r="HH84" s="119"/>
      <c r="HI84" s="119"/>
      <c r="HJ84" s="119"/>
      <c r="HK84" s="119"/>
      <c r="HL84" s="119"/>
      <c r="HM84" s="119"/>
      <c r="HN84" s="119"/>
      <c r="HO84" s="119"/>
      <c r="HP84" s="119"/>
      <c r="HQ84" s="119"/>
      <c r="HR84" s="119"/>
      <c r="HS84" s="119"/>
      <c r="HT84" s="119"/>
      <c r="HU84" s="119"/>
      <c r="HV84" s="119"/>
      <c r="HW84" s="119"/>
      <c r="HX84" s="119"/>
      <c r="HY84" s="119"/>
      <c r="HZ84" s="119"/>
      <c r="IA84" s="119"/>
      <c r="IB84" s="119"/>
      <c r="IC84" s="119"/>
      <c r="ID84" s="119"/>
      <c r="IE84" s="119"/>
      <c r="IF84" s="119"/>
      <c r="IG84" s="119"/>
      <c r="IH84" s="119"/>
      <c r="II84" s="119"/>
      <c r="IJ84" s="119"/>
      <c r="IK84" s="119"/>
      <c r="IL84" s="119"/>
      <c r="IM84" s="119"/>
      <c r="IN84" s="119"/>
      <c r="IO84" s="119"/>
      <c r="IP84" s="119"/>
      <c r="IQ84" s="119"/>
      <c r="IR84" s="119"/>
      <c r="IS84" s="119"/>
      <c r="IT84" s="119"/>
      <c r="IU84" s="120"/>
      <c r="IV84" s="121"/>
    </row>
    <row r="85" spans="1:256" s="61" customFormat="1" ht="29.1" customHeight="1">
      <c r="A85" s="83">
        <v>72</v>
      </c>
      <c r="B85" s="122" t="s">
        <v>298</v>
      </c>
      <c r="C85" s="127" t="s">
        <v>299</v>
      </c>
      <c r="D85" s="124">
        <v>44725</v>
      </c>
      <c r="E85" s="84">
        <f>VLOOKUP(B85,'ABSEN MANUAL'!$B$7:$AR$109,40,0)</f>
        <v>22</v>
      </c>
      <c r="F85" s="84">
        <f>VLOOKUP(B85,'ABSEN MANUAL'!$B$7:$AR$109,41,0)</f>
        <v>0</v>
      </c>
      <c r="G85" s="84">
        <f>VLOOKUP(B85,'ABSEN MANUAL'!$B$7:$AR$109,42,0)</f>
        <v>0</v>
      </c>
      <c r="H85" s="84">
        <f>VLOOKUP(B85,'ABSEN MANUAL'!$B$7:$AR$109,43,0)</f>
        <v>22</v>
      </c>
      <c r="I85" s="101">
        <f t="shared" si="20"/>
        <v>0</v>
      </c>
      <c r="J85" s="102">
        <f t="shared" si="21"/>
        <v>0</v>
      </c>
      <c r="K85" s="102">
        <f t="shared" si="22"/>
        <v>495000</v>
      </c>
      <c r="L85" s="103">
        <v>0</v>
      </c>
      <c r="M85" s="103">
        <v>0</v>
      </c>
      <c r="N85" s="103">
        <v>0</v>
      </c>
      <c r="O85" s="104">
        <f t="shared" si="15"/>
        <v>0</v>
      </c>
      <c r="P85" s="104">
        <f t="shared" si="16"/>
        <v>0</v>
      </c>
      <c r="Q85" s="113">
        <f t="shared" si="17"/>
        <v>0</v>
      </c>
      <c r="R85" s="114">
        <f t="shared" si="18"/>
        <v>495000</v>
      </c>
      <c r="S85" s="110">
        <f t="shared" si="23"/>
        <v>220000</v>
      </c>
      <c r="T85" s="114"/>
      <c r="U85" s="115">
        <f t="shared" si="19"/>
        <v>715000</v>
      </c>
      <c r="V85" s="111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  <c r="DV85" s="119"/>
      <c r="DW85" s="119"/>
      <c r="DX85" s="119"/>
      <c r="DY85" s="119"/>
      <c r="DZ85" s="119"/>
      <c r="EA85" s="119"/>
      <c r="EB85" s="119"/>
      <c r="EC85" s="119"/>
      <c r="ED85" s="119"/>
      <c r="EE85" s="119"/>
      <c r="EF85" s="119"/>
      <c r="EG85" s="119"/>
      <c r="EH85" s="119"/>
      <c r="EI85" s="119"/>
      <c r="EJ85" s="119"/>
      <c r="EK85" s="119"/>
      <c r="EL85" s="119"/>
      <c r="EM85" s="119"/>
      <c r="EN85" s="119"/>
      <c r="EO85" s="119"/>
      <c r="EP85" s="119"/>
      <c r="EQ85" s="119"/>
      <c r="ER85" s="119"/>
      <c r="ES85" s="119"/>
      <c r="ET85" s="119"/>
      <c r="EU85" s="119"/>
      <c r="EV85" s="119"/>
      <c r="EW85" s="119"/>
      <c r="EX85" s="119"/>
      <c r="EY85" s="119"/>
      <c r="EZ85" s="119"/>
      <c r="FA85" s="119"/>
      <c r="FB85" s="119"/>
      <c r="FC85" s="119"/>
      <c r="FD85" s="119"/>
      <c r="FE85" s="119"/>
      <c r="FF85" s="119"/>
      <c r="FG85" s="119"/>
      <c r="FH85" s="119"/>
      <c r="FI85" s="119"/>
      <c r="FJ85" s="119"/>
      <c r="FK85" s="119"/>
      <c r="FL85" s="119"/>
      <c r="FM85" s="119"/>
      <c r="FN85" s="119"/>
      <c r="FO85" s="119"/>
      <c r="FP85" s="119"/>
      <c r="FQ85" s="119"/>
      <c r="FR85" s="119"/>
      <c r="FS85" s="119"/>
      <c r="FT85" s="119"/>
      <c r="FU85" s="119"/>
      <c r="FV85" s="119"/>
      <c r="FW85" s="119"/>
      <c r="FX85" s="119"/>
      <c r="FY85" s="119"/>
      <c r="FZ85" s="119"/>
      <c r="GA85" s="119"/>
      <c r="GB85" s="119"/>
      <c r="GC85" s="119"/>
      <c r="GD85" s="119"/>
      <c r="GE85" s="119"/>
      <c r="GF85" s="119"/>
      <c r="GG85" s="119"/>
      <c r="GH85" s="119"/>
      <c r="GI85" s="119"/>
      <c r="GJ85" s="119"/>
      <c r="GK85" s="119"/>
      <c r="GL85" s="119"/>
      <c r="GM85" s="119"/>
      <c r="GN85" s="119"/>
      <c r="GO85" s="119"/>
      <c r="GP85" s="119"/>
      <c r="GQ85" s="119"/>
      <c r="GR85" s="119"/>
      <c r="GS85" s="119"/>
      <c r="GT85" s="119"/>
      <c r="GU85" s="119"/>
      <c r="GV85" s="119"/>
      <c r="GW85" s="119"/>
      <c r="GX85" s="119"/>
      <c r="GY85" s="119"/>
      <c r="GZ85" s="119"/>
      <c r="HA85" s="119"/>
      <c r="HB85" s="119"/>
      <c r="HC85" s="119"/>
      <c r="HD85" s="119"/>
      <c r="HE85" s="119"/>
      <c r="HF85" s="119"/>
      <c r="HG85" s="119"/>
      <c r="HH85" s="119"/>
      <c r="HI85" s="119"/>
      <c r="HJ85" s="119"/>
      <c r="HK85" s="119"/>
      <c r="HL85" s="119"/>
      <c r="HM85" s="119"/>
      <c r="HN85" s="119"/>
      <c r="HO85" s="119"/>
      <c r="HP85" s="119"/>
      <c r="HQ85" s="119"/>
      <c r="HR85" s="119"/>
      <c r="HS85" s="119"/>
      <c r="HT85" s="119"/>
      <c r="HU85" s="119"/>
      <c r="HV85" s="119"/>
      <c r="HW85" s="119"/>
      <c r="HX85" s="119"/>
      <c r="HY85" s="119"/>
      <c r="HZ85" s="119"/>
      <c r="IA85" s="119"/>
      <c r="IB85" s="119"/>
      <c r="IC85" s="119"/>
      <c r="ID85" s="119"/>
      <c r="IE85" s="119"/>
      <c r="IF85" s="119"/>
      <c r="IG85" s="119"/>
      <c r="IH85" s="119"/>
      <c r="II85" s="119"/>
      <c r="IJ85" s="119"/>
      <c r="IK85" s="119"/>
      <c r="IL85" s="119"/>
      <c r="IM85" s="119"/>
      <c r="IN85" s="119"/>
      <c r="IO85" s="119"/>
      <c r="IP85" s="119"/>
      <c r="IQ85" s="119"/>
      <c r="IR85" s="119"/>
      <c r="IS85" s="119"/>
      <c r="IT85" s="119"/>
      <c r="IU85" s="120"/>
      <c r="IV85" s="121"/>
    </row>
    <row r="86" spans="1:256" s="61" customFormat="1" ht="29.1" customHeight="1">
      <c r="A86" s="83">
        <v>73</v>
      </c>
      <c r="B86" s="128" t="s">
        <v>300</v>
      </c>
      <c r="C86" s="129" t="s">
        <v>301</v>
      </c>
      <c r="D86" s="130">
        <v>44740</v>
      </c>
      <c r="E86" s="84">
        <f>VLOOKUP(B86,'ABSEN MANUAL'!$B$7:$AR$109,40,0)</f>
        <v>22</v>
      </c>
      <c r="F86" s="84">
        <f>VLOOKUP(B86,'ABSEN MANUAL'!$B$7:$AR$109,41,0)</f>
        <v>0</v>
      </c>
      <c r="G86" s="84">
        <f>VLOOKUP(B86,'ABSEN MANUAL'!$B$7:$AR$109,42,0)</f>
        <v>0</v>
      </c>
      <c r="H86" s="84">
        <f>VLOOKUP(B86,'ABSEN MANUAL'!$B$7:$AR$109,43,0)</f>
        <v>22</v>
      </c>
      <c r="I86" s="101">
        <f t="shared" si="20"/>
        <v>0</v>
      </c>
      <c r="J86" s="102">
        <f t="shared" si="21"/>
        <v>0</v>
      </c>
      <c r="K86" s="102">
        <f t="shared" si="22"/>
        <v>495000</v>
      </c>
      <c r="L86" s="103">
        <v>0</v>
      </c>
      <c r="M86" s="103">
        <v>0</v>
      </c>
      <c r="N86" s="103">
        <v>0</v>
      </c>
      <c r="O86" s="104">
        <f t="shared" ref="O86:O116" si="24">L86*1300</f>
        <v>0</v>
      </c>
      <c r="P86" s="104">
        <f t="shared" ref="P86:P116" si="25">M86*1700</f>
        <v>0</v>
      </c>
      <c r="Q86" s="113">
        <f t="shared" ref="Q86:Q116" si="26">N86*2200</f>
        <v>0</v>
      </c>
      <c r="R86" s="114">
        <f t="shared" ref="R86:R116" si="27">SUM(I86:K86)+SUM(O86:Q86)</f>
        <v>495000</v>
      </c>
      <c r="S86" s="110">
        <f t="shared" si="23"/>
        <v>220000</v>
      </c>
      <c r="T86" s="114"/>
      <c r="U86" s="115">
        <f t="shared" ref="U86:U116" si="28">SUM(R86+S86)-T86</f>
        <v>715000</v>
      </c>
      <c r="V86" s="111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  <c r="DO86" s="119"/>
      <c r="DP86" s="119"/>
      <c r="DQ86" s="119"/>
      <c r="DR86" s="119"/>
      <c r="DS86" s="119"/>
      <c r="DT86" s="119"/>
      <c r="DU86" s="119"/>
      <c r="DV86" s="119"/>
      <c r="DW86" s="119"/>
      <c r="DX86" s="119"/>
      <c r="DY86" s="119"/>
      <c r="DZ86" s="119"/>
      <c r="EA86" s="119"/>
      <c r="EB86" s="119"/>
      <c r="EC86" s="119"/>
      <c r="ED86" s="119"/>
      <c r="EE86" s="119"/>
      <c r="EF86" s="119"/>
      <c r="EG86" s="119"/>
      <c r="EH86" s="119"/>
      <c r="EI86" s="119"/>
      <c r="EJ86" s="119"/>
      <c r="EK86" s="119"/>
      <c r="EL86" s="119"/>
      <c r="EM86" s="119"/>
      <c r="EN86" s="119"/>
      <c r="EO86" s="119"/>
      <c r="EP86" s="119"/>
      <c r="EQ86" s="119"/>
      <c r="ER86" s="119"/>
      <c r="ES86" s="119"/>
      <c r="ET86" s="119"/>
      <c r="EU86" s="119"/>
      <c r="EV86" s="119"/>
      <c r="EW86" s="119"/>
      <c r="EX86" s="119"/>
      <c r="EY86" s="119"/>
      <c r="EZ86" s="119"/>
      <c r="FA86" s="119"/>
      <c r="FB86" s="119"/>
      <c r="FC86" s="119"/>
      <c r="FD86" s="119"/>
      <c r="FE86" s="119"/>
      <c r="FF86" s="119"/>
      <c r="FG86" s="119"/>
      <c r="FH86" s="119"/>
      <c r="FI86" s="119"/>
      <c r="FJ86" s="119"/>
      <c r="FK86" s="119"/>
      <c r="FL86" s="119"/>
      <c r="FM86" s="119"/>
      <c r="FN86" s="119"/>
      <c r="FO86" s="119"/>
      <c r="FP86" s="119"/>
      <c r="FQ86" s="119"/>
      <c r="FR86" s="119"/>
      <c r="FS86" s="119"/>
      <c r="FT86" s="119"/>
      <c r="FU86" s="119"/>
      <c r="FV86" s="119"/>
      <c r="FW86" s="119"/>
      <c r="FX86" s="119"/>
      <c r="FY86" s="119"/>
      <c r="FZ86" s="119"/>
      <c r="GA86" s="119"/>
      <c r="GB86" s="119"/>
      <c r="GC86" s="119"/>
      <c r="GD86" s="119"/>
      <c r="GE86" s="119"/>
      <c r="GF86" s="119"/>
      <c r="GG86" s="119"/>
      <c r="GH86" s="119"/>
      <c r="GI86" s="119"/>
      <c r="GJ86" s="119"/>
      <c r="GK86" s="119"/>
      <c r="GL86" s="119"/>
      <c r="GM86" s="119"/>
      <c r="GN86" s="119"/>
      <c r="GO86" s="119"/>
      <c r="GP86" s="119"/>
      <c r="GQ86" s="119"/>
      <c r="GR86" s="119"/>
      <c r="GS86" s="119"/>
      <c r="GT86" s="119"/>
      <c r="GU86" s="119"/>
      <c r="GV86" s="119"/>
      <c r="GW86" s="119"/>
      <c r="GX86" s="119"/>
      <c r="GY86" s="119"/>
      <c r="GZ86" s="119"/>
      <c r="HA86" s="119"/>
      <c r="HB86" s="119"/>
      <c r="HC86" s="119"/>
      <c r="HD86" s="119"/>
      <c r="HE86" s="119"/>
      <c r="HF86" s="119"/>
      <c r="HG86" s="119"/>
      <c r="HH86" s="119"/>
      <c r="HI86" s="119"/>
      <c r="HJ86" s="119"/>
      <c r="HK86" s="119"/>
      <c r="HL86" s="119"/>
      <c r="HM86" s="119"/>
      <c r="HN86" s="119"/>
      <c r="HO86" s="119"/>
      <c r="HP86" s="119"/>
      <c r="HQ86" s="119"/>
      <c r="HR86" s="119"/>
      <c r="HS86" s="119"/>
      <c r="HT86" s="119"/>
      <c r="HU86" s="119"/>
      <c r="HV86" s="119"/>
      <c r="HW86" s="119"/>
      <c r="HX86" s="119"/>
      <c r="HY86" s="119"/>
      <c r="HZ86" s="119"/>
      <c r="IA86" s="119"/>
      <c r="IB86" s="119"/>
      <c r="IC86" s="119"/>
      <c r="ID86" s="119"/>
      <c r="IE86" s="119"/>
      <c r="IF86" s="119"/>
      <c r="IG86" s="119"/>
      <c r="IH86" s="119"/>
      <c r="II86" s="119"/>
      <c r="IJ86" s="119"/>
      <c r="IK86" s="119"/>
      <c r="IL86" s="119"/>
      <c r="IM86" s="119"/>
      <c r="IN86" s="119"/>
      <c r="IO86" s="119"/>
      <c r="IP86" s="119"/>
      <c r="IQ86" s="119"/>
      <c r="IR86" s="119"/>
      <c r="IS86" s="119"/>
      <c r="IT86" s="119"/>
      <c r="IU86" s="120"/>
      <c r="IV86" s="121"/>
    </row>
    <row r="87" spans="1:256" s="61" customFormat="1" ht="29.1" customHeight="1">
      <c r="A87" s="83">
        <v>74</v>
      </c>
      <c r="B87" s="131" t="s">
        <v>302</v>
      </c>
      <c r="C87" s="132" t="s">
        <v>303</v>
      </c>
      <c r="D87" s="133">
        <v>44740</v>
      </c>
      <c r="E87" s="84">
        <f>VLOOKUP(B87,'ABSEN MANUAL'!$B$7:$AR$109,40,0)</f>
        <v>12</v>
      </c>
      <c r="F87" s="84">
        <f>VLOOKUP(B87,'ABSEN MANUAL'!$B$7:$AR$109,41,0)</f>
        <v>0</v>
      </c>
      <c r="G87" s="84">
        <f>VLOOKUP(B87,'ABSEN MANUAL'!$B$7:$AR$109,42,0)</f>
        <v>0</v>
      </c>
      <c r="H87" s="84">
        <f>VLOOKUP(B87,'ABSEN MANUAL'!$B$7:$AR$109,43,0)</f>
        <v>12</v>
      </c>
      <c r="I87" s="101">
        <f t="shared" si="20"/>
        <v>0</v>
      </c>
      <c r="J87" s="102">
        <f t="shared" si="21"/>
        <v>0</v>
      </c>
      <c r="K87" s="102">
        <f t="shared" si="22"/>
        <v>270000</v>
      </c>
      <c r="L87" s="103">
        <v>0</v>
      </c>
      <c r="M87" s="103">
        <v>0</v>
      </c>
      <c r="N87" s="103">
        <v>0</v>
      </c>
      <c r="O87" s="104">
        <f t="shared" si="24"/>
        <v>0</v>
      </c>
      <c r="P87" s="104">
        <f t="shared" si="25"/>
        <v>0</v>
      </c>
      <c r="Q87" s="113">
        <f t="shared" si="26"/>
        <v>0</v>
      </c>
      <c r="R87" s="114">
        <f t="shared" si="27"/>
        <v>270000</v>
      </c>
      <c r="S87" s="110">
        <f t="shared" si="23"/>
        <v>120000</v>
      </c>
      <c r="T87" s="114"/>
      <c r="U87" s="115">
        <f t="shared" si="28"/>
        <v>390000</v>
      </c>
      <c r="V87" s="111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  <c r="DO87" s="119"/>
      <c r="DP87" s="119"/>
      <c r="DQ87" s="119"/>
      <c r="DR87" s="119"/>
      <c r="DS87" s="119"/>
      <c r="DT87" s="119"/>
      <c r="DU87" s="119"/>
      <c r="DV87" s="119"/>
      <c r="DW87" s="119"/>
      <c r="DX87" s="119"/>
      <c r="DY87" s="119"/>
      <c r="DZ87" s="119"/>
      <c r="EA87" s="119"/>
      <c r="EB87" s="119"/>
      <c r="EC87" s="119"/>
      <c r="ED87" s="119"/>
      <c r="EE87" s="119"/>
      <c r="EF87" s="119"/>
      <c r="EG87" s="119"/>
      <c r="EH87" s="119"/>
      <c r="EI87" s="119"/>
      <c r="EJ87" s="119"/>
      <c r="EK87" s="119"/>
      <c r="EL87" s="119"/>
      <c r="EM87" s="119"/>
      <c r="EN87" s="119"/>
      <c r="EO87" s="119"/>
      <c r="EP87" s="119"/>
      <c r="EQ87" s="119"/>
      <c r="ER87" s="119"/>
      <c r="ES87" s="119"/>
      <c r="ET87" s="119"/>
      <c r="EU87" s="119"/>
      <c r="EV87" s="119"/>
      <c r="EW87" s="119"/>
      <c r="EX87" s="119"/>
      <c r="EY87" s="119"/>
      <c r="EZ87" s="119"/>
      <c r="FA87" s="119"/>
      <c r="FB87" s="119"/>
      <c r="FC87" s="119"/>
      <c r="FD87" s="119"/>
      <c r="FE87" s="119"/>
      <c r="FF87" s="119"/>
      <c r="FG87" s="119"/>
      <c r="FH87" s="119"/>
      <c r="FI87" s="119"/>
      <c r="FJ87" s="119"/>
      <c r="FK87" s="119"/>
      <c r="FL87" s="119"/>
      <c r="FM87" s="119"/>
      <c r="FN87" s="119"/>
      <c r="FO87" s="119"/>
      <c r="FP87" s="119"/>
      <c r="FQ87" s="119"/>
      <c r="FR87" s="119"/>
      <c r="FS87" s="119"/>
      <c r="FT87" s="119"/>
      <c r="FU87" s="119"/>
      <c r="FV87" s="119"/>
      <c r="FW87" s="119"/>
      <c r="FX87" s="119"/>
      <c r="FY87" s="119"/>
      <c r="FZ87" s="119"/>
      <c r="GA87" s="119"/>
      <c r="GB87" s="119"/>
      <c r="GC87" s="119"/>
      <c r="GD87" s="119"/>
      <c r="GE87" s="119"/>
      <c r="GF87" s="119"/>
      <c r="GG87" s="119"/>
      <c r="GH87" s="119"/>
      <c r="GI87" s="119"/>
      <c r="GJ87" s="119"/>
      <c r="GK87" s="119"/>
      <c r="GL87" s="119"/>
      <c r="GM87" s="119"/>
      <c r="GN87" s="119"/>
      <c r="GO87" s="119"/>
      <c r="GP87" s="119"/>
      <c r="GQ87" s="119"/>
      <c r="GR87" s="119"/>
      <c r="GS87" s="119"/>
      <c r="GT87" s="119"/>
      <c r="GU87" s="119"/>
      <c r="GV87" s="119"/>
      <c r="GW87" s="119"/>
      <c r="GX87" s="119"/>
      <c r="GY87" s="119"/>
      <c r="GZ87" s="119"/>
      <c r="HA87" s="119"/>
      <c r="HB87" s="119"/>
      <c r="HC87" s="119"/>
      <c r="HD87" s="119"/>
      <c r="HE87" s="119"/>
      <c r="HF87" s="119"/>
      <c r="HG87" s="119"/>
      <c r="HH87" s="119"/>
      <c r="HI87" s="119"/>
      <c r="HJ87" s="119"/>
      <c r="HK87" s="119"/>
      <c r="HL87" s="119"/>
      <c r="HM87" s="119"/>
      <c r="HN87" s="119"/>
      <c r="HO87" s="119"/>
      <c r="HP87" s="119"/>
      <c r="HQ87" s="119"/>
      <c r="HR87" s="119"/>
      <c r="HS87" s="119"/>
      <c r="HT87" s="119"/>
      <c r="HU87" s="119"/>
      <c r="HV87" s="119"/>
      <c r="HW87" s="119"/>
      <c r="HX87" s="119"/>
      <c r="HY87" s="119"/>
      <c r="HZ87" s="119"/>
      <c r="IA87" s="119"/>
      <c r="IB87" s="119"/>
      <c r="IC87" s="119"/>
      <c r="ID87" s="119"/>
      <c r="IE87" s="119"/>
      <c r="IF87" s="119"/>
      <c r="IG87" s="119"/>
      <c r="IH87" s="119"/>
      <c r="II87" s="119"/>
      <c r="IJ87" s="119"/>
      <c r="IK87" s="119"/>
      <c r="IL87" s="119"/>
      <c r="IM87" s="119"/>
      <c r="IN87" s="119"/>
      <c r="IO87" s="119"/>
      <c r="IP87" s="119"/>
      <c r="IQ87" s="119"/>
      <c r="IR87" s="119"/>
      <c r="IS87" s="119"/>
      <c r="IT87" s="119"/>
      <c r="IU87" s="120"/>
      <c r="IV87" s="121"/>
    </row>
    <row r="88" spans="1:256" s="61" customFormat="1" ht="29.1" customHeight="1">
      <c r="A88" s="83">
        <v>75</v>
      </c>
      <c r="B88" s="131" t="s">
        <v>304</v>
      </c>
      <c r="C88" s="132" t="s">
        <v>305</v>
      </c>
      <c r="D88" s="133">
        <v>44740</v>
      </c>
      <c r="E88" s="84">
        <f>VLOOKUP(B88,'ABSEN MANUAL'!$B$7:$AR$109,40,0)</f>
        <v>21</v>
      </c>
      <c r="F88" s="84">
        <f>VLOOKUP(B88,'ABSEN MANUAL'!$B$7:$AR$109,41,0)</f>
        <v>0</v>
      </c>
      <c r="G88" s="84">
        <f>VLOOKUP(B88,'ABSEN MANUAL'!$B$7:$AR$109,42,0)</f>
        <v>0</v>
      </c>
      <c r="H88" s="84">
        <f>VLOOKUP(B88,'ABSEN MANUAL'!$B$7:$AR$109,43,0)</f>
        <v>21</v>
      </c>
      <c r="I88" s="101">
        <f t="shared" si="20"/>
        <v>0</v>
      </c>
      <c r="J88" s="102">
        <f t="shared" si="21"/>
        <v>0</v>
      </c>
      <c r="K88" s="102">
        <f t="shared" si="22"/>
        <v>472500</v>
      </c>
      <c r="L88" s="103">
        <v>0</v>
      </c>
      <c r="M88" s="103">
        <v>0</v>
      </c>
      <c r="N88" s="103">
        <v>0</v>
      </c>
      <c r="O88" s="104">
        <f t="shared" si="24"/>
        <v>0</v>
      </c>
      <c r="P88" s="104">
        <f t="shared" si="25"/>
        <v>0</v>
      </c>
      <c r="Q88" s="113">
        <f t="shared" si="26"/>
        <v>0</v>
      </c>
      <c r="R88" s="114">
        <f t="shared" si="27"/>
        <v>472500</v>
      </c>
      <c r="S88" s="110">
        <f t="shared" si="23"/>
        <v>210000</v>
      </c>
      <c r="T88" s="114"/>
      <c r="U88" s="115">
        <f t="shared" si="28"/>
        <v>682500</v>
      </c>
      <c r="V88" s="111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  <c r="DO88" s="119"/>
      <c r="DP88" s="119"/>
      <c r="DQ88" s="119"/>
      <c r="DR88" s="119"/>
      <c r="DS88" s="119"/>
      <c r="DT88" s="119"/>
      <c r="DU88" s="119"/>
      <c r="DV88" s="119"/>
      <c r="DW88" s="119"/>
      <c r="DX88" s="119"/>
      <c r="DY88" s="119"/>
      <c r="DZ88" s="119"/>
      <c r="EA88" s="119"/>
      <c r="EB88" s="119"/>
      <c r="EC88" s="119"/>
      <c r="ED88" s="119"/>
      <c r="EE88" s="119"/>
      <c r="EF88" s="119"/>
      <c r="EG88" s="119"/>
      <c r="EH88" s="119"/>
      <c r="EI88" s="119"/>
      <c r="EJ88" s="119"/>
      <c r="EK88" s="119"/>
      <c r="EL88" s="119"/>
      <c r="EM88" s="119"/>
      <c r="EN88" s="119"/>
      <c r="EO88" s="119"/>
      <c r="EP88" s="119"/>
      <c r="EQ88" s="119"/>
      <c r="ER88" s="119"/>
      <c r="ES88" s="119"/>
      <c r="ET88" s="119"/>
      <c r="EU88" s="119"/>
      <c r="EV88" s="119"/>
      <c r="EW88" s="119"/>
      <c r="EX88" s="119"/>
      <c r="EY88" s="119"/>
      <c r="EZ88" s="119"/>
      <c r="FA88" s="119"/>
      <c r="FB88" s="119"/>
      <c r="FC88" s="119"/>
      <c r="FD88" s="119"/>
      <c r="FE88" s="119"/>
      <c r="FF88" s="119"/>
      <c r="FG88" s="119"/>
      <c r="FH88" s="119"/>
      <c r="FI88" s="119"/>
      <c r="FJ88" s="119"/>
      <c r="FK88" s="119"/>
      <c r="FL88" s="119"/>
      <c r="FM88" s="119"/>
      <c r="FN88" s="119"/>
      <c r="FO88" s="119"/>
      <c r="FP88" s="119"/>
      <c r="FQ88" s="119"/>
      <c r="FR88" s="119"/>
      <c r="FS88" s="119"/>
      <c r="FT88" s="119"/>
      <c r="FU88" s="119"/>
      <c r="FV88" s="119"/>
      <c r="FW88" s="119"/>
      <c r="FX88" s="119"/>
      <c r="FY88" s="119"/>
      <c r="FZ88" s="119"/>
      <c r="GA88" s="119"/>
      <c r="GB88" s="119"/>
      <c r="GC88" s="119"/>
      <c r="GD88" s="119"/>
      <c r="GE88" s="119"/>
      <c r="GF88" s="119"/>
      <c r="GG88" s="119"/>
      <c r="GH88" s="119"/>
      <c r="GI88" s="119"/>
      <c r="GJ88" s="119"/>
      <c r="GK88" s="119"/>
      <c r="GL88" s="119"/>
      <c r="GM88" s="119"/>
      <c r="GN88" s="119"/>
      <c r="GO88" s="119"/>
      <c r="GP88" s="119"/>
      <c r="GQ88" s="119"/>
      <c r="GR88" s="119"/>
      <c r="GS88" s="119"/>
      <c r="GT88" s="119"/>
      <c r="GU88" s="119"/>
      <c r="GV88" s="119"/>
      <c r="GW88" s="119"/>
      <c r="GX88" s="119"/>
      <c r="GY88" s="119"/>
      <c r="GZ88" s="119"/>
      <c r="HA88" s="119"/>
      <c r="HB88" s="119"/>
      <c r="HC88" s="119"/>
      <c r="HD88" s="119"/>
      <c r="HE88" s="119"/>
      <c r="HF88" s="119"/>
      <c r="HG88" s="119"/>
      <c r="HH88" s="119"/>
      <c r="HI88" s="119"/>
      <c r="HJ88" s="119"/>
      <c r="HK88" s="119"/>
      <c r="HL88" s="119"/>
      <c r="HM88" s="119"/>
      <c r="HN88" s="119"/>
      <c r="HO88" s="119"/>
      <c r="HP88" s="119"/>
      <c r="HQ88" s="119"/>
      <c r="HR88" s="119"/>
      <c r="HS88" s="119"/>
      <c r="HT88" s="119"/>
      <c r="HU88" s="119"/>
      <c r="HV88" s="119"/>
      <c r="HW88" s="119"/>
      <c r="HX88" s="119"/>
      <c r="HY88" s="119"/>
      <c r="HZ88" s="119"/>
      <c r="IA88" s="119"/>
      <c r="IB88" s="119"/>
      <c r="IC88" s="119"/>
      <c r="ID88" s="119"/>
      <c r="IE88" s="119"/>
      <c r="IF88" s="119"/>
      <c r="IG88" s="119"/>
      <c r="IH88" s="119"/>
      <c r="II88" s="119"/>
      <c r="IJ88" s="119"/>
      <c r="IK88" s="119"/>
      <c r="IL88" s="119"/>
      <c r="IM88" s="119"/>
      <c r="IN88" s="119"/>
      <c r="IO88" s="119"/>
      <c r="IP88" s="119"/>
      <c r="IQ88" s="119"/>
      <c r="IR88" s="119"/>
      <c r="IS88" s="119"/>
      <c r="IT88" s="119"/>
      <c r="IU88" s="120"/>
      <c r="IV88" s="121"/>
    </row>
    <row r="89" spans="1:256" s="61" customFormat="1" ht="29.1" customHeight="1">
      <c r="A89" s="83">
        <v>76</v>
      </c>
      <c r="B89" s="131" t="s">
        <v>306</v>
      </c>
      <c r="C89" s="132" t="s">
        <v>307</v>
      </c>
      <c r="D89" s="133">
        <v>44740</v>
      </c>
      <c r="E89" s="84">
        <f>VLOOKUP(B89,'ABSEN MANUAL'!$B$7:$AR$109,40,0)</f>
        <v>22</v>
      </c>
      <c r="F89" s="84">
        <f>VLOOKUP(B89,'ABSEN MANUAL'!$B$7:$AR$109,41,0)</f>
        <v>0</v>
      </c>
      <c r="G89" s="84">
        <f>VLOOKUP(B89,'ABSEN MANUAL'!$B$7:$AR$109,42,0)</f>
        <v>0</v>
      </c>
      <c r="H89" s="84">
        <f>VLOOKUP(B89,'ABSEN MANUAL'!$B$7:$AR$109,43,0)</f>
        <v>22</v>
      </c>
      <c r="I89" s="101">
        <f t="shared" si="20"/>
        <v>0</v>
      </c>
      <c r="J89" s="102">
        <f t="shared" si="21"/>
        <v>0</v>
      </c>
      <c r="K89" s="102">
        <f t="shared" si="22"/>
        <v>495000</v>
      </c>
      <c r="L89" s="103">
        <v>0</v>
      </c>
      <c r="M89" s="103">
        <v>0</v>
      </c>
      <c r="N89" s="103">
        <v>0</v>
      </c>
      <c r="O89" s="104">
        <f t="shared" si="24"/>
        <v>0</v>
      </c>
      <c r="P89" s="104">
        <f t="shared" si="25"/>
        <v>0</v>
      </c>
      <c r="Q89" s="113">
        <f t="shared" si="26"/>
        <v>0</v>
      </c>
      <c r="R89" s="114">
        <f t="shared" si="27"/>
        <v>495000</v>
      </c>
      <c r="S89" s="110">
        <f t="shared" si="23"/>
        <v>220000</v>
      </c>
      <c r="T89" s="114"/>
      <c r="U89" s="115">
        <f t="shared" si="28"/>
        <v>715000</v>
      </c>
      <c r="V89" s="111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  <c r="DO89" s="119"/>
      <c r="DP89" s="119"/>
      <c r="DQ89" s="119"/>
      <c r="DR89" s="119"/>
      <c r="DS89" s="119"/>
      <c r="DT89" s="119"/>
      <c r="DU89" s="119"/>
      <c r="DV89" s="119"/>
      <c r="DW89" s="119"/>
      <c r="DX89" s="119"/>
      <c r="DY89" s="119"/>
      <c r="DZ89" s="119"/>
      <c r="EA89" s="119"/>
      <c r="EB89" s="119"/>
      <c r="EC89" s="119"/>
      <c r="ED89" s="119"/>
      <c r="EE89" s="119"/>
      <c r="EF89" s="119"/>
      <c r="EG89" s="119"/>
      <c r="EH89" s="119"/>
      <c r="EI89" s="119"/>
      <c r="EJ89" s="119"/>
      <c r="EK89" s="119"/>
      <c r="EL89" s="119"/>
      <c r="EM89" s="119"/>
      <c r="EN89" s="119"/>
      <c r="EO89" s="119"/>
      <c r="EP89" s="119"/>
      <c r="EQ89" s="119"/>
      <c r="ER89" s="119"/>
      <c r="ES89" s="119"/>
      <c r="ET89" s="119"/>
      <c r="EU89" s="119"/>
      <c r="EV89" s="119"/>
      <c r="EW89" s="119"/>
      <c r="EX89" s="119"/>
      <c r="EY89" s="119"/>
      <c r="EZ89" s="119"/>
      <c r="FA89" s="119"/>
      <c r="FB89" s="119"/>
      <c r="FC89" s="119"/>
      <c r="FD89" s="119"/>
      <c r="FE89" s="119"/>
      <c r="FF89" s="119"/>
      <c r="FG89" s="119"/>
      <c r="FH89" s="119"/>
      <c r="FI89" s="119"/>
      <c r="FJ89" s="119"/>
      <c r="FK89" s="119"/>
      <c r="FL89" s="119"/>
      <c r="FM89" s="119"/>
      <c r="FN89" s="119"/>
      <c r="FO89" s="119"/>
      <c r="FP89" s="119"/>
      <c r="FQ89" s="119"/>
      <c r="FR89" s="119"/>
      <c r="FS89" s="119"/>
      <c r="FT89" s="119"/>
      <c r="FU89" s="119"/>
      <c r="FV89" s="119"/>
      <c r="FW89" s="119"/>
      <c r="FX89" s="119"/>
      <c r="FY89" s="119"/>
      <c r="FZ89" s="119"/>
      <c r="GA89" s="119"/>
      <c r="GB89" s="119"/>
      <c r="GC89" s="119"/>
      <c r="GD89" s="119"/>
      <c r="GE89" s="119"/>
      <c r="GF89" s="119"/>
      <c r="GG89" s="119"/>
      <c r="GH89" s="119"/>
      <c r="GI89" s="119"/>
      <c r="GJ89" s="119"/>
      <c r="GK89" s="119"/>
      <c r="GL89" s="119"/>
      <c r="GM89" s="119"/>
      <c r="GN89" s="119"/>
      <c r="GO89" s="119"/>
      <c r="GP89" s="119"/>
      <c r="GQ89" s="119"/>
      <c r="GR89" s="119"/>
      <c r="GS89" s="119"/>
      <c r="GT89" s="119"/>
      <c r="GU89" s="119"/>
      <c r="GV89" s="119"/>
      <c r="GW89" s="119"/>
      <c r="GX89" s="119"/>
      <c r="GY89" s="119"/>
      <c r="GZ89" s="119"/>
      <c r="HA89" s="119"/>
      <c r="HB89" s="119"/>
      <c r="HC89" s="119"/>
      <c r="HD89" s="119"/>
      <c r="HE89" s="119"/>
      <c r="HF89" s="119"/>
      <c r="HG89" s="119"/>
      <c r="HH89" s="119"/>
      <c r="HI89" s="119"/>
      <c r="HJ89" s="119"/>
      <c r="HK89" s="119"/>
      <c r="HL89" s="119"/>
      <c r="HM89" s="119"/>
      <c r="HN89" s="119"/>
      <c r="HO89" s="119"/>
      <c r="HP89" s="119"/>
      <c r="HQ89" s="119"/>
      <c r="HR89" s="119"/>
      <c r="HS89" s="119"/>
      <c r="HT89" s="119"/>
      <c r="HU89" s="119"/>
      <c r="HV89" s="119"/>
      <c r="HW89" s="119"/>
      <c r="HX89" s="119"/>
      <c r="HY89" s="119"/>
      <c r="HZ89" s="119"/>
      <c r="IA89" s="119"/>
      <c r="IB89" s="119"/>
      <c r="IC89" s="119"/>
      <c r="ID89" s="119"/>
      <c r="IE89" s="119"/>
      <c r="IF89" s="119"/>
      <c r="IG89" s="119"/>
      <c r="IH89" s="119"/>
      <c r="II89" s="119"/>
      <c r="IJ89" s="119"/>
      <c r="IK89" s="119"/>
      <c r="IL89" s="119"/>
      <c r="IM89" s="119"/>
      <c r="IN89" s="119"/>
      <c r="IO89" s="119"/>
      <c r="IP89" s="119"/>
      <c r="IQ89" s="119"/>
      <c r="IR89" s="119"/>
      <c r="IS89" s="119"/>
      <c r="IT89" s="119"/>
      <c r="IU89" s="120"/>
      <c r="IV89" s="121"/>
    </row>
    <row r="90" spans="1:256" s="61" customFormat="1" ht="29.1" customHeight="1">
      <c r="A90" s="83">
        <v>77</v>
      </c>
      <c r="B90" s="131" t="s">
        <v>308</v>
      </c>
      <c r="C90" s="132" t="s">
        <v>309</v>
      </c>
      <c r="D90" s="133">
        <v>44740</v>
      </c>
      <c r="E90" s="84">
        <f>VLOOKUP(B90,'ABSEN MANUAL'!$B$7:$AR$109,40,0)</f>
        <v>22</v>
      </c>
      <c r="F90" s="84">
        <f>VLOOKUP(B90,'ABSEN MANUAL'!$B$7:$AR$109,41,0)</f>
        <v>0</v>
      </c>
      <c r="G90" s="84">
        <f>VLOOKUP(B90,'ABSEN MANUAL'!$B$7:$AR$109,42,0)</f>
        <v>0</v>
      </c>
      <c r="H90" s="84">
        <f>VLOOKUP(B90,'ABSEN MANUAL'!$B$7:$AR$109,43,0)</f>
        <v>22</v>
      </c>
      <c r="I90" s="101">
        <f t="shared" si="20"/>
        <v>0</v>
      </c>
      <c r="J90" s="102">
        <f t="shared" si="21"/>
        <v>0</v>
      </c>
      <c r="K90" s="102">
        <f t="shared" si="22"/>
        <v>495000</v>
      </c>
      <c r="L90" s="103">
        <v>0</v>
      </c>
      <c r="M90" s="103">
        <v>0</v>
      </c>
      <c r="N90" s="103">
        <v>0</v>
      </c>
      <c r="O90" s="104">
        <f t="shared" si="24"/>
        <v>0</v>
      </c>
      <c r="P90" s="104">
        <f t="shared" si="25"/>
        <v>0</v>
      </c>
      <c r="Q90" s="113">
        <f t="shared" si="26"/>
        <v>0</v>
      </c>
      <c r="R90" s="114">
        <f t="shared" si="27"/>
        <v>495000</v>
      </c>
      <c r="S90" s="110">
        <f t="shared" si="23"/>
        <v>220000</v>
      </c>
      <c r="T90" s="114"/>
      <c r="U90" s="115">
        <f t="shared" si="28"/>
        <v>715000</v>
      </c>
      <c r="V90" s="111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  <c r="DO90" s="119"/>
      <c r="DP90" s="119"/>
      <c r="DQ90" s="119"/>
      <c r="DR90" s="119"/>
      <c r="DS90" s="119"/>
      <c r="DT90" s="119"/>
      <c r="DU90" s="119"/>
      <c r="DV90" s="119"/>
      <c r="DW90" s="119"/>
      <c r="DX90" s="119"/>
      <c r="DY90" s="119"/>
      <c r="DZ90" s="119"/>
      <c r="EA90" s="119"/>
      <c r="EB90" s="119"/>
      <c r="EC90" s="119"/>
      <c r="ED90" s="119"/>
      <c r="EE90" s="119"/>
      <c r="EF90" s="119"/>
      <c r="EG90" s="119"/>
      <c r="EH90" s="119"/>
      <c r="EI90" s="119"/>
      <c r="EJ90" s="119"/>
      <c r="EK90" s="119"/>
      <c r="EL90" s="119"/>
      <c r="EM90" s="119"/>
      <c r="EN90" s="119"/>
      <c r="EO90" s="119"/>
      <c r="EP90" s="119"/>
      <c r="EQ90" s="119"/>
      <c r="ER90" s="119"/>
      <c r="ES90" s="119"/>
      <c r="ET90" s="119"/>
      <c r="EU90" s="119"/>
      <c r="EV90" s="119"/>
      <c r="EW90" s="119"/>
      <c r="EX90" s="119"/>
      <c r="EY90" s="119"/>
      <c r="EZ90" s="119"/>
      <c r="FA90" s="119"/>
      <c r="FB90" s="119"/>
      <c r="FC90" s="119"/>
      <c r="FD90" s="119"/>
      <c r="FE90" s="119"/>
      <c r="FF90" s="119"/>
      <c r="FG90" s="119"/>
      <c r="FH90" s="119"/>
      <c r="FI90" s="119"/>
      <c r="FJ90" s="119"/>
      <c r="FK90" s="119"/>
      <c r="FL90" s="119"/>
      <c r="FM90" s="119"/>
      <c r="FN90" s="119"/>
      <c r="FO90" s="119"/>
      <c r="FP90" s="119"/>
      <c r="FQ90" s="119"/>
      <c r="FR90" s="119"/>
      <c r="FS90" s="119"/>
      <c r="FT90" s="119"/>
      <c r="FU90" s="119"/>
      <c r="FV90" s="119"/>
      <c r="FW90" s="119"/>
      <c r="FX90" s="119"/>
      <c r="FY90" s="119"/>
      <c r="FZ90" s="119"/>
      <c r="GA90" s="119"/>
      <c r="GB90" s="119"/>
      <c r="GC90" s="119"/>
      <c r="GD90" s="119"/>
      <c r="GE90" s="119"/>
      <c r="GF90" s="119"/>
      <c r="GG90" s="119"/>
      <c r="GH90" s="119"/>
      <c r="GI90" s="119"/>
      <c r="GJ90" s="119"/>
      <c r="GK90" s="119"/>
      <c r="GL90" s="119"/>
      <c r="GM90" s="119"/>
      <c r="GN90" s="119"/>
      <c r="GO90" s="119"/>
      <c r="GP90" s="119"/>
      <c r="GQ90" s="119"/>
      <c r="GR90" s="119"/>
      <c r="GS90" s="119"/>
      <c r="GT90" s="119"/>
      <c r="GU90" s="119"/>
      <c r="GV90" s="119"/>
      <c r="GW90" s="119"/>
      <c r="GX90" s="119"/>
      <c r="GY90" s="119"/>
      <c r="GZ90" s="119"/>
      <c r="HA90" s="119"/>
      <c r="HB90" s="119"/>
      <c r="HC90" s="119"/>
      <c r="HD90" s="119"/>
      <c r="HE90" s="119"/>
      <c r="HF90" s="119"/>
      <c r="HG90" s="119"/>
      <c r="HH90" s="119"/>
      <c r="HI90" s="119"/>
      <c r="HJ90" s="119"/>
      <c r="HK90" s="119"/>
      <c r="HL90" s="119"/>
      <c r="HM90" s="119"/>
      <c r="HN90" s="119"/>
      <c r="HO90" s="119"/>
      <c r="HP90" s="119"/>
      <c r="HQ90" s="119"/>
      <c r="HR90" s="119"/>
      <c r="HS90" s="119"/>
      <c r="HT90" s="119"/>
      <c r="HU90" s="119"/>
      <c r="HV90" s="119"/>
      <c r="HW90" s="119"/>
      <c r="HX90" s="119"/>
      <c r="HY90" s="119"/>
      <c r="HZ90" s="119"/>
      <c r="IA90" s="119"/>
      <c r="IB90" s="119"/>
      <c r="IC90" s="119"/>
      <c r="ID90" s="119"/>
      <c r="IE90" s="119"/>
      <c r="IF90" s="119"/>
      <c r="IG90" s="119"/>
      <c r="IH90" s="119"/>
      <c r="II90" s="119"/>
      <c r="IJ90" s="119"/>
      <c r="IK90" s="119"/>
      <c r="IL90" s="119"/>
      <c r="IM90" s="119"/>
      <c r="IN90" s="119"/>
      <c r="IO90" s="119"/>
      <c r="IP90" s="119"/>
      <c r="IQ90" s="119"/>
      <c r="IR90" s="119"/>
      <c r="IS90" s="119"/>
      <c r="IT90" s="119"/>
      <c r="IU90" s="120"/>
      <c r="IV90" s="121"/>
    </row>
    <row r="91" spans="1:256" s="61" customFormat="1" ht="29.1" customHeight="1">
      <c r="A91" s="83">
        <v>78</v>
      </c>
      <c r="B91" s="131" t="s">
        <v>310</v>
      </c>
      <c r="C91" s="132" t="s">
        <v>311</v>
      </c>
      <c r="D91" s="133">
        <v>44740</v>
      </c>
      <c r="E91" s="84">
        <f>VLOOKUP(B91,'ABSEN MANUAL'!$B$7:$AR$109,40,0)</f>
        <v>17</v>
      </c>
      <c r="F91" s="84">
        <f>VLOOKUP(B91,'ABSEN MANUAL'!$B$7:$AR$109,41,0)</f>
        <v>0</v>
      </c>
      <c r="G91" s="84">
        <f>VLOOKUP(B91,'ABSEN MANUAL'!$B$7:$AR$109,42,0)</f>
        <v>0</v>
      </c>
      <c r="H91" s="84">
        <f>VLOOKUP(B91,'ABSEN MANUAL'!$B$7:$AR$109,43,0)</f>
        <v>17</v>
      </c>
      <c r="I91" s="101">
        <f t="shared" si="20"/>
        <v>0</v>
      </c>
      <c r="J91" s="102">
        <f t="shared" si="21"/>
        <v>0</v>
      </c>
      <c r="K91" s="102">
        <f t="shared" si="22"/>
        <v>382500</v>
      </c>
      <c r="L91" s="103">
        <v>0</v>
      </c>
      <c r="M91" s="103">
        <v>0</v>
      </c>
      <c r="N91" s="103">
        <v>0</v>
      </c>
      <c r="O91" s="104">
        <f t="shared" si="24"/>
        <v>0</v>
      </c>
      <c r="P91" s="104">
        <f t="shared" si="25"/>
        <v>0</v>
      </c>
      <c r="Q91" s="113">
        <f t="shared" si="26"/>
        <v>0</v>
      </c>
      <c r="R91" s="114">
        <f t="shared" si="27"/>
        <v>382500</v>
      </c>
      <c r="S91" s="110">
        <f t="shared" si="23"/>
        <v>170000</v>
      </c>
      <c r="T91" s="114"/>
      <c r="U91" s="115">
        <f t="shared" si="28"/>
        <v>552500</v>
      </c>
      <c r="V91" s="111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  <c r="DO91" s="119"/>
      <c r="DP91" s="119"/>
      <c r="DQ91" s="119"/>
      <c r="DR91" s="119"/>
      <c r="DS91" s="119"/>
      <c r="DT91" s="119"/>
      <c r="DU91" s="119"/>
      <c r="DV91" s="119"/>
      <c r="DW91" s="119"/>
      <c r="DX91" s="119"/>
      <c r="DY91" s="119"/>
      <c r="DZ91" s="119"/>
      <c r="EA91" s="119"/>
      <c r="EB91" s="119"/>
      <c r="EC91" s="119"/>
      <c r="ED91" s="119"/>
      <c r="EE91" s="119"/>
      <c r="EF91" s="119"/>
      <c r="EG91" s="119"/>
      <c r="EH91" s="119"/>
      <c r="EI91" s="119"/>
      <c r="EJ91" s="119"/>
      <c r="EK91" s="119"/>
      <c r="EL91" s="119"/>
      <c r="EM91" s="119"/>
      <c r="EN91" s="119"/>
      <c r="EO91" s="119"/>
      <c r="EP91" s="119"/>
      <c r="EQ91" s="119"/>
      <c r="ER91" s="119"/>
      <c r="ES91" s="119"/>
      <c r="ET91" s="119"/>
      <c r="EU91" s="119"/>
      <c r="EV91" s="119"/>
      <c r="EW91" s="119"/>
      <c r="EX91" s="119"/>
      <c r="EY91" s="119"/>
      <c r="EZ91" s="119"/>
      <c r="FA91" s="119"/>
      <c r="FB91" s="119"/>
      <c r="FC91" s="119"/>
      <c r="FD91" s="119"/>
      <c r="FE91" s="119"/>
      <c r="FF91" s="119"/>
      <c r="FG91" s="119"/>
      <c r="FH91" s="119"/>
      <c r="FI91" s="119"/>
      <c r="FJ91" s="119"/>
      <c r="FK91" s="119"/>
      <c r="FL91" s="119"/>
      <c r="FM91" s="119"/>
      <c r="FN91" s="119"/>
      <c r="FO91" s="119"/>
      <c r="FP91" s="119"/>
      <c r="FQ91" s="119"/>
      <c r="FR91" s="119"/>
      <c r="FS91" s="119"/>
      <c r="FT91" s="119"/>
      <c r="FU91" s="119"/>
      <c r="FV91" s="119"/>
      <c r="FW91" s="119"/>
      <c r="FX91" s="119"/>
      <c r="FY91" s="119"/>
      <c r="FZ91" s="119"/>
      <c r="GA91" s="119"/>
      <c r="GB91" s="119"/>
      <c r="GC91" s="119"/>
      <c r="GD91" s="119"/>
      <c r="GE91" s="119"/>
      <c r="GF91" s="119"/>
      <c r="GG91" s="119"/>
      <c r="GH91" s="119"/>
      <c r="GI91" s="119"/>
      <c r="GJ91" s="119"/>
      <c r="GK91" s="119"/>
      <c r="GL91" s="119"/>
      <c r="GM91" s="119"/>
      <c r="GN91" s="119"/>
      <c r="GO91" s="119"/>
      <c r="GP91" s="119"/>
      <c r="GQ91" s="119"/>
      <c r="GR91" s="119"/>
      <c r="GS91" s="119"/>
      <c r="GT91" s="119"/>
      <c r="GU91" s="119"/>
      <c r="GV91" s="119"/>
      <c r="GW91" s="119"/>
      <c r="GX91" s="119"/>
      <c r="GY91" s="119"/>
      <c r="GZ91" s="119"/>
      <c r="HA91" s="119"/>
      <c r="HB91" s="119"/>
      <c r="HC91" s="119"/>
      <c r="HD91" s="119"/>
      <c r="HE91" s="119"/>
      <c r="HF91" s="119"/>
      <c r="HG91" s="119"/>
      <c r="HH91" s="119"/>
      <c r="HI91" s="119"/>
      <c r="HJ91" s="119"/>
      <c r="HK91" s="119"/>
      <c r="HL91" s="119"/>
      <c r="HM91" s="119"/>
      <c r="HN91" s="119"/>
      <c r="HO91" s="119"/>
      <c r="HP91" s="119"/>
      <c r="HQ91" s="119"/>
      <c r="HR91" s="119"/>
      <c r="HS91" s="119"/>
      <c r="HT91" s="119"/>
      <c r="HU91" s="119"/>
      <c r="HV91" s="119"/>
      <c r="HW91" s="119"/>
      <c r="HX91" s="119"/>
      <c r="HY91" s="119"/>
      <c r="HZ91" s="119"/>
      <c r="IA91" s="119"/>
      <c r="IB91" s="119"/>
      <c r="IC91" s="119"/>
      <c r="ID91" s="119"/>
      <c r="IE91" s="119"/>
      <c r="IF91" s="119"/>
      <c r="IG91" s="119"/>
      <c r="IH91" s="119"/>
      <c r="II91" s="119"/>
      <c r="IJ91" s="119"/>
      <c r="IK91" s="119"/>
      <c r="IL91" s="119"/>
      <c r="IM91" s="119"/>
      <c r="IN91" s="119"/>
      <c r="IO91" s="119"/>
      <c r="IP91" s="119"/>
      <c r="IQ91" s="119"/>
      <c r="IR91" s="119"/>
      <c r="IS91" s="119"/>
      <c r="IT91" s="119"/>
      <c r="IU91" s="120"/>
      <c r="IV91" s="121"/>
    </row>
    <row r="92" spans="1:256" s="61" customFormat="1" ht="29.1" customHeight="1">
      <c r="A92" s="83">
        <v>79</v>
      </c>
      <c r="B92" s="131" t="s">
        <v>312</v>
      </c>
      <c r="C92" s="132" t="s">
        <v>313</v>
      </c>
      <c r="D92" s="133">
        <v>44740</v>
      </c>
      <c r="E92" s="84">
        <f>VLOOKUP(B92,'ABSEN MANUAL'!$B$7:$AR$109,40,0)</f>
        <v>19</v>
      </c>
      <c r="F92" s="84">
        <f>VLOOKUP(B92,'ABSEN MANUAL'!$B$7:$AR$109,41,0)</f>
        <v>0</v>
      </c>
      <c r="G92" s="84">
        <f>VLOOKUP(B92,'ABSEN MANUAL'!$B$7:$AR$109,42,0)</f>
        <v>0</v>
      </c>
      <c r="H92" s="84">
        <f>VLOOKUP(B92,'ABSEN MANUAL'!$B$7:$AR$109,43,0)</f>
        <v>19</v>
      </c>
      <c r="I92" s="101">
        <f t="shared" si="20"/>
        <v>0</v>
      </c>
      <c r="J92" s="102">
        <f t="shared" si="21"/>
        <v>0</v>
      </c>
      <c r="K92" s="102">
        <f t="shared" si="22"/>
        <v>427500</v>
      </c>
      <c r="L92" s="103">
        <v>0</v>
      </c>
      <c r="M92" s="103">
        <v>0</v>
      </c>
      <c r="N92" s="103">
        <v>0</v>
      </c>
      <c r="O92" s="104">
        <f t="shared" si="24"/>
        <v>0</v>
      </c>
      <c r="P92" s="104">
        <f t="shared" si="25"/>
        <v>0</v>
      </c>
      <c r="Q92" s="113">
        <f t="shared" si="26"/>
        <v>0</v>
      </c>
      <c r="R92" s="114">
        <f t="shared" si="27"/>
        <v>427500</v>
      </c>
      <c r="S92" s="110">
        <f t="shared" si="23"/>
        <v>190000</v>
      </c>
      <c r="T92" s="114"/>
      <c r="U92" s="115">
        <f t="shared" si="28"/>
        <v>617500</v>
      </c>
      <c r="V92" s="111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  <c r="DO92" s="119"/>
      <c r="DP92" s="119"/>
      <c r="DQ92" s="119"/>
      <c r="DR92" s="119"/>
      <c r="DS92" s="119"/>
      <c r="DT92" s="119"/>
      <c r="DU92" s="119"/>
      <c r="DV92" s="119"/>
      <c r="DW92" s="119"/>
      <c r="DX92" s="119"/>
      <c r="DY92" s="119"/>
      <c r="DZ92" s="119"/>
      <c r="EA92" s="119"/>
      <c r="EB92" s="119"/>
      <c r="EC92" s="119"/>
      <c r="ED92" s="119"/>
      <c r="EE92" s="119"/>
      <c r="EF92" s="119"/>
      <c r="EG92" s="119"/>
      <c r="EH92" s="119"/>
      <c r="EI92" s="119"/>
      <c r="EJ92" s="119"/>
      <c r="EK92" s="119"/>
      <c r="EL92" s="119"/>
      <c r="EM92" s="119"/>
      <c r="EN92" s="119"/>
      <c r="EO92" s="119"/>
      <c r="EP92" s="119"/>
      <c r="EQ92" s="119"/>
      <c r="ER92" s="119"/>
      <c r="ES92" s="119"/>
      <c r="ET92" s="119"/>
      <c r="EU92" s="119"/>
      <c r="EV92" s="119"/>
      <c r="EW92" s="119"/>
      <c r="EX92" s="119"/>
      <c r="EY92" s="119"/>
      <c r="EZ92" s="119"/>
      <c r="FA92" s="119"/>
      <c r="FB92" s="119"/>
      <c r="FC92" s="119"/>
      <c r="FD92" s="119"/>
      <c r="FE92" s="119"/>
      <c r="FF92" s="119"/>
      <c r="FG92" s="119"/>
      <c r="FH92" s="119"/>
      <c r="FI92" s="119"/>
      <c r="FJ92" s="119"/>
      <c r="FK92" s="119"/>
      <c r="FL92" s="119"/>
      <c r="FM92" s="119"/>
      <c r="FN92" s="119"/>
      <c r="FO92" s="119"/>
      <c r="FP92" s="119"/>
      <c r="FQ92" s="119"/>
      <c r="FR92" s="119"/>
      <c r="FS92" s="119"/>
      <c r="FT92" s="119"/>
      <c r="FU92" s="119"/>
      <c r="FV92" s="119"/>
      <c r="FW92" s="119"/>
      <c r="FX92" s="119"/>
      <c r="FY92" s="119"/>
      <c r="FZ92" s="119"/>
      <c r="GA92" s="119"/>
      <c r="GB92" s="119"/>
      <c r="GC92" s="119"/>
      <c r="GD92" s="119"/>
      <c r="GE92" s="119"/>
      <c r="GF92" s="119"/>
      <c r="GG92" s="119"/>
      <c r="GH92" s="119"/>
      <c r="GI92" s="119"/>
      <c r="GJ92" s="119"/>
      <c r="GK92" s="119"/>
      <c r="GL92" s="119"/>
      <c r="GM92" s="119"/>
      <c r="GN92" s="119"/>
      <c r="GO92" s="119"/>
      <c r="GP92" s="119"/>
      <c r="GQ92" s="119"/>
      <c r="GR92" s="119"/>
      <c r="GS92" s="119"/>
      <c r="GT92" s="119"/>
      <c r="GU92" s="119"/>
      <c r="GV92" s="119"/>
      <c r="GW92" s="119"/>
      <c r="GX92" s="119"/>
      <c r="GY92" s="119"/>
      <c r="GZ92" s="119"/>
      <c r="HA92" s="119"/>
      <c r="HB92" s="119"/>
      <c r="HC92" s="119"/>
      <c r="HD92" s="119"/>
      <c r="HE92" s="119"/>
      <c r="HF92" s="119"/>
      <c r="HG92" s="119"/>
      <c r="HH92" s="119"/>
      <c r="HI92" s="119"/>
      <c r="HJ92" s="119"/>
      <c r="HK92" s="119"/>
      <c r="HL92" s="119"/>
      <c r="HM92" s="119"/>
      <c r="HN92" s="119"/>
      <c r="HO92" s="119"/>
      <c r="HP92" s="119"/>
      <c r="HQ92" s="119"/>
      <c r="HR92" s="119"/>
      <c r="HS92" s="119"/>
      <c r="HT92" s="119"/>
      <c r="HU92" s="119"/>
      <c r="HV92" s="119"/>
      <c r="HW92" s="119"/>
      <c r="HX92" s="119"/>
      <c r="HY92" s="119"/>
      <c r="HZ92" s="119"/>
      <c r="IA92" s="119"/>
      <c r="IB92" s="119"/>
      <c r="IC92" s="119"/>
      <c r="ID92" s="119"/>
      <c r="IE92" s="119"/>
      <c r="IF92" s="119"/>
      <c r="IG92" s="119"/>
      <c r="IH92" s="119"/>
      <c r="II92" s="119"/>
      <c r="IJ92" s="119"/>
      <c r="IK92" s="119"/>
      <c r="IL92" s="119"/>
      <c r="IM92" s="119"/>
      <c r="IN92" s="119"/>
      <c r="IO92" s="119"/>
      <c r="IP92" s="119"/>
      <c r="IQ92" s="119"/>
      <c r="IR92" s="119"/>
      <c r="IS92" s="119"/>
      <c r="IT92" s="119"/>
      <c r="IU92" s="120"/>
      <c r="IV92" s="121"/>
    </row>
    <row r="93" spans="1:256" s="61" customFormat="1" ht="29.1" customHeight="1">
      <c r="A93" s="83">
        <v>80</v>
      </c>
      <c r="B93" s="131" t="s">
        <v>314</v>
      </c>
      <c r="C93" s="132" t="s">
        <v>315</v>
      </c>
      <c r="D93" s="133">
        <v>44740</v>
      </c>
      <c r="E93" s="84">
        <f>VLOOKUP(B93,'ABSEN MANUAL'!$B$7:$AR$109,40,0)</f>
        <v>21</v>
      </c>
      <c r="F93" s="84">
        <f>VLOOKUP(B93,'ABSEN MANUAL'!$B$7:$AR$109,41,0)</f>
        <v>0</v>
      </c>
      <c r="G93" s="84">
        <f>VLOOKUP(B93,'ABSEN MANUAL'!$B$7:$AR$109,42,0)</f>
        <v>0</v>
      </c>
      <c r="H93" s="84">
        <f>VLOOKUP(B93,'ABSEN MANUAL'!$B$7:$AR$109,43,0)</f>
        <v>21</v>
      </c>
      <c r="I93" s="101">
        <f t="shared" si="20"/>
        <v>0</v>
      </c>
      <c r="J93" s="102">
        <f t="shared" si="21"/>
        <v>0</v>
      </c>
      <c r="K93" s="102">
        <f t="shared" si="22"/>
        <v>472500</v>
      </c>
      <c r="L93" s="103">
        <v>0</v>
      </c>
      <c r="M93" s="103">
        <v>0</v>
      </c>
      <c r="N93" s="103">
        <v>0</v>
      </c>
      <c r="O93" s="104">
        <f t="shared" si="24"/>
        <v>0</v>
      </c>
      <c r="P93" s="104">
        <f t="shared" si="25"/>
        <v>0</v>
      </c>
      <c r="Q93" s="113">
        <f t="shared" si="26"/>
        <v>0</v>
      </c>
      <c r="R93" s="114">
        <f t="shared" si="27"/>
        <v>472500</v>
      </c>
      <c r="S93" s="110">
        <f t="shared" si="23"/>
        <v>210000</v>
      </c>
      <c r="T93" s="114"/>
      <c r="U93" s="115">
        <f t="shared" si="28"/>
        <v>682500</v>
      </c>
      <c r="V93" s="111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  <c r="DO93" s="119"/>
      <c r="DP93" s="119"/>
      <c r="DQ93" s="119"/>
      <c r="DR93" s="119"/>
      <c r="DS93" s="119"/>
      <c r="DT93" s="119"/>
      <c r="DU93" s="119"/>
      <c r="DV93" s="119"/>
      <c r="DW93" s="119"/>
      <c r="DX93" s="119"/>
      <c r="DY93" s="119"/>
      <c r="DZ93" s="119"/>
      <c r="EA93" s="119"/>
      <c r="EB93" s="119"/>
      <c r="EC93" s="119"/>
      <c r="ED93" s="119"/>
      <c r="EE93" s="119"/>
      <c r="EF93" s="119"/>
      <c r="EG93" s="119"/>
      <c r="EH93" s="119"/>
      <c r="EI93" s="119"/>
      <c r="EJ93" s="119"/>
      <c r="EK93" s="119"/>
      <c r="EL93" s="119"/>
      <c r="EM93" s="119"/>
      <c r="EN93" s="119"/>
      <c r="EO93" s="119"/>
      <c r="EP93" s="119"/>
      <c r="EQ93" s="119"/>
      <c r="ER93" s="119"/>
      <c r="ES93" s="119"/>
      <c r="ET93" s="119"/>
      <c r="EU93" s="119"/>
      <c r="EV93" s="119"/>
      <c r="EW93" s="119"/>
      <c r="EX93" s="119"/>
      <c r="EY93" s="119"/>
      <c r="EZ93" s="119"/>
      <c r="FA93" s="119"/>
      <c r="FB93" s="119"/>
      <c r="FC93" s="119"/>
      <c r="FD93" s="119"/>
      <c r="FE93" s="119"/>
      <c r="FF93" s="119"/>
      <c r="FG93" s="119"/>
      <c r="FH93" s="119"/>
      <c r="FI93" s="119"/>
      <c r="FJ93" s="119"/>
      <c r="FK93" s="119"/>
      <c r="FL93" s="119"/>
      <c r="FM93" s="119"/>
      <c r="FN93" s="119"/>
      <c r="FO93" s="119"/>
      <c r="FP93" s="119"/>
      <c r="FQ93" s="119"/>
      <c r="FR93" s="119"/>
      <c r="FS93" s="119"/>
      <c r="FT93" s="119"/>
      <c r="FU93" s="119"/>
      <c r="FV93" s="119"/>
      <c r="FW93" s="119"/>
      <c r="FX93" s="119"/>
      <c r="FY93" s="119"/>
      <c r="FZ93" s="119"/>
      <c r="GA93" s="119"/>
      <c r="GB93" s="119"/>
      <c r="GC93" s="119"/>
      <c r="GD93" s="119"/>
      <c r="GE93" s="119"/>
      <c r="GF93" s="119"/>
      <c r="GG93" s="119"/>
      <c r="GH93" s="119"/>
      <c r="GI93" s="119"/>
      <c r="GJ93" s="119"/>
      <c r="GK93" s="119"/>
      <c r="GL93" s="119"/>
      <c r="GM93" s="119"/>
      <c r="GN93" s="119"/>
      <c r="GO93" s="119"/>
      <c r="GP93" s="119"/>
      <c r="GQ93" s="119"/>
      <c r="GR93" s="119"/>
      <c r="GS93" s="119"/>
      <c r="GT93" s="119"/>
      <c r="GU93" s="119"/>
      <c r="GV93" s="119"/>
      <c r="GW93" s="119"/>
      <c r="GX93" s="119"/>
      <c r="GY93" s="119"/>
      <c r="GZ93" s="119"/>
      <c r="HA93" s="119"/>
      <c r="HB93" s="119"/>
      <c r="HC93" s="119"/>
      <c r="HD93" s="119"/>
      <c r="HE93" s="119"/>
      <c r="HF93" s="119"/>
      <c r="HG93" s="119"/>
      <c r="HH93" s="119"/>
      <c r="HI93" s="119"/>
      <c r="HJ93" s="119"/>
      <c r="HK93" s="119"/>
      <c r="HL93" s="119"/>
      <c r="HM93" s="119"/>
      <c r="HN93" s="119"/>
      <c r="HO93" s="119"/>
      <c r="HP93" s="119"/>
      <c r="HQ93" s="119"/>
      <c r="HR93" s="119"/>
      <c r="HS93" s="119"/>
      <c r="HT93" s="119"/>
      <c r="HU93" s="119"/>
      <c r="HV93" s="119"/>
      <c r="HW93" s="119"/>
      <c r="HX93" s="119"/>
      <c r="HY93" s="119"/>
      <c r="HZ93" s="119"/>
      <c r="IA93" s="119"/>
      <c r="IB93" s="119"/>
      <c r="IC93" s="119"/>
      <c r="ID93" s="119"/>
      <c r="IE93" s="119"/>
      <c r="IF93" s="119"/>
      <c r="IG93" s="119"/>
      <c r="IH93" s="119"/>
      <c r="II93" s="119"/>
      <c r="IJ93" s="119"/>
      <c r="IK93" s="119"/>
      <c r="IL93" s="119"/>
      <c r="IM93" s="119"/>
      <c r="IN93" s="119"/>
      <c r="IO93" s="119"/>
      <c r="IP93" s="119"/>
      <c r="IQ93" s="119"/>
      <c r="IR93" s="119"/>
      <c r="IS93" s="119"/>
      <c r="IT93" s="119"/>
      <c r="IU93" s="120"/>
      <c r="IV93" s="121"/>
    </row>
    <row r="94" spans="1:256" s="61" customFormat="1" ht="29.1" customHeight="1">
      <c r="A94" s="83">
        <v>81</v>
      </c>
      <c r="B94" s="131" t="s">
        <v>316</v>
      </c>
      <c r="C94" s="132" t="s">
        <v>317</v>
      </c>
      <c r="D94" s="133">
        <v>44740</v>
      </c>
      <c r="E94" s="84">
        <f>VLOOKUP(B94,'ABSEN MANUAL'!$B$7:$AR$109,40,0)</f>
        <v>22</v>
      </c>
      <c r="F94" s="84">
        <f>VLOOKUP(B94,'ABSEN MANUAL'!$B$7:$AR$109,41,0)</f>
        <v>0</v>
      </c>
      <c r="G94" s="84">
        <f>VLOOKUP(B94,'ABSEN MANUAL'!$B$7:$AR$109,42,0)</f>
        <v>0</v>
      </c>
      <c r="H94" s="84">
        <f>VLOOKUP(B94,'ABSEN MANUAL'!$B$7:$AR$109,43,0)</f>
        <v>22</v>
      </c>
      <c r="I94" s="101">
        <f t="shared" si="20"/>
        <v>0</v>
      </c>
      <c r="J94" s="102">
        <f t="shared" si="21"/>
        <v>0</v>
      </c>
      <c r="K94" s="102">
        <f t="shared" si="22"/>
        <v>495000</v>
      </c>
      <c r="L94" s="103">
        <v>0</v>
      </c>
      <c r="M94" s="103">
        <v>0</v>
      </c>
      <c r="N94" s="103">
        <v>0</v>
      </c>
      <c r="O94" s="104">
        <f t="shared" si="24"/>
        <v>0</v>
      </c>
      <c r="P94" s="104">
        <f t="shared" si="25"/>
        <v>0</v>
      </c>
      <c r="Q94" s="113">
        <f t="shared" si="26"/>
        <v>0</v>
      </c>
      <c r="R94" s="114">
        <f t="shared" si="27"/>
        <v>495000</v>
      </c>
      <c r="S94" s="110">
        <f t="shared" si="23"/>
        <v>220000</v>
      </c>
      <c r="T94" s="114"/>
      <c r="U94" s="115">
        <f t="shared" si="28"/>
        <v>715000</v>
      </c>
      <c r="V94" s="111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  <c r="DO94" s="119"/>
      <c r="DP94" s="119"/>
      <c r="DQ94" s="119"/>
      <c r="DR94" s="119"/>
      <c r="DS94" s="119"/>
      <c r="DT94" s="119"/>
      <c r="DU94" s="119"/>
      <c r="DV94" s="119"/>
      <c r="DW94" s="119"/>
      <c r="DX94" s="119"/>
      <c r="DY94" s="119"/>
      <c r="DZ94" s="119"/>
      <c r="EA94" s="119"/>
      <c r="EB94" s="119"/>
      <c r="EC94" s="119"/>
      <c r="ED94" s="119"/>
      <c r="EE94" s="119"/>
      <c r="EF94" s="119"/>
      <c r="EG94" s="119"/>
      <c r="EH94" s="119"/>
      <c r="EI94" s="119"/>
      <c r="EJ94" s="119"/>
      <c r="EK94" s="119"/>
      <c r="EL94" s="119"/>
      <c r="EM94" s="119"/>
      <c r="EN94" s="119"/>
      <c r="EO94" s="119"/>
      <c r="EP94" s="119"/>
      <c r="EQ94" s="119"/>
      <c r="ER94" s="119"/>
      <c r="ES94" s="119"/>
      <c r="ET94" s="119"/>
      <c r="EU94" s="119"/>
      <c r="EV94" s="119"/>
      <c r="EW94" s="119"/>
      <c r="EX94" s="119"/>
      <c r="EY94" s="119"/>
      <c r="EZ94" s="119"/>
      <c r="FA94" s="119"/>
      <c r="FB94" s="119"/>
      <c r="FC94" s="119"/>
      <c r="FD94" s="119"/>
      <c r="FE94" s="119"/>
      <c r="FF94" s="119"/>
      <c r="FG94" s="119"/>
      <c r="FH94" s="119"/>
      <c r="FI94" s="119"/>
      <c r="FJ94" s="119"/>
      <c r="FK94" s="119"/>
      <c r="FL94" s="119"/>
      <c r="FM94" s="119"/>
      <c r="FN94" s="119"/>
      <c r="FO94" s="119"/>
      <c r="FP94" s="119"/>
      <c r="FQ94" s="119"/>
      <c r="FR94" s="119"/>
      <c r="FS94" s="119"/>
      <c r="FT94" s="119"/>
      <c r="FU94" s="119"/>
      <c r="FV94" s="119"/>
      <c r="FW94" s="119"/>
      <c r="FX94" s="119"/>
      <c r="FY94" s="119"/>
      <c r="FZ94" s="119"/>
      <c r="GA94" s="119"/>
      <c r="GB94" s="119"/>
      <c r="GC94" s="119"/>
      <c r="GD94" s="119"/>
      <c r="GE94" s="119"/>
      <c r="GF94" s="119"/>
      <c r="GG94" s="119"/>
      <c r="GH94" s="119"/>
      <c r="GI94" s="119"/>
      <c r="GJ94" s="119"/>
      <c r="GK94" s="119"/>
      <c r="GL94" s="119"/>
      <c r="GM94" s="119"/>
      <c r="GN94" s="119"/>
      <c r="GO94" s="119"/>
      <c r="GP94" s="119"/>
      <c r="GQ94" s="119"/>
      <c r="GR94" s="119"/>
      <c r="GS94" s="119"/>
      <c r="GT94" s="119"/>
      <c r="GU94" s="119"/>
      <c r="GV94" s="119"/>
      <c r="GW94" s="119"/>
      <c r="GX94" s="119"/>
      <c r="GY94" s="119"/>
      <c r="GZ94" s="119"/>
      <c r="HA94" s="119"/>
      <c r="HB94" s="119"/>
      <c r="HC94" s="119"/>
      <c r="HD94" s="119"/>
      <c r="HE94" s="119"/>
      <c r="HF94" s="119"/>
      <c r="HG94" s="119"/>
      <c r="HH94" s="119"/>
      <c r="HI94" s="119"/>
      <c r="HJ94" s="119"/>
      <c r="HK94" s="119"/>
      <c r="HL94" s="119"/>
      <c r="HM94" s="119"/>
      <c r="HN94" s="119"/>
      <c r="HO94" s="119"/>
      <c r="HP94" s="119"/>
      <c r="HQ94" s="119"/>
      <c r="HR94" s="119"/>
      <c r="HS94" s="119"/>
      <c r="HT94" s="119"/>
      <c r="HU94" s="119"/>
      <c r="HV94" s="119"/>
      <c r="HW94" s="119"/>
      <c r="HX94" s="119"/>
      <c r="HY94" s="119"/>
      <c r="HZ94" s="119"/>
      <c r="IA94" s="119"/>
      <c r="IB94" s="119"/>
      <c r="IC94" s="119"/>
      <c r="ID94" s="119"/>
      <c r="IE94" s="119"/>
      <c r="IF94" s="119"/>
      <c r="IG94" s="119"/>
      <c r="IH94" s="119"/>
      <c r="II94" s="119"/>
      <c r="IJ94" s="119"/>
      <c r="IK94" s="119"/>
      <c r="IL94" s="119"/>
      <c r="IM94" s="119"/>
      <c r="IN94" s="119"/>
      <c r="IO94" s="119"/>
      <c r="IP94" s="119"/>
      <c r="IQ94" s="119"/>
      <c r="IR94" s="119"/>
      <c r="IS94" s="119"/>
      <c r="IT94" s="119"/>
      <c r="IU94" s="120"/>
      <c r="IV94" s="121"/>
    </row>
    <row r="95" spans="1:256" s="61" customFormat="1" ht="29.1" customHeight="1">
      <c r="A95" s="83">
        <v>82</v>
      </c>
      <c r="B95" s="131" t="s">
        <v>318</v>
      </c>
      <c r="C95" s="132" t="s">
        <v>319</v>
      </c>
      <c r="D95" s="133">
        <v>44740</v>
      </c>
      <c r="E95" s="84">
        <f>VLOOKUP(B95,'ABSEN MANUAL'!$B$7:$AR$109,40,0)</f>
        <v>22</v>
      </c>
      <c r="F95" s="84">
        <f>VLOOKUP(B95,'ABSEN MANUAL'!$B$7:$AR$109,41,0)</f>
        <v>0</v>
      </c>
      <c r="G95" s="84">
        <f>VLOOKUP(B95,'ABSEN MANUAL'!$B$7:$AR$109,42,0)</f>
        <v>0</v>
      </c>
      <c r="H95" s="84">
        <f>VLOOKUP(B95,'ABSEN MANUAL'!$B$7:$AR$109,43,0)</f>
        <v>22</v>
      </c>
      <c r="I95" s="101">
        <f t="shared" si="20"/>
        <v>0</v>
      </c>
      <c r="J95" s="102">
        <f t="shared" si="21"/>
        <v>0</v>
      </c>
      <c r="K95" s="102">
        <f t="shared" si="22"/>
        <v>495000</v>
      </c>
      <c r="L95" s="103">
        <v>0</v>
      </c>
      <c r="M95" s="103">
        <v>0</v>
      </c>
      <c r="N95" s="103">
        <v>0</v>
      </c>
      <c r="O95" s="104">
        <f t="shared" si="24"/>
        <v>0</v>
      </c>
      <c r="P95" s="104">
        <f t="shared" si="25"/>
        <v>0</v>
      </c>
      <c r="Q95" s="113">
        <f t="shared" si="26"/>
        <v>0</v>
      </c>
      <c r="R95" s="114">
        <f t="shared" si="27"/>
        <v>495000</v>
      </c>
      <c r="S95" s="110">
        <f t="shared" si="23"/>
        <v>220000</v>
      </c>
      <c r="T95" s="114"/>
      <c r="U95" s="115">
        <f t="shared" si="28"/>
        <v>715000</v>
      </c>
      <c r="V95" s="111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  <c r="DO95" s="119"/>
      <c r="DP95" s="119"/>
      <c r="DQ95" s="119"/>
      <c r="DR95" s="119"/>
      <c r="DS95" s="119"/>
      <c r="DT95" s="119"/>
      <c r="DU95" s="119"/>
      <c r="DV95" s="119"/>
      <c r="DW95" s="119"/>
      <c r="DX95" s="119"/>
      <c r="DY95" s="119"/>
      <c r="DZ95" s="119"/>
      <c r="EA95" s="119"/>
      <c r="EB95" s="119"/>
      <c r="EC95" s="119"/>
      <c r="ED95" s="119"/>
      <c r="EE95" s="119"/>
      <c r="EF95" s="119"/>
      <c r="EG95" s="119"/>
      <c r="EH95" s="119"/>
      <c r="EI95" s="119"/>
      <c r="EJ95" s="119"/>
      <c r="EK95" s="119"/>
      <c r="EL95" s="119"/>
      <c r="EM95" s="119"/>
      <c r="EN95" s="119"/>
      <c r="EO95" s="119"/>
      <c r="EP95" s="119"/>
      <c r="EQ95" s="119"/>
      <c r="ER95" s="119"/>
      <c r="ES95" s="119"/>
      <c r="ET95" s="119"/>
      <c r="EU95" s="119"/>
      <c r="EV95" s="119"/>
      <c r="EW95" s="119"/>
      <c r="EX95" s="119"/>
      <c r="EY95" s="119"/>
      <c r="EZ95" s="119"/>
      <c r="FA95" s="119"/>
      <c r="FB95" s="119"/>
      <c r="FC95" s="119"/>
      <c r="FD95" s="119"/>
      <c r="FE95" s="119"/>
      <c r="FF95" s="119"/>
      <c r="FG95" s="119"/>
      <c r="FH95" s="119"/>
      <c r="FI95" s="119"/>
      <c r="FJ95" s="119"/>
      <c r="FK95" s="119"/>
      <c r="FL95" s="119"/>
      <c r="FM95" s="119"/>
      <c r="FN95" s="119"/>
      <c r="FO95" s="119"/>
      <c r="FP95" s="119"/>
      <c r="FQ95" s="119"/>
      <c r="FR95" s="119"/>
      <c r="FS95" s="119"/>
      <c r="FT95" s="119"/>
      <c r="FU95" s="119"/>
      <c r="FV95" s="119"/>
      <c r="FW95" s="119"/>
      <c r="FX95" s="119"/>
      <c r="FY95" s="119"/>
      <c r="FZ95" s="119"/>
      <c r="GA95" s="119"/>
      <c r="GB95" s="119"/>
      <c r="GC95" s="119"/>
      <c r="GD95" s="119"/>
      <c r="GE95" s="119"/>
      <c r="GF95" s="119"/>
      <c r="GG95" s="119"/>
      <c r="GH95" s="119"/>
      <c r="GI95" s="119"/>
      <c r="GJ95" s="119"/>
      <c r="GK95" s="119"/>
      <c r="GL95" s="119"/>
      <c r="GM95" s="119"/>
      <c r="GN95" s="119"/>
      <c r="GO95" s="119"/>
      <c r="GP95" s="119"/>
      <c r="GQ95" s="119"/>
      <c r="GR95" s="119"/>
      <c r="GS95" s="119"/>
      <c r="GT95" s="119"/>
      <c r="GU95" s="119"/>
      <c r="GV95" s="119"/>
      <c r="GW95" s="119"/>
      <c r="GX95" s="119"/>
      <c r="GY95" s="119"/>
      <c r="GZ95" s="119"/>
      <c r="HA95" s="119"/>
      <c r="HB95" s="119"/>
      <c r="HC95" s="119"/>
      <c r="HD95" s="119"/>
      <c r="HE95" s="119"/>
      <c r="HF95" s="119"/>
      <c r="HG95" s="119"/>
      <c r="HH95" s="119"/>
      <c r="HI95" s="119"/>
      <c r="HJ95" s="119"/>
      <c r="HK95" s="119"/>
      <c r="HL95" s="119"/>
      <c r="HM95" s="119"/>
      <c r="HN95" s="119"/>
      <c r="HO95" s="119"/>
      <c r="HP95" s="119"/>
      <c r="HQ95" s="119"/>
      <c r="HR95" s="119"/>
      <c r="HS95" s="119"/>
      <c r="HT95" s="119"/>
      <c r="HU95" s="119"/>
      <c r="HV95" s="119"/>
      <c r="HW95" s="119"/>
      <c r="HX95" s="119"/>
      <c r="HY95" s="119"/>
      <c r="HZ95" s="119"/>
      <c r="IA95" s="119"/>
      <c r="IB95" s="119"/>
      <c r="IC95" s="119"/>
      <c r="ID95" s="119"/>
      <c r="IE95" s="119"/>
      <c r="IF95" s="119"/>
      <c r="IG95" s="119"/>
      <c r="IH95" s="119"/>
      <c r="II95" s="119"/>
      <c r="IJ95" s="119"/>
      <c r="IK95" s="119"/>
      <c r="IL95" s="119"/>
      <c r="IM95" s="119"/>
      <c r="IN95" s="119"/>
      <c r="IO95" s="119"/>
      <c r="IP95" s="119"/>
      <c r="IQ95" s="119"/>
      <c r="IR95" s="119"/>
      <c r="IS95" s="119"/>
      <c r="IT95" s="119"/>
      <c r="IU95" s="120"/>
      <c r="IV95" s="121"/>
    </row>
    <row r="96" spans="1:256" s="61" customFormat="1" ht="29.1" customHeight="1">
      <c r="A96" s="83">
        <v>83</v>
      </c>
      <c r="B96" s="131" t="s">
        <v>320</v>
      </c>
      <c r="C96" s="132" t="s">
        <v>321</v>
      </c>
      <c r="D96" s="133">
        <v>44740</v>
      </c>
      <c r="E96" s="84">
        <f>VLOOKUP(B96,'ABSEN MANUAL'!$B$7:$AR$109,40,0)</f>
        <v>21</v>
      </c>
      <c r="F96" s="84">
        <f>VLOOKUP(B96,'ABSEN MANUAL'!$B$7:$AR$109,41,0)</f>
        <v>0</v>
      </c>
      <c r="G96" s="84">
        <f>VLOOKUP(B96,'ABSEN MANUAL'!$B$7:$AR$109,42,0)</f>
        <v>0</v>
      </c>
      <c r="H96" s="84">
        <f>VLOOKUP(B96,'ABSEN MANUAL'!$B$7:$AR$109,43,0)</f>
        <v>21</v>
      </c>
      <c r="I96" s="101">
        <f t="shared" si="20"/>
        <v>0</v>
      </c>
      <c r="J96" s="102">
        <f t="shared" si="21"/>
        <v>0</v>
      </c>
      <c r="K96" s="102">
        <f t="shared" si="22"/>
        <v>472500</v>
      </c>
      <c r="L96" s="103">
        <v>0</v>
      </c>
      <c r="M96" s="103">
        <v>0</v>
      </c>
      <c r="N96" s="103">
        <v>0</v>
      </c>
      <c r="O96" s="104">
        <f t="shared" si="24"/>
        <v>0</v>
      </c>
      <c r="P96" s="104">
        <f t="shared" si="25"/>
        <v>0</v>
      </c>
      <c r="Q96" s="113">
        <f t="shared" si="26"/>
        <v>0</v>
      </c>
      <c r="R96" s="114">
        <f t="shared" si="27"/>
        <v>472500</v>
      </c>
      <c r="S96" s="110">
        <f t="shared" si="23"/>
        <v>210000</v>
      </c>
      <c r="T96" s="114"/>
      <c r="U96" s="115">
        <f t="shared" si="28"/>
        <v>682500</v>
      </c>
      <c r="V96" s="111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  <c r="DO96" s="119"/>
      <c r="DP96" s="119"/>
      <c r="DQ96" s="119"/>
      <c r="DR96" s="119"/>
      <c r="DS96" s="119"/>
      <c r="DT96" s="119"/>
      <c r="DU96" s="119"/>
      <c r="DV96" s="119"/>
      <c r="DW96" s="119"/>
      <c r="DX96" s="119"/>
      <c r="DY96" s="119"/>
      <c r="DZ96" s="119"/>
      <c r="EA96" s="119"/>
      <c r="EB96" s="119"/>
      <c r="EC96" s="119"/>
      <c r="ED96" s="119"/>
      <c r="EE96" s="119"/>
      <c r="EF96" s="119"/>
      <c r="EG96" s="119"/>
      <c r="EH96" s="119"/>
      <c r="EI96" s="119"/>
      <c r="EJ96" s="119"/>
      <c r="EK96" s="119"/>
      <c r="EL96" s="119"/>
      <c r="EM96" s="119"/>
      <c r="EN96" s="119"/>
      <c r="EO96" s="119"/>
      <c r="EP96" s="119"/>
      <c r="EQ96" s="119"/>
      <c r="ER96" s="119"/>
      <c r="ES96" s="119"/>
      <c r="ET96" s="119"/>
      <c r="EU96" s="119"/>
      <c r="EV96" s="119"/>
      <c r="EW96" s="119"/>
      <c r="EX96" s="119"/>
      <c r="EY96" s="119"/>
      <c r="EZ96" s="119"/>
      <c r="FA96" s="119"/>
      <c r="FB96" s="119"/>
      <c r="FC96" s="119"/>
      <c r="FD96" s="119"/>
      <c r="FE96" s="119"/>
      <c r="FF96" s="119"/>
      <c r="FG96" s="119"/>
      <c r="FH96" s="119"/>
      <c r="FI96" s="119"/>
      <c r="FJ96" s="119"/>
      <c r="FK96" s="119"/>
      <c r="FL96" s="119"/>
      <c r="FM96" s="119"/>
      <c r="FN96" s="119"/>
      <c r="FO96" s="119"/>
      <c r="FP96" s="119"/>
      <c r="FQ96" s="119"/>
      <c r="FR96" s="119"/>
      <c r="FS96" s="119"/>
      <c r="FT96" s="119"/>
      <c r="FU96" s="119"/>
      <c r="FV96" s="119"/>
      <c r="FW96" s="119"/>
      <c r="FX96" s="119"/>
      <c r="FY96" s="119"/>
      <c r="FZ96" s="119"/>
      <c r="GA96" s="119"/>
      <c r="GB96" s="119"/>
      <c r="GC96" s="119"/>
      <c r="GD96" s="119"/>
      <c r="GE96" s="119"/>
      <c r="GF96" s="119"/>
      <c r="GG96" s="119"/>
      <c r="GH96" s="119"/>
      <c r="GI96" s="119"/>
      <c r="GJ96" s="119"/>
      <c r="GK96" s="119"/>
      <c r="GL96" s="119"/>
      <c r="GM96" s="119"/>
      <c r="GN96" s="119"/>
      <c r="GO96" s="119"/>
      <c r="GP96" s="119"/>
      <c r="GQ96" s="119"/>
      <c r="GR96" s="119"/>
      <c r="GS96" s="119"/>
      <c r="GT96" s="119"/>
      <c r="GU96" s="119"/>
      <c r="GV96" s="119"/>
      <c r="GW96" s="119"/>
      <c r="GX96" s="119"/>
      <c r="GY96" s="119"/>
      <c r="GZ96" s="119"/>
      <c r="HA96" s="119"/>
      <c r="HB96" s="119"/>
      <c r="HC96" s="119"/>
      <c r="HD96" s="119"/>
      <c r="HE96" s="119"/>
      <c r="HF96" s="119"/>
      <c r="HG96" s="119"/>
      <c r="HH96" s="119"/>
      <c r="HI96" s="119"/>
      <c r="HJ96" s="119"/>
      <c r="HK96" s="119"/>
      <c r="HL96" s="119"/>
      <c r="HM96" s="119"/>
      <c r="HN96" s="119"/>
      <c r="HO96" s="119"/>
      <c r="HP96" s="119"/>
      <c r="HQ96" s="119"/>
      <c r="HR96" s="119"/>
      <c r="HS96" s="119"/>
      <c r="HT96" s="119"/>
      <c r="HU96" s="119"/>
      <c r="HV96" s="119"/>
      <c r="HW96" s="119"/>
      <c r="HX96" s="119"/>
      <c r="HY96" s="119"/>
      <c r="HZ96" s="119"/>
      <c r="IA96" s="119"/>
      <c r="IB96" s="119"/>
      <c r="IC96" s="119"/>
      <c r="ID96" s="119"/>
      <c r="IE96" s="119"/>
      <c r="IF96" s="119"/>
      <c r="IG96" s="119"/>
      <c r="IH96" s="119"/>
      <c r="II96" s="119"/>
      <c r="IJ96" s="119"/>
      <c r="IK96" s="119"/>
      <c r="IL96" s="119"/>
      <c r="IM96" s="119"/>
      <c r="IN96" s="119"/>
      <c r="IO96" s="119"/>
      <c r="IP96" s="119"/>
      <c r="IQ96" s="119"/>
      <c r="IR96" s="119"/>
      <c r="IS96" s="119"/>
      <c r="IT96" s="119"/>
      <c r="IU96" s="120"/>
      <c r="IV96" s="121"/>
    </row>
    <row r="97" spans="1:256" s="61" customFormat="1" ht="29.1" customHeight="1">
      <c r="A97" s="83">
        <v>84</v>
      </c>
      <c r="B97" s="131" t="s">
        <v>322</v>
      </c>
      <c r="C97" s="132" t="s">
        <v>323</v>
      </c>
      <c r="D97" s="133">
        <v>44740</v>
      </c>
      <c r="E97" s="84">
        <f>VLOOKUP(B97,'ABSEN MANUAL'!$B$7:$AR$109,40,0)</f>
        <v>21</v>
      </c>
      <c r="F97" s="84">
        <f>VLOOKUP(B97,'ABSEN MANUAL'!$B$7:$AR$109,41,0)</f>
        <v>0</v>
      </c>
      <c r="G97" s="84">
        <f>VLOOKUP(B97,'ABSEN MANUAL'!$B$7:$AR$109,42,0)</f>
        <v>0</v>
      </c>
      <c r="H97" s="84">
        <f>VLOOKUP(B97,'ABSEN MANUAL'!$B$7:$AR$109,43,0)</f>
        <v>21</v>
      </c>
      <c r="I97" s="101">
        <f t="shared" ref="I97:I116" si="29">+F97*15000</f>
        <v>0</v>
      </c>
      <c r="J97" s="102">
        <f t="shared" ref="J97:J116" si="30">+G97*17000</f>
        <v>0</v>
      </c>
      <c r="K97" s="102">
        <f t="shared" ref="K97:K116" si="31">+H97*22500</f>
        <v>472500</v>
      </c>
      <c r="L97" s="103">
        <v>0</v>
      </c>
      <c r="M97" s="103">
        <v>0</v>
      </c>
      <c r="N97" s="103">
        <v>0</v>
      </c>
      <c r="O97" s="104">
        <f t="shared" si="24"/>
        <v>0</v>
      </c>
      <c r="P97" s="104">
        <f t="shared" si="25"/>
        <v>0</v>
      </c>
      <c r="Q97" s="113">
        <f t="shared" si="26"/>
        <v>0</v>
      </c>
      <c r="R97" s="114">
        <f t="shared" si="27"/>
        <v>472500</v>
      </c>
      <c r="S97" s="110">
        <f t="shared" ref="S97:S116" si="32">+E97*10000</f>
        <v>210000</v>
      </c>
      <c r="T97" s="114"/>
      <c r="U97" s="115">
        <f t="shared" si="28"/>
        <v>682500</v>
      </c>
      <c r="V97" s="111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  <c r="DO97" s="119"/>
      <c r="DP97" s="119"/>
      <c r="DQ97" s="119"/>
      <c r="DR97" s="119"/>
      <c r="DS97" s="119"/>
      <c r="DT97" s="119"/>
      <c r="DU97" s="119"/>
      <c r="DV97" s="119"/>
      <c r="DW97" s="119"/>
      <c r="DX97" s="119"/>
      <c r="DY97" s="119"/>
      <c r="DZ97" s="119"/>
      <c r="EA97" s="119"/>
      <c r="EB97" s="119"/>
      <c r="EC97" s="119"/>
      <c r="ED97" s="119"/>
      <c r="EE97" s="119"/>
      <c r="EF97" s="119"/>
      <c r="EG97" s="119"/>
      <c r="EH97" s="119"/>
      <c r="EI97" s="119"/>
      <c r="EJ97" s="119"/>
      <c r="EK97" s="119"/>
      <c r="EL97" s="119"/>
      <c r="EM97" s="119"/>
      <c r="EN97" s="119"/>
      <c r="EO97" s="119"/>
      <c r="EP97" s="119"/>
      <c r="EQ97" s="119"/>
      <c r="ER97" s="119"/>
      <c r="ES97" s="119"/>
      <c r="ET97" s="119"/>
      <c r="EU97" s="119"/>
      <c r="EV97" s="119"/>
      <c r="EW97" s="119"/>
      <c r="EX97" s="119"/>
      <c r="EY97" s="119"/>
      <c r="EZ97" s="119"/>
      <c r="FA97" s="119"/>
      <c r="FB97" s="119"/>
      <c r="FC97" s="119"/>
      <c r="FD97" s="119"/>
      <c r="FE97" s="119"/>
      <c r="FF97" s="119"/>
      <c r="FG97" s="119"/>
      <c r="FH97" s="119"/>
      <c r="FI97" s="119"/>
      <c r="FJ97" s="119"/>
      <c r="FK97" s="119"/>
      <c r="FL97" s="119"/>
      <c r="FM97" s="119"/>
      <c r="FN97" s="119"/>
      <c r="FO97" s="119"/>
      <c r="FP97" s="119"/>
      <c r="FQ97" s="119"/>
      <c r="FR97" s="119"/>
      <c r="FS97" s="119"/>
      <c r="FT97" s="119"/>
      <c r="FU97" s="119"/>
      <c r="FV97" s="119"/>
      <c r="FW97" s="119"/>
      <c r="FX97" s="119"/>
      <c r="FY97" s="119"/>
      <c r="FZ97" s="119"/>
      <c r="GA97" s="119"/>
      <c r="GB97" s="119"/>
      <c r="GC97" s="119"/>
      <c r="GD97" s="119"/>
      <c r="GE97" s="119"/>
      <c r="GF97" s="119"/>
      <c r="GG97" s="119"/>
      <c r="GH97" s="119"/>
      <c r="GI97" s="119"/>
      <c r="GJ97" s="119"/>
      <c r="GK97" s="119"/>
      <c r="GL97" s="119"/>
      <c r="GM97" s="119"/>
      <c r="GN97" s="119"/>
      <c r="GO97" s="119"/>
      <c r="GP97" s="119"/>
      <c r="GQ97" s="119"/>
      <c r="GR97" s="119"/>
      <c r="GS97" s="119"/>
      <c r="GT97" s="119"/>
      <c r="GU97" s="119"/>
      <c r="GV97" s="119"/>
      <c r="GW97" s="119"/>
      <c r="GX97" s="119"/>
      <c r="GY97" s="119"/>
      <c r="GZ97" s="119"/>
      <c r="HA97" s="119"/>
      <c r="HB97" s="119"/>
      <c r="HC97" s="119"/>
      <c r="HD97" s="119"/>
      <c r="HE97" s="119"/>
      <c r="HF97" s="119"/>
      <c r="HG97" s="119"/>
      <c r="HH97" s="119"/>
      <c r="HI97" s="119"/>
      <c r="HJ97" s="119"/>
      <c r="HK97" s="119"/>
      <c r="HL97" s="119"/>
      <c r="HM97" s="119"/>
      <c r="HN97" s="119"/>
      <c r="HO97" s="119"/>
      <c r="HP97" s="119"/>
      <c r="HQ97" s="119"/>
      <c r="HR97" s="119"/>
      <c r="HS97" s="119"/>
      <c r="HT97" s="119"/>
      <c r="HU97" s="119"/>
      <c r="HV97" s="119"/>
      <c r="HW97" s="119"/>
      <c r="HX97" s="119"/>
      <c r="HY97" s="119"/>
      <c r="HZ97" s="119"/>
      <c r="IA97" s="119"/>
      <c r="IB97" s="119"/>
      <c r="IC97" s="119"/>
      <c r="ID97" s="119"/>
      <c r="IE97" s="119"/>
      <c r="IF97" s="119"/>
      <c r="IG97" s="119"/>
      <c r="IH97" s="119"/>
      <c r="II97" s="119"/>
      <c r="IJ97" s="119"/>
      <c r="IK97" s="119"/>
      <c r="IL97" s="119"/>
      <c r="IM97" s="119"/>
      <c r="IN97" s="119"/>
      <c r="IO97" s="119"/>
      <c r="IP97" s="119"/>
      <c r="IQ97" s="119"/>
      <c r="IR97" s="119"/>
      <c r="IS97" s="119"/>
      <c r="IT97" s="119"/>
      <c r="IU97" s="120"/>
      <c r="IV97" s="121"/>
    </row>
    <row r="98" spans="1:256" s="61" customFormat="1" ht="29.1" customHeight="1">
      <c r="A98" s="83">
        <v>85</v>
      </c>
      <c r="B98" s="131" t="s">
        <v>324</v>
      </c>
      <c r="C98" s="132" t="s">
        <v>325</v>
      </c>
      <c r="D98" s="133">
        <v>44740</v>
      </c>
      <c r="E98" s="84">
        <f>VLOOKUP(B98,'ABSEN MANUAL'!$B$7:$AR$109,40,0)</f>
        <v>21</v>
      </c>
      <c r="F98" s="84">
        <f>VLOOKUP(B98,'ABSEN MANUAL'!$B$7:$AR$109,41,0)</f>
        <v>0</v>
      </c>
      <c r="G98" s="84">
        <f>VLOOKUP(B98,'ABSEN MANUAL'!$B$7:$AR$109,42,0)</f>
        <v>0</v>
      </c>
      <c r="H98" s="84">
        <f>VLOOKUP(B98,'ABSEN MANUAL'!$B$7:$AR$109,43,0)</f>
        <v>21</v>
      </c>
      <c r="I98" s="101">
        <f t="shared" si="29"/>
        <v>0</v>
      </c>
      <c r="J98" s="102">
        <f t="shared" si="30"/>
        <v>0</v>
      </c>
      <c r="K98" s="102">
        <f t="shared" si="31"/>
        <v>472500</v>
      </c>
      <c r="L98" s="103">
        <v>0</v>
      </c>
      <c r="M98" s="103">
        <v>0</v>
      </c>
      <c r="N98" s="103">
        <v>0</v>
      </c>
      <c r="O98" s="104">
        <f t="shared" si="24"/>
        <v>0</v>
      </c>
      <c r="P98" s="104">
        <f t="shared" si="25"/>
        <v>0</v>
      </c>
      <c r="Q98" s="113">
        <f t="shared" si="26"/>
        <v>0</v>
      </c>
      <c r="R98" s="114">
        <f t="shared" si="27"/>
        <v>472500</v>
      </c>
      <c r="S98" s="110">
        <f t="shared" si="32"/>
        <v>210000</v>
      </c>
      <c r="T98" s="114"/>
      <c r="U98" s="115">
        <f t="shared" si="28"/>
        <v>682500</v>
      </c>
      <c r="V98" s="111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  <c r="DO98" s="119"/>
      <c r="DP98" s="119"/>
      <c r="DQ98" s="119"/>
      <c r="DR98" s="119"/>
      <c r="DS98" s="119"/>
      <c r="DT98" s="119"/>
      <c r="DU98" s="119"/>
      <c r="DV98" s="119"/>
      <c r="DW98" s="119"/>
      <c r="DX98" s="119"/>
      <c r="DY98" s="119"/>
      <c r="DZ98" s="119"/>
      <c r="EA98" s="119"/>
      <c r="EB98" s="119"/>
      <c r="EC98" s="119"/>
      <c r="ED98" s="119"/>
      <c r="EE98" s="119"/>
      <c r="EF98" s="119"/>
      <c r="EG98" s="119"/>
      <c r="EH98" s="119"/>
      <c r="EI98" s="119"/>
      <c r="EJ98" s="119"/>
      <c r="EK98" s="119"/>
      <c r="EL98" s="119"/>
      <c r="EM98" s="119"/>
      <c r="EN98" s="119"/>
      <c r="EO98" s="119"/>
      <c r="EP98" s="119"/>
      <c r="EQ98" s="119"/>
      <c r="ER98" s="119"/>
      <c r="ES98" s="119"/>
      <c r="ET98" s="119"/>
      <c r="EU98" s="119"/>
      <c r="EV98" s="119"/>
      <c r="EW98" s="119"/>
      <c r="EX98" s="119"/>
      <c r="EY98" s="119"/>
      <c r="EZ98" s="119"/>
      <c r="FA98" s="119"/>
      <c r="FB98" s="119"/>
      <c r="FC98" s="119"/>
      <c r="FD98" s="119"/>
      <c r="FE98" s="119"/>
      <c r="FF98" s="119"/>
      <c r="FG98" s="119"/>
      <c r="FH98" s="119"/>
      <c r="FI98" s="119"/>
      <c r="FJ98" s="119"/>
      <c r="FK98" s="119"/>
      <c r="FL98" s="119"/>
      <c r="FM98" s="119"/>
      <c r="FN98" s="119"/>
      <c r="FO98" s="119"/>
      <c r="FP98" s="119"/>
      <c r="FQ98" s="119"/>
      <c r="FR98" s="119"/>
      <c r="FS98" s="119"/>
      <c r="FT98" s="119"/>
      <c r="FU98" s="119"/>
      <c r="FV98" s="119"/>
      <c r="FW98" s="119"/>
      <c r="FX98" s="119"/>
      <c r="FY98" s="119"/>
      <c r="FZ98" s="119"/>
      <c r="GA98" s="119"/>
      <c r="GB98" s="119"/>
      <c r="GC98" s="119"/>
      <c r="GD98" s="119"/>
      <c r="GE98" s="119"/>
      <c r="GF98" s="119"/>
      <c r="GG98" s="119"/>
      <c r="GH98" s="119"/>
      <c r="GI98" s="119"/>
      <c r="GJ98" s="119"/>
      <c r="GK98" s="119"/>
      <c r="GL98" s="119"/>
      <c r="GM98" s="119"/>
      <c r="GN98" s="119"/>
      <c r="GO98" s="119"/>
      <c r="GP98" s="119"/>
      <c r="GQ98" s="119"/>
      <c r="GR98" s="119"/>
      <c r="GS98" s="119"/>
      <c r="GT98" s="119"/>
      <c r="GU98" s="119"/>
      <c r="GV98" s="119"/>
      <c r="GW98" s="119"/>
      <c r="GX98" s="119"/>
      <c r="GY98" s="119"/>
      <c r="GZ98" s="119"/>
      <c r="HA98" s="119"/>
      <c r="HB98" s="119"/>
      <c r="HC98" s="119"/>
      <c r="HD98" s="119"/>
      <c r="HE98" s="119"/>
      <c r="HF98" s="119"/>
      <c r="HG98" s="119"/>
      <c r="HH98" s="119"/>
      <c r="HI98" s="119"/>
      <c r="HJ98" s="119"/>
      <c r="HK98" s="119"/>
      <c r="HL98" s="119"/>
      <c r="HM98" s="119"/>
      <c r="HN98" s="119"/>
      <c r="HO98" s="119"/>
      <c r="HP98" s="119"/>
      <c r="HQ98" s="119"/>
      <c r="HR98" s="119"/>
      <c r="HS98" s="119"/>
      <c r="HT98" s="119"/>
      <c r="HU98" s="119"/>
      <c r="HV98" s="119"/>
      <c r="HW98" s="119"/>
      <c r="HX98" s="119"/>
      <c r="HY98" s="119"/>
      <c r="HZ98" s="119"/>
      <c r="IA98" s="119"/>
      <c r="IB98" s="119"/>
      <c r="IC98" s="119"/>
      <c r="ID98" s="119"/>
      <c r="IE98" s="119"/>
      <c r="IF98" s="119"/>
      <c r="IG98" s="119"/>
      <c r="IH98" s="119"/>
      <c r="II98" s="119"/>
      <c r="IJ98" s="119"/>
      <c r="IK98" s="119"/>
      <c r="IL98" s="119"/>
      <c r="IM98" s="119"/>
      <c r="IN98" s="119"/>
      <c r="IO98" s="119"/>
      <c r="IP98" s="119"/>
      <c r="IQ98" s="119"/>
      <c r="IR98" s="119"/>
      <c r="IS98" s="119"/>
      <c r="IT98" s="119"/>
      <c r="IU98" s="120"/>
      <c r="IV98" s="121"/>
    </row>
    <row r="99" spans="1:256" s="61" customFormat="1" ht="29.1" customHeight="1">
      <c r="A99" s="83">
        <v>86</v>
      </c>
      <c r="B99" s="131" t="s">
        <v>326</v>
      </c>
      <c r="C99" s="132" t="s">
        <v>327</v>
      </c>
      <c r="D99" s="133">
        <v>44740</v>
      </c>
      <c r="E99" s="84">
        <f>VLOOKUP(B99,'ABSEN MANUAL'!$B$7:$AR$109,40,0)</f>
        <v>22</v>
      </c>
      <c r="F99" s="84">
        <f>VLOOKUP(B99,'ABSEN MANUAL'!$B$7:$AR$109,41,0)</f>
        <v>0</v>
      </c>
      <c r="G99" s="84">
        <f>VLOOKUP(B99,'ABSEN MANUAL'!$B$7:$AR$109,42,0)</f>
        <v>0</v>
      </c>
      <c r="H99" s="84">
        <f>VLOOKUP(B99,'ABSEN MANUAL'!$B$7:$AR$109,43,0)</f>
        <v>22</v>
      </c>
      <c r="I99" s="101">
        <f t="shared" si="29"/>
        <v>0</v>
      </c>
      <c r="J99" s="102">
        <f t="shared" si="30"/>
        <v>0</v>
      </c>
      <c r="K99" s="102">
        <f t="shared" si="31"/>
        <v>495000</v>
      </c>
      <c r="L99" s="103">
        <v>0</v>
      </c>
      <c r="M99" s="103">
        <v>0</v>
      </c>
      <c r="N99" s="103">
        <v>0</v>
      </c>
      <c r="O99" s="104">
        <f t="shared" si="24"/>
        <v>0</v>
      </c>
      <c r="P99" s="104">
        <f t="shared" si="25"/>
        <v>0</v>
      </c>
      <c r="Q99" s="113">
        <f t="shared" si="26"/>
        <v>0</v>
      </c>
      <c r="R99" s="114">
        <f t="shared" si="27"/>
        <v>495000</v>
      </c>
      <c r="S99" s="110">
        <f t="shared" si="32"/>
        <v>220000</v>
      </c>
      <c r="T99" s="114"/>
      <c r="U99" s="115">
        <f t="shared" si="28"/>
        <v>715000</v>
      </c>
      <c r="V99" s="111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  <c r="DO99" s="119"/>
      <c r="DP99" s="119"/>
      <c r="DQ99" s="119"/>
      <c r="DR99" s="119"/>
      <c r="DS99" s="119"/>
      <c r="DT99" s="119"/>
      <c r="DU99" s="119"/>
      <c r="DV99" s="119"/>
      <c r="DW99" s="119"/>
      <c r="DX99" s="119"/>
      <c r="DY99" s="119"/>
      <c r="DZ99" s="119"/>
      <c r="EA99" s="119"/>
      <c r="EB99" s="119"/>
      <c r="EC99" s="119"/>
      <c r="ED99" s="119"/>
      <c r="EE99" s="119"/>
      <c r="EF99" s="119"/>
      <c r="EG99" s="119"/>
      <c r="EH99" s="119"/>
      <c r="EI99" s="119"/>
      <c r="EJ99" s="119"/>
      <c r="EK99" s="119"/>
      <c r="EL99" s="119"/>
      <c r="EM99" s="119"/>
      <c r="EN99" s="119"/>
      <c r="EO99" s="119"/>
      <c r="EP99" s="119"/>
      <c r="EQ99" s="119"/>
      <c r="ER99" s="119"/>
      <c r="ES99" s="119"/>
      <c r="ET99" s="119"/>
      <c r="EU99" s="119"/>
      <c r="EV99" s="119"/>
      <c r="EW99" s="119"/>
      <c r="EX99" s="119"/>
      <c r="EY99" s="119"/>
      <c r="EZ99" s="119"/>
      <c r="FA99" s="119"/>
      <c r="FB99" s="119"/>
      <c r="FC99" s="119"/>
      <c r="FD99" s="119"/>
      <c r="FE99" s="119"/>
      <c r="FF99" s="119"/>
      <c r="FG99" s="119"/>
      <c r="FH99" s="119"/>
      <c r="FI99" s="119"/>
      <c r="FJ99" s="119"/>
      <c r="FK99" s="119"/>
      <c r="FL99" s="119"/>
      <c r="FM99" s="119"/>
      <c r="FN99" s="119"/>
      <c r="FO99" s="119"/>
      <c r="FP99" s="119"/>
      <c r="FQ99" s="119"/>
      <c r="FR99" s="119"/>
      <c r="FS99" s="119"/>
      <c r="FT99" s="119"/>
      <c r="FU99" s="119"/>
      <c r="FV99" s="119"/>
      <c r="FW99" s="119"/>
      <c r="FX99" s="119"/>
      <c r="FY99" s="119"/>
      <c r="FZ99" s="119"/>
      <c r="GA99" s="119"/>
      <c r="GB99" s="119"/>
      <c r="GC99" s="119"/>
      <c r="GD99" s="119"/>
      <c r="GE99" s="119"/>
      <c r="GF99" s="119"/>
      <c r="GG99" s="119"/>
      <c r="GH99" s="119"/>
      <c r="GI99" s="119"/>
      <c r="GJ99" s="119"/>
      <c r="GK99" s="119"/>
      <c r="GL99" s="119"/>
      <c r="GM99" s="119"/>
      <c r="GN99" s="119"/>
      <c r="GO99" s="119"/>
      <c r="GP99" s="119"/>
      <c r="GQ99" s="119"/>
      <c r="GR99" s="119"/>
      <c r="GS99" s="119"/>
      <c r="GT99" s="119"/>
      <c r="GU99" s="119"/>
      <c r="GV99" s="119"/>
      <c r="GW99" s="119"/>
      <c r="GX99" s="119"/>
      <c r="GY99" s="119"/>
      <c r="GZ99" s="119"/>
      <c r="HA99" s="119"/>
      <c r="HB99" s="119"/>
      <c r="HC99" s="119"/>
      <c r="HD99" s="119"/>
      <c r="HE99" s="119"/>
      <c r="HF99" s="119"/>
      <c r="HG99" s="119"/>
      <c r="HH99" s="119"/>
      <c r="HI99" s="119"/>
      <c r="HJ99" s="119"/>
      <c r="HK99" s="119"/>
      <c r="HL99" s="119"/>
      <c r="HM99" s="119"/>
      <c r="HN99" s="119"/>
      <c r="HO99" s="119"/>
      <c r="HP99" s="119"/>
      <c r="HQ99" s="119"/>
      <c r="HR99" s="119"/>
      <c r="HS99" s="119"/>
      <c r="HT99" s="119"/>
      <c r="HU99" s="119"/>
      <c r="HV99" s="119"/>
      <c r="HW99" s="119"/>
      <c r="HX99" s="119"/>
      <c r="HY99" s="119"/>
      <c r="HZ99" s="119"/>
      <c r="IA99" s="119"/>
      <c r="IB99" s="119"/>
      <c r="IC99" s="119"/>
      <c r="ID99" s="119"/>
      <c r="IE99" s="119"/>
      <c r="IF99" s="119"/>
      <c r="IG99" s="119"/>
      <c r="IH99" s="119"/>
      <c r="II99" s="119"/>
      <c r="IJ99" s="119"/>
      <c r="IK99" s="119"/>
      <c r="IL99" s="119"/>
      <c r="IM99" s="119"/>
      <c r="IN99" s="119"/>
      <c r="IO99" s="119"/>
      <c r="IP99" s="119"/>
      <c r="IQ99" s="119"/>
      <c r="IR99" s="119"/>
      <c r="IS99" s="119"/>
      <c r="IT99" s="119"/>
      <c r="IU99" s="120"/>
      <c r="IV99" s="121"/>
    </row>
    <row r="100" spans="1:256" s="61" customFormat="1" ht="29.1" customHeight="1">
      <c r="A100" s="83">
        <v>87</v>
      </c>
      <c r="B100" s="131" t="s">
        <v>328</v>
      </c>
      <c r="C100" s="132" t="s">
        <v>329</v>
      </c>
      <c r="D100" s="133">
        <v>44740</v>
      </c>
      <c r="E100" s="84">
        <f>VLOOKUP(B100,'ABSEN MANUAL'!$B$7:$AR$109,40,0)</f>
        <v>22</v>
      </c>
      <c r="F100" s="84">
        <f>VLOOKUP(B100,'ABSEN MANUAL'!$B$7:$AR$109,41,0)</f>
        <v>0</v>
      </c>
      <c r="G100" s="84">
        <f>VLOOKUP(B100,'ABSEN MANUAL'!$B$7:$AR$109,42,0)</f>
        <v>0</v>
      </c>
      <c r="H100" s="84">
        <f>VLOOKUP(B100,'ABSEN MANUAL'!$B$7:$AR$109,43,0)</f>
        <v>22</v>
      </c>
      <c r="I100" s="101">
        <f t="shared" si="29"/>
        <v>0</v>
      </c>
      <c r="J100" s="102">
        <f t="shared" si="30"/>
        <v>0</v>
      </c>
      <c r="K100" s="102">
        <f t="shared" si="31"/>
        <v>495000</v>
      </c>
      <c r="L100" s="103">
        <v>0</v>
      </c>
      <c r="M100" s="103">
        <v>0</v>
      </c>
      <c r="N100" s="103">
        <v>0</v>
      </c>
      <c r="O100" s="104">
        <f t="shared" si="24"/>
        <v>0</v>
      </c>
      <c r="P100" s="104">
        <f t="shared" si="25"/>
        <v>0</v>
      </c>
      <c r="Q100" s="113">
        <f t="shared" si="26"/>
        <v>0</v>
      </c>
      <c r="R100" s="114">
        <f t="shared" si="27"/>
        <v>495000</v>
      </c>
      <c r="S100" s="110">
        <f t="shared" si="32"/>
        <v>220000</v>
      </c>
      <c r="T100" s="114"/>
      <c r="U100" s="115">
        <f t="shared" si="28"/>
        <v>715000</v>
      </c>
      <c r="V100" s="111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  <c r="DO100" s="119"/>
      <c r="DP100" s="119"/>
      <c r="DQ100" s="119"/>
      <c r="DR100" s="119"/>
      <c r="DS100" s="119"/>
      <c r="DT100" s="119"/>
      <c r="DU100" s="119"/>
      <c r="DV100" s="119"/>
      <c r="DW100" s="119"/>
      <c r="DX100" s="119"/>
      <c r="DY100" s="119"/>
      <c r="DZ100" s="119"/>
      <c r="EA100" s="119"/>
      <c r="EB100" s="119"/>
      <c r="EC100" s="119"/>
      <c r="ED100" s="119"/>
      <c r="EE100" s="119"/>
      <c r="EF100" s="119"/>
      <c r="EG100" s="119"/>
      <c r="EH100" s="119"/>
      <c r="EI100" s="119"/>
      <c r="EJ100" s="119"/>
      <c r="EK100" s="119"/>
      <c r="EL100" s="119"/>
      <c r="EM100" s="119"/>
      <c r="EN100" s="119"/>
      <c r="EO100" s="119"/>
      <c r="EP100" s="119"/>
      <c r="EQ100" s="119"/>
      <c r="ER100" s="119"/>
      <c r="ES100" s="119"/>
      <c r="ET100" s="119"/>
      <c r="EU100" s="119"/>
      <c r="EV100" s="119"/>
      <c r="EW100" s="119"/>
      <c r="EX100" s="119"/>
      <c r="EY100" s="119"/>
      <c r="EZ100" s="119"/>
      <c r="FA100" s="119"/>
      <c r="FB100" s="119"/>
      <c r="FC100" s="119"/>
      <c r="FD100" s="119"/>
      <c r="FE100" s="119"/>
      <c r="FF100" s="119"/>
      <c r="FG100" s="119"/>
      <c r="FH100" s="119"/>
      <c r="FI100" s="119"/>
      <c r="FJ100" s="119"/>
      <c r="FK100" s="119"/>
      <c r="FL100" s="119"/>
      <c r="FM100" s="119"/>
      <c r="FN100" s="119"/>
      <c r="FO100" s="119"/>
      <c r="FP100" s="119"/>
      <c r="FQ100" s="119"/>
      <c r="FR100" s="119"/>
      <c r="FS100" s="119"/>
      <c r="FT100" s="119"/>
      <c r="FU100" s="119"/>
      <c r="FV100" s="119"/>
      <c r="FW100" s="119"/>
      <c r="FX100" s="119"/>
      <c r="FY100" s="119"/>
      <c r="FZ100" s="119"/>
      <c r="GA100" s="119"/>
      <c r="GB100" s="119"/>
      <c r="GC100" s="119"/>
      <c r="GD100" s="119"/>
      <c r="GE100" s="119"/>
      <c r="GF100" s="119"/>
      <c r="GG100" s="119"/>
      <c r="GH100" s="119"/>
      <c r="GI100" s="119"/>
      <c r="GJ100" s="119"/>
      <c r="GK100" s="119"/>
      <c r="GL100" s="119"/>
      <c r="GM100" s="119"/>
      <c r="GN100" s="119"/>
      <c r="GO100" s="119"/>
      <c r="GP100" s="119"/>
      <c r="GQ100" s="119"/>
      <c r="GR100" s="119"/>
      <c r="GS100" s="119"/>
      <c r="GT100" s="119"/>
      <c r="GU100" s="119"/>
      <c r="GV100" s="119"/>
      <c r="GW100" s="119"/>
      <c r="GX100" s="119"/>
      <c r="GY100" s="119"/>
      <c r="GZ100" s="119"/>
      <c r="HA100" s="119"/>
      <c r="HB100" s="119"/>
      <c r="HC100" s="119"/>
      <c r="HD100" s="119"/>
      <c r="HE100" s="119"/>
      <c r="HF100" s="119"/>
      <c r="HG100" s="119"/>
      <c r="HH100" s="119"/>
      <c r="HI100" s="119"/>
      <c r="HJ100" s="119"/>
      <c r="HK100" s="119"/>
      <c r="HL100" s="119"/>
      <c r="HM100" s="119"/>
      <c r="HN100" s="119"/>
      <c r="HO100" s="119"/>
      <c r="HP100" s="119"/>
      <c r="HQ100" s="119"/>
      <c r="HR100" s="119"/>
      <c r="HS100" s="119"/>
      <c r="HT100" s="119"/>
      <c r="HU100" s="119"/>
      <c r="HV100" s="119"/>
      <c r="HW100" s="119"/>
      <c r="HX100" s="119"/>
      <c r="HY100" s="119"/>
      <c r="HZ100" s="119"/>
      <c r="IA100" s="119"/>
      <c r="IB100" s="119"/>
      <c r="IC100" s="119"/>
      <c r="ID100" s="119"/>
      <c r="IE100" s="119"/>
      <c r="IF100" s="119"/>
      <c r="IG100" s="119"/>
      <c r="IH100" s="119"/>
      <c r="II100" s="119"/>
      <c r="IJ100" s="119"/>
      <c r="IK100" s="119"/>
      <c r="IL100" s="119"/>
      <c r="IM100" s="119"/>
      <c r="IN100" s="119"/>
      <c r="IO100" s="119"/>
      <c r="IP100" s="119"/>
      <c r="IQ100" s="119"/>
      <c r="IR100" s="119"/>
      <c r="IS100" s="119"/>
      <c r="IT100" s="119"/>
      <c r="IU100" s="120"/>
      <c r="IV100" s="121"/>
    </row>
    <row r="101" spans="1:256" s="61" customFormat="1" ht="29.1" customHeight="1">
      <c r="A101" s="83">
        <v>88</v>
      </c>
      <c r="B101" s="131" t="s">
        <v>330</v>
      </c>
      <c r="C101" s="132" t="s">
        <v>331</v>
      </c>
      <c r="D101" s="133">
        <v>44740</v>
      </c>
      <c r="E101" s="84">
        <f>VLOOKUP(B101,'ABSEN MANUAL'!$B$7:$AR$109,40,0)</f>
        <v>21</v>
      </c>
      <c r="F101" s="84">
        <f>VLOOKUP(B101,'ABSEN MANUAL'!$B$7:$AR$109,41,0)</f>
        <v>0</v>
      </c>
      <c r="G101" s="84">
        <f>VLOOKUP(B101,'ABSEN MANUAL'!$B$7:$AR$109,42,0)</f>
        <v>0</v>
      </c>
      <c r="H101" s="84">
        <f>VLOOKUP(B101,'ABSEN MANUAL'!$B$7:$AR$109,43,0)</f>
        <v>21</v>
      </c>
      <c r="I101" s="101">
        <f t="shared" si="29"/>
        <v>0</v>
      </c>
      <c r="J101" s="102">
        <f t="shared" si="30"/>
        <v>0</v>
      </c>
      <c r="K101" s="102">
        <f t="shared" si="31"/>
        <v>472500</v>
      </c>
      <c r="L101" s="103">
        <v>0</v>
      </c>
      <c r="M101" s="103">
        <v>0</v>
      </c>
      <c r="N101" s="103">
        <v>0</v>
      </c>
      <c r="O101" s="104">
        <f t="shared" si="24"/>
        <v>0</v>
      </c>
      <c r="P101" s="104">
        <f t="shared" si="25"/>
        <v>0</v>
      </c>
      <c r="Q101" s="113">
        <f t="shared" si="26"/>
        <v>0</v>
      </c>
      <c r="R101" s="114">
        <f t="shared" si="27"/>
        <v>472500</v>
      </c>
      <c r="S101" s="110">
        <f t="shared" si="32"/>
        <v>210000</v>
      </c>
      <c r="T101" s="114"/>
      <c r="U101" s="115">
        <f t="shared" si="28"/>
        <v>682500</v>
      </c>
      <c r="V101" s="111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  <c r="DO101" s="119"/>
      <c r="DP101" s="119"/>
      <c r="DQ101" s="119"/>
      <c r="DR101" s="119"/>
      <c r="DS101" s="119"/>
      <c r="DT101" s="119"/>
      <c r="DU101" s="119"/>
      <c r="DV101" s="119"/>
      <c r="DW101" s="119"/>
      <c r="DX101" s="119"/>
      <c r="DY101" s="119"/>
      <c r="DZ101" s="119"/>
      <c r="EA101" s="119"/>
      <c r="EB101" s="119"/>
      <c r="EC101" s="119"/>
      <c r="ED101" s="119"/>
      <c r="EE101" s="119"/>
      <c r="EF101" s="119"/>
      <c r="EG101" s="119"/>
      <c r="EH101" s="119"/>
      <c r="EI101" s="119"/>
      <c r="EJ101" s="119"/>
      <c r="EK101" s="119"/>
      <c r="EL101" s="119"/>
      <c r="EM101" s="119"/>
      <c r="EN101" s="119"/>
      <c r="EO101" s="119"/>
      <c r="EP101" s="119"/>
      <c r="EQ101" s="119"/>
      <c r="ER101" s="119"/>
      <c r="ES101" s="119"/>
      <c r="ET101" s="119"/>
      <c r="EU101" s="119"/>
      <c r="EV101" s="119"/>
      <c r="EW101" s="119"/>
      <c r="EX101" s="119"/>
      <c r="EY101" s="119"/>
      <c r="EZ101" s="119"/>
      <c r="FA101" s="119"/>
      <c r="FB101" s="119"/>
      <c r="FC101" s="119"/>
      <c r="FD101" s="119"/>
      <c r="FE101" s="119"/>
      <c r="FF101" s="119"/>
      <c r="FG101" s="119"/>
      <c r="FH101" s="119"/>
      <c r="FI101" s="119"/>
      <c r="FJ101" s="119"/>
      <c r="FK101" s="119"/>
      <c r="FL101" s="119"/>
      <c r="FM101" s="119"/>
      <c r="FN101" s="119"/>
      <c r="FO101" s="119"/>
      <c r="FP101" s="119"/>
      <c r="FQ101" s="119"/>
      <c r="FR101" s="119"/>
      <c r="FS101" s="119"/>
      <c r="FT101" s="119"/>
      <c r="FU101" s="119"/>
      <c r="FV101" s="119"/>
      <c r="FW101" s="119"/>
      <c r="FX101" s="119"/>
      <c r="FY101" s="119"/>
      <c r="FZ101" s="119"/>
      <c r="GA101" s="119"/>
      <c r="GB101" s="119"/>
      <c r="GC101" s="119"/>
      <c r="GD101" s="119"/>
      <c r="GE101" s="119"/>
      <c r="GF101" s="119"/>
      <c r="GG101" s="119"/>
      <c r="GH101" s="119"/>
      <c r="GI101" s="119"/>
      <c r="GJ101" s="119"/>
      <c r="GK101" s="119"/>
      <c r="GL101" s="119"/>
      <c r="GM101" s="119"/>
      <c r="GN101" s="119"/>
      <c r="GO101" s="119"/>
      <c r="GP101" s="119"/>
      <c r="GQ101" s="119"/>
      <c r="GR101" s="119"/>
      <c r="GS101" s="119"/>
      <c r="GT101" s="119"/>
      <c r="GU101" s="119"/>
      <c r="GV101" s="119"/>
      <c r="GW101" s="119"/>
      <c r="GX101" s="119"/>
      <c r="GY101" s="119"/>
      <c r="GZ101" s="119"/>
      <c r="HA101" s="119"/>
      <c r="HB101" s="119"/>
      <c r="HC101" s="119"/>
      <c r="HD101" s="119"/>
      <c r="HE101" s="119"/>
      <c r="HF101" s="119"/>
      <c r="HG101" s="119"/>
      <c r="HH101" s="119"/>
      <c r="HI101" s="119"/>
      <c r="HJ101" s="119"/>
      <c r="HK101" s="119"/>
      <c r="HL101" s="119"/>
      <c r="HM101" s="119"/>
      <c r="HN101" s="119"/>
      <c r="HO101" s="119"/>
      <c r="HP101" s="119"/>
      <c r="HQ101" s="119"/>
      <c r="HR101" s="119"/>
      <c r="HS101" s="119"/>
      <c r="HT101" s="119"/>
      <c r="HU101" s="119"/>
      <c r="HV101" s="119"/>
      <c r="HW101" s="119"/>
      <c r="HX101" s="119"/>
      <c r="HY101" s="119"/>
      <c r="HZ101" s="119"/>
      <c r="IA101" s="119"/>
      <c r="IB101" s="119"/>
      <c r="IC101" s="119"/>
      <c r="ID101" s="119"/>
      <c r="IE101" s="119"/>
      <c r="IF101" s="119"/>
      <c r="IG101" s="119"/>
      <c r="IH101" s="119"/>
      <c r="II101" s="119"/>
      <c r="IJ101" s="119"/>
      <c r="IK101" s="119"/>
      <c r="IL101" s="119"/>
      <c r="IM101" s="119"/>
      <c r="IN101" s="119"/>
      <c r="IO101" s="119"/>
      <c r="IP101" s="119"/>
      <c r="IQ101" s="119"/>
      <c r="IR101" s="119"/>
      <c r="IS101" s="119"/>
      <c r="IT101" s="119"/>
      <c r="IU101" s="120"/>
      <c r="IV101" s="121"/>
    </row>
    <row r="102" spans="1:256" s="61" customFormat="1" ht="29.1" customHeight="1">
      <c r="A102" s="83">
        <v>89</v>
      </c>
      <c r="B102" s="131" t="s">
        <v>332</v>
      </c>
      <c r="C102" s="132" t="s">
        <v>333</v>
      </c>
      <c r="D102" s="133">
        <v>44740</v>
      </c>
      <c r="E102" s="84">
        <f>VLOOKUP(B102,'ABSEN MANUAL'!$B$7:$AR$109,40,0)</f>
        <v>22</v>
      </c>
      <c r="F102" s="84">
        <f>VLOOKUP(B102,'ABSEN MANUAL'!$B$7:$AR$109,41,0)</f>
        <v>0</v>
      </c>
      <c r="G102" s="84">
        <f>VLOOKUP(B102,'ABSEN MANUAL'!$B$7:$AR$109,42,0)</f>
        <v>0</v>
      </c>
      <c r="H102" s="84">
        <f>VLOOKUP(B102,'ABSEN MANUAL'!$B$7:$AR$109,43,0)</f>
        <v>22</v>
      </c>
      <c r="I102" s="101">
        <f t="shared" si="29"/>
        <v>0</v>
      </c>
      <c r="J102" s="102">
        <f t="shared" si="30"/>
        <v>0</v>
      </c>
      <c r="K102" s="102">
        <f t="shared" si="31"/>
        <v>495000</v>
      </c>
      <c r="L102" s="103">
        <v>0</v>
      </c>
      <c r="M102" s="103">
        <v>0</v>
      </c>
      <c r="N102" s="103">
        <v>0</v>
      </c>
      <c r="O102" s="104">
        <f t="shared" si="24"/>
        <v>0</v>
      </c>
      <c r="P102" s="104">
        <f t="shared" si="25"/>
        <v>0</v>
      </c>
      <c r="Q102" s="113">
        <f t="shared" si="26"/>
        <v>0</v>
      </c>
      <c r="R102" s="114">
        <f t="shared" si="27"/>
        <v>495000</v>
      </c>
      <c r="S102" s="110">
        <f t="shared" si="32"/>
        <v>220000</v>
      </c>
      <c r="T102" s="114"/>
      <c r="U102" s="115">
        <f t="shared" si="28"/>
        <v>715000</v>
      </c>
      <c r="V102" s="111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  <c r="DO102" s="119"/>
      <c r="DP102" s="119"/>
      <c r="DQ102" s="119"/>
      <c r="DR102" s="119"/>
      <c r="DS102" s="119"/>
      <c r="DT102" s="119"/>
      <c r="DU102" s="119"/>
      <c r="DV102" s="119"/>
      <c r="DW102" s="119"/>
      <c r="DX102" s="119"/>
      <c r="DY102" s="119"/>
      <c r="DZ102" s="119"/>
      <c r="EA102" s="119"/>
      <c r="EB102" s="119"/>
      <c r="EC102" s="119"/>
      <c r="ED102" s="119"/>
      <c r="EE102" s="119"/>
      <c r="EF102" s="119"/>
      <c r="EG102" s="119"/>
      <c r="EH102" s="119"/>
      <c r="EI102" s="119"/>
      <c r="EJ102" s="119"/>
      <c r="EK102" s="119"/>
      <c r="EL102" s="119"/>
      <c r="EM102" s="119"/>
      <c r="EN102" s="119"/>
      <c r="EO102" s="119"/>
      <c r="EP102" s="119"/>
      <c r="EQ102" s="119"/>
      <c r="ER102" s="119"/>
      <c r="ES102" s="119"/>
      <c r="ET102" s="119"/>
      <c r="EU102" s="119"/>
      <c r="EV102" s="119"/>
      <c r="EW102" s="119"/>
      <c r="EX102" s="119"/>
      <c r="EY102" s="119"/>
      <c r="EZ102" s="119"/>
      <c r="FA102" s="119"/>
      <c r="FB102" s="119"/>
      <c r="FC102" s="119"/>
      <c r="FD102" s="119"/>
      <c r="FE102" s="119"/>
      <c r="FF102" s="119"/>
      <c r="FG102" s="119"/>
      <c r="FH102" s="119"/>
      <c r="FI102" s="119"/>
      <c r="FJ102" s="119"/>
      <c r="FK102" s="119"/>
      <c r="FL102" s="119"/>
      <c r="FM102" s="119"/>
      <c r="FN102" s="119"/>
      <c r="FO102" s="119"/>
      <c r="FP102" s="119"/>
      <c r="FQ102" s="119"/>
      <c r="FR102" s="119"/>
      <c r="FS102" s="119"/>
      <c r="FT102" s="119"/>
      <c r="FU102" s="119"/>
      <c r="FV102" s="119"/>
      <c r="FW102" s="119"/>
      <c r="FX102" s="119"/>
      <c r="FY102" s="119"/>
      <c r="FZ102" s="119"/>
      <c r="GA102" s="119"/>
      <c r="GB102" s="119"/>
      <c r="GC102" s="119"/>
      <c r="GD102" s="119"/>
      <c r="GE102" s="119"/>
      <c r="GF102" s="119"/>
      <c r="GG102" s="119"/>
      <c r="GH102" s="119"/>
      <c r="GI102" s="119"/>
      <c r="GJ102" s="119"/>
      <c r="GK102" s="119"/>
      <c r="GL102" s="119"/>
      <c r="GM102" s="119"/>
      <c r="GN102" s="119"/>
      <c r="GO102" s="119"/>
      <c r="GP102" s="119"/>
      <c r="GQ102" s="119"/>
      <c r="GR102" s="119"/>
      <c r="GS102" s="119"/>
      <c r="GT102" s="119"/>
      <c r="GU102" s="119"/>
      <c r="GV102" s="119"/>
      <c r="GW102" s="119"/>
      <c r="GX102" s="119"/>
      <c r="GY102" s="119"/>
      <c r="GZ102" s="119"/>
      <c r="HA102" s="119"/>
      <c r="HB102" s="119"/>
      <c r="HC102" s="119"/>
      <c r="HD102" s="119"/>
      <c r="HE102" s="119"/>
      <c r="HF102" s="119"/>
      <c r="HG102" s="119"/>
      <c r="HH102" s="119"/>
      <c r="HI102" s="119"/>
      <c r="HJ102" s="119"/>
      <c r="HK102" s="119"/>
      <c r="HL102" s="119"/>
      <c r="HM102" s="119"/>
      <c r="HN102" s="119"/>
      <c r="HO102" s="119"/>
      <c r="HP102" s="119"/>
      <c r="HQ102" s="119"/>
      <c r="HR102" s="119"/>
      <c r="HS102" s="119"/>
      <c r="HT102" s="119"/>
      <c r="HU102" s="119"/>
      <c r="HV102" s="119"/>
      <c r="HW102" s="119"/>
      <c r="HX102" s="119"/>
      <c r="HY102" s="119"/>
      <c r="HZ102" s="119"/>
      <c r="IA102" s="119"/>
      <c r="IB102" s="119"/>
      <c r="IC102" s="119"/>
      <c r="ID102" s="119"/>
      <c r="IE102" s="119"/>
      <c r="IF102" s="119"/>
      <c r="IG102" s="119"/>
      <c r="IH102" s="119"/>
      <c r="II102" s="119"/>
      <c r="IJ102" s="119"/>
      <c r="IK102" s="119"/>
      <c r="IL102" s="119"/>
      <c r="IM102" s="119"/>
      <c r="IN102" s="119"/>
      <c r="IO102" s="119"/>
      <c r="IP102" s="119"/>
      <c r="IQ102" s="119"/>
      <c r="IR102" s="119"/>
      <c r="IS102" s="119"/>
      <c r="IT102" s="119"/>
      <c r="IU102" s="120"/>
      <c r="IV102" s="121"/>
    </row>
    <row r="103" spans="1:256" s="61" customFormat="1" ht="29.1" customHeight="1">
      <c r="A103" s="83">
        <v>90</v>
      </c>
      <c r="B103" s="131" t="s">
        <v>334</v>
      </c>
      <c r="C103" s="132" t="s">
        <v>335</v>
      </c>
      <c r="D103" s="133">
        <v>44740</v>
      </c>
      <c r="E103" s="84">
        <f>VLOOKUP(B103,'ABSEN MANUAL'!$B$7:$AR$109,40,0)</f>
        <v>22</v>
      </c>
      <c r="F103" s="84">
        <f>VLOOKUP(B103,'ABSEN MANUAL'!$B$7:$AR$109,41,0)</f>
        <v>0</v>
      </c>
      <c r="G103" s="84">
        <f>VLOOKUP(B103,'ABSEN MANUAL'!$B$7:$AR$109,42,0)</f>
        <v>0</v>
      </c>
      <c r="H103" s="84">
        <f>VLOOKUP(B103,'ABSEN MANUAL'!$B$7:$AR$109,43,0)</f>
        <v>22</v>
      </c>
      <c r="I103" s="101">
        <f t="shared" si="29"/>
        <v>0</v>
      </c>
      <c r="J103" s="102">
        <f t="shared" si="30"/>
        <v>0</v>
      </c>
      <c r="K103" s="102">
        <f t="shared" si="31"/>
        <v>495000</v>
      </c>
      <c r="L103" s="103">
        <v>0</v>
      </c>
      <c r="M103" s="103">
        <v>0</v>
      </c>
      <c r="N103" s="103">
        <v>0</v>
      </c>
      <c r="O103" s="104">
        <f t="shared" si="24"/>
        <v>0</v>
      </c>
      <c r="P103" s="104">
        <f t="shared" si="25"/>
        <v>0</v>
      </c>
      <c r="Q103" s="113">
        <f t="shared" si="26"/>
        <v>0</v>
      </c>
      <c r="R103" s="114">
        <f t="shared" si="27"/>
        <v>495000</v>
      </c>
      <c r="S103" s="110">
        <f t="shared" si="32"/>
        <v>220000</v>
      </c>
      <c r="T103" s="114"/>
      <c r="U103" s="115">
        <f t="shared" si="28"/>
        <v>715000</v>
      </c>
      <c r="V103" s="111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  <c r="DO103" s="119"/>
      <c r="DP103" s="119"/>
      <c r="DQ103" s="119"/>
      <c r="DR103" s="119"/>
      <c r="DS103" s="119"/>
      <c r="DT103" s="119"/>
      <c r="DU103" s="119"/>
      <c r="DV103" s="119"/>
      <c r="DW103" s="119"/>
      <c r="DX103" s="119"/>
      <c r="DY103" s="119"/>
      <c r="DZ103" s="119"/>
      <c r="EA103" s="119"/>
      <c r="EB103" s="119"/>
      <c r="EC103" s="119"/>
      <c r="ED103" s="119"/>
      <c r="EE103" s="119"/>
      <c r="EF103" s="119"/>
      <c r="EG103" s="119"/>
      <c r="EH103" s="119"/>
      <c r="EI103" s="119"/>
      <c r="EJ103" s="119"/>
      <c r="EK103" s="119"/>
      <c r="EL103" s="119"/>
      <c r="EM103" s="119"/>
      <c r="EN103" s="119"/>
      <c r="EO103" s="119"/>
      <c r="EP103" s="119"/>
      <c r="EQ103" s="119"/>
      <c r="ER103" s="119"/>
      <c r="ES103" s="119"/>
      <c r="ET103" s="119"/>
      <c r="EU103" s="119"/>
      <c r="EV103" s="119"/>
      <c r="EW103" s="119"/>
      <c r="EX103" s="119"/>
      <c r="EY103" s="119"/>
      <c r="EZ103" s="119"/>
      <c r="FA103" s="119"/>
      <c r="FB103" s="119"/>
      <c r="FC103" s="119"/>
      <c r="FD103" s="119"/>
      <c r="FE103" s="119"/>
      <c r="FF103" s="119"/>
      <c r="FG103" s="119"/>
      <c r="FH103" s="119"/>
      <c r="FI103" s="119"/>
      <c r="FJ103" s="119"/>
      <c r="FK103" s="119"/>
      <c r="FL103" s="119"/>
      <c r="FM103" s="119"/>
      <c r="FN103" s="119"/>
      <c r="FO103" s="119"/>
      <c r="FP103" s="119"/>
      <c r="FQ103" s="119"/>
      <c r="FR103" s="119"/>
      <c r="FS103" s="119"/>
      <c r="FT103" s="119"/>
      <c r="FU103" s="119"/>
      <c r="FV103" s="119"/>
      <c r="FW103" s="119"/>
      <c r="FX103" s="119"/>
      <c r="FY103" s="119"/>
      <c r="FZ103" s="119"/>
      <c r="GA103" s="119"/>
      <c r="GB103" s="119"/>
      <c r="GC103" s="119"/>
      <c r="GD103" s="119"/>
      <c r="GE103" s="119"/>
      <c r="GF103" s="119"/>
      <c r="GG103" s="119"/>
      <c r="GH103" s="119"/>
      <c r="GI103" s="119"/>
      <c r="GJ103" s="119"/>
      <c r="GK103" s="119"/>
      <c r="GL103" s="119"/>
      <c r="GM103" s="119"/>
      <c r="GN103" s="119"/>
      <c r="GO103" s="119"/>
      <c r="GP103" s="119"/>
      <c r="GQ103" s="119"/>
      <c r="GR103" s="119"/>
      <c r="GS103" s="119"/>
      <c r="GT103" s="119"/>
      <c r="GU103" s="119"/>
      <c r="GV103" s="119"/>
      <c r="GW103" s="119"/>
      <c r="GX103" s="119"/>
      <c r="GY103" s="119"/>
      <c r="GZ103" s="119"/>
      <c r="HA103" s="119"/>
      <c r="HB103" s="119"/>
      <c r="HC103" s="119"/>
      <c r="HD103" s="119"/>
      <c r="HE103" s="119"/>
      <c r="HF103" s="119"/>
      <c r="HG103" s="119"/>
      <c r="HH103" s="119"/>
      <c r="HI103" s="119"/>
      <c r="HJ103" s="119"/>
      <c r="HK103" s="119"/>
      <c r="HL103" s="119"/>
      <c r="HM103" s="119"/>
      <c r="HN103" s="119"/>
      <c r="HO103" s="119"/>
      <c r="HP103" s="119"/>
      <c r="HQ103" s="119"/>
      <c r="HR103" s="119"/>
      <c r="HS103" s="119"/>
      <c r="HT103" s="119"/>
      <c r="HU103" s="119"/>
      <c r="HV103" s="119"/>
      <c r="HW103" s="119"/>
      <c r="HX103" s="119"/>
      <c r="HY103" s="119"/>
      <c r="HZ103" s="119"/>
      <c r="IA103" s="119"/>
      <c r="IB103" s="119"/>
      <c r="IC103" s="119"/>
      <c r="ID103" s="119"/>
      <c r="IE103" s="119"/>
      <c r="IF103" s="119"/>
      <c r="IG103" s="119"/>
      <c r="IH103" s="119"/>
      <c r="II103" s="119"/>
      <c r="IJ103" s="119"/>
      <c r="IK103" s="119"/>
      <c r="IL103" s="119"/>
      <c r="IM103" s="119"/>
      <c r="IN103" s="119"/>
      <c r="IO103" s="119"/>
      <c r="IP103" s="119"/>
      <c r="IQ103" s="119"/>
      <c r="IR103" s="119"/>
      <c r="IS103" s="119"/>
      <c r="IT103" s="119"/>
      <c r="IU103" s="120"/>
      <c r="IV103" s="121"/>
    </row>
    <row r="104" spans="1:256" s="61" customFormat="1" ht="29.1" customHeight="1">
      <c r="A104" s="83">
        <v>91</v>
      </c>
      <c r="B104" s="131" t="s">
        <v>336</v>
      </c>
      <c r="C104" s="132" t="s">
        <v>337</v>
      </c>
      <c r="D104" s="133">
        <v>44740</v>
      </c>
      <c r="E104" s="84">
        <f>VLOOKUP(B104,'ABSEN MANUAL'!$B$7:$AR$109,40,0)</f>
        <v>22</v>
      </c>
      <c r="F104" s="84">
        <f>VLOOKUP(B104,'ABSEN MANUAL'!$B$7:$AR$109,41,0)</f>
        <v>0</v>
      </c>
      <c r="G104" s="84">
        <f>VLOOKUP(B104,'ABSEN MANUAL'!$B$7:$AR$109,42,0)</f>
        <v>0</v>
      </c>
      <c r="H104" s="84">
        <f>VLOOKUP(B104,'ABSEN MANUAL'!$B$7:$AR$109,43,0)</f>
        <v>22</v>
      </c>
      <c r="I104" s="101">
        <f t="shared" si="29"/>
        <v>0</v>
      </c>
      <c r="J104" s="102">
        <f t="shared" si="30"/>
        <v>0</v>
      </c>
      <c r="K104" s="102">
        <f t="shared" si="31"/>
        <v>495000</v>
      </c>
      <c r="L104" s="103">
        <v>0</v>
      </c>
      <c r="M104" s="103">
        <v>0</v>
      </c>
      <c r="N104" s="103">
        <v>0</v>
      </c>
      <c r="O104" s="104">
        <f t="shared" si="24"/>
        <v>0</v>
      </c>
      <c r="P104" s="104">
        <f t="shared" si="25"/>
        <v>0</v>
      </c>
      <c r="Q104" s="113">
        <f t="shared" si="26"/>
        <v>0</v>
      </c>
      <c r="R104" s="114">
        <f t="shared" si="27"/>
        <v>495000</v>
      </c>
      <c r="S104" s="110">
        <f t="shared" si="32"/>
        <v>220000</v>
      </c>
      <c r="T104" s="114"/>
      <c r="U104" s="115">
        <f t="shared" si="28"/>
        <v>715000</v>
      </c>
      <c r="V104" s="111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  <c r="DO104" s="119"/>
      <c r="DP104" s="119"/>
      <c r="DQ104" s="119"/>
      <c r="DR104" s="119"/>
      <c r="DS104" s="119"/>
      <c r="DT104" s="119"/>
      <c r="DU104" s="119"/>
      <c r="DV104" s="119"/>
      <c r="DW104" s="119"/>
      <c r="DX104" s="119"/>
      <c r="DY104" s="119"/>
      <c r="DZ104" s="119"/>
      <c r="EA104" s="119"/>
      <c r="EB104" s="119"/>
      <c r="EC104" s="119"/>
      <c r="ED104" s="119"/>
      <c r="EE104" s="119"/>
      <c r="EF104" s="119"/>
      <c r="EG104" s="119"/>
      <c r="EH104" s="119"/>
      <c r="EI104" s="119"/>
      <c r="EJ104" s="119"/>
      <c r="EK104" s="119"/>
      <c r="EL104" s="119"/>
      <c r="EM104" s="119"/>
      <c r="EN104" s="119"/>
      <c r="EO104" s="119"/>
      <c r="EP104" s="119"/>
      <c r="EQ104" s="119"/>
      <c r="ER104" s="119"/>
      <c r="ES104" s="119"/>
      <c r="ET104" s="119"/>
      <c r="EU104" s="119"/>
      <c r="EV104" s="119"/>
      <c r="EW104" s="119"/>
      <c r="EX104" s="119"/>
      <c r="EY104" s="119"/>
      <c r="EZ104" s="119"/>
      <c r="FA104" s="119"/>
      <c r="FB104" s="119"/>
      <c r="FC104" s="119"/>
      <c r="FD104" s="119"/>
      <c r="FE104" s="119"/>
      <c r="FF104" s="119"/>
      <c r="FG104" s="119"/>
      <c r="FH104" s="119"/>
      <c r="FI104" s="119"/>
      <c r="FJ104" s="119"/>
      <c r="FK104" s="119"/>
      <c r="FL104" s="119"/>
      <c r="FM104" s="119"/>
      <c r="FN104" s="119"/>
      <c r="FO104" s="119"/>
      <c r="FP104" s="119"/>
      <c r="FQ104" s="119"/>
      <c r="FR104" s="119"/>
      <c r="FS104" s="119"/>
      <c r="FT104" s="119"/>
      <c r="FU104" s="119"/>
      <c r="FV104" s="119"/>
      <c r="FW104" s="119"/>
      <c r="FX104" s="119"/>
      <c r="FY104" s="119"/>
      <c r="FZ104" s="119"/>
      <c r="GA104" s="119"/>
      <c r="GB104" s="119"/>
      <c r="GC104" s="119"/>
      <c r="GD104" s="119"/>
      <c r="GE104" s="119"/>
      <c r="GF104" s="119"/>
      <c r="GG104" s="119"/>
      <c r="GH104" s="119"/>
      <c r="GI104" s="119"/>
      <c r="GJ104" s="119"/>
      <c r="GK104" s="119"/>
      <c r="GL104" s="119"/>
      <c r="GM104" s="119"/>
      <c r="GN104" s="119"/>
      <c r="GO104" s="119"/>
      <c r="GP104" s="119"/>
      <c r="GQ104" s="119"/>
      <c r="GR104" s="119"/>
      <c r="GS104" s="119"/>
      <c r="GT104" s="119"/>
      <c r="GU104" s="119"/>
      <c r="GV104" s="119"/>
      <c r="GW104" s="119"/>
      <c r="GX104" s="119"/>
      <c r="GY104" s="119"/>
      <c r="GZ104" s="119"/>
      <c r="HA104" s="119"/>
      <c r="HB104" s="119"/>
      <c r="HC104" s="119"/>
      <c r="HD104" s="119"/>
      <c r="HE104" s="119"/>
      <c r="HF104" s="119"/>
      <c r="HG104" s="119"/>
      <c r="HH104" s="119"/>
      <c r="HI104" s="119"/>
      <c r="HJ104" s="119"/>
      <c r="HK104" s="119"/>
      <c r="HL104" s="119"/>
      <c r="HM104" s="119"/>
      <c r="HN104" s="119"/>
      <c r="HO104" s="119"/>
      <c r="HP104" s="119"/>
      <c r="HQ104" s="119"/>
      <c r="HR104" s="119"/>
      <c r="HS104" s="119"/>
      <c r="HT104" s="119"/>
      <c r="HU104" s="119"/>
      <c r="HV104" s="119"/>
      <c r="HW104" s="119"/>
      <c r="HX104" s="119"/>
      <c r="HY104" s="119"/>
      <c r="HZ104" s="119"/>
      <c r="IA104" s="119"/>
      <c r="IB104" s="119"/>
      <c r="IC104" s="119"/>
      <c r="ID104" s="119"/>
      <c r="IE104" s="119"/>
      <c r="IF104" s="119"/>
      <c r="IG104" s="119"/>
      <c r="IH104" s="119"/>
      <c r="II104" s="119"/>
      <c r="IJ104" s="119"/>
      <c r="IK104" s="119"/>
      <c r="IL104" s="119"/>
      <c r="IM104" s="119"/>
      <c r="IN104" s="119"/>
      <c r="IO104" s="119"/>
      <c r="IP104" s="119"/>
      <c r="IQ104" s="119"/>
      <c r="IR104" s="119"/>
      <c r="IS104" s="119"/>
      <c r="IT104" s="119"/>
      <c r="IU104" s="120"/>
      <c r="IV104" s="121"/>
    </row>
    <row r="105" spans="1:256" s="61" customFormat="1" ht="29.1" customHeight="1">
      <c r="A105" s="83">
        <v>92</v>
      </c>
      <c r="B105" s="131" t="s">
        <v>338</v>
      </c>
      <c r="C105" s="132" t="s">
        <v>339</v>
      </c>
      <c r="D105" s="133">
        <v>44740</v>
      </c>
      <c r="E105" s="84">
        <f>VLOOKUP(B105,'ABSEN MANUAL'!$B$7:$AR$109,40,0)</f>
        <v>22</v>
      </c>
      <c r="F105" s="84">
        <f>VLOOKUP(B105,'ABSEN MANUAL'!$B$7:$AR$109,41,0)</f>
        <v>0</v>
      </c>
      <c r="G105" s="84">
        <f>VLOOKUP(B105,'ABSEN MANUAL'!$B$7:$AR$109,42,0)</f>
        <v>0</v>
      </c>
      <c r="H105" s="84">
        <f>VLOOKUP(B105,'ABSEN MANUAL'!$B$7:$AR$109,43,0)</f>
        <v>22</v>
      </c>
      <c r="I105" s="101">
        <f t="shared" si="29"/>
        <v>0</v>
      </c>
      <c r="J105" s="102">
        <f t="shared" si="30"/>
        <v>0</v>
      </c>
      <c r="K105" s="102">
        <f t="shared" si="31"/>
        <v>495000</v>
      </c>
      <c r="L105" s="103">
        <v>0</v>
      </c>
      <c r="M105" s="103">
        <v>0</v>
      </c>
      <c r="N105" s="103">
        <v>0</v>
      </c>
      <c r="O105" s="104">
        <f t="shared" si="24"/>
        <v>0</v>
      </c>
      <c r="P105" s="104">
        <f t="shared" si="25"/>
        <v>0</v>
      </c>
      <c r="Q105" s="113">
        <f t="shared" si="26"/>
        <v>0</v>
      </c>
      <c r="R105" s="114">
        <f t="shared" si="27"/>
        <v>495000</v>
      </c>
      <c r="S105" s="110">
        <f t="shared" si="32"/>
        <v>220000</v>
      </c>
      <c r="T105" s="114"/>
      <c r="U105" s="115">
        <f t="shared" si="28"/>
        <v>715000</v>
      </c>
      <c r="V105" s="111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  <c r="DO105" s="119"/>
      <c r="DP105" s="119"/>
      <c r="DQ105" s="119"/>
      <c r="DR105" s="119"/>
      <c r="DS105" s="119"/>
      <c r="DT105" s="119"/>
      <c r="DU105" s="119"/>
      <c r="DV105" s="119"/>
      <c r="DW105" s="119"/>
      <c r="DX105" s="119"/>
      <c r="DY105" s="119"/>
      <c r="DZ105" s="119"/>
      <c r="EA105" s="119"/>
      <c r="EB105" s="119"/>
      <c r="EC105" s="119"/>
      <c r="ED105" s="119"/>
      <c r="EE105" s="119"/>
      <c r="EF105" s="119"/>
      <c r="EG105" s="119"/>
      <c r="EH105" s="119"/>
      <c r="EI105" s="119"/>
      <c r="EJ105" s="119"/>
      <c r="EK105" s="119"/>
      <c r="EL105" s="119"/>
      <c r="EM105" s="119"/>
      <c r="EN105" s="119"/>
      <c r="EO105" s="119"/>
      <c r="EP105" s="119"/>
      <c r="EQ105" s="119"/>
      <c r="ER105" s="119"/>
      <c r="ES105" s="119"/>
      <c r="ET105" s="119"/>
      <c r="EU105" s="119"/>
      <c r="EV105" s="119"/>
      <c r="EW105" s="119"/>
      <c r="EX105" s="119"/>
      <c r="EY105" s="119"/>
      <c r="EZ105" s="119"/>
      <c r="FA105" s="119"/>
      <c r="FB105" s="119"/>
      <c r="FC105" s="119"/>
      <c r="FD105" s="119"/>
      <c r="FE105" s="119"/>
      <c r="FF105" s="119"/>
      <c r="FG105" s="119"/>
      <c r="FH105" s="119"/>
      <c r="FI105" s="119"/>
      <c r="FJ105" s="119"/>
      <c r="FK105" s="119"/>
      <c r="FL105" s="119"/>
      <c r="FM105" s="119"/>
      <c r="FN105" s="119"/>
      <c r="FO105" s="119"/>
      <c r="FP105" s="119"/>
      <c r="FQ105" s="119"/>
      <c r="FR105" s="119"/>
      <c r="FS105" s="119"/>
      <c r="FT105" s="119"/>
      <c r="FU105" s="119"/>
      <c r="FV105" s="119"/>
      <c r="FW105" s="119"/>
      <c r="FX105" s="119"/>
      <c r="FY105" s="119"/>
      <c r="FZ105" s="119"/>
      <c r="GA105" s="119"/>
      <c r="GB105" s="119"/>
      <c r="GC105" s="119"/>
      <c r="GD105" s="119"/>
      <c r="GE105" s="119"/>
      <c r="GF105" s="119"/>
      <c r="GG105" s="119"/>
      <c r="GH105" s="119"/>
      <c r="GI105" s="119"/>
      <c r="GJ105" s="119"/>
      <c r="GK105" s="119"/>
      <c r="GL105" s="119"/>
      <c r="GM105" s="119"/>
      <c r="GN105" s="119"/>
      <c r="GO105" s="119"/>
      <c r="GP105" s="119"/>
      <c r="GQ105" s="119"/>
      <c r="GR105" s="119"/>
      <c r="GS105" s="119"/>
      <c r="GT105" s="119"/>
      <c r="GU105" s="119"/>
      <c r="GV105" s="119"/>
      <c r="GW105" s="119"/>
      <c r="GX105" s="119"/>
      <c r="GY105" s="119"/>
      <c r="GZ105" s="119"/>
      <c r="HA105" s="119"/>
      <c r="HB105" s="119"/>
      <c r="HC105" s="119"/>
      <c r="HD105" s="119"/>
      <c r="HE105" s="119"/>
      <c r="HF105" s="119"/>
      <c r="HG105" s="119"/>
      <c r="HH105" s="119"/>
      <c r="HI105" s="119"/>
      <c r="HJ105" s="119"/>
      <c r="HK105" s="119"/>
      <c r="HL105" s="119"/>
      <c r="HM105" s="119"/>
      <c r="HN105" s="119"/>
      <c r="HO105" s="119"/>
      <c r="HP105" s="119"/>
      <c r="HQ105" s="119"/>
      <c r="HR105" s="119"/>
      <c r="HS105" s="119"/>
      <c r="HT105" s="119"/>
      <c r="HU105" s="119"/>
      <c r="HV105" s="119"/>
      <c r="HW105" s="119"/>
      <c r="HX105" s="119"/>
      <c r="HY105" s="119"/>
      <c r="HZ105" s="119"/>
      <c r="IA105" s="119"/>
      <c r="IB105" s="119"/>
      <c r="IC105" s="119"/>
      <c r="ID105" s="119"/>
      <c r="IE105" s="119"/>
      <c r="IF105" s="119"/>
      <c r="IG105" s="119"/>
      <c r="IH105" s="119"/>
      <c r="II105" s="119"/>
      <c r="IJ105" s="119"/>
      <c r="IK105" s="119"/>
      <c r="IL105" s="119"/>
      <c r="IM105" s="119"/>
      <c r="IN105" s="119"/>
      <c r="IO105" s="119"/>
      <c r="IP105" s="119"/>
      <c r="IQ105" s="119"/>
      <c r="IR105" s="119"/>
      <c r="IS105" s="119"/>
      <c r="IT105" s="119"/>
      <c r="IU105" s="120"/>
      <c r="IV105" s="121"/>
    </row>
    <row r="106" spans="1:256" s="61" customFormat="1" ht="29.1" customHeight="1">
      <c r="A106" s="83">
        <v>93</v>
      </c>
      <c r="B106" s="131" t="s">
        <v>340</v>
      </c>
      <c r="C106" s="132" t="s">
        <v>341</v>
      </c>
      <c r="D106" s="133">
        <v>44740</v>
      </c>
      <c r="E106" s="84">
        <f>VLOOKUP(B106,'ABSEN MANUAL'!$B$7:$AR$109,40,0)</f>
        <v>21</v>
      </c>
      <c r="F106" s="84">
        <f>VLOOKUP(B106,'ABSEN MANUAL'!$B$7:$AR$109,41,0)</f>
        <v>0</v>
      </c>
      <c r="G106" s="84">
        <f>VLOOKUP(B106,'ABSEN MANUAL'!$B$7:$AR$109,42,0)</f>
        <v>0</v>
      </c>
      <c r="H106" s="84">
        <f>VLOOKUP(B106,'ABSEN MANUAL'!$B$7:$AR$109,43,0)</f>
        <v>21</v>
      </c>
      <c r="I106" s="101">
        <f t="shared" si="29"/>
        <v>0</v>
      </c>
      <c r="J106" s="102">
        <f t="shared" si="30"/>
        <v>0</v>
      </c>
      <c r="K106" s="102">
        <f t="shared" si="31"/>
        <v>472500</v>
      </c>
      <c r="L106" s="103">
        <v>0</v>
      </c>
      <c r="M106" s="103">
        <v>0</v>
      </c>
      <c r="N106" s="103">
        <v>0</v>
      </c>
      <c r="O106" s="104">
        <f t="shared" si="24"/>
        <v>0</v>
      </c>
      <c r="P106" s="104">
        <f t="shared" si="25"/>
        <v>0</v>
      </c>
      <c r="Q106" s="113">
        <f t="shared" si="26"/>
        <v>0</v>
      </c>
      <c r="R106" s="114">
        <f t="shared" si="27"/>
        <v>472500</v>
      </c>
      <c r="S106" s="110">
        <f t="shared" si="32"/>
        <v>210000</v>
      </c>
      <c r="T106" s="114"/>
      <c r="U106" s="115">
        <f t="shared" si="28"/>
        <v>682500</v>
      </c>
      <c r="V106" s="111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  <c r="DV106" s="119"/>
      <c r="DW106" s="119"/>
      <c r="DX106" s="119"/>
      <c r="DY106" s="119"/>
      <c r="DZ106" s="119"/>
      <c r="EA106" s="119"/>
      <c r="EB106" s="119"/>
      <c r="EC106" s="119"/>
      <c r="ED106" s="119"/>
      <c r="EE106" s="119"/>
      <c r="EF106" s="119"/>
      <c r="EG106" s="119"/>
      <c r="EH106" s="119"/>
      <c r="EI106" s="119"/>
      <c r="EJ106" s="119"/>
      <c r="EK106" s="119"/>
      <c r="EL106" s="119"/>
      <c r="EM106" s="119"/>
      <c r="EN106" s="119"/>
      <c r="EO106" s="119"/>
      <c r="EP106" s="119"/>
      <c r="EQ106" s="119"/>
      <c r="ER106" s="119"/>
      <c r="ES106" s="119"/>
      <c r="ET106" s="119"/>
      <c r="EU106" s="119"/>
      <c r="EV106" s="119"/>
      <c r="EW106" s="119"/>
      <c r="EX106" s="119"/>
      <c r="EY106" s="119"/>
      <c r="EZ106" s="119"/>
      <c r="FA106" s="119"/>
      <c r="FB106" s="119"/>
      <c r="FC106" s="119"/>
      <c r="FD106" s="119"/>
      <c r="FE106" s="119"/>
      <c r="FF106" s="119"/>
      <c r="FG106" s="119"/>
      <c r="FH106" s="119"/>
      <c r="FI106" s="119"/>
      <c r="FJ106" s="119"/>
      <c r="FK106" s="119"/>
      <c r="FL106" s="119"/>
      <c r="FM106" s="119"/>
      <c r="FN106" s="119"/>
      <c r="FO106" s="119"/>
      <c r="FP106" s="119"/>
      <c r="FQ106" s="119"/>
      <c r="FR106" s="119"/>
      <c r="FS106" s="119"/>
      <c r="FT106" s="119"/>
      <c r="FU106" s="119"/>
      <c r="FV106" s="119"/>
      <c r="FW106" s="119"/>
      <c r="FX106" s="119"/>
      <c r="FY106" s="119"/>
      <c r="FZ106" s="119"/>
      <c r="GA106" s="119"/>
      <c r="GB106" s="119"/>
      <c r="GC106" s="119"/>
      <c r="GD106" s="119"/>
      <c r="GE106" s="119"/>
      <c r="GF106" s="119"/>
      <c r="GG106" s="119"/>
      <c r="GH106" s="119"/>
      <c r="GI106" s="119"/>
      <c r="GJ106" s="119"/>
      <c r="GK106" s="119"/>
      <c r="GL106" s="119"/>
      <c r="GM106" s="119"/>
      <c r="GN106" s="119"/>
      <c r="GO106" s="119"/>
      <c r="GP106" s="119"/>
      <c r="GQ106" s="119"/>
      <c r="GR106" s="119"/>
      <c r="GS106" s="119"/>
      <c r="GT106" s="119"/>
      <c r="GU106" s="119"/>
      <c r="GV106" s="119"/>
      <c r="GW106" s="119"/>
      <c r="GX106" s="119"/>
      <c r="GY106" s="119"/>
      <c r="GZ106" s="119"/>
      <c r="HA106" s="119"/>
      <c r="HB106" s="119"/>
      <c r="HC106" s="119"/>
      <c r="HD106" s="119"/>
      <c r="HE106" s="119"/>
      <c r="HF106" s="119"/>
      <c r="HG106" s="119"/>
      <c r="HH106" s="119"/>
      <c r="HI106" s="119"/>
      <c r="HJ106" s="119"/>
      <c r="HK106" s="119"/>
      <c r="HL106" s="119"/>
      <c r="HM106" s="119"/>
      <c r="HN106" s="119"/>
      <c r="HO106" s="119"/>
      <c r="HP106" s="119"/>
      <c r="HQ106" s="119"/>
      <c r="HR106" s="119"/>
      <c r="HS106" s="119"/>
      <c r="HT106" s="119"/>
      <c r="HU106" s="119"/>
      <c r="HV106" s="119"/>
      <c r="HW106" s="119"/>
      <c r="HX106" s="119"/>
      <c r="HY106" s="119"/>
      <c r="HZ106" s="119"/>
      <c r="IA106" s="119"/>
      <c r="IB106" s="119"/>
      <c r="IC106" s="119"/>
      <c r="ID106" s="119"/>
      <c r="IE106" s="119"/>
      <c r="IF106" s="119"/>
      <c r="IG106" s="119"/>
      <c r="IH106" s="119"/>
      <c r="II106" s="119"/>
      <c r="IJ106" s="119"/>
      <c r="IK106" s="119"/>
      <c r="IL106" s="119"/>
      <c r="IM106" s="119"/>
      <c r="IN106" s="119"/>
      <c r="IO106" s="119"/>
      <c r="IP106" s="119"/>
      <c r="IQ106" s="119"/>
      <c r="IR106" s="119"/>
      <c r="IS106" s="119"/>
      <c r="IT106" s="119"/>
      <c r="IU106" s="120"/>
      <c r="IV106" s="121"/>
    </row>
    <row r="107" spans="1:256" s="61" customFormat="1" ht="29.1" customHeight="1">
      <c r="A107" s="83">
        <v>94</v>
      </c>
      <c r="B107" s="131" t="s">
        <v>342</v>
      </c>
      <c r="C107" s="132" t="s">
        <v>343</v>
      </c>
      <c r="D107" s="133">
        <v>44740</v>
      </c>
      <c r="E107" s="84">
        <f>VLOOKUP(B107,'ABSEN MANUAL'!$B$7:$AR$109,40,0)</f>
        <v>21</v>
      </c>
      <c r="F107" s="84">
        <f>VLOOKUP(B107,'ABSEN MANUAL'!$B$7:$AR$109,41,0)</f>
        <v>0</v>
      </c>
      <c r="G107" s="84">
        <f>VLOOKUP(B107,'ABSEN MANUAL'!$B$7:$AR$109,42,0)</f>
        <v>0</v>
      </c>
      <c r="H107" s="84">
        <f>VLOOKUP(B107,'ABSEN MANUAL'!$B$7:$AR$109,43,0)</f>
        <v>21</v>
      </c>
      <c r="I107" s="101">
        <f t="shared" si="29"/>
        <v>0</v>
      </c>
      <c r="J107" s="102">
        <f t="shared" si="30"/>
        <v>0</v>
      </c>
      <c r="K107" s="102">
        <f t="shared" si="31"/>
        <v>472500</v>
      </c>
      <c r="L107" s="103">
        <v>0</v>
      </c>
      <c r="M107" s="103">
        <v>0</v>
      </c>
      <c r="N107" s="103">
        <v>0</v>
      </c>
      <c r="O107" s="104">
        <f t="shared" si="24"/>
        <v>0</v>
      </c>
      <c r="P107" s="104">
        <f t="shared" si="25"/>
        <v>0</v>
      </c>
      <c r="Q107" s="113">
        <f t="shared" si="26"/>
        <v>0</v>
      </c>
      <c r="R107" s="114">
        <f t="shared" si="27"/>
        <v>472500</v>
      </c>
      <c r="S107" s="110">
        <f t="shared" si="32"/>
        <v>210000</v>
      </c>
      <c r="T107" s="114"/>
      <c r="U107" s="115">
        <f t="shared" si="28"/>
        <v>682500</v>
      </c>
      <c r="V107" s="111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  <c r="DO107" s="119"/>
      <c r="DP107" s="119"/>
      <c r="DQ107" s="119"/>
      <c r="DR107" s="119"/>
      <c r="DS107" s="119"/>
      <c r="DT107" s="119"/>
      <c r="DU107" s="119"/>
      <c r="DV107" s="119"/>
      <c r="DW107" s="119"/>
      <c r="DX107" s="119"/>
      <c r="DY107" s="119"/>
      <c r="DZ107" s="119"/>
      <c r="EA107" s="119"/>
      <c r="EB107" s="119"/>
      <c r="EC107" s="119"/>
      <c r="ED107" s="119"/>
      <c r="EE107" s="119"/>
      <c r="EF107" s="119"/>
      <c r="EG107" s="119"/>
      <c r="EH107" s="119"/>
      <c r="EI107" s="119"/>
      <c r="EJ107" s="119"/>
      <c r="EK107" s="119"/>
      <c r="EL107" s="119"/>
      <c r="EM107" s="119"/>
      <c r="EN107" s="119"/>
      <c r="EO107" s="119"/>
      <c r="EP107" s="119"/>
      <c r="EQ107" s="119"/>
      <c r="ER107" s="119"/>
      <c r="ES107" s="119"/>
      <c r="ET107" s="119"/>
      <c r="EU107" s="119"/>
      <c r="EV107" s="119"/>
      <c r="EW107" s="119"/>
      <c r="EX107" s="119"/>
      <c r="EY107" s="119"/>
      <c r="EZ107" s="119"/>
      <c r="FA107" s="119"/>
      <c r="FB107" s="119"/>
      <c r="FC107" s="119"/>
      <c r="FD107" s="119"/>
      <c r="FE107" s="119"/>
      <c r="FF107" s="119"/>
      <c r="FG107" s="119"/>
      <c r="FH107" s="119"/>
      <c r="FI107" s="119"/>
      <c r="FJ107" s="119"/>
      <c r="FK107" s="119"/>
      <c r="FL107" s="119"/>
      <c r="FM107" s="119"/>
      <c r="FN107" s="119"/>
      <c r="FO107" s="119"/>
      <c r="FP107" s="119"/>
      <c r="FQ107" s="119"/>
      <c r="FR107" s="119"/>
      <c r="FS107" s="119"/>
      <c r="FT107" s="119"/>
      <c r="FU107" s="119"/>
      <c r="FV107" s="119"/>
      <c r="FW107" s="119"/>
      <c r="FX107" s="119"/>
      <c r="FY107" s="119"/>
      <c r="FZ107" s="119"/>
      <c r="GA107" s="119"/>
      <c r="GB107" s="119"/>
      <c r="GC107" s="119"/>
      <c r="GD107" s="119"/>
      <c r="GE107" s="119"/>
      <c r="GF107" s="119"/>
      <c r="GG107" s="119"/>
      <c r="GH107" s="119"/>
      <c r="GI107" s="119"/>
      <c r="GJ107" s="119"/>
      <c r="GK107" s="119"/>
      <c r="GL107" s="119"/>
      <c r="GM107" s="119"/>
      <c r="GN107" s="119"/>
      <c r="GO107" s="119"/>
      <c r="GP107" s="119"/>
      <c r="GQ107" s="119"/>
      <c r="GR107" s="119"/>
      <c r="GS107" s="119"/>
      <c r="GT107" s="119"/>
      <c r="GU107" s="119"/>
      <c r="GV107" s="119"/>
      <c r="GW107" s="119"/>
      <c r="GX107" s="119"/>
      <c r="GY107" s="119"/>
      <c r="GZ107" s="119"/>
      <c r="HA107" s="119"/>
      <c r="HB107" s="119"/>
      <c r="HC107" s="119"/>
      <c r="HD107" s="119"/>
      <c r="HE107" s="119"/>
      <c r="HF107" s="119"/>
      <c r="HG107" s="119"/>
      <c r="HH107" s="119"/>
      <c r="HI107" s="119"/>
      <c r="HJ107" s="119"/>
      <c r="HK107" s="119"/>
      <c r="HL107" s="119"/>
      <c r="HM107" s="119"/>
      <c r="HN107" s="119"/>
      <c r="HO107" s="119"/>
      <c r="HP107" s="119"/>
      <c r="HQ107" s="119"/>
      <c r="HR107" s="119"/>
      <c r="HS107" s="119"/>
      <c r="HT107" s="119"/>
      <c r="HU107" s="119"/>
      <c r="HV107" s="119"/>
      <c r="HW107" s="119"/>
      <c r="HX107" s="119"/>
      <c r="HY107" s="119"/>
      <c r="HZ107" s="119"/>
      <c r="IA107" s="119"/>
      <c r="IB107" s="119"/>
      <c r="IC107" s="119"/>
      <c r="ID107" s="119"/>
      <c r="IE107" s="119"/>
      <c r="IF107" s="119"/>
      <c r="IG107" s="119"/>
      <c r="IH107" s="119"/>
      <c r="II107" s="119"/>
      <c r="IJ107" s="119"/>
      <c r="IK107" s="119"/>
      <c r="IL107" s="119"/>
      <c r="IM107" s="119"/>
      <c r="IN107" s="119"/>
      <c r="IO107" s="119"/>
      <c r="IP107" s="119"/>
      <c r="IQ107" s="119"/>
      <c r="IR107" s="119"/>
      <c r="IS107" s="119"/>
      <c r="IT107" s="119"/>
      <c r="IU107" s="120"/>
      <c r="IV107" s="121"/>
    </row>
    <row r="108" spans="1:256" s="61" customFormat="1" ht="29.1" customHeight="1">
      <c r="A108" s="83">
        <v>95</v>
      </c>
      <c r="B108" s="131" t="s">
        <v>344</v>
      </c>
      <c r="C108" s="132" t="s">
        <v>345</v>
      </c>
      <c r="D108" s="133">
        <v>44740</v>
      </c>
      <c r="E108" s="84">
        <f>VLOOKUP(B108,'ABSEN MANUAL'!$B$7:$AR$109,40,0)</f>
        <v>21</v>
      </c>
      <c r="F108" s="84">
        <f>VLOOKUP(B108,'ABSEN MANUAL'!$B$7:$AR$109,41,0)</f>
        <v>0</v>
      </c>
      <c r="G108" s="84">
        <f>VLOOKUP(B108,'ABSEN MANUAL'!$B$7:$AR$109,42,0)</f>
        <v>0</v>
      </c>
      <c r="H108" s="84">
        <f>VLOOKUP(B108,'ABSEN MANUAL'!$B$7:$AR$109,43,0)</f>
        <v>21</v>
      </c>
      <c r="I108" s="101">
        <f t="shared" si="29"/>
        <v>0</v>
      </c>
      <c r="J108" s="102">
        <f t="shared" si="30"/>
        <v>0</v>
      </c>
      <c r="K108" s="102">
        <f t="shared" si="31"/>
        <v>472500</v>
      </c>
      <c r="L108" s="103">
        <v>0</v>
      </c>
      <c r="M108" s="103">
        <v>0</v>
      </c>
      <c r="N108" s="103">
        <v>0</v>
      </c>
      <c r="O108" s="104">
        <f t="shared" si="24"/>
        <v>0</v>
      </c>
      <c r="P108" s="104">
        <f t="shared" si="25"/>
        <v>0</v>
      </c>
      <c r="Q108" s="113">
        <f t="shared" si="26"/>
        <v>0</v>
      </c>
      <c r="R108" s="114">
        <f t="shared" si="27"/>
        <v>472500</v>
      </c>
      <c r="S108" s="110">
        <f t="shared" si="32"/>
        <v>210000</v>
      </c>
      <c r="T108" s="114"/>
      <c r="U108" s="115">
        <f t="shared" si="28"/>
        <v>682500</v>
      </c>
      <c r="V108" s="111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  <c r="DO108" s="119"/>
      <c r="DP108" s="119"/>
      <c r="DQ108" s="119"/>
      <c r="DR108" s="119"/>
      <c r="DS108" s="119"/>
      <c r="DT108" s="119"/>
      <c r="DU108" s="119"/>
      <c r="DV108" s="119"/>
      <c r="DW108" s="119"/>
      <c r="DX108" s="119"/>
      <c r="DY108" s="119"/>
      <c r="DZ108" s="119"/>
      <c r="EA108" s="119"/>
      <c r="EB108" s="119"/>
      <c r="EC108" s="119"/>
      <c r="ED108" s="119"/>
      <c r="EE108" s="119"/>
      <c r="EF108" s="119"/>
      <c r="EG108" s="119"/>
      <c r="EH108" s="119"/>
      <c r="EI108" s="119"/>
      <c r="EJ108" s="119"/>
      <c r="EK108" s="119"/>
      <c r="EL108" s="119"/>
      <c r="EM108" s="119"/>
      <c r="EN108" s="119"/>
      <c r="EO108" s="119"/>
      <c r="EP108" s="119"/>
      <c r="EQ108" s="119"/>
      <c r="ER108" s="119"/>
      <c r="ES108" s="119"/>
      <c r="ET108" s="119"/>
      <c r="EU108" s="119"/>
      <c r="EV108" s="119"/>
      <c r="EW108" s="119"/>
      <c r="EX108" s="119"/>
      <c r="EY108" s="119"/>
      <c r="EZ108" s="119"/>
      <c r="FA108" s="119"/>
      <c r="FB108" s="119"/>
      <c r="FC108" s="119"/>
      <c r="FD108" s="119"/>
      <c r="FE108" s="119"/>
      <c r="FF108" s="119"/>
      <c r="FG108" s="119"/>
      <c r="FH108" s="119"/>
      <c r="FI108" s="119"/>
      <c r="FJ108" s="119"/>
      <c r="FK108" s="119"/>
      <c r="FL108" s="119"/>
      <c r="FM108" s="119"/>
      <c r="FN108" s="119"/>
      <c r="FO108" s="119"/>
      <c r="FP108" s="119"/>
      <c r="FQ108" s="119"/>
      <c r="FR108" s="119"/>
      <c r="FS108" s="119"/>
      <c r="FT108" s="119"/>
      <c r="FU108" s="119"/>
      <c r="FV108" s="119"/>
      <c r="FW108" s="119"/>
      <c r="FX108" s="119"/>
      <c r="FY108" s="119"/>
      <c r="FZ108" s="119"/>
      <c r="GA108" s="119"/>
      <c r="GB108" s="119"/>
      <c r="GC108" s="119"/>
      <c r="GD108" s="119"/>
      <c r="GE108" s="119"/>
      <c r="GF108" s="119"/>
      <c r="GG108" s="119"/>
      <c r="GH108" s="119"/>
      <c r="GI108" s="119"/>
      <c r="GJ108" s="119"/>
      <c r="GK108" s="119"/>
      <c r="GL108" s="119"/>
      <c r="GM108" s="119"/>
      <c r="GN108" s="119"/>
      <c r="GO108" s="119"/>
      <c r="GP108" s="119"/>
      <c r="GQ108" s="119"/>
      <c r="GR108" s="119"/>
      <c r="GS108" s="119"/>
      <c r="GT108" s="119"/>
      <c r="GU108" s="119"/>
      <c r="GV108" s="119"/>
      <c r="GW108" s="119"/>
      <c r="GX108" s="119"/>
      <c r="GY108" s="119"/>
      <c r="GZ108" s="119"/>
      <c r="HA108" s="119"/>
      <c r="HB108" s="119"/>
      <c r="HC108" s="119"/>
      <c r="HD108" s="119"/>
      <c r="HE108" s="119"/>
      <c r="HF108" s="119"/>
      <c r="HG108" s="119"/>
      <c r="HH108" s="119"/>
      <c r="HI108" s="119"/>
      <c r="HJ108" s="119"/>
      <c r="HK108" s="119"/>
      <c r="HL108" s="119"/>
      <c r="HM108" s="119"/>
      <c r="HN108" s="119"/>
      <c r="HO108" s="119"/>
      <c r="HP108" s="119"/>
      <c r="HQ108" s="119"/>
      <c r="HR108" s="119"/>
      <c r="HS108" s="119"/>
      <c r="HT108" s="119"/>
      <c r="HU108" s="119"/>
      <c r="HV108" s="119"/>
      <c r="HW108" s="119"/>
      <c r="HX108" s="119"/>
      <c r="HY108" s="119"/>
      <c r="HZ108" s="119"/>
      <c r="IA108" s="119"/>
      <c r="IB108" s="119"/>
      <c r="IC108" s="119"/>
      <c r="ID108" s="119"/>
      <c r="IE108" s="119"/>
      <c r="IF108" s="119"/>
      <c r="IG108" s="119"/>
      <c r="IH108" s="119"/>
      <c r="II108" s="119"/>
      <c r="IJ108" s="119"/>
      <c r="IK108" s="119"/>
      <c r="IL108" s="119"/>
      <c r="IM108" s="119"/>
      <c r="IN108" s="119"/>
      <c r="IO108" s="119"/>
      <c r="IP108" s="119"/>
      <c r="IQ108" s="119"/>
      <c r="IR108" s="119"/>
      <c r="IS108" s="119"/>
      <c r="IT108" s="119"/>
      <c r="IU108" s="120"/>
      <c r="IV108" s="121"/>
    </row>
    <row r="109" spans="1:256" s="61" customFormat="1" ht="29.1" customHeight="1">
      <c r="A109" s="83">
        <v>96</v>
      </c>
      <c r="B109" s="131" t="s">
        <v>346</v>
      </c>
      <c r="C109" s="132" t="s">
        <v>347</v>
      </c>
      <c r="D109" s="133">
        <v>44740</v>
      </c>
      <c r="E109" s="84">
        <f>VLOOKUP(B109,'ABSEN MANUAL'!$B$7:$AR$109,40,0)</f>
        <v>21</v>
      </c>
      <c r="F109" s="84">
        <f>VLOOKUP(B109,'ABSEN MANUAL'!$B$7:$AR$109,41,0)</f>
        <v>0</v>
      </c>
      <c r="G109" s="84">
        <f>VLOOKUP(B109,'ABSEN MANUAL'!$B$7:$AR$109,42,0)</f>
        <v>0</v>
      </c>
      <c r="H109" s="84">
        <f>VLOOKUP(B109,'ABSEN MANUAL'!$B$7:$AR$109,43,0)</f>
        <v>21</v>
      </c>
      <c r="I109" s="101">
        <f t="shared" si="29"/>
        <v>0</v>
      </c>
      <c r="J109" s="102">
        <f t="shared" si="30"/>
        <v>0</v>
      </c>
      <c r="K109" s="102">
        <f t="shared" si="31"/>
        <v>472500</v>
      </c>
      <c r="L109" s="103">
        <v>0</v>
      </c>
      <c r="M109" s="103">
        <v>0</v>
      </c>
      <c r="N109" s="103">
        <v>0</v>
      </c>
      <c r="O109" s="104">
        <f t="shared" si="24"/>
        <v>0</v>
      </c>
      <c r="P109" s="104">
        <f t="shared" si="25"/>
        <v>0</v>
      </c>
      <c r="Q109" s="113">
        <f t="shared" si="26"/>
        <v>0</v>
      </c>
      <c r="R109" s="114">
        <f t="shared" si="27"/>
        <v>472500</v>
      </c>
      <c r="S109" s="110">
        <f t="shared" si="32"/>
        <v>210000</v>
      </c>
      <c r="T109" s="114"/>
      <c r="U109" s="115">
        <f t="shared" si="28"/>
        <v>682500</v>
      </c>
      <c r="V109" s="111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  <c r="DO109" s="119"/>
      <c r="DP109" s="119"/>
      <c r="DQ109" s="119"/>
      <c r="DR109" s="119"/>
      <c r="DS109" s="119"/>
      <c r="DT109" s="119"/>
      <c r="DU109" s="119"/>
      <c r="DV109" s="119"/>
      <c r="DW109" s="119"/>
      <c r="DX109" s="119"/>
      <c r="DY109" s="119"/>
      <c r="DZ109" s="119"/>
      <c r="EA109" s="119"/>
      <c r="EB109" s="119"/>
      <c r="EC109" s="119"/>
      <c r="ED109" s="119"/>
      <c r="EE109" s="119"/>
      <c r="EF109" s="119"/>
      <c r="EG109" s="119"/>
      <c r="EH109" s="119"/>
      <c r="EI109" s="119"/>
      <c r="EJ109" s="119"/>
      <c r="EK109" s="119"/>
      <c r="EL109" s="119"/>
      <c r="EM109" s="119"/>
      <c r="EN109" s="119"/>
      <c r="EO109" s="119"/>
      <c r="EP109" s="119"/>
      <c r="EQ109" s="119"/>
      <c r="ER109" s="119"/>
      <c r="ES109" s="119"/>
      <c r="ET109" s="119"/>
      <c r="EU109" s="119"/>
      <c r="EV109" s="119"/>
      <c r="EW109" s="119"/>
      <c r="EX109" s="119"/>
      <c r="EY109" s="119"/>
      <c r="EZ109" s="119"/>
      <c r="FA109" s="119"/>
      <c r="FB109" s="119"/>
      <c r="FC109" s="119"/>
      <c r="FD109" s="119"/>
      <c r="FE109" s="119"/>
      <c r="FF109" s="119"/>
      <c r="FG109" s="119"/>
      <c r="FH109" s="119"/>
      <c r="FI109" s="119"/>
      <c r="FJ109" s="119"/>
      <c r="FK109" s="119"/>
      <c r="FL109" s="119"/>
      <c r="FM109" s="119"/>
      <c r="FN109" s="119"/>
      <c r="FO109" s="119"/>
      <c r="FP109" s="119"/>
      <c r="FQ109" s="119"/>
      <c r="FR109" s="119"/>
      <c r="FS109" s="119"/>
      <c r="FT109" s="119"/>
      <c r="FU109" s="119"/>
      <c r="FV109" s="119"/>
      <c r="FW109" s="119"/>
      <c r="FX109" s="119"/>
      <c r="FY109" s="119"/>
      <c r="FZ109" s="119"/>
      <c r="GA109" s="119"/>
      <c r="GB109" s="119"/>
      <c r="GC109" s="119"/>
      <c r="GD109" s="119"/>
      <c r="GE109" s="119"/>
      <c r="GF109" s="119"/>
      <c r="GG109" s="119"/>
      <c r="GH109" s="119"/>
      <c r="GI109" s="119"/>
      <c r="GJ109" s="119"/>
      <c r="GK109" s="119"/>
      <c r="GL109" s="119"/>
      <c r="GM109" s="119"/>
      <c r="GN109" s="119"/>
      <c r="GO109" s="119"/>
      <c r="GP109" s="119"/>
      <c r="GQ109" s="119"/>
      <c r="GR109" s="119"/>
      <c r="GS109" s="119"/>
      <c r="GT109" s="119"/>
      <c r="GU109" s="119"/>
      <c r="GV109" s="119"/>
      <c r="GW109" s="119"/>
      <c r="GX109" s="119"/>
      <c r="GY109" s="119"/>
      <c r="GZ109" s="119"/>
      <c r="HA109" s="119"/>
      <c r="HB109" s="119"/>
      <c r="HC109" s="119"/>
      <c r="HD109" s="119"/>
      <c r="HE109" s="119"/>
      <c r="HF109" s="119"/>
      <c r="HG109" s="119"/>
      <c r="HH109" s="119"/>
      <c r="HI109" s="119"/>
      <c r="HJ109" s="119"/>
      <c r="HK109" s="119"/>
      <c r="HL109" s="119"/>
      <c r="HM109" s="119"/>
      <c r="HN109" s="119"/>
      <c r="HO109" s="119"/>
      <c r="HP109" s="119"/>
      <c r="HQ109" s="119"/>
      <c r="HR109" s="119"/>
      <c r="HS109" s="119"/>
      <c r="HT109" s="119"/>
      <c r="HU109" s="119"/>
      <c r="HV109" s="119"/>
      <c r="HW109" s="119"/>
      <c r="HX109" s="119"/>
      <c r="HY109" s="119"/>
      <c r="HZ109" s="119"/>
      <c r="IA109" s="119"/>
      <c r="IB109" s="119"/>
      <c r="IC109" s="119"/>
      <c r="ID109" s="119"/>
      <c r="IE109" s="119"/>
      <c r="IF109" s="119"/>
      <c r="IG109" s="119"/>
      <c r="IH109" s="119"/>
      <c r="II109" s="119"/>
      <c r="IJ109" s="119"/>
      <c r="IK109" s="119"/>
      <c r="IL109" s="119"/>
      <c r="IM109" s="119"/>
      <c r="IN109" s="119"/>
      <c r="IO109" s="119"/>
      <c r="IP109" s="119"/>
      <c r="IQ109" s="119"/>
      <c r="IR109" s="119"/>
      <c r="IS109" s="119"/>
      <c r="IT109" s="119"/>
      <c r="IU109" s="120"/>
      <c r="IV109" s="121"/>
    </row>
    <row r="110" spans="1:256" s="61" customFormat="1" ht="29.1" customHeight="1">
      <c r="A110" s="83">
        <v>97</v>
      </c>
      <c r="B110" s="131" t="s">
        <v>348</v>
      </c>
      <c r="C110" s="132" t="s">
        <v>349</v>
      </c>
      <c r="D110" s="133">
        <v>44740</v>
      </c>
      <c r="E110" s="84">
        <f>VLOOKUP(B110,'ABSEN MANUAL'!$B$7:$AR$109,40,0)</f>
        <v>22</v>
      </c>
      <c r="F110" s="84">
        <f>VLOOKUP(B110,'ABSEN MANUAL'!$B$7:$AR$109,41,0)</f>
        <v>0</v>
      </c>
      <c r="G110" s="84">
        <f>VLOOKUP(B110,'ABSEN MANUAL'!$B$7:$AR$109,42,0)</f>
        <v>0</v>
      </c>
      <c r="H110" s="84">
        <f>VLOOKUP(B110,'ABSEN MANUAL'!$B$7:$AR$109,43,0)</f>
        <v>22</v>
      </c>
      <c r="I110" s="101">
        <f t="shared" si="29"/>
        <v>0</v>
      </c>
      <c r="J110" s="102">
        <f t="shared" si="30"/>
        <v>0</v>
      </c>
      <c r="K110" s="102">
        <f t="shared" si="31"/>
        <v>495000</v>
      </c>
      <c r="L110" s="103">
        <v>0</v>
      </c>
      <c r="M110" s="103">
        <v>0</v>
      </c>
      <c r="N110" s="103">
        <v>0</v>
      </c>
      <c r="O110" s="104">
        <f t="shared" si="24"/>
        <v>0</v>
      </c>
      <c r="P110" s="104">
        <f t="shared" si="25"/>
        <v>0</v>
      </c>
      <c r="Q110" s="113">
        <f t="shared" si="26"/>
        <v>0</v>
      </c>
      <c r="R110" s="114">
        <f t="shared" si="27"/>
        <v>495000</v>
      </c>
      <c r="S110" s="110">
        <f t="shared" si="32"/>
        <v>220000</v>
      </c>
      <c r="T110" s="114"/>
      <c r="U110" s="115">
        <f t="shared" si="28"/>
        <v>715000</v>
      </c>
      <c r="V110" s="111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  <c r="DO110" s="119"/>
      <c r="DP110" s="119"/>
      <c r="DQ110" s="119"/>
      <c r="DR110" s="119"/>
      <c r="DS110" s="119"/>
      <c r="DT110" s="119"/>
      <c r="DU110" s="119"/>
      <c r="DV110" s="119"/>
      <c r="DW110" s="119"/>
      <c r="DX110" s="119"/>
      <c r="DY110" s="119"/>
      <c r="DZ110" s="119"/>
      <c r="EA110" s="119"/>
      <c r="EB110" s="119"/>
      <c r="EC110" s="119"/>
      <c r="ED110" s="119"/>
      <c r="EE110" s="119"/>
      <c r="EF110" s="119"/>
      <c r="EG110" s="119"/>
      <c r="EH110" s="119"/>
      <c r="EI110" s="119"/>
      <c r="EJ110" s="119"/>
      <c r="EK110" s="119"/>
      <c r="EL110" s="119"/>
      <c r="EM110" s="119"/>
      <c r="EN110" s="119"/>
      <c r="EO110" s="119"/>
      <c r="EP110" s="119"/>
      <c r="EQ110" s="119"/>
      <c r="ER110" s="119"/>
      <c r="ES110" s="119"/>
      <c r="ET110" s="119"/>
      <c r="EU110" s="119"/>
      <c r="EV110" s="119"/>
      <c r="EW110" s="119"/>
      <c r="EX110" s="119"/>
      <c r="EY110" s="119"/>
      <c r="EZ110" s="119"/>
      <c r="FA110" s="119"/>
      <c r="FB110" s="119"/>
      <c r="FC110" s="119"/>
      <c r="FD110" s="119"/>
      <c r="FE110" s="119"/>
      <c r="FF110" s="119"/>
      <c r="FG110" s="119"/>
      <c r="FH110" s="119"/>
      <c r="FI110" s="119"/>
      <c r="FJ110" s="119"/>
      <c r="FK110" s="119"/>
      <c r="FL110" s="119"/>
      <c r="FM110" s="119"/>
      <c r="FN110" s="119"/>
      <c r="FO110" s="119"/>
      <c r="FP110" s="119"/>
      <c r="FQ110" s="119"/>
      <c r="FR110" s="119"/>
      <c r="FS110" s="119"/>
      <c r="FT110" s="119"/>
      <c r="FU110" s="119"/>
      <c r="FV110" s="119"/>
      <c r="FW110" s="119"/>
      <c r="FX110" s="119"/>
      <c r="FY110" s="119"/>
      <c r="FZ110" s="119"/>
      <c r="GA110" s="119"/>
      <c r="GB110" s="119"/>
      <c r="GC110" s="119"/>
      <c r="GD110" s="119"/>
      <c r="GE110" s="119"/>
      <c r="GF110" s="119"/>
      <c r="GG110" s="119"/>
      <c r="GH110" s="119"/>
      <c r="GI110" s="119"/>
      <c r="GJ110" s="119"/>
      <c r="GK110" s="119"/>
      <c r="GL110" s="119"/>
      <c r="GM110" s="119"/>
      <c r="GN110" s="119"/>
      <c r="GO110" s="119"/>
      <c r="GP110" s="119"/>
      <c r="GQ110" s="119"/>
      <c r="GR110" s="119"/>
      <c r="GS110" s="119"/>
      <c r="GT110" s="119"/>
      <c r="GU110" s="119"/>
      <c r="GV110" s="119"/>
      <c r="GW110" s="119"/>
      <c r="GX110" s="119"/>
      <c r="GY110" s="119"/>
      <c r="GZ110" s="119"/>
      <c r="HA110" s="119"/>
      <c r="HB110" s="119"/>
      <c r="HC110" s="119"/>
      <c r="HD110" s="119"/>
      <c r="HE110" s="119"/>
      <c r="HF110" s="119"/>
      <c r="HG110" s="119"/>
      <c r="HH110" s="119"/>
      <c r="HI110" s="119"/>
      <c r="HJ110" s="119"/>
      <c r="HK110" s="119"/>
      <c r="HL110" s="119"/>
      <c r="HM110" s="119"/>
      <c r="HN110" s="119"/>
      <c r="HO110" s="119"/>
      <c r="HP110" s="119"/>
      <c r="HQ110" s="119"/>
      <c r="HR110" s="119"/>
      <c r="HS110" s="119"/>
      <c r="HT110" s="119"/>
      <c r="HU110" s="119"/>
      <c r="HV110" s="119"/>
      <c r="HW110" s="119"/>
      <c r="HX110" s="119"/>
      <c r="HY110" s="119"/>
      <c r="HZ110" s="119"/>
      <c r="IA110" s="119"/>
      <c r="IB110" s="119"/>
      <c r="IC110" s="119"/>
      <c r="ID110" s="119"/>
      <c r="IE110" s="119"/>
      <c r="IF110" s="119"/>
      <c r="IG110" s="119"/>
      <c r="IH110" s="119"/>
      <c r="II110" s="119"/>
      <c r="IJ110" s="119"/>
      <c r="IK110" s="119"/>
      <c r="IL110" s="119"/>
      <c r="IM110" s="119"/>
      <c r="IN110" s="119"/>
      <c r="IO110" s="119"/>
      <c r="IP110" s="119"/>
      <c r="IQ110" s="119"/>
      <c r="IR110" s="119"/>
      <c r="IS110" s="119"/>
      <c r="IT110" s="119"/>
      <c r="IU110" s="120"/>
      <c r="IV110" s="121"/>
    </row>
    <row r="111" spans="1:256" s="61" customFormat="1" ht="29.1" customHeight="1">
      <c r="A111" s="83">
        <v>98</v>
      </c>
      <c r="B111" s="131" t="s">
        <v>350</v>
      </c>
      <c r="C111" s="132" t="s">
        <v>351</v>
      </c>
      <c r="D111" s="133">
        <v>44740</v>
      </c>
      <c r="E111" s="84">
        <f>VLOOKUP(B111,'ABSEN MANUAL'!$B$7:$AR$109,40,0)</f>
        <v>21</v>
      </c>
      <c r="F111" s="84">
        <f>VLOOKUP(B111,'ABSEN MANUAL'!$B$7:$AR$109,41,0)</f>
        <v>0</v>
      </c>
      <c r="G111" s="84">
        <f>VLOOKUP(B111,'ABSEN MANUAL'!$B$7:$AR$109,42,0)</f>
        <v>0</v>
      </c>
      <c r="H111" s="84">
        <f>VLOOKUP(B111,'ABSEN MANUAL'!$B$7:$AR$109,43,0)</f>
        <v>21</v>
      </c>
      <c r="I111" s="101">
        <f t="shared" si="29"/>
        <v>0</v>
      </c>
      <c r="J111" s="102">
        <f t="shared" si="30"/>
        <v>0</v>
      </c>
      <c r="K111" s="102">
        <f t="shared" si="31"/>
        <v>472500</v>
      </c>
      <c r="L111" s="103">
        <v>0</v>
      </c>
      <c r="M111" s="103">
        <v>0</v>
      </c>
      <c r="N111" s="103">
        <v>0</v>
      </c>
      <c r="O111" s="104">
        <f t="shared" si="24"/>
        <v>0</v>
      </c>
      <c r="P111" s="104">
        <f t="shared" si="25"/>
        <v>0</v>
      </c>
      <c r="Q111" s="113">
        <f t="shared" si="26"/>
        <v>0</v>
      </c>
      <c r="R111" s="114">
        <f t="shared" si="27"/>
        <v>472500</v>
      </c>
      <c r="S111" s="110">
        <f t="shared" si="32"/>
        <v>210000</v>
      </c>
      <c r="T111" s="114"/>
      <c r="U111" s="115">
        <f t="shared" si="28"/>
        <v>682500</v>
      </c>
      <c r="V111" s="111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  <c r="DO111" s="119"/>
      <c r="DP111" s="119"/>
      <c r="DQ111" s="119"/>
      <c r="DR111" s="119"/>
      <c r="DS111" s="119"/>
      <c r="DT111" s="119"/>
      <c r="DU111" s="119"/>
      <c r="DV111" s="119"/>
      <c r="DW111" s="119"/>
      <c r="DX111" s="119"/>
      <c r="DY111" s="119"/>
      <c r="DZ111" s="119"/>
      <c r="EA111" s="119"/>
      <c r="EB111" s="119"/>
      <c r="EC111" s="119"/>
      <c r="ED111" s="119"/>
      <c r="EE111" s="119"/>
      <c r="EF111" s="119"/>
      <c r="EG111" s="119"/>
      <c r="EH111" s="119"/>
      <c r="EI111" s="119"/>
      <c r="EJ111" s="119"/>
      <c r="EK111" s="119"/>
      <c r="EL111" s="119"/>
      <c r="EM111" s="119"/>
      <c r="EN111" s="119"/>
      <c r="EO111" s="119"/>
      <c r="EP111" s="119"/>
      <c r="EQ111" s="119"/>
      <c r="ER111" s="119"/>
      <c r="ES111" s="119"/>
      <c r="ET111" s="119"/>
      <c r="EU111" s="119"/>
      <c r="EV111" s="119"/>
      <c r="EW111" s="119"/>
      <c r="EX111" s="119"/>
      <c r="EY111" s="119"/>
      <c r="EZ111" s="119"/>
      <c r="FA111" s="119"/>
      <c r="FB111" s="119"/>
      <c r="FC111" s="119"/>
      <c r="FD111" s="119"/>
      <c r="FE111" s="119"/>
      <c r="FF111" s="119"/>
      <c r="FG111" s="119"/>
      <c r="FH111" s="119"/>
      <c r="FI111" s="119"/>
      <c r="FJ111" s="119"/>
      <c r="FK111" s="119"/>
      <c r="FL111" s="119"/>
      <c r="FM111" s="119"/>
      <c r="FN111" s="119"/>
      <c r="FO111" s="119"/>
      <c r="FP111" s="119"/>
      <c r="FQ111" s="119"/>
      <c r="FR111" s="119"/>
      <c r="FS111" s="119"/>
      <c r="FT111" s="119"/>
      <c r="FU111" s="119"/>
      <c r="FV111" s="119"/>
      <c r="FW111" s="119"/>
      <c r="FX111" s="119"/>
      <c r="FY111" s="119"/>
      <c r="FZ111" s="119"/>
      <c r="GA111" s="119"/>
      <c r="GB111" s="119"/>
      <c r="GC111" s="119"/>
      <c r="GD111" s="119"/>
      <c r="GE111" s="119"/>
      <c r="GF111" s="119"/>
      <c r="GG111" s="119"/>
      <c r="GH111" s="119"/>
      <c r="GI111" s="119"/>
      <c r="GJ111" s="119"/>
      <c r="GK111" s="119"/>
      <c r="GL111" s="119"/>
      <c r="GM111" s="119"/>
      <c r="GN111" s="119"/>
      <c r="GO111" s="119"/>
      <c r="GP111" s="119"/>
      <c r="GQ111" s="119"/>
      <c r="GR111" s="119"/>
      <c r="GS111" s="119"/>
      <c r="GT111" s="119"/>
      <c r="GU111" s="119"/>
      <c r="GV111" s="119"/>
      <c r="GW111" s="119"/>
      <c r="GX111" s="119"/>
      <c r="GY111" s="119"/>
      <c r="GZ111" s="119"/>
      <c r="HA111" s="119"/>
      <c r="HB111" s="119"/>
      <c r="HC111" s="119"/>
      <c r="HD111" s="119"/>
      <c r="HE111" s="119"/>
      <c r="HF111" s="119"/>
      <c r="HG111" s="119"/>
      <c r="HH111" s="119"/>
      <c r="HI111" s="119"/>
      <c r="HJ111" s="119"/>
      <c r="HK111" s="119"/>
      <c r="HL111" s="119"/>
      <c r="HM111" s="119"/>
      <c r="HN111" s="119"/>
      <c r="HO111" s="119"/>
      <c r="HP111" s="119"/>
      <c r="HQ111" s="119"/>
      <c r="HR111" s="119"/>
      <c r="HS111" s="119"/>
      <c r="HT111" s="119"/>
      <c r="HU111" s="119"/>
      <c r="HV111" s="119"/>
      <c r="HW111" s="119"/>
      <c r="HX111" s="119"/>
      <c r="HY111" s="119"/>
      <c r="HZ111" s="119"/>
      <c r="IA111" s="119"/>
      <c r="IB111" s="119"/>
      <c r="IC111" s="119"/>
      <c r="ID111" s="119"/>
      <c r="IE111" s="119"/>
      <c r="IF111" s="119"/>
      <c r="IG111" s="119"/>
      <c r="IH111" s="119"/>
      <c r="II111" s="119"/>
      <c r="IJ111" s="119"/>
      <c r="IK111" s="119"/>
      <c r="IL111" s="119"/>
      <c r="IM111" s="119"/>
      <c r="IN111" s="119"/>
      <c r="IO111" s="119"/>
      <c r="IP111" s="119"/>
      <c r="IQ111" s="119"/>
      <c r="IR111" s="119"/>
      <c r="IS111" s="119"/>
      <c r="IT111" s="119"/>
      <c r="IU111" s="120"/>
      <c r="IV111" s="121"/>
    </row>
    <row r="112" spans="1:256" s="61" customFormat="1" ht="29.1" customHeight="1">
      <c r="A112" s="83">
        <v>99</v>
      </c>
      <c r="B112" s="131" t="s">
        <v>352</v>
      </c>
      <c r="C112" s="132" t="s">
        <v>353</v>
      </c>
      <c r="D112" s="133">
        <v>44740</v>
      </c>
      <c r="E112" s="84">
        <f>VLOOKUP(B112,'ABSEN MANUAL'!$B$7:$AR$109,40,0)</f>
        <v>21</v>
      </c>
      <c r="F112" s="84">
        <f>VLOOKUP(B112,'ABSEN MANUAL'!$B$7:$AR$109,41,0)</f>
        <v>0</v>
      </c>
      <c r="G112" s="84">
        <f>VLOOKUP(B112,'ABSEN MANUAL'!$B$7:$AR$109,42,0)</f>
        <v>0</v>
      </c>
      <c r="H112" s="84">
        <f>VLOOKUP(B112,'ABSEN MANUAL'!$B$7:$AR$109,43,0)</f>
        <v>21</v>
      </c>
      <c r="I112" s="101">
        <f t="shared" si="29"/>
        <v>0</v>
      </c>
      <c r="J112" s="102">
        <f t="shared" si="30"/>
        <v>0</v>
      </c>
      <c r="K112" s="102">
        <f t="shared" si="31"/>
        <v>472500</v>
      </c>
      <c r="L112" s="103">
        <v>0</v>
      </c>
      <c r="M112" s="103">
        <v>0</v>
      </c>
      <c r="N112" s="103">
        <v>0</v>
      </c>
      <c r="O112" s="104">
        <f t="shared" si="24"/>
        <v>0</v>
      </c>
      <c r="P112" s="104">
        <f t="shared" si="25"/>
        <v>0</v>
      </c>
      <c r="Q112" s="113">
        <f t="shared" si="26"/>
        <v>0</v>
      </c>
      <c r="R112" s="114">
        <f t="shared" si="27"/>
        <v>472500</v>
      </c>
      <c r="S112" s="110">
        <f t="shared" si="32"/>
        <v>210000</v>
      </c>
      <c r="T112" s="114"/>
      <c r="U112" s="115">
        <f t="shared" si="28"/>
        <v>682500</v>
      </c>
      <c r="V112" s="111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  <c r="DO112" s="119"/>
      <c r="DP112" s="119"/>
      <c r="DQ112" s="119"/>
      <c r="DR112" s="119"/>
      <c r="DS112" s="119"/>
      <c r="DT112" s="119"/>
      <c r="DU112" s="119"/>
      <c r="DV112" s="119"/>
      <c r="DW112" s="119"/>
      <c r="DX112" s="119"/>
      <c r="DY112" s="119"/>
      <c r="DZ112" s="119"/>
      <c r="EA112" s="119"/>
      <c r="EB112" s="119"/>
      <c r="EC112" s="119"/>
      <c r="ED112" s="119"/>
      <c r="EE112" s="119"/>
      <c r="EF112" s="119"/>
      <c r="EG112" s="119"/>
      <c r="EH112" s="119"/>
      <c r="EI112" s="119"/>
      <c r="EJ112" s="119"/>
      <c r="EK112" s="119"/>
      <c r="EL112" s="119"/>
      <c r="EM112" s="119"/>
      <c r="EN112" s="119"/>
      <c r="EO112" s="119"/>
      <c r="EP112" s="119"/>
      <c r="EQ112" s="119"/>
      <c r="ER112" s="119"/>
      <c r="ES112" s="119"/>
      <c r="ET112" s="119"/>
      <c r="EU112" s="119"/>
      <c r="EV112" s="119"/>
      <c r="EW112" s="119"/>
      <c r="EX112" s="119"/>
      <c r="EY112" s="119"/>
      <c r="EZ112" s="119"/>
      <c r="FA112" s="119"/>
      <c r="FB112" s="119"/>
      <c r="FC112" s="119"/>
      <c r="FD112" s="119"/>
      <c r="FE112" s="119"/>
      <c r="FF112" s="119"/>
      <c r="FG112" s="119"/>
      <c r="FH112" s="119"/>
      <c r="FI112" s="119"/>
      <c r="FJ112" s="119"/>
      <c r="FK112" s="119"/>
      <c r="FL112" s="119"/>
      <c r="FM112" s="119"/>
      <c r="FN112" s="119"/>
      <c r="FO112" s="119"/>
      <c r="FP112" s="119"/>
      <c r="FQ112" s="119"/>
      <c r="FR112" s="119"/>
      <c r="FS112" s="119"/>
      <c r="FT112" s="119"/>
      <c r="FU112" s="119"/>
      <c r="FV112" s="119"/>
      <c r="FW112" s="119"/>
      <c r="FX112" s="119"/>
      <c r="FY112" s="119"/>
      <c r="FZ112" s="119"/>
      <c r="GA112" s="119"/>
      <c r="GB112" s="119"/>
      <c r="GC112" s="119"/>
      <c r="GD112" s="119"/>
      <c r="GE112" s="119"/>
      <c r="GF112" s="119"/>
      <c r="GG112" s="119"/>
      <c r="GH112" s="119"/>
      <c r="GI112" s="119"/>
      <c r="GJ112" s="119"/>
      <c r="GK112" s="119"/>
      <c r="GL112" s="119"/>
      <c r="GM112" s="119"/>
      <c r="GN112" s="119"/>
      <c r="GO112" s="119"/>
      <c r="GP112" s="119"/>
      <c r="GQ112" s="119"/>
      <c r="GR112" s="119"/>
      <c r="GS112" s="119"/>
      <c r="GT112" s="119"/>
      <c r="GU112" s="119"/>
      <c r="GV112" s="119"/>
      <c r="GW112" s="119"/>
      <c r="GX112" s="119"/>
      <c r="GY112" s="119"/>
      <c r="GZ112" s="119"/>
      <c r="HA112" s="119"/>
      <c r="HB112" s="119"/>
      <c r="HC112" s="119"/>
      <c r="HD112" s="119"/>
      <c r="HE112" s="119"/>
      <c r="HF112" s="119"/>
      <c r="HG112" s="119"/>
      <c r="HH112" s="119"/>
      <c r="HI112" s="119"/>
      <c r="HJ112" s="119"/>
      <c r="HK112" s="119"/>
      <c r="HL112" s="119"/>
      <c r="HM112" s="119"/>
      <c r="HN112" s="119"/>
      <c r="HO112" s="119"/>
      <c r="HP112" s="119"/>
      <c r="HQ112" s="119"/>
      <c r="HR112" s="119"/>
      <c r="HS112" s="119"/>
      <c r="HT112" s="119"/>
      <c r="HU112" s="119"/>
      <c r="HV112" s="119"/>
      <c r="HW112" s="119"/>
      <c r="HX112" s="119"/>
      <c r="HY112" s="119"/>
      <c r="HZ112" s="119"/>
      <c r="IA112" s="119"/>
      <c r="IB112" s="119"/>
      <c r="IC112" s="119"/>
      <c r="ID112" s="119"/>
      <c r="IE112" s="119"/>
      <c r="IF112" s="119"/>
      <c r="IG112" s="119"/>
      <c r="IH112" s="119"/>
      <c r="II112" s="119"/>
      <c r="IJ112" s="119"/>
      <c r="IK112" s="119"/>
      <c r="IL112" s="119"/>
      <c r="IM112" s="119"/>
      <c r="IN112" s="119"/>
      <c r="IO112" s="119"/>
      <c r="IP112" s="119"/>
      <c r="IQ112" s="119"/>
      <c r="IR112" s="119"/>
      <c r="IS112" s="119"/>
      <c r="IT112" s="119"/>
      <c r="IU112" s="120"/>
      <c r="IV112" s="121"/>
    </row>
    <row r="113" spans="1:256" s="61" customFormat="1" ht="29.1" customHeight="1">
      <c r="A113" s="83">
        <v>100</v>
      </c>
      <c r="B113" s="131" t="s">
        <v>354</v>
      </c>
      <c r="C113" s="132" t="s">
        <v>355</v>
      </c>
      <c r="D113" s="133">
        <v>44740</v>
      </c>
      <c r="E113" s="84">
        <f>VLOOKUP(B113,'ABSEN MANUAL'!$B$7:$AR$109,40,0)</f>
        <v>22</v>
      </c>
      <c r="F113" s="84">
        <f>VLOOKUP(B113,'ABSEN MANUAL'!$B$7:$AR$109,41,0)</f>
        <v>0</v>
      </c>
      <c r="G113" s="84">
        <f>VLOOKUP(B113,'ABSEN MANUAL'!$B$7:$AR$109,42,0)</f>
        <v>0</v>
      </c>
      <c r="H113" s="84">
        <f>VLOOKUP(B113,'ABSEN MANUAL'!$B$7:$AR$109,43,0)</f>
        <v>22</v>
      </c>
      <c r="I113" s="101">
        <f t="shared" si="29"/>
        <v>0</v>
      </c>
      <c r="J113" s="102">
        <f t="shared" si="30"/>
        <v>0</v>
      </c>
      <c r="K113" s="102">
        <f t="shared" si="31"/>
        <v>495000</v>
      </c>
      <c r="L113" s="103">
        <v>0</v>
      </c>
      <c r="M113" s="103">
        <v>0</v>
      </c>
      <c r="N113" s="103">
        <v>0</v>
      </c>
      <c r="O113" s="104">
        <f t="shared" si="24"/>
        <v>0</v>
      </c>
      <c r="P113" s="104">
        <f t="shared" si="25"/>
        <v>0</v>
      </c>
      <c r="Q113" s="113">
        <f t="shared" si="26"/>
        <v>0</v>
      </c>
      <c r="R113" s="114">
        <f t="shared" si="27"/>
        <v>495000</v>
      </c>
      <c r="S113" s="110">
        <f t="shared" si="32"/>
        <v>220000</v>
      </c>
      <c r="T113" s="114"/>
      <c r="U113" s="115">
        <f t="shared" si="28"/>
        <v>715000</v>
      </c>
      <c r="V113" s="111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  <c r="DO113" s="119"/>
      <c r="DP113" s="119"/>
      <c r="DQ113" s="119"/>
      <c r="DR113" s="119"/>
      <c r="DS113" s="119"/>
      <c r="DT113" s="119"/>
      <c r="DU113" s="119"/>
      <c r="DV113" s="119"/>
      <c r="DW113" s="119"/>
      <c r="DX113" s="119"/>
      <c r="DY113" s="119"/>
      <c r="DZ113" s="119"/>
      <c r="EA113" s="119"/>
      <c r="EB113" s="119"/>
      <c r="EC113" s="119"/>
      <c r="ED113" s="119"/>
      <c r="EE113" s="119"/>
      <c r="EF113" s="119"/>
      <c r="EG113" s="119"/>
      <c r="EH113" s="119"/>
      <c r="EI113" s="119"/>
      <c r="EJ113" s="119"/>
      <c r="EK113" s="119"/>
      <c r="EL113" s="119"/>
      <c r="EM113" s="119"/>
      <c r="EN113" s="119"/>
      <c r="EO113" s="119"/>
      <c r="EP113" s="119"/>
      <c r="EQ113" s="119"/>
      <c r="ER113" s="119"/>
      <c r="ES113" s="119"/>
      <c r="ET113" s="119"/>
      <c r="EU113" s="119"/>
      <c r="EV113" s="119"/>
      <c r="EW113" s="119"/>
      <c r="EX113" s="119"/>
      <c r="EY113" s="119"/>
      <c r="EZ113" s="119"/>
      <c r="FA113" s="119"/>
      <c r="FB113" s="119"/>
      <c r="FC113" s="119"/>
      <c r="FD113" s="119"/>
      <c r="FE113" s="119"/>
      <c r="FF113" s="119"/>
      <c r="FG113" s="119"/>
      <c r="FH113" s="119"/>
      <c r="FI113" s="119"/>
      <c r="FJ113" s="119"/>
      <c r="FK113" s="119"/>
      <c r="FL113" s="119"/>
      <c r="FM113" s="119"/>
      <c r="FN113" s="119"/>
      <c r="FO113" s="119"/>
      <c r="FP113" s="119"/>
      <c r="FQ113" s="119"/>
      <c r="FR113" s="119"/>
      <c r="FS113" s="119"/>
      <c r="FT113" s="119"/>
      <c r="FU113" s="119"/>
      <c r="FV113" s="119"/>
      <c r="FW113" s="119"/>
      <c r="FX113" s="119"/>
      <c r="FY113" s="119"/>
      <c r="FZ113" s="119"/>
      <c r="GA113" s="119"/>
      <c r="GB113" s="119"/>
      <c r="GC113" s="119"/>
      <c r="GD113" s="119"/>
      <c r="GE113" s="119"/>
      <c r="GF113" s="119"/>
      <c r="GG113" s="119"/>
      <c r="GH113" s="119"/>
      <c r="GI113" s="119"/>
      <c r="GJ113" s="119"/>
      <c r="GK113" s="119"/>
      <c r="GL113" s="119"/>
      <c r="GM113" s="119"/>
      <c r="GN113" s="119"/>
      <c r="GO113" s="119"/>
      <c r="GP113" s="119"/>
      <c r="GQ113" s="119"/>
      <c r="GR113" s="119"/>
      <c r="GS113" s="119"/>
      <c r="GT113" s="119"/>
      <c r="GU113" s="119"/>
      <c r="GV113" s="119"/>
      <c r="GW113" s="119"/>
      <c r="GX113" s="119"/>
      <c r="GY113" s="119"/>
      <c r="GZ113" s="119"/>
      <c r="HA113" s="119"/>
      <c r="HB113" s="119"/>
      <c r="HC113" s="119"/>
      <c r="HD113" s="119"/>
      <c r="HE113" s="119"/>
      <c r="HF113" s="119"/>
      <c r="HG113" s="119"/>
      <c r="HH113" s="119"/>
      <c r="HI113" s="119"/>
      <c r="HJ113" s="119"/>
      <c r="HK113" s="119"/>
      <c r="HL113" s="119"/>
      <c r="HM113" s="119"/>
      <c r="HN113" s="119"/>
      <c r="HO113" s="119"/>
      <c r="HP113" s="119"/>
      <c r="HQ113" s="119"/>
      <c r="HR113" s="119"/>
      <c r="HS113" s="119"/>
      <c r="HT113" s="119"/>
      <c r="HU113" s="119"/>
      <c r="HV113" s="119"/>
      <c r="HW113" s="119"/>
      <c r="HX113" s="119"/>
      <c r="HY113" s="119"/>
      <c r="HZ113" s="119"/>
      <c r="IA113" s="119"/>
      <c r="IB113" s="119"/>
      <c r="IC113" s="119"/>
      <c r="ID113" s="119"/>
      <c r="IE113" s="119"/>
      <c r="IF113" s="119"/>
      <c r="IG113" s="119"/>
      <c r="IH113" s="119"/>
      <c r="II113" s="119"/>
      <c r="IJ113" s="119"/>
      <c r="IK113" s="119"/>
      <c r="IL113" s="119"/>
      <c r="IM113" s="119"/>
      <c r="IN113" s="119"/>
      <c r="IO113" s="119"/>
      <c r="IP113" s="119"/>
      <c r="IQ113" s="119"/>
      <c r="IR113" s="119"/>
      <c r="IS113" s="119"/>
      <c r="IT113" s="119"/>
      <c r="IU113" s="120"/>
      <c r="IV113" s="121"/>
    </row>
    <row r="114" spans="1:256" s="61" customFormat="1" ht="29.1" customHeight="1">
      <c r="A114" s="83">
        <v>101</v>
      </c>
      <c r="B114" s="131" t="s">
        <v>356</v>
      </c>
      <c r="C114" s="132" t="s">
        <v>357</v>
      </c>
      <c r="D114" s="133">
        <v>44740</v>
      </c>
      <c r="E114" s="84">
        <f>VLOOKUP(B114,'ABSEN MANUAL'!$B$7:$AR$109,40,0)</f>
        <v>22</v>
      </c>
      <c r="F114" s="84">
        <f>VLOOKUP(B114,'ABSEN MANUAL'!$B$7:$AR$109,41,0)</f>
        <v>0</v>
      </c>
      <c r="G114" s="84">
        <f>VLOOKUP(B114,'ABSEN MANUAL'!$B$7:$AR$109,42,0)</f>
        <v>0</v>
      </c>
      <c r="H114" s="84">
        <f>VLOOKUP(B114,'ABSEN MANUAL'!$B$7:$AR$109,43,0)</f>
        <v>22</v>
      </c>
      <c r="I114" s="101">
        <f t="shared" si="29"/>
        <v>0</v>
      </c>
      <c r="J114" s="102">
        <f t="shared" si="30"/>
        <v>0</v>
      </c>
      <c r="K114" s="102">
        <f t="shared" si="31"/>
        <v>495000</v>
      </c>
      <c r="L114" s="103">
        <v>0</v>
      </c>
      <c r="M114" s="103">
        <v>0</v>
      </c>
      <c r="N114" s="103">
        <v>0</v>
      </c>
      <c r="O114" s="104">
        <f t="shared" si="24"/>
        <v>0</v>
      </c>
      <c r="P114" s="104">
        <f t="shared" si="25"/>
        <v>0</v>
      </c>
      <c r="Q114" s="113">
        <f t="shared" si="26"/>
        <v>0</v>
      </c>
      <c r="R114" s="114">
        <f t="shared" si="27"/>
        <v>495000</v>
      </c>
      <c r="S114" s="110">
        <f t="shared" si="32"/>
        <v>220000</v>
      </c>
      <c r="T114" s="114"/>
      <c r="U114" s="115">
        <f t="shared" si="28"/>
        <v>715000</v>
      </c>
      <c r="V114" s="111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  <c r="DO114" s="119"/>
      <c r="DP114" s="119"/>
      <c r="DQ114" s="119"/>
      <c r="DR114" s="119"/>
      <c r="DS114" s="119"/>
      <c r="DT114" s="119"/>
      <c r="DU114" s="119"/>
      <c r="DV114" s="119"/>
      <c r="DW114" s="119"/>
      <c r="DX114" s="119"/>
      <c r="DY114" s="119"/>
      <c r="DZ114" s="119"/>
      <c r="EA114" s="119"/>
      <c r="EB114" s="119"/>
      <c r="EC114" s="119"/>
      <c r="ED114" s="119"/>
      <c r="EE114" s="119"/>
      <c r="EF114" s="119"/>
      <c r="EG114" s="119"/>
      <c r="EH114" s="119"/>
      <c r="EI114" s="119"/>
      <c r="EJ114" s="119"/>
      <c r="EK114" s="119"/>
      <c r="EL114" s="119"/>
      <c r="EM114" s="119"/>
      <c r="EN114" s="119"/>
      <c r="EO114" s="119"/>
      <c r="EP114" s="119"/>
      <c r="EQ114" s="119"/>
      <c r="ER114" s="119"/>
      <c r="ES114" s="119"/>
      <c r="ET114" s="119"/>
      <c r="EU114" s="119"/>
      <c r="EV114" s="119"/>
      <c r="EW114" s="119"/>
      <c r="EX114" s="119"/>
      <c r="EY114" s="119"/>
      <c r="EZ114" s="119"/>
      <c r="FA114" s="119"/>
      <c r="FB114" s="119"/>
      <c r="FC114" s="119"/>
      <c r="FD114" s="119"/>
      <c r="FE114" s="119"/>
      <c r="FF114" s="119"/>
      <c r="FG114" s="119"/>
      <c r="FH114" s="119"/>
      <c r="FI114" s="119"/>
      <c r="FJ114" s="119"/>
      <c r="FK114" s="119"/>
      <c r="FL114" s="119"/>
      <c r="FM114" s="119"/>
      <c r="FN114" s="119"/>
      <c r="FO114" s="119"/>
      <c r="FP114" s="119"/>
      <c r="FQ114" s="119"/>
      <c r="FR114" s="119"/>
      <c r="FS114" s="119"/>
      <c r="FT114" s="119"/>
      <c r="FU114" s="119"/>
      <c r="FV114" s="119"/>
      <c r="FW114" s="119"/>
      <c r="FX114" s="119"/>
      <c r="FY114" s="119"/>
      <c r="FZ114" s="119"/>
      <c r="GA114" s="119"/>
      <c r="GB114" s="119"/>
      <c r="GC114" s="119"/>
      <c r="GD114" s="119"/>
      <c r="GE114" s="119"/>
      <c r="GF114" s="119"/>
      <c r="GG114" s="119"/>
      <c r="GH114" s="119"/>
      <c r="GI114" s="119"/>
      <c r="GJ114" s="119"/>
      <c r="GK114" s="119"/>
      <c r="GL114" s="119"/>
      <c r="GM114" s="119"/>
      <c r="GN114" s="119"/>
      <c r="GO114" s="119"/>
      <c r="GP114" s="119"/>
      <c r="GQ114" s="119"/>
      <c r="GR114" s="119"/>
      <c r="GS114" s="119"/>
      <c r="GT114" s="119"/>
      <c r="GU114" s="119"/>
      <c r="GV114" s="119"/>
      <c r="GW114" s="119"/>
      <c r="GX114" s="119"/>
      <c r="GY114" s="119"/>
      <c r="GZ114" s="119"/>
      <c r="HA114" s="119"/>
      <c r="HB114" s="119"/>
      <c r="HC114" s="119"/>
      <c r="HD114" s="119"/>
      <c r="HE114" s="119"/>
      <c r="HF114" s="119"/>
      <c r="HG114" s="119"/>
      <c r="HH114" s="119"/>
      <c r="HI114" s="119"/>
      <c r="HJ114" s="119"/>
      <c r="HK114" s="119"/>
      <c r="HL114" s="119"/>
      <c r="HM114" s="119"/>
      <c r="HN114" s="119"/>
      <c r="HO114" s="119"/>
      <c r="HP114" s="119"/>
      <c r="HQ114" s="119"/>
      <c r="HR114" s="119"/>
      <c r="HS114" s="119"/>
      <c r="HT114" s="119"/>
      <c r="HU114" s="119"/>
      <c r="HV114" s="119"/>
      <c r="HW114" s="119"/>
      <c r="HX114" s="119"/>
      <c r="HY114" s="119"/>
      <c r="HZ114" s="119"/>
      <c r="IA114" s="119"/>
      <c r="IB114" s="119"/>
      <c r="IC114" s="119"/>
      <c r="ID114" s="119"/>
      <c r="IE114" s="119"/>
      <c r="IF114" s="119"/>
      <c r="IG114" s="119"/>
      <c r="IH114" s="119"/>
      <c r="II114" s="119"/>
      <c r="IJ114" s="119"/>
      <c r="IK114" s="119"/>
      <c r="IL114" s="119"/>
      <c r="IM114" s="119"/>
      <c r="IN114" s="119"/>
      <c r="IO114" s="119"/>
      <c r="IP114" s="119"/>
      <c r="IQ114" s="119"/>
      <c r="IR114" s="119"/>
      <c r="IS114" s="119"/>
      <c r="IT114" s="119"/>
      <c r="IU114" s="120"/>
      <c r="IV114" s="121"/>
    </row>
    <row r="115" spans="1:256" s="61" customFormat="1" ht="29.1" customHeight="1">
      <c r="A115" s="83">
        <v>102</v>
      </c>
      <c r="B115" s="131" t="s">
        <v>358</v>
      </c>
      <c r="C115" s="132" t="s">
        <v>359</v>
      </c>
      <c r="D115" s="133">
        <v>44740</v>
      </c>
      <c r="E115" s="84">
        <f>VLOOKUP(B115,'ABSEN MANUAL'!$B$7:$AR$109,40,0)</f>
        <v>22</v>
      </c>
      <c r="F115" s="84">
        <f>VLOOKUP(B115,'ABSEN MANUAL'!$B$7:$AR$109,41,0)</f>
        <v>0</v>
      </c>
      <c r="G115" s="84">
        <f>VLOOKUP(B115,'ABSEN MANUAL'!$B$7:$AR$109,42,0)</f>
        <v>0</v>
      </c>
      <c r="H115" s="84">
        <f>VLOOKUP(B115,'ABSEN MANUAL'!$B$7:$AR$109,43,0)</f>
        <v>22</v>
      </c>
      <c r="I115" s="101">
        <f t="shared" si="29"/>
        <v>0</v>
      </c>
      <c r="J115" s="102">
        <f t="shared" si="30"/>
        <v>0</v>
      </c>
      <c r="K115" s="102">
        <f t="shared" si="31"/>
        <v>495000</v>
      </c>
      <c r="L115" s="103">
        <v>0</v>
      </c>
      <c r="M115" s="103">
        <v>0</v>
      </c>
      <c r="N115" s="103">
        <v>0</v>
      </c>
      <c r="O115" s="104">
        <f t="shared" si="24"/>
        <v>0</v>
      </c>
      <c r="P115" s="104">
        <f t="shared" si="25"/>
        <v>0</v>
      </c>
      <c r="Q115" s="113">
        <f t="shared" si="26"/>
        <v>0</v>
      </c>
      <c r="R115" s="114">
        <f t="shared" si="27"/>
        <v>495000</v>
      </c>
      <c r="S115" s="110">
        <f t="shared" si="32"/>
        <v>220000</v>
      </c>
      <c r="T115" s="114"/>
      <c r="U115" s="115">
        <f t="shared" si="28"/>
        <v>715000</v>
      </c>
      <c r="V115" s="111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  <c r="DV115" s="119"/>
      <c r="DW115" s="119"/>
      <c r="DX115" s="119"/>
      <c r="DY115" s="119"/>
      <c r="DZ115" s="119"/>
      <c r="EA115" s="119"/>
      <c r="EB115" s="119"/>
      <c r="EC115" s="119"/>
      <c r="ED115" s="119"/>
      <c r="EE115" s="119"/>
      <c r="EF115" s="119"/>
      <c r="EG115" s="119"/>
      <c r="EH115" s="119"/>
      <c r="EI115" s="119"/>
      <c r="EJ115" s="119"/>
      <c r="EK115" s="119"/>
      <c r="EL115" s="119"/>
      <c r="EM115" s="119"/>
      <c r="EN115" s="119"/>
      <c r="EO115" s="119"/>
      <c r="EP115" s="119"/>
      <c r="EQ115" s="119"/>
      <c r="ER115" s="119"/>
      <c r="ES115" s="119"/>
      <c r="ET115" s="119"/>
      <c r="EU115" s="119"/>
      <c r="EV115" s="119"/>
      <c r="EW115" s="119"/>
      <c r="EX115" s="119"/>
      <c r="EY115" s="119"/>
      <c r="EZ115" s="119"/>
      <c r="FA115" s="119"/>
      <c r="FB115" s="119"/>
      <c r="FC115" s="119"/>
      <c r="FD115" s="119"/>
      <c r="FE115" s="119"/>
      <c r="FF115" s="119"/>
      <c r="FG115" s="119"/>
      <c r="FH115" s="119"/>
      <c r="FI115" s="119"/>
      <c r="FJ115" s="119"/>
      <c r="FK115" s="119"/>
      <c r="FL115" s="119"/>
      <c r="FM115" s="119"/>
      <c r="FN115" s="119"/>
      <c r="FO115" s="119"/>
      <c r="FP115" s="119"/>
      <c r="FQ115" s="119"/>
      <c r="FR115" s="119"/>
      <c r="FS115" s="119"/>
      <c r="FT115" s="119"/>
      <c r="FU115" s="119"/>
      <c r="FV115" s="119"/>
      <c r="FW115" s="119"/>
      <c r="FX115" s="119"/>
      <c r="FY115" s="119"/>
      <c r="FZ115" s="119"/>
      <c r="GA115" s="119"/>
      <c r="GB115" s="119"/>
      <c r="GC115" s="119"/>
      <c r="GD115" s="119"/>
      <c r="GE115" s="119"/>
      <c r="GF115" s="119"/>
      <c r="GG115" s="119"/>
      <c r="GH115" s="119"/>
      <c r="GI115" s="119"/>
      <c r="GJ115" s="119"/>
      <c r="GK115" s="119"/>
      <c r="GL115" s="119"/>
      <c r="GM115" s="119"/>
      <c r="GN115" s="119"/>
      <c r="GO115" s="119"/>
      <c r="GP115" s="119"/>
      <c r="GQ115" s="119"/>
      <c r="GR115" s="119"/>
      <c r="GS115" s="119"/>
      <c r="GT115" s="119"/>
      <c r="GU115" s="119"/>
      <c r="GV115" s="119"/>
      <c r="GW115" s="119"/>
      <c r="GX115" s="119"/>
      <c r="GY115" s="119"/>
      <c r="GZ115" s="119"/>
      <c r="HA115" s="119"/>
      <c r="HB115" s="119"/>
      <c r="HC115" s="119"/>
      <c r="HD115" s="119"/>
      <c r="HE115" s="119"/>
      <c r="HF115" s="119"/>
      <c r="HG115" s="119"/>
      <c r="HH115" s="119"/>
      <c r="HI115" s="119"/>
      <c r="HJ115" s="119"/>
      <c r="HK115" s="119"/>
      <c r="HL115" s="119"/>
      <c r="HM115" s="119"/>
      <c r="HN115" s="119"/>
      <c r="HO115" s="119"/>
      <c r="HP115" s="119"/>
      <c r="HQ115" s="119"/>
      <c r="HR115" s="119"/>
      <c r="HS115" s="119"/>
      <c r="HT115" s="119"/>
      <c r="HU115" s="119"/>
      <c r="HV115" s="119"/>
      <c r="HW115" s="119"/>
      <c r="HX115" s="119"/>
      <c r="HY115" s="119"/>
      <c r="HZ115" s="119"/>
      <c r="IA115" s="119"/>
      <c r="IB115" s="119"/>
      <c r="IC115" s="119"/>
      <c r="ID115" s="119"/>
      <c r="IE115" s="119"/>
      <c r="IF115" s="119"/>
      <c r="IG115" s="119"/>
      <c r="IH115" s="119"/>
      <c r="II115" s="119"/>
      <c r="IJ115" s="119"/>
      <c r="IK115" s="119"/>
      <c r="IL115" s="119"/>
      <c r="IM115" s="119"/>
      <c r="IN115" s="119"/>
      <c r="IO115" s="119"/>
      <c r="IP115" s="119"/>
      <c r="IQ115" s="119"/>
      <c r="IR115" s="119"/>
      <c r="IS115" s="119"/>
      <c r="IT115" s="119"/>
      <c r="IU115" s="120"/>
      <c r="IV115" s="121"/>
    </row>
    <row r="116" spans="1:256" s="61" customFormat="1" ht="29.1" customHeight="1">
      <c r="A116" s="83">
        <v>103</v>
      </c>
      <c r="B116" s="128" t="s">
        <v>360</v>
      </c>
      <c r="C116" s="129" t="s">
        <v>361</v>
      </c>
      <c r="D116" s="130">
        <v>44750</v>
      </c>
      <c r="E116" s="84">
        <f>VLOOKUP(B116,'ABSEN MANUAL'!$B$7:$AR$109,40,0)</f>
        <v>21</v>
      </c>
      <c r="F116" s="84">
        <f>VLOOKUP(B116,'ABSEN MANUAL'!$B$7:$AR$109,41,0)</f>
        <v>0</v>
      </c>
      <c r="G116" s="84">
        <f>VLOOKUP(B116,'ABSEN MANUAL'!$B$7:$AR$109,42,0)</f>
        <v>0</v>
      </c>
      <c r="H116" s="84">
        <f>VLOOKUP(B116,'ABSEN MANUAL'!$B$7:$AR$109,43,0)</f>
        <v>21</v>
      </c>
      <c r="I116" s="101">
        <f t="shared" si="29"/>
        <v>0</v>
      </c>
      <c r="J116" s="102">
        <f t="shared" si="30"/>
        <v>0</v>
      </c>
      <c r="K116" s="102">
        <f t="shared" si="31"/>
        <v>472500</v>
      </c>
      <c r="L116" s="103">
        <v>0</v>
      </c>
      <c r="M116" s="103">
        <v>0</v>
      </c>
      <c r="N116" s="103">
        <v>0</v>
      </c>
      <c r="O116" s="104">
        <f t="shared" si="24"/>
        <v>0</v>
      </c>
      <c r="P116" s="104">
        <f t="shared" si="25"/>
        <v>0</v>
      </c>
      <c r="Q116" s="113">
        <f t="shared" si="26"/>
        <v>0</v>
      </c>
      <c r="R116" s="114">
        <f t="shared" si="27"/>
        <v>472500</v>
      </c>
      <c r="S116" s="110">
        <f t="shared" si="32"/>
        <v>210000</v>
      </c>
      <c r="T116" s="114"/>
      <c r="U116" s="115">
        <f t="shared" si="28"/>
        <v>682500</v>
      </c>
      <c r="V116" s="111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119"/>
      <c r="DR116" s="119"/>
      <c r="DS116" s="119"/>
      <c r="DT116" s="119"/>
      <c r="DU116" s="119"/>
      <c r="DV116" s="119"/>
      <c r="DW116" s="119"/>
      <c r="DX116" s="119"/>
      <c r="DY116" s="119"/>
      <c r="DZ116" s="119"/>
      <c r="EA116" s="119"/>
      <c r="EB116" s="119"/>
      <c r="EC116" s="119"/>
      <c r="ED116" s="119"/>
      <c r="EE116" s="119"/>
      <c r="EF116" s="119"/>
      <c r="EG116" s="119"/>
      <c r="EH116" s="119"/>
      <c r="EI116" s="119"/>
      <c r="EJ116" s="119"/>
      <c r="EK116" s="119"/>
      <c r="EL116" s="119"/>
      <c r="EM116" s="119"/>
      <c r="EN116" s="119"/>
      <c r="EO116" s="119"/>
      <c r="EP116" s="119"/>
      <c r="EQ116" s="119"/>
      <c r="ER116" s="119"/>
      <c r="ES116" s="119"/>
      <c r="ET116" s="119"/>
      <c r="EU116" s="119"/>
      <c r="EV116" s="119"/>
      <c r="EW116" s="119"/>
      <c r="EX116" s="119"/>
      <c r="EY116" s="119"/>
      <c r="EZ116" s="119"/>
      <c r="FA116" s="119"/>
      <c r="FB116" s="119"/>
      <c r="FC116" s="119"/>
      <c r="FD116" s="119"/>
      <c r="FE116" s="119"/>
      <c r="FF116" s="119"/>
      <c r="FG116" s="119"/>
      <c r="FH116" s="119"/>
      <c r="FI116" s="119"/>
      <c r="FJ116" s="119"/>
      <c r="FK116" s="119"/>
      <c r="FL116" s="119"/>
      <c r="FM116" s="119"/>
      <c r="FN116" s="119"/>
      <c r="FO116" s="119"/>
      <c r="FP116" s="119"/>
      <c r="FQ116" s="119"/>
      <c r="FR116" s="119"/>
      <c r="FS116" s="119"/>
      <c r="FT116" s="119"/>
      <c r="FU116" s="119"/>
      <c r="FV116" s="119"/>
      <c r="FW116" s="119"/>
      <c r="FX116" s="119"/>
      <c r="FY116" s="119"/>
      <c r="FZ116" s="119"/>
      <c r="GA116" s="119"/>
      <c r="GB116" s="119"/>
      <c r="GC116" s="119"/>
      <c r="GD116" s="119"/>
      <c r="GE116" s="119"/>
      <c r="GF116" s="119"/>
      <c r="GG116" s="119"/>
      <c r="GH116" s="119"/>
      <c r="GI116" s="119"/>
      <c r="GJ116" s="119"/>
      <c r="GK116" s="119"/>
      <c r="GL116" s="119"/>
      <c r="GM116" s="119"/>
      <c r="GN116" s="119"/>
      <c r="GO116" s="119"/>
      <c r="GP116" s="119"/>
      <c r="GQ116" s="119"/>
      <c r="GR116" s="119"/>
      <c r="GS116" s="119"/>
      <c r="GT116" s="119"/>
      <c r="GU116" s="119"/>
      <c r="GV116" s="119"/>
      <c r="GW116" s="119"/>
      <c r="GX116" s="119"/>
      <c r="GY116" s="119"/>
      <c r="GZ116" s="119"/>
      <c r="HA116" s="119"/>
      <c r="HB116" s="119"/>
      <c r="HC116" s="119"/>
      <c r="HD116" s="119"/>
      <c r="HE116" s="119"/>
      <c r="HF116" s="119"/>
      <c r="HG116" s="119"/>
      <c r="HH116" s="119"/>
      <c r="HI116" s="119"/>
      <c r="HJ116" s="119"/>
      <c r="HK116" s="119"/>
      <c r="HL116" s="119"/>
      <c r="HM116" s="119"/>
      <c r="HN116" s="119"/>
      <c r="HO116" s="119"/>
      <c r="HP116" s="119"/>
      <c r="HQ116" s="119"/>
      <c r="HR116" s="119"/>
      <c r="HS116" s="119"/>
      <c r="HT116" s="119"/>
      <c r="HU116" s="119"/>
      <c r="HV116" s="119"/>
      <c r="HW116" s="119"/>
      <c r="HX116" s="119"/>
      <c r="HY116" s="119"/>
      <c r="HZ116" s="119"/>
      <c r="IA116" s="119"/>
      <c r="IB116" s="119"/>
      <c r="IC116" s="119"/>
      <c r="ID116" s="119"/>
      <c r="IE116" s="119"/>
      <c r="IF116" s="119"/>
      <c r="IG116" s="119"/>
      <c r="IH116" s="119"/>
      <c r="II116" s="119"/>
      <c r="IJ116" s="119"/>
      <c r="IK116" s="119"/>
      <c r="IL116" s="119"/>
      <c r="IM116" s="119"/>
      <c r="IN116" s="119"/>
      <c r="IO116" s="119"/>
      <c r="IP116" s="119"/>
      <c r="IQ116" s="119"/>
      <c r="IR116" s="119"/>
      <c r="IS116" s="119"/>
      <c r="IT116" s="119"/>
      <c r="IU116" s="120"/>
      <c r="IV116" s="121"/>
    </row>
    <row r="117" spans="1:256" s="62" customFormat="1" ht="39.75" customHeight="1">
      <c r="A117" s="364" t="s">
        <v>362</v>
      </c>
      <c r="B117" s="365"/>
      <c r="C117" s="366"/>
      <c r="D117" s="134"/>
      <c r="E117" s="135">
        <f>SUM(E14:E116)</f>
        <v>2185</v>
      </c>
      <c r="F117" s="135">
        <f t="shared" ref="F117:H117" si="33">SUM(F14:F116)</f>
        <v>0</v>
      </c>
      <c r="G117" s="135">
        <f t="shared" si="33"/>
        <v>0</v>
      </c>
      <c r="H117" s="135">
        <f t="shared" si="33"/>
        <v>2185</v>
      </c>
      <c r="I117" s="155">
        <f>SUM(I14:I116)</f>
        <v>0</v>
      </c>
      <c r="J117" s="155">
        <f t="shared" ref="J117:U117" si="34">SUM(J14:J116)</f>
        <v>0</v>
      </c>
      <c r="K117" s="155">
        <f t="shared" si="34"/>
        <v>49162500</v>
      </c>
      <c r="L117" s="431">
        <f>SUM(L14:L116)</f>
        <v>0</v>
      </c>
      <c r="M117" s="431">
        <f t="shared" ref="M117:N117" si="35">SUM(M14:M116)</f>
        <v>0</v>
      </c>
      <c r="N117" s="431">
        <f t="shared" si="35"/>
        <v>0</v>
      </c>
      <c r="O117" s="155">
        <f t="shared" si="34"/>
        <v>0</v>
      </c>
      <c r="P117" s="155">
        <f t="shared" si="34"/>
        <v>0</v>
      </c>
      <c r="Q117" s="155">
        <f t="shared" si="34"/>
        <v>0</v>
      </c>
      <c r="R117" s="155">
        <f t="shared" si="34"/>
        <v>49162500</v>
      </c>
      <c r="S117" s="155">
        <f t="shared" si="34"/>
        <v>21850000</v>
      </c>
      <c r="T117" s="155">
        <f t="shared" si="34"/>
        <v>0</v>
      </c>
      <c r="U117" s="155">
        <f t="shared" si="34"/>
        <v>71012500</v>
      </c>
      <c r="V117" s="168"/>
      <c r="W117" s="62" t="e">
        <f>SUM(#REF!)</f>
        <v>#REF!</v>
      </c>
      <c r="X117" s="62" t="e">
        <f>SUM(#REF!)</f>
        <v>#REF!</v>
      </c>
      <c r="Y117" s="62" t="e">
        <f>SUM(#REF!)</f>
        <v>#REF!</v>
      </c>
      <c r="Z117" s="62" t="e">
        <f>SUM(#REF!)</f>
        <v>#REF!</v>
      </c>
      <c r="AA117" s="62" t="e">
        <f>SUM(#REF!)</f>
        <v>#REF!</v>
      </c>
      <c r="AB117" s="62" t="e">
        <f>SUM(#REF!)</f>
        <v>#REF!</v>
      </c>
      <c r="AC117" s="62" t="e">
        <f>SUM(#REF!)</f>
        <v>#REF!</v>
      </c>
      <c r="AD117" s="62" t="e">
        <f>SUM(#REF!)</f>
        <v>#REF!</v>
      </c>
      <c r="AE117" s="62" t="e">
        <f>SUM(#REF!)</f>
        <v>#REF!</v>
      </c>
      <c r="AF117" s="62" t="e">
        <f>SUM(#REF!)</f>
        <v>#REF!</v>
      </c>
      <c r="AG117" s="62" t="e">
        <f>SUM(#REF!)</f>
        <v>#REF!</v>
      </c>
    </row>
    <row r="118" spans="1:256" s="62" customFormat="1" ht="11.25" customHeight="1">
      <c r="A118" s="136"/>
      <c r="B118" s="81"/>
      <c r="C118" s="81"/>
      <c r="D118" s="81"/>
      <c r="E118" s="137"/>
      <c r="F118" s="137"/>
      <c r="G118" s="137"/>
      <c r="H118" s="137"/>
      <c r="I118" s="156"/>
      <c r="J118" s="156"/>
      <c r="K118" s="156"/>
      <c r="L118" s="157"/>
      <c r="M118" s="157"/>
      <c r="N118" s="157"/>
      <c r="O118" s="156"/>
      <c r="P118" s="156"/>
      <c r="Q118" s="156"/>
      <c r="R118" s="156"/>
      <c r="S118" s="156"/>
      <c r="T118" s="156"/>
      <c r="U118" s="156"/>
      <c r="V118" s="168"/>
    </row>
    <row r="119" spans="1:256" s="62" customFormat="1" ht="36.75" customHeight="1">
      <c r="A119" s="136"/>
      <c r="B119" s="81"/>
      <c r="C119" s="81"/>
      <c r="D119" s="81"/>
      <c r="E119" s="137"/>
      <c r="F119" s="137"/>
      <c r="G119" s="137"/>
      <c r="H119" s="137"/>
      <c r="I119" s="156"/>
      <c r="J119" s="156"/>
      <c r="K119" s="156"/>
      <c r="L119" s="157"/>
      <c r="M119" s="157"/>
      <c r="N119" s="157"/>
      <c r="O119" s="156"/>
      <c r="P119" s="156"/>
      <c r="Q119" s="156"/>
      <c r="R119" s="156"/>
      <c r="S119" s="156"/>
      <c r="T119" s="156"/>
      <c r="U119" s="156"/>
      <c r="V119" s="168"/>
    </row>
    <row r="120" spans="1:256" s="62" customFormat="1" ht="36.75" customHeight="1">
      <c r="A120" s="136"/>
      <c r="B120" s="81"/>
      <c r="C120" s="81"/>
      <c r="D120" s="138"/>
      <c r="E120" s="139"/>
      <c r="F120" s="367"/>
      <c r="G120" s="367"/>
      <c r="H120" s="139"/>
      <c r="I120" s="158"/>
      <c r="J120" s="159"/>
      <c r="K120" s="159"/>
      <c r="L120" s="160"/>
      <c r="M120" s="160"/>
      <c r="N120" s="160"/>
      <c r="O120" s="139"/>
      <c r="Q120" s="169"/>
      <c r="R120" s="170"/>
      <c r="S120" s="170"/>
      <c r="T120" s="169"/>
      <c r="U120" s="170"/>
    </row>
    <row r="121" spans="1:256" s="63" customFormat="1" ht="36.75" customHeight="1">
      <c r="B121" s="140"/>
      <c r="C121" s="141"/>
      <c r="D121" s="142"/>
      <c r="E121" s="143"/>
      <c r="F121" s="143"/>
      <c r="G121" s="143"/>
      <c r="H121" s="143"/>
      <c r="I121" s="143"/>
      <c r="J121" s="161"/>
      <c r="K121" s="161"/>
      <c r="L121" s="351"/>
      <c r="M121" s="351"/>
      <c r="N121" s="351"/>
      <c r="O121" s="162"/>
      <c r="P121" s="352"/>
      <c r="Q121" s="352"/>
      <c r="R121" s="162"/>
      <c r="S121" s="162"/>
      <c r="T121" s="162"/>
      <c r="U121" s="162"/>
      <c r="V121" s="171"/>
      <c r="W121" s="63">
        <f>+U117+T117</f>
        <v>71012500</v>
      </c>
    </row>
    <row r="122" spans="1:256" s="63" customFormat="1" ht="24.95" customHeight="1">
      <c r="B122" s="140"/>
      <c r="C122" s="141"/>
      <c r="D122" s="142"/>
      <c r="E122" s="143"/>
      <c r="F122" s="143"/>
      <c r="G122" s="381"/>
      <c r="H122" s="381"/>
      <c r="I122" s="143"/>
      <c r="J122" s="163"/>
      <c r="K122" s="161"/>
      <c r="L122" s="351"/>
      <c r="M122" s="351"/>
      <c r="N122" s="351"/>
      <c r="O122" s="162"/>
      <c r="P122" s="352"/>
      <c r="Q122" s="352"/>
      <c r="R122" s="352"/>
      <c r="S122" s="352"/>
      <c r="T122" s="162"/>
      <c r="U122" s="352"/>
      <c r="V122" s="171"/>
    </row>
    <row r="123" spans="1:256" s="63" customFormat="1" ht="18" customHeight="1">
      <c r="A123" s="144"/>
      <c r="B123" s="145"/>
      <c r="C123" s="146"/>
      <c r="D123" s="142"/>
      <c r="E123" s="143"/>
      <c r="F123" s="143"/>
      <c r="G123" s="143"/>
      <c r="H123" s="143"/>
      <c r="I123" s="143"/>
      <c r="J123" s="161"/>
      <c r="K123" s="164"/>
      <c r="L123" s="351"/>
      <c r="M123" s="351"/>
      <c r="N123" s="351"/>
      <c r="O123" s="162"/>
      <c r="P123" s="352"/>
      <c r="Q123" s="352"/>
      <c r="R123" s="352"/>
      <c r="S123" s="352"/>
      <c r="T123" s="162"/>
      <c r="U123" s="352"/>
    </row>
    <row r="124" spans="1:256" s="63" customFormat="1" ht="15" customHeight="1">
      <c r="A124" s="147"/>
      <c r="B124" s="145"/>
      <c r="C124" s="145"/>
      <c r="D124" s="148"/>
      <c r="E124" s="143"/>
      <c r="F124" s="143"/>
      <c r="G124" s="143"/>
      <c r="H124" s="143"/>
      <c r="I124" s="143"/>
      <c r="J124" s="161"/>
      <c r="K124" s="164"/>
      <c r="L124" s="351"/>
      <c r="M124" s="351"/>
      <c r="N124" s="351"/>
      <c r="O124" s="162"/>
      <c r="P124" s="352"/>
      <c r="Q124" s="352"/>
      <c r="R124" s="352"/>
      <c r="S124" s="352"/>
      <c r="T124" s="162"/>
      <c r="U124" s="352"/>
    </row>
    <row r="125" spans="1:256" s="63" customFormat="1" ht="21" customHeight="1">
      <c r="A125" s="147"/>
      <c r="B125" s="145"/>
      <c r="C125" s="145"/>
      <c r="D125" s="149"/>
      <c r="E125" s="143"/>
      <c r="F125" s="143"/>
      <c r="G125" s="143"/>
      <c r="H125" s="143"/>
      <c r="I125" s="143"/>
      <c r="J125" s="161"/>
      <c r="K125" s="164"/>
      <c r="L125" s="351"/>
      <c r="M125" s="351"/>
      <c r="N125" s="351"/>
      <c r="O125" s="162"/>
      <c r="P125" s="352"/>
      <c r="Q125" s="352"/>
      <c r="R125" s="352"/>
      <c r="S125" s="352"/>
      <c r="T125" s="162"/>
      <c r="U125" s="352"/>
    </row>
    <row r="126" spans="1:256" s="63" customFormat="1" ht="18" customHeight="1">
      <c r="A126" s="147"/>
      <c r="B126" s="145"/>
      <c r="C126" s="145"/>
      <c r="D126" s="149"/>
      <c r="E126" s="143"/>
      <c r="F126" s="143"/>
      <c r="G126" s="150"/>
      <c r="H126" s="143"/>
      <c r="I126" s="143"/>
      <c r="J126" s="165"/>
      <c r="K126" s="164"/>
      <c r="L126" s="351"/>
      <c r="M126" s="351"/>
      <c r="N126" s="351"/>
      <c r="O126" s="162"/>
      <c r="P126" s="352"/>
      <c r="Q126" s="352"/>
      <c r="R126" s="352"/>
      <c r="S126" s="352"/>
      <c r="T126" s="162"/>
      <c r="U126" s="352"/>
    </row>
    <row r="127" spans="1:256" s="63" customFormat="1" ht="26.1" customHeight="1">
      <c r="A127" s="151"/>
      <c r="B127" s="145"/>
      <c r="C127" s="145"/>
      <c r="D127" s="141"/>
      <c r="E127" s="152"/>
      <c r="F127" s="152"/>
      <c r="G127" s="143"/>
      <c r="H127" s="143"/>
      <c r="I127" s="143"/>
      <c r="J127" s="164"/>
      <c r="K127" s="161"/>
      <c r="L127" s="351"/>
      <c r="M127" s="351"/>
      <c r="N127" s="351"/>
      <c r="O127" s="162"/>
      <c r="P127" s="352"/>
      <c r="Q127" s="352"/>
      <c r="R127" s="162"/>
      <c r="S127" s="162"/>
      <c r="T127" s="162"/>
      <c r="U127" s="162"/>
    </row>
    <row r="128" spans="1:256" s="62" customFormat="1" ht="22.5">
      <c r="A128" s="153"/>
      <c r="B128" s="81"/>
      <c r="C128" s="80"/>
      <c r="D128" s="81"/>
      <c r="E128" s="154"/>
      <c r="F128" s="154"/>
      <c r="G128" s="154"/>
      <c r="H128" s="379"/>
      <c r="I128" s="379"/>
      <c r="J128" s="379"/>
      <c r="K128" s="373"/>
      <c r="L128" s="166"/>
      <c r="M128" s="166"/>
      <c r="N128" s="166"/>
      <c r="O128" s="380"/>
      <c r="P128" s="167"/>
      <c r="Q128" s="167"/>
      <c r="R128" s="167"/>
      <c r="S128" s="167"/>
      <c r="T128" s="167"/>
      <c r="U128" s="372"/>
    </row>
    <row r="129" spans="1:22" ht="18" customHeight="1">
      <c r="H129" s="379"/>
      <c r="I129" s="379"/>
      <c r="J129" s="379"/>
      <c r="K129" s="373"/>
      <c r="L129" s="166"/>
      <c r="M129" s="166"/>
      <c r="N129" s="166"/>
      <c r="O129" s="380"/>
      <c r="P129" s="167"/>
      <c r="Q129" s="167"/>
      <c r="R129" s="167"/>
      <c r="S129" s="167"/>
      <c r="T129" s="167"/>
      <c r="U129" s="373"/>
    </row>
    <row r="133" spans="1:22" s="64" customFormat="1" ht="24">
      <c r="A133" s="65"/>
      <c r="B133" s="66"/>
      <c r="C133" s="67"/>
      <c r="D133" s="66"/>
      <c r="E133" s="68"/>
      <c r="F133" s="68"/>
      <c r="G133" s="68"/>
      <c r="H133" s="68"/>
      <c r="I133" s="68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70"/>
    </row>
    <row r="134" spans="1:22" s="64" customFormat="1" ht="24">
      <c r="A134" s="65"/>
      <c r="B134" s="66"/>
      <c r="C134" s="67"/>
      <c r="D134" s="66"/>
      <c r="E134" s="68"/>
      <c r="F134" s="68"/>
      <c r="G134" s="68"/>
      <c r="H134" s="68"/>
      <c r="I134" s="68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70"/>
    </row>
  </sheetData>
  <mergeCells count="34">
    <mergeCell ref="T11:T13"/>
    <mergeCell ref="U11:U13"/>
    <mergeCell ref="U122:U126"/>
    <mergeCell ref="U128:U129"/>
    <mergeCell ref="F11:H12"/>
    <mergeCell ref="L11:N12"/>
    <mergeCell ref="L122:N126"/>
    <mergeCell ref="P122:Q126"/>
    <mergeCell ref="H128:J129"/>
    <mergeCell ref="K128:K129"/>
    <mergeCell ref="O128:O129"/>
    <mergeCell ref="R11:R13"/>
    <mergeCell ref="R122:R126"/>
    <mergeCell ref="S11:S13"/>
    <mergeCell ref="S122:S126"/>
    <mergeCell ref="G122:H122"/>
    <mergeCell ref="L127:N127"/>
    <mergeCell ref="P127:Q127"/>
    <mergeCell ref="A11:A13"/>
    <mergeCell ref="B11:B13"/>
    <mergeCell ref="C11:C13"/>
    <mergeCell ref="D11:D13"/>
    <mergeCell ref="E11:E13"/>
    <mergeCell ref="I11:K11"/>
    <mergeCell ref="O11:Q11"/>
    <mergeCell ref="A117:C117"/>
    <mergeCell ref="F120:G120"/>
    <mergeCell ref="L121:N121"/>
    <mergeCell ref="P121:Q121"/>
    <mergeCell ref="A1:U1"/>
    <mergeCell ref="A2:U2"/>
    <mergeCell ref="D3:I3"/>
    <mergeCell ref="D8:H8"/>
    <mergeCell ref="D9:I9"/>
  </mergeCells>
  <pageMargins left="0.25138888888888899" right="0" top="0" bottom="0" header="0" footer="0"/>
  <pageSetup scale="36" orientation="landscape" horizontalDpi="300" verticalDpi="360" r:id="rId1"/>
  <headerFooter alignWithMargins="0"/>
  <rowBreaks count="13" manualBreakCount="13">
    <brk id="37" max="16383" man="1"/>
    <brk id="82" max="16383" man="1"/>
    <brk id="128" max="16383" man="1"/>
    <brk id="128" max="16383" man="1"/>
    <brk id="128" max="16383" man="1"/>
    <brk id="129" max="16383" man="1"/>
    <brk id="129" max="16383" man="1"/>
    <brk id="129" max="16383" man="1"/>
    <brk id="129" max="16383" man="1"/>
    <brk id="129" max="16383" man="1"/>
    <brk id="129" max="16383" man="1"/>
    <brk id="129" max="16383" man="1"/>
    <brk id="130" max="16383" man="1"/>
  </rowBreaks>
  <colBreaks count="1" manualBreakCount="1">
    <brk id="21" max="141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AW124"/>
  <sheetViews>
    <sheetView view="pageBreakPreview" zoomScale="70" zoomScaleNormal="80" workbookViewId="0">
      <pane xSplit="4" ySplit="6" topLeftCell="E91" activePane="bottomRight" state="frozen"/>
      <selection pane="topRight"/>
      <selection pane="bottomLeft"/>
      <selection pane="bottomRight" activeCell="M97" sqref="M97"/>
    </sheetView>
  </sheetViews>
  <sheetFormatPr defaultColWidth="9" defaultRowHeight="12.75"/>
  <cols>
    <col min="1" max="1" width="5.140625" style="14" customWidth="1"/>
    <col min="2" max="2" width="13.7109375" style="15" customWidth="1"/>
    <col min="3" max="3" width="28.28515625" style="16" customWidth="1"/>
    <col min="4" max="4" width="13.140625" style="17" customWidth="1"/>
    <col min="5" max="5" width="4.85546875" style="16" customWidth="1"/>
    <col min="6" max="9" width="4.5703125" style="16" customWidth="1"/>
    <col min="10" max="10" width="5.42578125" style="16" customWidth="1"/>
    <col min="11" max="11" width="5.140625" style="16" customWidth="1"/>
    <col min="12" max="12" width="4.85546875" style="16" customWidth="1"/>
    <col min="13" max="13" width="5.42578125" style="16" customWidth="1"/>
    <col min="14" max="14" width="5" style="16" customWidth="1"/>
    <col min="15" max="15" width="4.5703125" style="16" customWidth="1"/>
    <col min="16" max="17" width="4.5703125" style="14" customWidth="1"/>
    <col min="18" max="18" width="4.5703125" style="16" customWidth="1"/>
    <col min="19" max="19" width="5.42578125" style="16" customWidth="1"/>
    <col min="20" max="20" width="5.42578125" style="16" hidden="1" customWidth="1"/>
    <col min="21" max="21" width="4.7109375" style="16" customWidth="1"/>
    <col min="22" max="22" width="5" style="16" customWidth="1"/>
    <col min="23" max="24" width="4.5703125" style="16" customWidth="1"/>
    <col min="25" max="25" width="4.7109375" style="16" customWidth="1"/>
    <col min="26" max="27" width="5.42578125" style="16" customWidth="1"/>
    <col min="28" max="32" width="4.7109375" style="16" customWidth="1"/>
    <col min="33" max="33" width="5" style="16" customWidth="1"/>
    <col min="34" max="34" width="5.42578125" style="16" customWidth="1"/>
    <col min="35" max="35" width="4.42578125" style="16" customWidth="1"/>
    <col min="36" max="36" width="6" style="16" customWidth="1"/>
    <col min="37" max="39" width="4.42578125" style="14" customWidth="1"/>
    <col min="40" max="40" width="5.85546875" style="14" customWidth="1"/>
    <col min="41" max="41" width="7.28515625" style="14" customWidth="1"/>
    <col min="42" max="42" width="6" style="16" customWidth="1"/>
    <col min="43" max="43" width="4.85546875" style="16" customWidth="1"/>
    <col min="44" max="44" width="6.7109375" style="16" customWidth="1"/>
    <col min="45" max="45" width="6.7109375" style="14" customWidth="1"/>
    <col min="46" max="48" width="13.28515625" style="18" customWidth="1"/>
    <col min="49" max="16384" width="9" style="14"/>
  </cols>
  <sheetData>
    <row r="1" spans="1:48" ht="15.75">
      <c r="A1" s="382" t="s">
        <v>363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2"/>
      <c r="AD1" s="382"/>
      <c r="AE1" s="382"/>
      <c r="AF1" s="382"/>
      <c r="AG1" s="382"/>
      <c r="AH1" s="382"/>
      <c r="AI1" s="382"/>
      <c r="AJ1" s="382"/>
      <c r="AK1" s="382"/>
      <c r="AL1" s="382"/>
      <c r="AM1" s="382"/>
      <c r="AN1" s="382"/>
      <c r="AO1" s="382"/>
      <c r="AP1" s="382"/>
      <c r="AQ1" s="382"/>
    </row>
    <row r="2" spans="1:48" ht="15.75">
      <c r="A2" s="382" t="s">
        <v>364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2"/>
      <c r="AF2" s="382"/>
      <c r="AG2" s="382"/>
      <c r="AH2" s="382"/>
      <c r="AI2" s="382"/>
      <c r="AJ2" s="382"/>
      <c r="AK2" s="382"/>
      <c r="AL2" s="382"/>
      <c r="AM2" s="382"/>
      <c r="AN2" s="382"/>
      <c r="AO2" s="382"/>
      <c r="AP2" s="382"/>
      <c r="AQ2" s="382"/>
    </row>
    <row r="3" spans="1:48" ht="15.75">
      <c r="A3" s="382" t="s">
        <v>418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382"/>
      <c r="AK3" s="382"/>
      <c r="AL3" s="382"/>
      <c r="AM3" s="382"/>
      <c r="AN3" s="382"/>
      <c r="AO3" s="382"/>
      <c r="AP3" s="382"/>
      <c r="AQ3" s="382"/>
    </row>
    <row r="4" spans="1:48" ht="9.9499999999999993" customHeight="1">
      <c r="C4" s="19"/>
      <c r="D4" s="20"/>
      <c r="P4" s="16"/>
      <c r="Q4" s="16"/>
      <c r="AP4" s="40"/>
    </row>
    <row r="5" spans="1:48" s="11" customFormat="1" ht="15.75">
      <c r="A5" s="392" t="s">
        <v>104</v>
      </c>
      <c r="B5" s="393" t="s">
        <v>105</v>
      </c>
      <c r="C5" s="394" t="s">
        <v>3</v>
      </c>
      <c r="D5" s="396" t="s">
        <v>106</v>
      </c>
      <c r="E5" s="383" t="s">
        <v>6</v>
      </c>
      <c r="F5" s="384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6" t="s">
        <v>420</v>
      </c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387"/>
      <c r="AI5" s="388"/>
      <c r="AJ5" s="32" t="s">
        <v>365</v>
      </c>
      <c r="AK5" s="389" t="s">
        <v>366</v>
      </c>
      <c r="AL5" s="390"/>
      <c r="AM5" s="390"/>
      <c r="AN5" s="390"/>
      <c r="AO5" s="390" t="s">
        <v>367</v>
      </c>
      <c r="AP5" s="391" t="s">
        <v>368</v>
      </c>
      <c r="AQ5" s="391"/>
      <c r="AR5" s="391"/>
      <c r="AS5" s="42"/>
      <c r="AT5" s="11" t="s">
        <v>369</v>
      </c>
    </row>
    <row r="6" spans="1:48" s="11" customFormat="1" ht="15.75">
      <c r="A6" s="392"/>
      <c r="B6" s="393"/>
      <c r="C6" s="395"/>
      <c r="D6" s="396"/>
      <c r="E6" s="23">
        <v>16</v>
      </c>
      <c r="F6" s="23">
        <v>17</v>
      </c>
      <c r="G6" s="23">
        <v>18</v>
      </c>
      <c r="H6" s="22">
        <v>19</v>
      </c>
      <c r="I6" s="22">
        <v>20</v>
      </c>
      <c r="J6" s="23">
        <v>21</v>
      </c>
      <c r="K6" s="23">
        <v>22</v>
      </c>
      <c r="L6" s="23">
        <v>23</v>
      </c>
      <c r="M6" s="23">
        <v>24</v>
      </c>
      <c r="N6" s="23">
        <v>25</v>
      </c>
      <c r="O6" s="22">
        <v>26</v>
      </c>
      <c r="P6" s="22">
        <v>27</v>
      </c>
      <c r="Q6" s="23">
        <v>28</v>
      </c>
      <c r="R6" s="23">
        <v>29</v>
      </c>
      <c r="S6" s="23">
        <v>30</v>
      </c>
      <c r="T6" s="23">
        <v>31</v>
      </c>
      <c r="U6" s="23">
        <v>1</v>
      </c>
      <c r="V6" s="23">
        <v>2</v>
      </c>
      <c r="W6" s="22">
        <v>3</v>
      </c>
      <c r="X6" s="22">
        <v>4</v>
      </c>
      <c r="Y6" s="23">
        <v>5</v>
      </c>
      <c r="Z6" s="23">
        <v>6</v>
      </c>
      <c r="AA6" s="23">
        <v>7</v>
      </c>
      <c r="AB6" s="23">
        <v>8</v>
      </c>
      <c r="AC6" s="23">
        <v>9</v>
      </c>
      <c r="AD6" s="22">
        <v>10</v>
      </c>
      <c r="AE6" s="22">
        <v>11</v>
      </c>
      <c r="AF6" s="23">
        <v>12</v>
      </c>
      <c r="AG6" s="23">
        <v>13</v>
      </c>
      <c r="AH6" s="23">
        <v>14</v>
      </c>
      <c r="AI6" s="23">
        <v>15</v>
      </c>
      <c r="AJ6" s="23" t="s">
        <v>370</v>
      </c>
      <c r="AK6" s="23" t="s">
        <v>371</v>
      </c>
      <c r="AL6" s="33" t="s">
        <v>372</v>
      </c>
      <c r="AM6" s="34" t="s">
        <v>373</v>
      </c>
      <c r="AN6" s="21" t="s">
        <v>365</v>
      </c>
      <c r="AO6" s="390"/>
      <c r="AP6" s="41">
        <v>1</v>
      </c>
      <c r="AQ6" s="41">
        <v>2</v>
      </c>
      <c r="AR6" s="41">
        <v>3</v>
      </c>
      <c r="AS6" s="42"/>
      <c r="AT6" s="11">
        <v>1</v>
      </c>
      <c r="AU6" s="11">
        <v>2</v>
      </c>
      <c r="AV6" s="11">
        <v>3</v>
      </c>
    </row>
    <row r="7" spans="1:48" s="12" customFormat="1" ht="18" customHeight="1">
      <c r="A7" s="24">
        <v>1</v>
      </c>
      <c r="B7" s="30" t="s">
        <v>156</v>
      </c>
      <c r="C7" s="432" t="s">
        <v>157</v>
      </c>
      <c r="D7" s="25">
        <f>VLOOKUP(B7,'MASTER TF MUTU'!$B$13:$D$246,3,0)</f>
        <v>44669</v>
      </c>
      <c r="E7" s="27">
        <v>1</v>
      </c>
      <c r="F7" s="27">
        <v>1</v>
      </c>
      <c r="G7" s="27">
        <v>1</v>
      </c>
      <c r="H7" s="26"/>
      <c r="I7" s="26"/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6"/>
      <c r="P7" s="26"/>
      <c r="Q7" s="27">
        <v>1</v>
      </c>
      <c r="R7" s="27">
        <v>1</v>
      </c>
      <c r="S7" s="27">
        <v>1</v>
      </c>
      <c r="T7" s="27"/>
      <c r="U7" s="27">
        <v>1</v>
      </c>
      <c r="V7" s="28">
        <v>1</v>
      </c>
      <c r="W7" s="26"/>
      <c r="X7" s="26"/>
      <c r="Y7" s="27">
        <v>1</v>
      </c>
      <c r="Z7" s="27">
        <v>1</v>
      </c>
      <c r="AA7" s="27">
        <v>1</v>
      </c>
      <c r="AB7" s="27">
        <v>1</v>
      </c>
      <c r="AC7" s="28">
        <v>1</v>
      </c>
      <c r="AD7" s="26"/>
      <c r="AE7" s="26"/>
      <c r="AF7" s="27">
        <v>1</v>
      </c>
      <c r="AG7" s="27">
        <v>1</v>
      </c>
      <c r="AH7" s="27">
        <v>1</v>
      </c>
      <c r="AI7" s="27">
        <v>1</v>
      </c>
      <c r="AJ7" s="35">
        <f>VLOOKUP(B7,'ABSEN HRIS TF MUTU 16 NOV 15 DE'!$B$14:$G$116,6,0)</f>
        <v>22</v>
      </c>
      <c r="AK7" s="39">
        <f t="shared" ref="AK7:AK55" si="0">COUNTIF(E7:AI7,"S")</f>
        <v>0</v>
      </c>
      <c r="AL7" s="38">
        <f t="shared" ref="AL7:AL55" si="1">COUNTIF(E7:AI7,"Z")</f>
        <v>0</v>
      </c>
      <c r="AM7" s="38">
        <f t="shared" ref="AM7:AM55" si="2">COUNTIF(E7:AI7,"A")</f>
        <v>0</v>
      </c>
      <c r="AN7" s="39">
        <f t="shared" ref="AN7:AN55" si="3">+SUM(AK7:AM7)</f>
        <v>0</v>
      </c>
      <c r="AO7" s="43">
        <f>22-AN7</f>
        <v>22</v>
      </c>
      <c r="AP7" s="43">
        <v>0</v>
      </c>
      <c r="AQ7" s="43">
        <v>0</v>
      </c>
      <c r="AR7" s="43">
        <f>SUM(E7:AI7)</f>
        <v>22</v>
      </c>
      <c r="AS7" s="46">
        <f t="shared" ref="AS7:AS56" si="4">+AJ7-AO7</f>
        <v>0</v>
      </c>
      <c r="AT7" s="47">
        <f t="shared" ref="AT7" si="5">+D7+30</f>
        <v>44699</v>
      </c>
      <c r="AU7" s="47">
        <f t="shared" ref="AU7:AU55" si="6">+AT7+30</f>
        <v>44729</v>
      </c>
      <c r="AV7" s="47">
        <f t="shared" ref="AV7:AV55" si="7">+AU7+30</f>
        <v>44759</v>
      </c>
    </row>
    <row r="8" spans="1:48" s="12" customFormat="1" ht="18" customHeight="1">
      <c r="A8" s="29">
        <v>2</v>
      </c>
      <c r="B8" s="31" t="s">
        <v>158</v>
      </c>
      <c r="C8" s="433" t="s">
        <v>159</v>
      </c>
      <c r="D8" s="25">
        <f>VLOOKUP(B8,'MASTER TF MUTU'!$B$13:$D$246,3,0)</f>
        <v>44669</v>
      </c>
      <c r="E8" s="27">
        <v>1</v>
      </c>
      <c r="F8" s="27">
        <v>1</v>
      </c>
      <c r="G8" s="27">
        <v>1</v>
      </c>
      <c r="H8" s="26"/>
      <c r="I8" s="26"/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6"/>
      <c r="P8" s="26"/>
      <c r="Q8" s="27">
        <v>1</v>
      </c>
      <c r="R8" s="27">
        <v>1</v>
      </c>
      <c r="S8" s="27">
        <v>1</v>
      </c>
      <c r="T8" s="27"/>
      <c r="U8" s="27">
        <v>1</v>
      </c>
      <c r="V8" s="28">
        <v>1</v>
      </c>
      <c r="W8" s="26"/>
      <c r="X8" s="26"/>
      <c r="Y8" s="27">
        <v>1</v>
      </c>
      <c r="Z8" s="27">
        <v>1</v>
      </c>
      <c r="AA8" s="27">
        <v>1</v>
      </c>
      <c r="AB8" s="27">
        <v>1</v>
      </c>
      <c r="AC8" s="28">
        <v>1</v>
      </c>
      <c r="AD8" s="26"/>
      <c r="AE8" s="26"/>
      <c r="AF8" s="27">
        <v>1</v>
      </c>
      <c r="AG8" s="27">
        <v>1</v>
      </c>
      <c r="AH8" s="27">
        <v>1</v>
      </c>
      <c r="AI8" s="407" t="s">
        <v>421</v>
      </c>
      <c r="AJ8" s="35">
        <f>VLOOKUP(B8,'ABSEN HRIS TF MUTU 16 NOV 15 DE'!$B$14:$G$116,6,0)</f>
        <v>21</v>
      </c>
      <c r="AK8" s="39">
        <f t="shared" si="0"/>
        <v>0</v>
      </c>
      <c r="AL8" s="38">
        <f t="shared" si="1"/>
        <v>1</v>
      </c>
      <c r="AM8" s="38">
        <f t="shared" si="2"/>
        <v>0</v>
      </c>
      <c r="AN8" s="39">
        <f t="shared" si="3"/>
        <v>1</v>
      </c>
      <c r="AO8" s="43">
        <f t="shared" ref="AO8:AO71" si="8">22-AN8</f>
        <v>21</v>
      </c>
      <c r="AP8" s="43">
        <v>0</v>
      </c>
      <c r="AQ8" s="43">
        <v>0</v>
      </c>
      <c r="AR8" s="43">
        <f t="shared" ref="AR7:AR25" si="9">SUM(E8:AI8)</f>
        <v>21</v>
      </c>
      <c r="AS8" s="46">
        <f t="shared" si="4"/>
        <v>0</v>
      </c>
      <c r="AT8" s="47">
        <f t="shared" ref="AT8:AT55" si="10">+D8+30</f>
        <v>44699</v>
      </c>
      <c r="AU8" s="47">
        <f t="shared" si="6"/>
        <v>44729</v>
      </c>
      <c r="AV8" s="47">
        <f t="shared" si="7"/>
        <v>44759</v>
      </c>
    </row>
    <row r="9" spans="1:48" s="12" customFormat="1" ht="18" customHeight="1">
      <c r="A9" s="24">
        <v>3</v>
      </c>
      <c r="B9" s="31" t="s">
        <v>160</v>
      </c>
      <c r="C9" s="433" t="s">
        <v>161</v>
      </c>
      <c r="D9" s="25">
        <f>VLOOKUP(B9,'MASTER TF MUTU'!$B$13:$D$246,3,0)</f>
        <v>44669</v>
      </c>
      <c r="E9" s="27">
        <v>1</v>
      </c>
      <c r="F9" s="27">
        <v>1</v>
      </c>
      <c r="G9" s="27">
        <v>1</v>
      </c>
      <c r="H9" s="26"/>
      <c r="I9" s="26"/>
      <c r="J9" s="407" t="s">
        <v>371</v>
      </c>
      <c r="K9" s="27">
        <v>1</v>
      </c>
      <c r="L9" s="27">
        <v>1</v>
      </c>
      <c r="M9" s="27">
        <v>1</v>
      </c>
      <c r="N9" s="27">
        <v>1</v>
      </c>
      <c r="O9" s="26"/>
      <c r="P9" s="26"/>
      <c r="Q9" s="27">
        <v>1</v>
      </c>
      <c r="R9" s="27">
        <v>1</v>
      </c>
      <c r="S9" s="407" t="s">
        <v>421</v>
      </c>
      <c r="T9" s="27"/>
      <c r="U9" s="27">
        <v>1</v>
      </c>
      <c r="V9" s="28">
        <v>1</v>
      </c>
      <c r="W9" s="26"/>
      <c r="X9" s="26"/>
      <c r="Y9" s="27">
        <v>1</v>
      </c>
      <c r="Z9" s="27">
        <v>1</v>
      </c>
      <c r="AA9" s="27">
        <v>1</v>
      </c>
      <c r="AB9" s="407" t="s">
        <v>421</v>
      </c>
      <c r="AC9" s="28">
        <v>1</v>
      </c>
      <c r="AD9" s="26"/>
      <c r="AE9" s="26"/>
      <c r="AF9" s="27">
        <v>1</v>
      </c>
      <c r="AG9" s="27">
        <v>1</v>
      </c>
      <c r="AH9" s="27">
        <v>1</v>
      </c>
      <c r="AI9" s="407" t="s">
        <v>373</v>
      </c>
      <c r="AJ9" s="35">
        <f>VLOOKUP(B9,'ABSEN HRIS TF MUTU 16 NOV 15 DE'!$B$14:$G$116,6,0)</f>
        <v>18</v>
      </c>
      <c r="AK9" s="39">
        <f t="shared" si="0"/>
        <v>1</v>
      </c>
      <c r="AL9" s="38">
        <f t="shared" si="1"/>
        <v>2</v>
      </c>
      <c r="AM9" s="38">
        <f t="shared" si="2"/>
        <v>1</v>
      </c>
      <c r="AN9" s="39">
        <f t="shared" si="3"/>
        <v>4</v>
      </c>
      <c r="AO9" s="43">
        <f t="shared" si="8"/>
        <v>18</v>
      </c>
      <c r="AP9" s="43">
        <v>0</v>
      </c>
      <c r="AQ9" s="43">
        <v>0</v>
      </c>
      <c r="AR9" s="43">
        <f t="shared" si="9"/>
        <v>18</v>
      </c>
      <c r="AS9" s="46">
        <f t="shared" si="4"/>
        <v>0</v>
      </c>
      <c r="AT9" s="47">
        <f t="shared" si="10"/>
        <v>44699</v>
      </c>
      <c r="AU9" s="47">
        <f t="shared" si="6"/>
        <v>44729</v>
      </c>
      <c r="AV9" s="47">
        <f t="shared" si="7"/>
        <v>44759</v>
      </c>
    </row>
    <row r="10" spans="1:48" s="12" customFormat="1" ht="18" customHeight="1">
      <c r="A10" s="29">
        <v>4</v>
      </c>
      <c r="B10" s="31" t="s">
        <v>162</v>
      </c>
      <c r="C10" s="433" t="s">
        <v>163</v>
      </c>
      <c r="D10" s="25">
        <f>VLOOKUP(B10,'MASTER TF MUTU'!$B$13:$D$246,3,0)</f>
        <v>44669</v>
      </c>
      <c r="E10" s="27">
        <v>1</v>
      </c>
      <c r="F10" s="27">
        <v>1</v>
      </c>
      <c r="G10" s="27">
        <v>1</v>
      </c>
      <c r="H10" s="26"/>
      <c r="I10" s="26"/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6"/>
      <c r="P10" s="26"/>
      <c r="Q10" s="27">
        <v>1</v>
      </c>
      <c r="R10" s="27">
        <v>1</v>
      </c>
      <c r="S10" s="27">
        <v>1</v>
      </c>
      <c r="T10" s="27"/>
      <c r="U10" s="27">
        <v>1</v>
      </c>
      <c r="V10" s="408" t="s">
        <v>371</v>
      </c>
      <c r="W10" s="26"/>
      <c r="X10" s="26"/>
      <c r="Y10" s="27">
        <v>1</v>
      </c>
      <c r="Z10" s="27">
        <v>1</v>
      </c>
      <c r="AA10" s="27">
        <v>1</v>
      </c>
      <c r="AB10" s="27">
        <v>1</v>
      </c>
      <c r="AC10" s="28">
        <v>1</v>
      </c>
      <c r="AD10" s="26"/>
      <c r="AE10" s="26"/>
      <c r="AF10" s="27">
        <v>1</v>
      </c>
      <c r="AG10" s="27">
        <v>1</v>
      </c>
      <c r="AH10" s="27">
        <v>1</v>
      </c>
      <c r="AI10" s="27">
        <v>1</v>
      </c>
      <c r="AJ10" s="35">
        <f>VLOOKUP(B10,'ABSEN HRIS TF MUTU 16 NOV 15 DE'!$B$14:$G$116,6,0)</f>
        <v>21</v>
      </c>
      <c r="AK10" s="39">
        <f t="shared" si="0"/>
        <v>1</v>
      </c>
      <c r="AL10" s="38">
        <f t="shared" si="1"/>
        <v>0</v>
      </c>
      <c r="AM10" s="38">
        <f t="shared" si="2"/>
        <v>0</v>
      </c>
      <c r="AN10" s="39">
        <f t="shared" si="3"/>
        <v>1</v>
      </c>
      <c r="AO10" s="43">
        <f t="shared" si="8"/>
        <v>21</v>
      </c>
      <c r="AP10" s="43">
        <v>0</v>
      </c>
      <c r="AQ10" s="43">
        <v>0</v>
      </c>
      <c r="AR10" s="43">
        <f t="shared" si="9"/>
        <v>21</v>
      </c>
      <c r="AS10" s="46">
        <f t="shared" si="4"/>
        <v>0</v>
      </c>
      <c r="AT10" s="47">
        <f t="shared" si="10"/>
        <v>44699</v>
      </c>
      <c r="AU10" s="47">
        <f t="shared" si="6"/>
        <v>44729</v>
      </c>
      <c r="AV10" s="47">
        <f t="shared" si="7"/>
        <v>44759</v>
      </c>
    </row>
    <row r="11" spans="1:48" s="12" customFormat="1" ht="18" customHeight="1">
      <c r="A11" s="24">
        <v>5</v>
      </c>
      <c r="B11" s="31" t="s">
        <v>164</v>
      </c>
      <c r="C11" s="433" t="s">
        <v>165</v>
      </c>
      <c r="D11" s="25">
        <f>VLOOKUP(B11,'MASTER TF MUTU'!$B$13:$D$246,3,0)</f>
        <v>44669</v>
      </c>
      <c r="E11" s="27">
        <v>1</v>
      </c>
      <c r="F11" s="27">
        <v>1</v>
      </c>
      <c r="G11" s="27">
        <v>1</v>
      </c>
      <c r="H11" s="26"/>
      <c r="I11" s="26"/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6"/>
      <c r="P11" s="26"/>
      <c r="Q11" s="27">
        <v>1</v>
      </c>
      <c r="R11" s="27">
        <v>1</v>
      </c>
      <c r="S11" s="27">
        <v>1</v>
      </c>
      <c r="T11" s="27"/>
      <c r="U11" s="27">
        <v>1</v>
      </c>
      <c r="V11" s="28">
        <v>1</v>
      </c>
      <c r="W11" s="26"/>
      <c r="X11" s="26"/>
      <c r="Y11" s="27">
        <v>1</v>
      </c>
      <c r="Z11" s="27">
        <v>1</v>
      </c>
      <c r="AA11" s="27">
        <v>1</v>
      </c>
      <c r="AB11" s="27">
        <v>1</v>
      </c>
      <c r="AC11" s="28">
        <v>1</v>
      </c>
      <c r="AD11" s="26"/>
      <c r="AE11" s="26"/>
      <c r="AF11" s="27">
        <v>1</v>
      </c>
      <c r="AG11" s="27">
        <v>1</v>
      </c>
      <c r="AH11" s="27">
        <v>1</v>
      </c>
      <c r="AI11" s="27">
        <v>1</v>
      </c>
      <c r="AJ11" s="35">
        <f>VLOOKUP(B11,'ABSEN HRIS TF MUTU 16 NOV 15 DE'!$B$14:$G$116,6,0)</f>
        <v>22</v>
      </c>
      <c r="AK11" s="39">
        <f t="shared" si="0"/>
        <v>0</v>
      </c>
      <c r="AL11" s="38">
        <f t="shared" si="1"/>
        <v>0</v>
      </c>
      <c r="AM11" s="38">
        <f t="shared" si="2"/>
        <v>0</v>
      </c>
      <c r="AN11" s="39">
        <f t="shared" si="3"/>
        <v>0</v>
      </c>
      <c r="AO11" s="43">
        <f t="shared" si="8"/>
        <v>22</v>
      </c>
      <c r="AP11" s="43">
        <v>0</v>
      </c>
      <c r="AQ11" s="43">
        <v>0</v>
      </c>
      <c r="AR11" s="43">
        <f t="shared" si="9"/>
        <v>22</v>
      </c>
      <c r="AS11" s="46">
        <f t="shared" si="4"/>
        <v>0</v>
      </c>
      <c r="AT11" s="47">
        <f t="shared" si="10"/>
        <v>44699</v>
      </c>
      <c r="AU11" s="47">
        <f t="shared" si="6"/>
        <v>44729</v>
      </c>
      <c r="AV11" s="47">
        <f t="shared" si="7"/>
        <v>44759</v>
      </c>
    </row>
    <row r="12" spans="1:48" s="12" customFormat="1" ht="18" customHeight="1">
      <c r="A12" s="29">
        <v>6</v>
      </c>
      <c r="B12" s="31" t="s">
        <v>166</v>
      </c>
      <c r="C12" s="433" t="s">
        <v>422</v>
      </c>
      <c r="D12" s="25">
        <f>VLOOKUP(B12,'MASTER TF MUTU'!$B$13:$D$246,3,0)</f>
        <v>44669</v>
      </c>
      <c r="E12" s="27">
        <v>1</v>
      </c>
      <c r="F12" s="27">
        <v>1</v>
      </c>
      <c r="G12" s="27">
        <v>1</v>
      </c>
      <c r="H12" s="26"/>
      <c r="I12" s="26"/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6"/>
      <c r="P12" s="26"/>
      <c r="Q12" s="27">
        <v>1</v>
      </c>
      <c r="R12" s="27">
        <v>1</v>
      </c>
      <c r="S12" s="27">
        <v>1</v>
      </c>
      <c r="T12" s="27"/>
      <c r="U12" s="27">
        <v>1</v>
      </c>
      <c r="V12" s="28">
        <v>1</v>
      </c>
      <c r="W12" s="26"/>
      <c r="X12" s="26"/>
      <c r="Y12" s="27">
        <v>1</v>
      </c>
      <c r="Z12" s="27">
        <v>1</v>
      </c>
      <c r="AA12" s="27">
        <v>1</v>
      </c>
      <c r="AB12" s="27">
        <v>1</v>
      </c>
      <c r="AC12" s="28">
        <v>1</v>
      </c>
      <c r="AD12" s="26"/>
      <c r="AE12" s="26"/>
      <c r="AF12" s="27">
        <v>1</v>
      </c>
      <c r="AG12" s="27">
        <v>1</v>
      </c>
      <c r="AH12" s="27">
        <v>1</v>
      </c>
      <c r="AI12" s="27">
        <v>1</v>
      </c>
      <c r="AJ12" s="35">
        <f>VLOOKUP(B12,'ABSEN HRIS TF MUTU 16 NOV 15 DE'!$B$14:$G$116,6,0)</f>
        <v>22</v>
      </c>
      <c r="AK12" s="39">
        <f t="shared" si="0"/>
        <v>0</v>
      </c>
      <c r="AL12" s="38">
        <f t="shared" si="1"/>
        <v>0</v>
      </c>
      <c r="AM12" s="38">
        <f t="shared" si="2"/>
        <v>0</v>
      </c>
      <c r="AN12" s="39">
        <f t="shared" si="3"/>
        <v>0</v>
      </c>
      <c r="AO12" s="43">
        <f t="shared" si="8"/>
        <v>22</v>
      </c>
      <c r="AP12" s="43">
        <v>0</v>
      </c>
      <c r="AQ12" s="43">
        <v>0</v>
      </c>
      <c r="AR12" s="43">
        <f t="shared" si="9"/>
        <v>22</v>
      </c>
      <c r="AS12" s="46">
        <f t="shared" si="4"/>
        <v>0</v>
      </c>
      <c r="AT12" s="47">
        <f t="shared" si="10"/>
        <v>44699</v>
      </c>
      <c r="AU12" s="47">
        <f t="shared" si="6"/>
        <v>44729</v>
      </c>
      <c r="AV12" s="47">
        <f t="shared" si="7"/>
        <v>44759</v>
      </c>
    </row>
    <row r="13" spans="1:48" s="12" customFormat="1" ht="18" customHeight="1">
      <c r="A13" s="24">
        <v>7</v>
      </c>
      <c r="B13" s="31" t="s">
        <v>168</v>
      </c>
      <c r="C13" s="433" t="s">
        <v>424</v>
      </c>
      <c r="D13" s="25">
        <f>VLOOKUP(B13,'MASTER TF MUTU'!$B$13:$D$246,3,0)</f>
        <v>44669</v>
      </c>
      <c r="E13" s="27">
        <v>1</v>
      </c>
      <c r="F13" s="27">
        <v>1</v>
      </c>
      <c r="G13" s="27">
        <v>1</v>
      </c>
      <c r="H13" s="26"/>
      <c r="I13" s="26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6"/>
      <c r="P13" s="26"/>
      <c r="Q13" s="27">
        <v>1</v>
      </c>
      <c r="R13" s="27">
        <v>1</v>
      </c>
      <c r="S13" s="27">
        <v>1</v>
      </c>
      <c r="T13" s="27"/>
      <c r="U13" s="27">
        <v>1</v>
      </c>
      <c r="V13" s="28">
        <v>1</v>
      </c>
      <c r="W13" s="26"/>
      <c r="X13" s="26"/>
      <c r="Y13" s="27">
        <v>1</v>
      </c>
      <c r="Z13" s="27">
        <v>1</v>
      </c>
      <c r="AA13" s="27">
        <v>1</v>
      </c>
      <c r="AB13" s="27">
        <v>1</v>
      </c>
      <c r="AC13" s="28">
        <v>1</v>
      </c>
      <c r="AD13" s="26"/>
      <c r="AE13" s="26"/>
      <c r="AF13" s="27">
        <v>1</v>
      </c>
      <c r="AG13" s="27">
        <v>1</v>
      </c>
      <c r="AH13" s="27">
        <v>1</v>
      </c>
      <c r="AI13" s="27">
        <v>1</v>
      </c>
      <c r="AJ13" s="35">
        <f>VLOOKUP(B13,'ABSEN HRIS TF MUTU 16 NOV 15 DE'!$B$14:$G$116,6,0)</f>
        <v>22</v>
      </c>
      <c r="AK13" s="39">
        <f t="shared" si="0"/>
        <v>0</v>
      </c>
      <c r="AL13" s="38">
        <f t="shared" si="1"/>
        <v>0</v>
      </c>
      <c r="AM13" s="38">
        <f t="shared" si="2"/>
        <v>0</v>
      </c>
      <c r="AN13" s="39">
        <f t="shared" si="3"/>
        <v>0</v>
      </c>
      <c r="AO13" s="43">
        <f t="shared" si="8"/>
        <v>22</v>
      </c>
      <c r="AP13" s="43">
        <v>0</v>
      </c>
      <c r="AQ13" s="43">
        <v>0</v>
      </c>
      <c r="AR13" s="43">
        <f t="shared" si="9"/>
        <v>22</v>
      </c>
      <c r="AS13" s="46">
        <f t="shared" si="4"/>
        <v>0</v>
      </c>
      <c r="AT13" s="47">
        <f t="shared" si="10"/>
        <v>44699</v>
      </c>
      <c r="AU13" s="47">
        <f t="shared" si="6"/>
        <v>44729</v>
      </c>
      <c r="AV13" s="47">
        <f t="shared" si="7"/>
        <v>44759</v>
      </c>
    </row>
    <row r="14" spans="1:48" s="12" customFormat="1" ht="18" customHeight="1">
      <c r="A14" s="29">
        <v>8</v>
      </c>
      <c r="B14" s="31" t="s">
        <v>170</v>
      </c>
      <c r="C14" s="433" t="s">
        <v>429</v>
      </c>
      <c r="D14" s="25">
        <f>VLOOKUP(B14,'MASTER TF MUTU'!$B$13:$D$246,3,0)</f>
        <v>44669</v>
      </c>
      <c r="E14" s="27">
        <v>1</v>
      </c>
      <c r="F14" s="27">
        <v>1</v>
      </c>
      <c r="G14" s="27">
        <v>1</v>
      </c>
      <c r="H14" s="26"/>
      <c r="I14" s="26"/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6"/>
      <c r="P14" s="26"/>
      <c r="Q14" s="27">
        <v>1</v>
      </c>
      <c r="R14" s="27">
        <v>1</v>
      </c>
      <c r="S14" s="27">
        <v>1</v>
      </c>
      <c r="T14" s="27"/>
      <c r="U14" s="27">
        <v>1</v>
      </c>
      <c r="V14" s="28">
        <v>1</v>
      </c>
      <c r="W14" s="26"/>
      <c r="X14" s="26"/>
      <c r="Y14" s="27">
        <v>1</v>
      </c>
      <c r="Z14" s="27">
        <v>1</v>
      </c>
      <c r="AA14" s="27">
        <v>1</v>
      </c>
      <c r="AB14" s="27">
        <v>1</v>
      </c>
      <c r="AC14" s="28">
        <v>1</v>
      </c>
      <c r="AD14" s="26"/>
      <c r="AE14" s="26"/>
      <c r="AF14" s="27">
        <v>1</v>
      </c>
      <c r="AG14" s="27">
        <v>1</v>
      </c>
      <c r="AH14" s="27">
        <v>1</v>
      </c>
      <c r="AI14" s="27">
        <v>1</v>
      </c>
      <c r="AJ14" s="35">
        <f>VLOOKUP(B14,'ABSEN HRIS TF MUTU 16 NOV 15 DE'!$B$14:$G$116,6,0)</f>
        <v>22</v>
      </c>
      <c r="AK14" s="39">
        <f t="shared" si="0"/>
        <v>0</v>
      </c>
      <c r="AL14" s="38">
        <f t="shared" si="1"/>
        <v>0</v>
      </c>
      <c r="AM14" s="38">
        <f t="shared" si="2"/>
        <v>0</v>
      </c>
      <c r="AN14" s="39">
        <f t="shared" si="3"/>
        <v>0</v>
      </c>
      <c r="AO14" s="43">
        <f t="shared" si="8"/>
        <v>22</v>
      </c>
      <c r="AP14" s="43">
        <v>0</v>
      </c>
      <c r="AQ14" s="43">
        <v>0</v>
      </c>
      <c r="AR14" s="43">
        <f t="shared" si="9"/>
        <v>22</v>
      </c>
      <c r="AS14" s="46">
        <f t="shared" si="4"/>
        <v>0</v>
      </c>
      <c r="AT14" s="47">
        <f t="shared" si="10"/>
        <v>44699</v>
      </c>
      <c r="AU14" s="47">
        <f t="shared" si="6"/>
        <v>44729</v>
      </c>
      <c r="AV14" s="47">
        <f t="shared" si="7"/>
        <v>44759</v>
      </c>
    </row>
    <row r="15" spans="1:48" s="12" customFormat="1" ht="18" customHeight="1">
      <c r="A15" s="24">
        <v>9</v>
      </c>
      <c r="B15" s="31" t="s">
        <v>172</v>
      </c>
      <c r="C15" s="433" t="s">
        <v>173</v>
      </c>
      <c r="D15" s="25">
        <f>VLOOKUP(B15,'MASTER TF MUTU'!$B$13:$D$246,3,0)</f>
        <v>44669</v>
      </c>
      <c r="E15" s="27">
        <v>1</v>
      </c>
      <c r="F15" s="27">
        <v>1</v>
      </c>
      <c r="G15" s="27">
        <v>1</v>
      </c>
      <c r="H15" s="26"/>
      <c r="I15" s="26"/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6"/>
      <c r="P15" s="26"/>
      <c r="Q15" s="407" t="s">
        <v>371</v>
      </c>
      <c r="R15" s="27">
        <v>1</v>
      </c>
      <c r="S15" s="27">
        <v>1</v>
      </c>
      <c r="T15" s="27"/>
      <c r="U15" s="27">
        <v>1</v>
      </c>
      <c r="V15" s="28">
        <v>1</v>
      </c>
      <c r="W15" s="26"/>
      <c r="X15" s="26"/>
      <c r="Y15" s="27">
        <v>1</v>
      </c>
      <c r="Z15" s="27">
        <v>1</v>
      </c>
      <c r="AA15" s="27">
        <v>1</v>
      </c>
      <c r="AB15" s="27">
        <v>1</v>
      </c>
      <c r="AC15" s="28">
        <v>1</v>
      </c>
      <c r="AD15" s="26"/>
      <c r="AE15" s="26"/>
      <c r="AF15" s="27">
        <v>1</v>
      </c>
      <c r="AG15" s="27">
        <v>1</v>
      </c>
      <c r="AH15" s="27">
        <v>1</v>
      </c>
      <c r="AI15" s="27">
        <v>1</v>
      </c>
      <c r="AJ15" s="35">
        <f>VLOOKUP(B15,'ABSEN HRIS TF MUTU 16 NOV 15 DE'!$B$14:$G$116,6,0)</f>
        <v>21</v>
      </c>
      <c r="AK15" s="39">
        <f t="shared" si="0"/>
        <v>1</v>
      </c>
      <c r="AL15" s="38">
        <f t="shared" si="1"/>
        <v>0</v>
      </c>
      <c r="AM15" s="38">
        <f t="shared" si="2"/>
        <v>0</v>
      </c>
      <c r="AN15" s="39">
        <f t="shared" si="3"/>
        <v>1</v>
      </c>
      <c r="AO15" s="43">
        <f t="shared" si="8"/>
        <v>21</v>
      </c>
      <c r="AP15" s="43">
        <v>0</v>
      </c>
      <c r="AQ15" s="43">
        <v>0</v>
      </c>
      <c r="AR15" s="43">
        <f t="shared" si="9"/>
        <v>21</v>
      </c>
      <c r="AS15" s="46">
        <f t="shared" si="4"/>
        <v>0</v>
      </c>
      <c r="AT15" s="47">
        <f t="shared" si="10"/>
        <v>44699</v>
      </c>
      <c r="AU15" s="47">
        <f t="shared" si="6"/>
        <v>44729</v>
      </c>
      <c r="AV15" s="47">
        <f t="shared" si="7"/>
        <v>44759</v>
      </c>
    </row>
    <row r="16" spans="1:48" s="12" customFormat="1" ht="18" customHeight="1">
      <c r="A16" s="29">
        <v>10</v>
      </c>
      <c r="B16" s="31" t="s">
        <v>174</v>
      </c>
      <c r="C16" s="433" t="s">
        <v>175</v>
      </c>
      <c r="D16" s="25">
        <f>VLOOKUP(B16,'MASTER TF MUTU'!$B$13:$D$246,3,0)</f>
        <v>44669</v>
      </c>
      <c r="E16" s="27">
        <v>1</v>
      </c>
      <c r="F16" s="27">
        <v>1</v>
      </c>
      <c r="G16" s="27">
        <v>1</v>
      </c>
      <c r="H16" s="26"/>
      <c r="I16" s="26"/>
      <c r="J16" s="27">
        <v>1</v>
      </c>
      <c r="K16" s="27">
        <v>1</v>
      </c>
      <c r="L16" s="27">
        <v>1</v>
      </c>
      <c r="M16" s="27">
        <v>1</v>
      </c>
      <c r="N16" s="407" t="s">
        <v>371</v>
      </c>
      <c r="O16" s="26"/>
      <c r="P16" s="26"/>
      <c r="Q16" s="27">
        <v>1</v>
      </c>
      <c r="R16" s="27">
        <v>1</v>
      </c>
      <c r="S16" s="27">
        <v>1</v>
      </c>
      <c r="T16" s="27"/>
      <c r="U16" s="27">
        <v>1</v>
      </c>
      <c r="V16" s="28">
        <v>1</v>
      </c>
      <c r="W16" s="26"/>
      <c r="X16" s="26"/>
      <c r="Y16" s="27">
        <v>1</v>
      </c>
      <c r="Z16" s="27">
        <v>1</v>
      </c>
      <c r="AA16" s="27">
        <v>1</v>
      </c>
      <c r="AB16" s="27">
        <v>1</v>
      </c>
      <c r="AC16" s="408" t="s">
        <v>371</v>
      </c>
      <c r="AD16" s="26"/>
      <c r="AE16" s="26"/>
      <c r="AF16" s="27">
        <v>1</v>
      </c>
      <c r="AG16" s="27">
        <v>1</v>
      </c>
      <c r="AH16" s="27">
        <v>1</v>
      </c>
      <c r="AI16" s="27">
        <v>1</v>
      </c>
      <c r="AJ16" s="35">
        <f>VLOOKUP(B16,'ABSEN HRIS TF MUTU 16 NOV 15 DE'!$B$14:$G$116,6,0)</f>
        <v>20</v>
      </c>
      <c r="AK16" s="39">
        <f t="shared" si="0"/>
        <v>2</v>
      </c>
      <c r="AL16" s="38">
        <f t="shared" si="1"/>
        <v>0</v>
      </c>
      <c r="AM16" s="38">
        <f t="shared" si="2"/>
        <v>0</v>
      </c>
      <c r="AN16" s="39">
        <f t="shared" si="3"/>
        <v>2</v>
      </c>
      <c r="AO16" s="43">
        <f t="shared" si="8"/>
        <v>20</v>
      </c>
      <c r="AP16" s="43">
        <v>0</v>
      </c>
      <c r="AQ16" s="43">
        <v>0</v>
      </c>
      <c r="AR16" s="43">
        <f t="shared" si="9"/>
        <v>20</v>
      </c>
      <c r="AS16" s="46">
        <f t="shared" si="4"/>
        <v>0</v>
      </c>
      <c r="AT16" s="47">
        <f t="shared" si="10"/>
        <v>44699</v>
      </c>
      <c r="AU16" s="47">
        <f t="shared" si="6"/>
        <v>44729</v>
      </c>
      <c r="AV16" s="47">
        <f t="shared" si="7"/>
        <v>44759</v>
      </c>
    </row>
    <row r="17" spans="1:48" s="12" customFormat="1" ht="18" customHeight="1">
      <c r="A17" s="24">
        <v>11</v>
      </c>
      <c r="B17" s="31" t="s">
        <v>176</v>
      </c>
      <c r="C17" s="433" t="s">
        <v>425</v>
      </c>
      <c r="D17" s="25">
        <f>VLOOKUP(B17,'MASTER TF MUTU'!$B$13:$D$246,3,0)</f>
        <v>44669</v>
      </c>
      <c r="E17" s="27">
        <v>1</v>
      </c>
      <c r="F17" s="27">
        <v>1</v>
      </c>
      <c r="G17" s="27">
        <v>1</v>
      </c>
      <c r="H17" s="26"/>
      <c r="I17" s="26"/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6"/>
      <c r="P17" s="26"/>
      <c r="Q17" s="27">
        <v>1</v>
      </c>
      <c r="R17" s="27">
        <v>1</v>
      </c>
      <c r="S17" s="27">
        <v>1</v>
      </c>
      <c r="T17" s="27"/>
      <c r="U17" s="27">
        <v>1</v>
      </c>
      <c r="V17" s="28">
        <v>1</v>
      </c>
      <c r="W17" s="26"/>
      <c r="X17" s="26"/>
      <c r="Y17" s="27">
        <v>1</v>
      </c>
      <c r="Z17" s="27">
        <v>1</v>
      </c>
      <c r="AA17" s="27">
        <v>1</v>
      </c>
      <c r="AB17" s="27">
        <v>1</v>
      </c>
      <c r="AC17" s="28">
        <v>1</v>
      </c>
      <c r="AD17" s="26"/>
      <c r="AE17" s="26"/>
      <c r="AF17" s="27">
        <v>1</v>
      </c>
      <c r="AG17" s="27">
        <v>1</v>
      </c>
      <c r="AH17" s="27">
        <v>1</v>
      </c>
      <c r="AI17" s="27">
        <v>1</v>
      </c>
      <c r="AJ17" s="35">
        <f>VLOOKUP(B17,'ABSEN HRIS TF MUTU 16 NOV 15 DE'!$B$14:$G$116,6,0)</f>
        <v>22</v>
      </c>
      <c r="AK17" s="39">
        <f t="shared" si="0"/>
        <v>0</v>
      </c>
      <c r="AL17" s="38">
        <f t="shared" si="1"/>
        <v>0</v>
      </c>
      <c r="AM17" s="38">
        <f t="shared" si="2"/>
        <v>0</v>
      </c>
      <c r="AN17" s="39">
        <f t="shared" si="3"/>
        <v>0</v>
      </c>
      <c r="AO17" s="43">
        <f t="shared" si="8"/>
        <v>22</v>
      </c>
      <c r="AP17" s="43">
        <v>0</v>
      </c>
      <c r="AQ17" s="43">
        <v>0</v>
      </c>
      <c r="AR17" s="43">
        <f t="shared" si="9"/>
        <v>22</v>
      </c>
      <c r="AS17" s="46">
        <f t="shared" si="4"/>
        <v>0</v>
      </c>
      <c r="AT17" s="47">
        <f t="shared" si="10"/>
        <v>44699</v>
      </c>
      <c r="AU17" s="47">
        <f t="shared" si="6"/>
        <v>44729</v>
      </c>
      <c r="AV17" s="47">
        <f t="shared" si="7"/>
        <v>44759</v>
      </c>
    </row>
    <row r="18" spans="1:48" s="13" customFormat="1" ht="18" customHeight="1">
      <c r="A18" s="29">
        <v>12</v>
      </c>
      <c r="B18" s="268" t="s">
        <v>178</v>
      </c>
      <c r="C18" s="433" t="s">
        <v>179</v>
      </c>
      <c r="D18" s="25">
        <f>VLOOKUP(B18,'MASTER TF MUTU'!$B$13:$D$246,3,0)</f>
        <v>44669</v>
      </c>
      <c r="E18" s="27">
        <v>1</v>
      </c>
      <c r="F18" s="27">
        <v>1</v>
      </c>
      <c r="G18" s="27">
        <v>1</v>
      </c>
      <c r="H18" s="26"/>
      <c r="I18" s="26"/>
      <c r="J18" s="27">
        <v>1</v>
      </c>
      <c r="K18" s="27">
        <v>1</v>
      </c>
      <c r="L18" s="407" t="s">
        <v>421</v>
      </c>
      <c r="M18" s="27">
        <v>1</v>
      </c>
      <c r="N18" s="27">
        <v>1</v>
      </c>
      <c r="O18" s="26"/>
      <c r="P18" s="26"/>
      <c r="Q18" s="27">
        <v>1</v>
      </c>
      <c r="R18" s="27">
        <v>1</v>
      </c>
      <c r="S18" s="27">
        <v>1</v>
      </c>
      <c r="T18" s="27"/>
      <c r="U18" s="27">
        <v>1</v>
      </c>
      <c r="V18" s="28">
        <v>1</v>
      </c>
      <c r="W18" s="26"/>
      <c r="X18" s="26"/>
      <c r="Y18" s="27">
        <v>1</v>
      </c>
      <c r="Z18" s="27">
        <v>1</v>
      </c>
      <c r="AA18" s="27">
        <v>1</v>
      </c>
      <c r="AB18" s="27">
        <v>1</v>
      </c>
      <c r="AC18" s="28">
        <v>1</v>
      </c>
      <c r="AD18" s="26"/>
      <c r="AE18" s="26"/>
      <c r="AF18" s="27">
        <v>1</v>
      </c>
      <c r="AG18" s="27">
        <v>1</v>
      </c>
      <c r="AH18" s="27">
        <v>1</v>
      </c>
      <c r="AI18" s="27">
        <v>1</v>
      </c>
      <c r="AJ18" s="35">
        <f>VLOOKUP(B18,'ABSEN HRIS TF MUTU 16 NOV 15 DE'!$B$14:$G$116,6,0)</f>
        <v>21</v>
      </c>
      <c r="AK18" s="37">
        <f t="shared" si="0"/>
        <v>0</v>
      </c>
      <c r="AL18" s="36">
        <f t="shared" si="1"/>
        <v>1</v>
      </c>
      <c r="AM18" s="36">
        <f t="shared" si="2"/>
        <v>0</v>
      </c>
      <c r="AN18" s="37">
        <f t="shared" si="3"/>
        <v>1</v>
      </c>
      <c r="AO18" s="43">
        <f t="shared" si="8"/>
        <v>21</v>
      </c>
      <c r="AP18" s="43">
        <v>0</v>
      </c>
      <c r="AQ18" s="43">
        <v>0</v>
      </c>
      <c r="AR18" s="43">
        <f t="shared" si="9"/>
        <v>21</v>
      </c>
      <c r="AS18" s="44">
        <f t="shared" si="4"/>
        <v>0</v>
      </c>
      <c r="AT18" s="45">
        <f t="shared" si="10"/>
        <v>44699</v>
      </c>
      <c r="AU18" s="45">
        <f t="shared" si="6"/>
        <v>44729</v>
      </c>
      <c r="AV18" s="45">
        <f t="shared" si="7"/>
        <v>44759</v>
      </c>
    </row>
    <row r="19" spans="1:48" s="12" customFormat="1" ht="18" customHeight="1">
      <c r="A19" s="24">
        <v>13</v>
      </c>
      <c r="B19" s="31" t="s">
        <v>180</v>
      </c>
      <c r="C19" s="433" t="s">
        <v>181</v>
      </c>
      <c r="D19" s="25">
        <f>VLOOKUP(B19,'MASTER TF MUTU'!$B$13:$D$246,3,0)</f>
        <v>44669</v>
      </c>
      <c r="E19" s="407" t="s">
        <v>371</v>
      </c>
      <c r="F19" s="27">
        <v>1</v>
      </c>
      <c r="G19" s="27">
        <v>1</v>
      </c>
      <c r="H19" s="26"/>
      <c r="I19" s="26"/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6"/>
      <c r="P19" s="26"/>
      <c r="Q19" s="27">
        <v>1</v>
      </c>
      <c r="R19" s="27">
        <v>1</v>
      </c>
      <c r="S19" s="27">
        <v>1</v>
      </c>
      <c r="T19" s="27"/>
      <c r="U19" s="27">
        <v>1</v>
      </c>
      <c r="V19" s="28">
        <v>1</v>
      </c>
      <c r="W19" s="26"/>
      <c r="X19" s="26"/>
      <c r="Y19" s="27">
        <v>1</v>
      </c>
      <c r="Z19" s="27">
        <v>1</v>
      </c>
      <c r="AA19" s="27">
        <v>1</v>
      </c>
      <c r="AB19" s="27">
        <v>1</v>
      </c>
      <c r="AC19" s="28">
        <v>1</v>
      </c>
      <c r="AD19" s="26"/>
      <c r="AE19" s="26"/>
      <c r="AF19" s="27">
        <v>1</v>
      </c>
      <c r="AG19" s="27">
        <v>1</v>
      </c>
      <c r="AH19" s="27">
        <v>1</v>
      </c>
      <c r="AI19" s="27">
        <v>1</v>
      </c>
      <c r="AJ19" s="35">
        <f>VLOOKUP(B19,'ABSEN HRIS TF MUTU 16 NOV 15 DE'!$B$14:$G$116,6,0)</f>
        <v>21</v>
      </c>
      <c r="AK19" s="39">
        <f t="shared" si="0"/>
        <v>1</v>
      </c>
      <c r="AL19" s="38">
        <f t="shared" si="1"/>
        <v>0</v>
      </c>
      <c r="AM19" s="38">
        <f t="shared" si="2"/>
        <v>0</v>
      </c>
      <c r="AN19" s="39">
        <f t="shared" si="3"/>
        <v>1</v>
      </c>
      <c r="AO19" s="43">
        <f t="shared" si="8"/>
        <v>21</v>
      </c>
      <c r="AP19" s="43">
        <v>0</v>
      </c>
      <c r="AQ19" s="43">
        <v>0</v>
      </c>
      <c r="AR19" s="43">
        <f t="shared" si="9"/>
        <v>21</v>
      </c>
      <c r="AS19" s="46">
        <f t="shared" si="4"/>
        <v>0</v>
      </c>
      <c r="AT19" s="47">
        <f t="shared" si="10"/>
        <v>44699</v>
      </c>
      <c r="AU19" s="47">
        <f t="shared" si="6"/>
        <v>44729</v>
      </c>
      <c r="AV19" s="47">
        <f t="shared" si="7"/>
        <v>44759</v>
      </c>
    </row>
    <row r="20" spans="1:48" s="12" customFormat="1" ht="18" customHeight="1">
      <c r="A20" s="29">
        <v>14</v>
      </c>
      <c r="B20" s="31" t="s">
        <v>182</v>
      </c>
      <c r="C20" s="433" t="s">
        <v>183</v>
      </c>
      <c r="D20" s="25">
        <f>VLOOKUP(B20,'MASTER TF MUTU'!$B$13:$D$246,3,0)</f>
        <v>44669</v>
      </c>
      <c r="E20" s="27">
        <v>1</v>
      </c>
      <c r="F20" s="27">
        <v>1</v>
      </c>
      <c r="G20" s="27">
        <v>1</v>
      </c>
      <c r="H20" s="26"/>
      <c r="I20" s="26"/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6"/>
      <c r="P20" s="26"/>
      <c r="Q20" s="27">
        <v>1</v>
      </c>
      <c r="R20" s="27">
        <v>1</v>
      </c>
      <c r="S20" s="27">
        <v>1</v>
      </c>
      <c r="T20" s="27"/>
      <c r="U20" s="27">
        <v>1</v>
      </c>
      <c r="V20" s="28">
        <v>1</v>
      </c>
      <c r="W20" s="26"/>
      <c r="X20" s="26"/>
      <c r="Y20" s="27">
        <v>1</v>
      </c>
      <c r="Z20" s="27">
        <v>1</v>
      </c>
      <c r="AA20" s="27">
        <v>1</v>
      </c>
      <c r="AB20" s="27">
        <v>1</v>
      </c>
      <c r="AC20" s="28">
        <v>1</v>
      </c>
      <c r="AD20" s="26"/>
      <c r="AE20" s="26"/>
      <c r="AF20" s="27">
        <v>1</v>
      </c>
      <c r="AG20" s="27">
        <v>1</v>
      </c>
      <c r="AH20" s="27">
        <v>1</v>
      </c>
      <c r="AI20" s="27">
        <v>1</v>
      </c>
      <c r="AJ20" s="35">
        <f>VLOOKUP(B20,'ABSEN HRIS TF MUTU 16 NOV 15 DE'!$B$14:$G$116,6,0)</f>
        <v>22</v>
      </c>
      <c r="AK20" s="39">
        <f t="shared" si="0"/>
        <v>0</v>
      </c>
      <c r="AL20" s="38">
        <f t="shared" si="1"/>
        <v>0</v>
      </c>
      <c r="AM20" s="38">
        <f t="shared" si="2"/>
        <v>0</v>
      </c>
      <c r="AN20" s="39">
        <f t="shared" si="3"/>
        <v>0</v>
      </c>
      <c r="AO20" s="43">
        <f t="shared" si="8"/>
        <v>22</v>
      </c>
      <c r="AP20" s="43">
        <v>0</v>
      </c>
      <c r="AQ20" s="43">
        <v>0</v>
      </c>
      <c r="AR20" s="43">
        <f t="shared" si="9"/>
        <v>22</v>
      </c>
      <c r="AS20" s="46">
        <f t="shared" si="4"/>
        <v>0</v>
      </c>
      <c r="AT20" s="47">
        <f t="shared" si="10"/>
        <v>44699</v>
      </c>
      <c r="AU20" s="47">
        <f t="shared" si="6"/>
        <v>44729</v>
      </c>
      <c r="AV20" s="47">
        <f t="shared" si="7"/>
        <v>44759</v>
      </c>
    </row>
    <row r="21" spans="1:48" s="12" customFormat="1" ht="18" customHeight="1">
      <c r="A21" s="24">
        <v>15</v>
      </c>
      <c r="B21" s="31" t="s">
        <v>184</v>
      </c>
      <c r="C21" s="433" t="s">
        <v>185</v>
      </c>
      <c r="D21" s="25">
        <f>VLOOKUP(B21,'MASTER TF MUTU'!$B$13:$D$246,3,0)</f>
        <v>44669</v>
      </c>
      <c r="E21" s="27">
        <v>1</v>
      </c>
      <c r="F21" s="27">
        <v>1</v>
      </c>
      <c r="G21" s="27">
        <v>1</v>
      </c>
      <c r="H21" s="26"/>
      <c r="I21" s="26"/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6"/>
      <c r="P21" s="26"/>
      <c r="Q21" s="27">
        <v>1</v>
      </c>
      <c r="R21" s="27">
        <v>1</v>
      </c>
      <c r="S21" s="27">
        <v>1</v>
      </c>
      <c r="T21" s="27"/>
      <c r="U21" s="27">
        <v>1</v>
      </c>
      <c r="V21" s="28">
        <v>1</v>
      </c>
      <c r="W21" s="26"/>
      <c r="X21" s="26"/>
      <c r="Y21" s="27">
        <v>1</v>
      </c>
      <c r="Z21" s="27">
        <v>1</v>
      </c>
      <c r="AA21" s="27">
        <v>1</v>
      </c>
      <c r="AB21" s="27">
        <v>1</v>
      </c>
      <c r="AC21" s="28">
        <v>1</v>
      </c>
      <c r="AD21" s="26"/>
      <c r="AE21" s="26"/>
      <c r="AF21" s="27">
        <v>1</v>
      </c>
      <c r="AG21" s="27">
        <v>1</v>
      </c>
      <c r="AH21" s="27">
        <v>1</v>
      </c>
      <c r="AI21" s="407" t="s">
        <v>373</v>
      </c>
      <c r="AJ21" s="35">
        <f>VLOOKUP(B21,'ABSEN HRIS TF MUTU 16 NOV 15 DE'!$B$14:$G$116,6,0)</f>
        <v>21</v>
      </c>
      <c r="AK21" s="39">
        <f t="shared" si="0"/>
        <v>0</v>
      </c>
      <c r="AL21" s="38">
        <f t="shared" si="1"/>
        <v>0</v>
      </c>
      <c r="AM21" s="38">
        <f t="shared" si="2"/>
        <v>1</v>
      </c>
      <c r="AN21" s="39">
        <f t="shared" si="3"/>
        <v>1</v>
      </c>
      <c r="AO21" s="43">
        <f t="shared" si="8"/>
        <v>21</v>
      </c>
      <c r="AP21" s="43">
        <v>0</v>
      </c>
      <c r="AQ21" s="43">
        <v>0</v>
      </c>
      <c r="AR21" s="43">
        <f t="shared" si="9"/>
        <v>21</v>
      </c>
      <c r="AS21" s="46">
        <f t="shared" si="4"/>
        <v>0</v>
      </c>
      <c r="AT21" s="47">
        <f t="shared" si="10"/>
        <v>44699</v>
      </c>
      <c r="AU21" s="47">
        <f t="shared" si="6"/>
        <v>44729</v>
      </c>
      <c r="AV21" s="47">
        <f t="shared" si="7"/>
        <v>44759</v>
      </c>
    </row>
    <row r="22" spans="1:48" s="12" customFormat="1" ht="18" customHeight="1">
      <c r="A22" s="29">
        <v>16</v>
      </c>
      <c r="B22" s="31" t="s">
        <v>186</v>
      </c>
      <c r="C22" s="433" t="s">
        <v>187</v>
      </c>
      <c r="D22" s="25">
        <f>VLOOKUP(B22,'MASTER TF MUTU'!$B$13:$D$246,3,0)</f>
        <v>44669</v>
      </c>
      <c r="E22" s="27">
        <v>1</v>
      </c>
      <c r="F22" s="27">
        <v>1</v>
      </c>
      <c r="G22" s="27">
        <v>1</v>
      </c>
      <c r="H22" s="26"/>
      <c r="I22" s="26"/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6"/>
      <c r="P22" s="26"/>
      <c r="Q22" s="27">
        <v>1</v>
      </c>
      <c r="R22" s="27">
        <v>1</v>
      </c>
      <c r="S22" s="27">
        <v>1</v>
      </c>
      <c r="T22" s="27"/>
      <c r="U22" s="27">
        <v>1</v>
      </c>
      <c r="V22" s="28">
        <v>1</v>
      </c>
      <c r="W22" s="26"/>
      <c r="X22" s="26"/>
      <c r="Y22" s="27">
        <v>1</v>
      </c>
      <c r="Z22" s="27">
        <v>1</v>
      </c>
      <c r="AA22" s="27">
        <v>1</v>
      </c>
      <c r="AB22" s="27">
        <v>1</v>
      </c>
      <c r="AC22" s="28">
        <v>1</v>
      </c>
      <c r="AD22" s="26"/>
      <c r="AE22" s="26"/>
      <c r="AF22" s="27">
        <v>1</v>
      </c>
      <c r="AG22" s="27">
        <v>1</v>
      </c>
      <c r="AH22" s="27">
        <v>1</v>
      </c>
      <c r="AI22" s="27">
        <v>1</v>
      </c>
      <c r="AJ22" s="35">
        <f>VLOOKUP(B22,'ABSEN HRIS TF MUTU 16 NOV 15 DE'!$B$14:$G$116,6,0)</f>
        <v>22</v>
      </c>
      <c r="AK22" s="39">
        <f t="shared" si="0"/>
        <v>0</v>
      </c>
      <c r="AL22" s="38">
        <f t="shared" si="1"/>
        <v>0</v>
      </c>
      <c r="AM22" s="38">
        <f t="shared" si="2"/>
        <v>0</v>
      </c>
      <c r="AN22" s="39">
        <f t="shared" si="3"/>
        <v>0</v>
      </c>
      <c r="AO22" s="43">
        <f t="shared" si="8"/>
        <v>22</v>
      </c>
      <c r="AP22" s="43">
        <v>0</v>
      </c>
      <c r="AQ22" s="43">
        <v>0</v>
      </c>
      <c r="AR22" s="43">
        <f t="shared" si="9"/>
        <v>22</v>
      </c>
      <c r="AS22" s="46">
        <f t="shared" si="4"/>
        <v>0</v>
      </c>
      <c r="AT22" s="47">
        <f t="shared" si="10"/>
        <v>44699</v>
      </c>
      <c r="AU22" s="47">
        <f t="shared" si="6"/>
        <v>44729</v>
      </c>
      <c r="AV22" s="47">
        <f t="shared" si="7"/>
        <v>44759</v>
      </c>
    </row>
    <row r="23" spans="1:48" s="12" customFormat="1" ht="18" customHeight="1">
      <c r="A23" s="24">
        <v>17</v>
      </c>
      <c r="B23" s="31" t="s">
        <v>188</v>
      </c>
      <c r="C23" s="433" t="s">
        <v>189</v>
      </c>
      <c r="D23" s="25">
        <f>VLOOKUP(B23,'MASTER TF MUTU'!$B$13:$D$246,3,0)</f>
        <v>44669</v>
      </c>
      <c r="E23" s="27">
        <v>1</v>
      </c>
      <c r="F23" s="27">
        <v>1</v>
      </c>
      <c r="G23" s="27">
        <v>1</v>
      </c>
      <c r="H23" s="26"/>
      <c r="I23" s="26"/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6"/>
      <c r="P23" s="26"/>
      <c r="Q23" s="27">
        <v>1</v>
      </c>
      <c r="R23" s="27">
        <v>1</v>
      </c>
      <c r="S23" s="27">
        <v>1</v>
      </c>
      <c r="T23" s="27"/>
      <c r="U23" s="27">
        <v>1</v>
      </c>
      <c r="V23" s="28">
        <v>1</v>
      </c>
      <c r="W23" s="26"/>
      <c r="X23" s="26"/>
      <c r="Y23" s="27">
        <v>1</v>
      </c>
      <c r="Z23" s="27">
        <v>1</v>
      </c>
      <c r="AA23" s="27">
        <v>1</v>
      </c>
      <c r="AB23" s="27">
        <v>1</v>
      </c>
      <c r="AC23" s="28">
        <v>1</v>
      </c>
      <c r="AD23" s="26"/>
      <c r="AE23" s="26"/>
      <c r="AF23" s="27">
        <v>1</v>
      </c>
      <c r="AG23" s="27">
        <v>1</v>
      </c>
      <c r="AH23" s="27">
        <v>1</v>
      </c>
      <c r="AI23" s="27">
        <v>1</v>
      </c>
      <c r="AJ23" s="35">
        <f>VLOOKUP(B23,'ABSEN HRIS TF MUTU 16 NOV 15 DE'!$B$14:$G$116,6,0)</f>
        <v>22</v>
      </c>
      <c r="AK23" s="39">
        <f t="shared" si="0"/>
        <v>0</v>
      </c>
      <c r="AL23" s="38">
        <f t="shared" si="1"/>
        <v>0</v>
      </c>
      <c r="AM23" s="38">
        <f t="shared" si="2"/>
        <v>0</v>
      </c>
      <c r="AN23" s="39">
        <f t="shared" si="3"/>
        <v>0</v>
      </c>
      <c r="AO23" s="43">
        <f t="shared" si="8"/>
        <v>22</v>
      </c>
      <c r="AP23" s="43">
        <v>0</v>
      </c>
      <c r="AQ23" s="43">
        <v>0</v>
      </c>
      <c r="AR23" s="43">
        <f t="shared" si="9"/>
        <v>22</v>
      </c>
      <c r="AS23" s="46">
        <f t="shared" si="4"/>
        <v>0</v>
      </c>
      <c r="AT23" s="47">
        <f t="shared" si="10"/>
        <v>44699</v>
      </c>
      <c r="AU23" s="47">
        <f t="shared" si="6"/>
        <v>44729</v>
      </c>
      <c r="AV23" s="47">
        <f t="shared" si="7"/>
        <v>44759</v>
      </c>
    </row>
    <row r="24" spans="1:48" s="12" customFormat="1" ht="18" customHeight="1">
      <c r="A24" s="29">
        <v>18</v>
      </c>
      <c r="B24" s="31" t="s">
        <v>190</v>
      </c>
      <c r="C24" s="433" t="s">
        <v>191</v>
      </c>
      <c r="D24" s="25">
        <f>VLOOKUP(B24,'MASTER TF MUTU'!$B$13:$D$246,3,0)</f>
        <v>44669</v>
      </c>
      <c r="E24" s="27">
        <v>1</v>
      </c>
      <c r="F24" s="27">
        <v>1</v>
      </c>
      <c r="G24" s="27">
        <v>1</v>
      </c>
      <c r="H24" s="26"/>
      <c r="I24" s="26"/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6"/>
      <c r="P24" s="26"/>
      <c r="Q24" s="27">
        <v>1</v>
      </c>
      <c r="R24" s="27">
        <v>1</v>
      </c>
      <c r="S24" s="27">
        <v>1</v>
      </c>
      <c r="T24" s="27"/>
      <c r="U24" s="27">
        <v>1</v>
      </c>
      <c r="V24" s="28">
        <v>1</v>
      </c>
      <c r="W24" s="26"/>
      <c r="X24" s="26"/>
      <c r="Y24" s="27">
        <v>1</v>
      </c>
      <c r="Z24" s="27">
        <v>1</v>
      </c>
      <c r="AA24" s="27">
        <v>1</v>
      </c>
      <c r="AB24" s="27">
        <v>1</v>
      </c>
      <c r="AC24" s="28">
        <v>1</v>
      </c>
      <c r="AD24" s="26"/>
      <c r="AE24" s="26"/>
      <c r="AF24" s="27">
        <v>1</v>
      </c>
      <c r="AG24" s="27">
        <v>1</v>
      </c>
      <c r="AH24" s="27">
        <v>1</v>
      </c>
      <c r="AI24" s="27">
        <v>1</v>
      </c>
      <c r="AJ24" s="35">
        <f>VLOOKUP(B24,'ABSEN HRIS TF MUTU 16 NOV 15 DE'!$B$14:$G$116,6,0)</f>
        <v>22</v>
      </c>
      <c r="AK24" s="39">
        <f t="shared" si="0"/>
        <v>0</v>
      </c>
      <c r="AL24" s="38">
        <f t="shared" si="1"/>
        <v>0</v>
      </c>
      <c r="AM24" s="38">
        <f t="shared" si="2"/>
        <v>0</v>
      </c>
      <c r="AN24" s="39">
        <f t="shared" si="3"/>
        <v>0</v>
      </c>
      <c r="AO24" s="43">
        <f t="shared" si="8"/>
        <v>22</v>
      </c>
      <c r="AP24" s="43">
        <v>0</v>
      </c>
      <c r="AQ24" s="43">
        <v>0</v>
      </c>
      <c r="AR24" s="43">
        <f t="shared" si="9"/>
        <v>22</v>
      </c>
      <c r="AS24" s="46">
        <f t="shared" si="4"/>
        <v>0</v>
      </c>
      <c r="AT24" s="47">
        <f t="shared" si="10"/>
        <v>44699</v>
      </c>
      <c r="AU24" s="47">
        <f t="shared" si="6"/>
        <v>44729</v>
      </c>
      <c r="AV24" s="47">
        <f t="shared" si="7"/>
        <v>44759</v>
      </c>
    </row>
    <row r="25" spans="1:48" s="12" customFormat="1" ht="18" customHeight="1">
      <c r="A25" s="24">
        <v>19</v>
      </c>
      <c r="B25" s="31" t="s">
        <v>192</v>
      </c>
      <c r="C25" s="433" t="s">
        <v>423</v>
      </c>
      <c r="D25" s="25">
        <f>VLOOKUP(B25,'MASTER TF MUTU'!$B$13:$D$246,3,0)</f>
        <v>44669</v>
      </c>
      <c r="E25" s="27">
        <v>1</v>
      </c>
      <c r="F25" s="27">
        <v>1</v>
      </c>
      <c r="G25" s="27">
        <v>1</v>
      </c>
      <c r="H25" s="26"/>
      <c r="I25" s="26"/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6"/>
      <c r="P25" s="26"/>
      <c r="Q25" s="27">
        <v>1</v>
      </c>
      <c r="R25" s="27">
        <v>1</v>
      </c>
      <c r="S25" s="27">
        <v>1</v>
      </c>
      <c r="T25" s="27"/>
      <c r="U25" s="27">
        <v>1</v>
      </c>
      <c r="V25" s="28">
        <v>1</v>
      </c>
      <c r="W25" s="26"/>
      <c r="X25" s="26"/>
      <c r="Y25" s="27">
        <v>1</v>
      </c>
      <c r="Z25" s="27">
        <v>1</v>
      </c>
      <c r="AA25" s="27">
        <v>1</v>
      </c>
      <c r="AB25" s="27">
        <v>1</v>
      </c>
      <c r="AC25" s="28">
        <v>1</v>
      </c>
      <c r="AD25" s="26"/>
      <c r="AE25" s="26"/>
      <c r="AF25" s="27">
        <v>1</v>
      </c>
      <c r="AG25" s="27">
        <v>1</v>
      </c>
      <c r="AH25" s="27">
        <v>1</v>
      </c>
      <c r="AI25" s="27">
        <v>1</v>
      </c>
      <c r="AJ25" s="35">
        <f>VLOOKUP(B25,'ABSEN HRIS TF MUTU 16 NOV 15 DE'!$B$14:$G$116,6,0)</f>
        <v>22</v>
      </c>
      <c r="AK25" s="39">
        <f t="shared" si="0"/>
        <v>0</v>
      </c>
      <c r="AL25" s="38">
        <f t="shared" si="1"/>
        <v>0</v>
      </c>
      <c r="AM25" s="38">
        <f t="shared" si="2"/>
        <v>0</v>
      </c>
      <c r="AN25" s="39">
        <f t="shared" si="3"/>
        <v>0</v>
      </c>
      <c r="AO25" s="43">
        <f t="shared" si="8"/>
        <v>22</v>
      </c>
      <c r="AP25" s="43">
        <v>0</v>
      </c>
      <c r="AQ25" s="43">
        <v>0</v>
      </c>
      <c r="AR25" s="43">
        <f t="shared" si="9"/>
        <v>22</v>
      </c>
      <c r="AS25" s="46">
        <f t="shared" si="4"/>
        <v>0</v>
      </c>
      <c r="AT25" s="47">
        <f t="shared" si="10"/>
        <v>44699</v>
      </c>
      <c r="AU25" s="47">
        <f t="shared" si="6"/>
        <v>44729</v>
      </c>
      <c r="AV25" s="47">
        <f t="shared" si="7"/>
        <v>44759</v>
      </c>
    </row>
    <row r="26" spans="1:48" s="12" customFormat="1" ht="18" customHeight="1">
      <c r="A26" s="29">
        <v>20</v>
      </c>
      <c r="B26" s="31" t="s">
        <v>194</v>
      </c>
      <c r="C26" s="433" t="s">
        <v>195</v>
      </c>
      <c r="D26" s="25">
        <f>VLOOKUP(B26,'MASTER TF MUTU'!$B$13:$D$246,3,0)</f>
        <v>44669</v>
      </c>
      <c r="E26" s="27">
        <v>1</v>
      </c>
      <c r="F26" s="27">
        <v>1</v>
      </c>
      <c r="G26" s="27">
        <v>1</v>
      </c>
      <c r="H26" s="26"/>
      <c r="I26" s="26"/>
      <c r="J26" s="27">
        <v>1</v>
      </c>
      <c r="K26" s="27">
        <v>1</v>
      </c>
      <c r="L26" s="27">
        <v>1</v>
      </c>
      <c r="M26" s="27">
        <v>1</v>
      </c>
      <c r="N26" s="407">
        <v>1</v>
      </c>
      <c r="O26" s="26"/>
      <c r="P26" s="26"/>
      <c r="Q26" s="27">
        <v>1</v>
      </c>
      <c r="R26" s="27">
        <v>1</v>
      </c>
      <c r="S26" s="27">
        <v>1</v>
      </c>
      <c r="T26" s="27"/>
      <c r="U26" s="27">
        <v>1</v>
      </c>
      <c r="V26" s="28">
        <v>1</v>
      </c>
      <c r="W26" s="26"/>
      <c r="X26" s="26"/>
      <c r="Y26" s="27">
        <v>1</v>
      </c>
      <c r="Z26" s="27">
        <v>1</v>
      </c>
      <c r="AA26" s="27">
        <v>1</v>
      </c>
      <c r="AB26" s="407" t="s">
        <v>371</v>
      </c>
      <c r="AC26" s="28">
        <v>1</v>
      </c>
      <c r="AD26" s="26"/>
      <c r="AE26" s="26"/>
      <c r="AF26" s="27">
        <v>1</v>
      </c>
      <c r="AG26" s="27">
        <v>1</v>
      </c>
      <c r="AH26" s="27">
        <v>1</v>
      </c>
      <c r="AI26" s="27">
        <v>1</v>
      </c>
      <c r="AJ26" s="35">
        <f>VLOOKUP(B26,'ABSEN HRIS TF MUTU 16 NOV 15 DE'!$B$14:$G$116,6,0)</f>
        <v>21</v>
      </c>
      <c r="AK26" s="39">
        <f t="shared" si="0"/>
        <v>1</v>
      </c>
      <c r="AL26" s="38">
        <f t="shared" si="1"/>
        <v>0</v>
      </c>
      <c r="AM26" s="38">
        <f t="shared" si="2"/>
        <v>0</v>
      </c>
      <c r="AN26" s="39">
        <f t="shared" si="3"/>
        <v>1</v>
      </c>
      <c r="AO26" s="43">
        <f t="shared" si="8"/>
        <v>21</v>
      </c>
      <c r="AP26" s="43">
        <v>0</v>
      </c>
      <c r="AQ26" s="43">
        <v>0</v>
      </c>
      <c r="AR26" s="43">
        <f t="shared" ref="AR26:AR57" si="11">SUM(E26:AI26)</f>
        <v>21</v>
      </c>
      <c r="AS26" s="46">
        <f t="shared" si="4"/>
        <v>0</v>
      </c>
      <c r="AT26" s="47">
        <f t="shared" si="10"/>
        <v>44699</v>
      </c>
      <c r="AU26" s="47">
        <f t="shared" si="6"/>
        <v>44729</v>
      </c>
      <c r="AV26" s="47">
        <f t="shared" si="7"/>
        <v>44759</v>
      </c>
    </row>
    <row r="27" spans="1:48" s="12" customFormat="1" ht="18" customHeight="1">
      <c r="A27" s="24">
        <v>21</v>
      </c>
      <c r="B27" s="31" t="s">
        <v>196</v>
      </c>
      <c r="C27" s="433" t="s">
        <v>197</v>
      </c>
      <c r="D27" s="25">
        <f>VLOOKUP(B27,'MASTER TF MUTU'!$B$13:$D$246,3,0)</f>
        <v>44669</v>
      </c>
      <c r="E27" s="27">
        <v>1</v>
      </c>
      <c r="F27" s="27">
        <v>1</v>
      </c>
      <c r="G27" s="27">
        <v>1</v>
      </c>
      <c r="H27" s="26"/>
      <c r="I27" s="26"/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6"/>
      <c r="P27" s="26"/>
      <c r="Q27" s="27">
        <v>1</v>
      </c>
      <c r="R27" s="27">
        <v>1</v>
      </c>
      <c r="S27" s="27">
        <v>1</v>
      </c>
      <c r="T27" s="27"/>
      <c r="U27" s="27">
        <v>1</v>
      </c>
      <c r="V27" s="28">
        <v>1</v>
      </c>
      <c r="W27" s="26"/>
      <c r="X27" s="26"/>
      <c r="Y27" s="27">
        <v>1</v>
      </c>
      <c r="Z27" s="27">
        <v>1</v>
      </c>
      <c r="AA27" s="27">
        <v>1</v>
      </c>
      <c r="AB27" s="27">
        <v>1</v>
      </c>
      <c r="AC27" s="28">
        <v>1</v>
      </c>
      <c r="AD27" s="26"/>
      <c r="AE27" s="26"/>
      <c r="AF27" s="27">
        <v>1</v>
      </c>
      <c r="AG27" s="27">
        <v>1</v>
      </c>
      <c r="AH27" s="27">
        <v>1</v>
      </c>
      <c r="AI27" s="27">
        <v>1</v>
      </c>
      <c r="AJ27" s="35">
        <f>VLOOKUP(B27,'ABSEN HRIS TF MUTU 16 NOV 15 DE'!$B$14:$G$116,6,0)</f>
        <v>22</v>
      </c>
      <c r="AK27" s="39">
        <f t="shared" si="0"/>
        <v>0</v>
      </c>
      <c r="AL27" s="38">
        <f t="shared" si="1"/>
        <v>0</v>
      </c>
      <c r="AM27" s="38">
        <f t="shared" si="2"/>
        <v>0</v>
      </c>
      <c r="AN27" s="39">
        <f t="shared" si="3"/>
        <v>0</v>
      </c>
      <c r="AO27" s="43">
        <f t="shared" si="8"/>
        <v>22</v>
      </c>
      <c r="AP27" s="43">
        <v>0</v>
      </c>
      <c r="AQ27" s="43">
        <v>0</v>
      </c>
      <c r="AR27" s="43">
        <f t="shared" si="11"/>
        <v>22</v>
      </c>
      <c r="AS27" s="46">
        <f t="shared" si="4"/>
        <v>0</v>
      </c>
      <c r="AT27" s="47">
        <f t="shared" si="10"/>
        <v>44699</v>
      </c>
      <c r="AU27" s="47">
        <f t="shared" si="6"/>
        <v>44729</v>
      </c>
      <c r="AV27" s="47">
        <f t="shared" si="7"/>
        <v>44759</v>
      </c>
    </row>
    <row r="28" spans="1:48" s="12" customFormat="1" ht="18" customHeight="1">
      <c r="A28" s="29">
        <v>22</v>
      </c>
      <c r="B28" s="31" t="s">
        <v>198</v>
      </c>
      <c r="C28" s="433" t="s">
        <v>199</v>
      </c>
      <c r="D28" s="25">
        <f>VLOOKUP(B28,'MASTER TF MUTU'!$B$13:$D$246,3,0)</f>
        <v>44669</v>
      </c>
      <c r="E28" s="27">
        <v>1</v>
      </c>
      <c r="F28" s="27">
        <v>1</v>
      </c>
      <c r="G28" s="27">
        <v>1</v>
      </c>
      <c r="H28" s="26"/>
      <c r="I28" s="26"/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6"/>
      <c r="P28" s="26"/>
      <c r="Q28" s="27">
        <v>1</v>
      </c>
      <c r="R28" s="27">
        <v>1</v>
      </c>
      <c r="S28" s="27">
        <v>1</v>
      </c>
      <c r="T28" s="27"/>
      <c r="U28" s="27">
        <v>1</v>
      </c>
      <c r="V28" s="28">
        <v>1</v>
      </c>
      <c r="W28" s="26"/>
      <c r="X28" s="26"/>
      <c r="Y28" s="27">
        <v>1</v>
      </c>
      <c r="Z28" s="27">
        <v>1</v>
      </c>
      <c r="AA28" s="27">
        <v>1</v>
      </c>
      <c r="AB28" s="27">
        <v>1</v>
      </c>
      <c r="AC28" s="28">
        <v>1</v>
      </c>
      <c r="AD28" s="26"/>
      <c r="AE28" s="26"/>
      <c r="AF28" s="27">
        <v>1</v>
      </c>
      <c r="AG28" s="27">
        <v>1</v>
      </c>
      <c r="AH28" s="27">
        <v>1</v>
      </c>
      <c r="AI28" s="27">
        <v>1</v>
      </c>
      <c r="AJ28" s="35">
        <f>VLOOKUP(B28,'ABSEN HRIS TF MUTU 16 NOV 15 DE'!$B$14:$G$116,6,0)</f>
        <v>22</v>
      </c>
      <c r="AK28" s="39">
        <f t="shared" si="0"/>
        <v>0</v>
      </c>
      <c r="AL28" s="38">
        <f t="shared" si="1"/>
        <v>0</v>
      </c>
      <c r="AM28" s="38">
        <f t="shared" si="2"/>
        <v>0</v>
      </c>
      <c r="AN28" s="39">
        <f t="shared" si="3"/>
        <v>0</v>
      </c>
      <c r="AO28" s="43">
        <f t="shared" si="8"/>
        <v>22</v>
      </c>
      <c r="AP28" s="43">
        <v>0</v>
      </c>
      <c r="AQ28" s="43">
        <v>0</v>
      </c>
      <c r="AR28" s="43">
        <f t="shared" si="11"/>
        <v>22</v>
      </c>
      <c r="AS28" s="46">
        <f t="shared" si="4"/>
        <v>0</v>
      </c>
      <c r="AT28" s="47">
        <f t="shared" si="10"/>
        <v>44699</v>
      </c>
      <c r="AU28" s="47">
        <f t="shared" si="6"/>
        <v>44729</v>
      </c>
      <c r="AV28" s="47">
        <f t="shared" si="7"/>
        <v>44759</v>
      </c>
    </row>
    <row r="29" spans="1:48" s="12" customFormat="1" ht="18" customHeight="1">
      <c r="A29" s="24">
        <v>23</v>
      </c>
      <c r="B29" s="31" t="s">
        <v>200</v>
      </c>
      <c r="C29" s="433" t="s">
        <v>201</v>
      </c>
      <c r="D29" s="25">
        <f>VLOOKUP(B29,'MASTER TF MUTU'!$B$13:$D$246,3,0)</f>
        <v>44669</v>
      </c>
      <c r="E29" s="27">
        <v>1</v>
      </c>
      <c r="F29" s="27">
        <v>1</v>
      </c>
      <c r="G29" s="27">
        <v>1</v>
      </c>
      <c r="H29" s="26"/>
      <c r="I29" s="26"/>
      <c r="J29" s="27">
        <v>1</v>
      </c>
      <c r="K29" s="27">
        <v>1</v>
      </c>
      <c r="L29" s="27">
        <v>1</v>
      </c>
      <c r="M29" s="27">
        <v>1</v>
      </c>
      <c r="N29" s="27">
        <v>1</v>
      </c>
      <c r="O29" s="26"/>
      <c r="P29" s="26"/>
      <c r="Q29" s="27">
        <v>1</v>
      </c>
      <c r="R29" s="27">
        <v>1</v>
      </c>
      <c r="S29" s="27">
        <v>1</v>
      </c>
      <c r="T29" s="27"/>
      <c r="U29" s="27">
        <v>1</v>
      </c>
      <c r="V29" s="28">
        <v>1</v>
      </c>
      <c r="W29" s="26"/>
      <c r="X29" s="26"/>
      <c r="Y29" s="27">
        <v>1</v>
      </c>
      <c r="Z29" s="27">
        <v>1</v>
      </c>
      <c r="AA29" s="27">
        <v>1</v>
      </c>
      <c r="AB29" s="27">
        <v>1</v>
      </c>
      <c r="AC29" s="28">
        <v>1</v>
      </c>
      <c r="AD29" s="26"/>
      <c r="AE29" s="26"/>
      <c r="AF29" s="27">
        <v>1</v>
      </c>
      <c r="AG29" s="27">
        <v>1</v>
      </c>
      <c r="AH29" s="27">
        <v>1</v>
      </c>
      <c r="AI29" s="27">
        <v>1</v>
      </c>
      <c r="AJ29" s="35">
        <f>VLOOKUP(B29,'ABSEN HRIS TF MUTU 16 NOV 15 DE'!$B$14:$G$116,6,0)</f>
        <v>22</v>
      </c>
      <c r="AK29" s="39">
        <f t="shared" si="0"/>
        <v>0</v>
      </c>
      <c r="AL29" s="38">
        <f t="shared" si="1"/>
        <v>0</v>
      </c>
      <c r="AM29" s="38">
        <f t="shared" si="2"/>
        <v>0</v>
      </c>
      <c r="AN29" s="39">
        <f t="shared" si="3"/>
        <v>0</v>
      </c>
      <c r="AO29" s="43">
        <f t="shared" si="8"/>
        <v>22</v>
      </c>
      <c r="AP29" s="43">
        <v>0</v>
      </c>
      <c r="AQ29" s="43">
        <v>0</v>
      </c>
      <c r="AR29" s="43">
        <f t="shared" si="11"/>
        <v>22</v>
      </c>
      <c r="AS29" s="46">
        <f t="shared" si="4"/>
        <v>0</v>
      </c>
      <c r="AT29" s="47">
        <f t="shared" si="10"/>
        <v>44699</v>
      </c>
      <c r="AU29" s="47">
        <f t="shared" si="6"/>
        <v>44729</v>
      </c>
      <c r="AV29" s="47">
        <f t="shared" si="7"/>
        <v>44759</v>
      </c>
    </row>
    <row r="30" spans="1:48" s="12" customFormat="1" ht="18" customHeight="1">
      <c r="A30" s="29">
        <v>24</v>
      </c>
      <c r="B30" s="31" t="s">
        <v>202</v>
      </c>
      <c r="C30" s="433" t="s">
        <v>203</v>
      </c>
      <c r="D30" s="25">
        <f>VLOOKUP(B30,'MASTER TF MUTU'!$B$13:$D$246,3,0)</f>
        <v>44669</v>
      </c>
      <c r="E30" s="27">
        <v>1</v>
      </c>
      <c r="F30" s="27">
        <v>1</v>
      </c>
      <c r="G30" s="27">
        <v>1</v>
      </c>
      <c r="H30" s="26"/>
      <c r="I30" s="26"/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6"/>
      <c r="P30" s="26"/>
      <c r="Q30" s="407" t="s">
        <v>371</v>
      </c>
      <c r="R30" s="407" t="s">
        <v>371</v>
      </c>
      <c r="S30" s="27">
        <v>1</v>
      </c>
      <c r="T30" s="27"/>
      <c r="U30" s="27">
        <v>1</v>
      </c>
      <c r="V30" s="28">
        <v>1</v>
      </c>
      <c r="W30" s="26"/>
      <c r="X30" s="26"/>
      <c r="Y30" s="27">
        <v>1</v>
      </c>
      <c r="Z30" s="27">
        <v>1</v>
      </c>
      <c r="AA30" s="27">
        <v>1</v>
      </c>
      <c r="AB30" s="27">
        <v>1</v>
      </c>
      <c r="AC30" s="28">
        <v>1</v>
      </c>
      <c r="AD30" s="26"/>
      <c r="AE30" s="26"/>
      <c r="AF30" s="27">
        <v>1</v>
      </c>
      <c r="AG30" s="27">
        <v>1</v>
      </c>
      <c r="AH30" s="27">
        <v>1</v>
      </c>
      <c r="AI30" s="27">
        <v>1</v>
      </c>
      <c r="AJ30" s="35">
        <f>VLOOKUP(B30,'ABSEN HRIS TF MUTU 16 NOV 15 DE'!$B$14:$G$116,6,0)</f>
        <v>20</v>
      </c>
      <c r="AK30" s="39">
        <f t="shared" si="0"/>
        <v>2</v>
      </c>
      <c r="AL30" s="38">
        <f t="shared" si="1"/>
        <v>0</v>
      </c>
      <c r="AM30" s="38">
        <f t="shared" si="2"/>
        <v>0</v>
      </c>
      <c r="AN30" s="39">
        <f t="shared" si="3"/>
        <v>2</v>
      </c>
      <c r="AO30" s="43">
        <f t="shared" si="8"/>
        <v>20</v>
      </c>
      <c r="AP30" s="43">
        <v>0</v>
      </c>
      <c r="AQ30" s="43">
        <v>0</v>
      </c>
      <c r="AR30" s="43">
        <f t="shared" si="11"/>
        <v>20</v>
      </c>
      <c r="AS30" s="46">
        <f t="shared" si="4"/>
        <v>0</v>
      </c>
      <c r="AT30" s="47">
        <f t="shared" si="10"/>
        <v>44699</v>
      </c>
      <c r="AU30" s="47">
        <f t="shared" si="6"/>
        <v>44729</v>
      </c>
      <c r="AV30" s="47">
        <f t="shared" si="7"/>
        <v>44759</v>
      </c>
    </row>
    <row r="31" spans="1:48" s="12" customFormat="1" ht="18" customHeight="1">
      <c r="A31" s="24">
        <v>25</v>
      </c>
      <c r="B31" s="31" t="s">
        <v>204</v>
      </c>
      <c r="C31" s="433" t="s">
        <v>205</v>
      </c>
      <c r="D31" s="25">
        <f>VLOOKUP(B31,'MASTER TF MUTU'!$B$13:$D$246,3,0)</f>
        <v>44669</v>
      </c>
      <c r="E31" s="27">
        <v>1</v>
      </c>
      <c r="F31" s="27">
        <v>1</v>
      </c>
      <c r="G31" s="27">
        <v>1</v>
      </c>
      <c r="H31" s="26"/>
      <c r="I31" s="26"/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6"/>
      <c r="P31" s="26"/>
      <c r="Q31" s="27">
        <v>1</v>
      </c>
      <c r="R31" s="27">
        <v>1</v>
      </c>
      <c r="S31" s="27">
        <v>1</v>
      </c>
      <c r="T31" s="27"/>
      <c r="U31" s="27">
        <v>1</v>
      </c>
      <c r="V31" s="28">
        <v>1</v>
      </c>
      <c r="W31" s="26"/>
      <c r="X31" s="26"/>
      <c r="Y31" s="27">
        <v>1</v>
      </c>
      <c r="Z31" s="27">
        <v>1</v>
      </c>
      <c r="AA31" s="27">
        <v>1</v>
      </c>
      <c r="AB31" s="27">
        <v>1</v>
      </c>
      <c r="AC31" s="28">
        <v>1</v>
      </c>
      <c r="AD31" s="26"/>
      <c r="AE31" s="26"/>
      <c r="AF31" s="27">
        <v>1</v>
      </c>
      <c r="AG31" s="27">
        <v>1</v>
      </c>
      <c r="AH31" s="27">
        <v>1</v>
      </c>
      <c r="AI31" s="27">
        <v>1</v>
      </c>
      <c r="AJ31" s="35">
        <f>VLOOKUP(B31,'ABSEN HRIS TF MUTU 16 NOV 15 DE'!$B$14:$G$116,6,0)</f>
        <v>22</v>
      </c>
      <c r="AK31" s="39">
        <f t="shared" si="0"/>
        <v>0</v>
      </c>
      <c r="AL31" s="38">
        <f t="shared" si="1"/>
        <v>0</v>
      </c>
      <c r="AM31" s="38">
        <f t="shared" si="2"/>
        <v>0</v>
      </c>
      <c r="AN31" s="39">
        <f t="shared" si="3"/>
        <v>0</v>
      </c>
      <c r="AO31" s="43">
        <f t="shared" si="8"/>
        <v>22</v>
      </c>
      <c r="AP31" s="43">
        <v>0</v>
      </c>
      <c r="AQ31" s="43">
        <v>0</v>
      </c>
      <c r="AR31" s="43">
        <f t="shared" si="11"/>
        <v>22</v>
      </c>
      <c r="AS31" s="46">
        <f t="shared" si="4"/>
        <v>0</v>
      </c>
      <c r="AT31" s="47">
        <f t="shared" si="10"/>
        <v>44699</v>
      </c>
      <c r="AU31" s="47">
        <f t="shared" si="6"/>
        <v>44729</v>
      </c>
      <c r="AV31" s="47">
        <f t="shared" si="7"/>
        <v>44759</v>
      </c>
    </row>
    <row r="32" spans="1:48" s="13" customFormat="1" ht="18" customHeight="1">
      <c r="A32" s="29">
        <v>26</v>
      </c>
      <c r="B32" s="31" t="s">
        <v>206</v>
      </c>
      <c r="C32" s="433" t="s">
        <v>207</v>
      </c>
      <c r="D32" s="25">
        <f>VLOOKUP(B32,'MASTER TF MUTU'!$B$13:$D$246,3,0)</f>
        <v>44669</v>
      </c>
      <c r="E32" s="27">
        <v>1</v>
      </c>
      <c r="F32" s="407" t="s">
        <v>371</v>
      </c>
      <c r="G32" s="27">
        <v>1</v>
      </c>
      <c r="H32" s="26"/>
      <c r="I32" s="26"/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6"/>
      <c r="P32" s="26"/>
      <c r="Q32" s="27">
        <v>1</v>
      </c>
      <c r="R32" s="27">
        <v>1</v>
      </c>
      <c r="S32" s="27">
        <v>1</v>
      </c>
      <c r="T32" s="27"/>
      <c r="U32" s="27">
        <v>1</v>
      </c>
      <c r="V32" s="28">
        <v>1</v>
      </c>
      <c r="W32" s="26"/>
      <c r="X32" s="26"/>
      <c r="Y32" s="27">
        <v>1</v>
      </c>
      <c r="Z32" s="27">
        <v>1</v>
      </c>
      <c r="AA32" s="27">
        <v>1</v>
      </c>
      <c r="AB32" s="27">
        <v>1</v>
      </c>
      <c r="AC32" s="28">
        <v>1</v>
      </c>
      <c r="AD32" s="26"/>
      <c r="AE32" s="26"/>
      <c r="AF32" s="27">
        <v>1</v>
      </c>
      <c r="AG32" s="27">
        <v>1</v>
      </c>
      <c r="AH32" s="27">
        <v>1</v>
      </c>
      <c r="AI32" s="27">
        <v>1</v>
      </c>
      <c r="AJ32" s="35">
        <f>VLOOKUP(B32,'ABSEN HRIS TF MUTU 16 NOV 15 DE'!$B$14:$G$116,6,0)</f>
        <v>21</v>
      </c>
      <c r="AK32" s="37">
        <f t="shared" si="0"/>
        <v>1</v>
      </c>
      <c r="AL32" s="36">
        <f t="shared" si="1"/>
        <v>0</v>
      </c>
      <c r="AM32" s="36">
        <f t="shared" si="2"/>
        <v>0</v>
      </c>
      <c r="AN32" s="37">
        <f t="shared" si="3"/>
        <v>1</v>
      </c>
      <c r="AO32" s="43">
        <f t="shared" si="8"/>
        <v>21</v>
      </c>
      <c r="AP32" s="43">
        <v>0</v>
      </c>
      <c r="AQ32" s="43">
        <v>0</v>
      </c>
      <c r="AR32" s="43">
        <f t="shared" si="11"/>
        <v>21</v>
      </c>
      <c r="AS32" s="44">
        <f t="shared" si="4"/>
        <v>0</v>
      </c>
      <c r="AT32" s="45">
        <f t="shared" si="10"/>
        <v>44699</v>
      </c>
      <c r="AU32" s="45">
        <f t="shared" si="6"/>
        <v>44729</v>
      </c>
      <c r="AV32" s="45">
        <f t="shared" si="7"/>
        <v>44759</v>
      </c>
    </row>
    <row r="33" spans="1:49" s="12" customFormat="1" ht="18" customHeight="1">
      <c r="A33" s="24">
        <v>27</v>
      </c>
      <c r="B33" s="31" t="s">
        <v>208</v>
      </c>
      <c r="C33" s="433" t="s">
        <v>209</v>
      </c>
      <c r="D33" s="25">
        <f>VLOOKUP(B33,'MASTER TF MUTU'!$B$13:$D$246,3,0)</f>
        <v>44669</v>
      </c>
      <c r="E33" s="27">
        <v>1</v>
      </c>
      <c r="F33" s="27">
        <v>1</v>
      </c>
      <c r="G33" s="27">
        <v>1</v>
      </c>
      <c r="H33" s="26"/>
      <c r="I33" s="26"/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6"/>
      <c r="P33" s="26"/>
      <c r="Q33" s="27">
        <v>1</v>
      </c>
      <c r="R33" s="27">
        <v>1</v>
      </c>
      <c r="S33" s="27">
        <v>1</v>
      </c>
      <c r="T33" s="27"/>
      <c r="U33" s="27">
        <v>1</v>
      </c>
      <c r="V33" s="28">
        <v>1</v>
      </c>
      <c r="W33" s="26"/>
      <c r="X33" s="26"/>
      <c r="Y33" s="27">
        <v>1</v>
      </c>
      <c r="Z33" s="27">
        <v>1</v>
      </c>
      <c r="AA33" s="27">
        <v>1</v>
      </c>
      <c r="AB33" s="27">
        <v>1</v>
      </c>
      <c r="AC33" s="28">
        <v>1</v>
      </c>
      <c r="AD33" s="26"/>
      <c r="AE33" s="26"/>
      <c r="AF33" s="27">
        <v>1</v>
      </c>
      <c r="AG33" s="27">
        <v>1</v>
      </c>
      <c r="AH33" s="27">
        <v>1</v>
      </c>
      <c r="AI33" s="27">
        <v>1</v>
      </c>
      <c r="AJ33" s="35">
        <f>VLOOKUP(B33,'ABSEN HRIS TF MUTU 16 NOV 15 DE'!$B$14:$G$116,6,0)</f>
        <v>22</v>
      </c>
      <c r="AK33" s="39">
        <f t="shared" si="0"/>
        <v>0</v>
      </c>
      <c r="AL33" s="38">
        <f t="shared" si="1"/>
        <v>0</v>
      </c>
      <c r="AM33" s="38">
        <f t="shared" si="2"/>
        <v>0</v>
      </c>
      <c r="AN33" s="39">
        <f t="shared" si="3"/>
        <v>0</v>
      </c>
      <c r="AO33" s="43">
        <f t="shared" si="8"/>
        <v>22</v>
      </c>
      <c r="AP33" s="43">
        <v>0</v>
      </c>
      <c r="AQ33" s="43">
        <v>0</v>
      </c>
      <c r="AR33" s="43">
        <f t="shared" si="11"/>
        <v>22</v>
      </c>
      <c r="AS33" s="46">
        <f t="shared" si="4"/>
        <v>0</v>
      </c>
      <c r="AT33" s="47">
        <f t="shared" si="10"/>
        <v>44699</v>
      </c>
      <c r="AU33" s="47">
        <f t="shared" si="6"/>
        <v>44729</v>
      </c>
      <c r="AV33" s="47">
        <f t="shared" si="7"/>
        <v>44759</v>
      </c>
    </row>
    <row r="34" spans="1:49" s="12" customFormat="1" ht="18" customHeight="1">
      <c r="A34" s="29">
        <v>28</v>
      </c>
      <c r="B34" s="31" t="s">
        <v>210</v>
      </c>
      <c r="C34" s="433" t="s">
        <v>211</v>
      </c>
      <c r="D34" s="25">
        <f>VLOOKUP(B34,'MASTER TF MUTU'!$B$13:$D$246,3,0)</f>
        <v>44669</v>
      </c>
      <c r="E34" s="27">
        <v>1</v>
      </c>
      <c r="F34" s="27">
        <v>1</v>
      </c>
      <c r="G34" s="27">
        <v>1</v>
      </c>
      <c r="H34" s="26"/>
      <c r="I34" s="26"/>
      <c r="J34" s="27">
        <v>1</v>
      </c>
      <c r="K34" s="27">
        <v>1</v>
      </c>
      <c r="L34" s="27">
        <v>1</v>
      </c>
      <c r="M34" s="27">
        <v>1</v>
      </c>
      <c r="N34" s="27">
        <v>1</v>
      </c>
      <c r="O34" s="26"/>
      <c r="P34" s="26"/>
      <c r="Q34" s="27">
        <v>1</v>
      </c>
      <c r="R34" s="27">
        <v>1</v>
      </c>
      <c r="S34" s="407" t="s">
        <v>421</v>
      </c>
      <c r="T34" s="27"/>
      <c r="U34" s="27">
        <v>1</v>
      </c>
      <c r="V34" s="28">
        <v>1</v>
      </c>
      <c r="W34" s="26"/>
      <c r="X34" s="26"/>
      <c r="Y34" s="27">
        <v>1</v>
      </c>
      <c r="Z34" s="27">
        <v>1</v>
      </c>
      <c r="AA34" s="27">
        <v>1</v>
      </c>
      <c r="AB34" s="27">
        <v>1</v>
      </c>
      <c r="AC34" s="28">
        <v>1</v>
      </c>
      <c r="AD34" s="26"/>
      <c r="AE34" s="26"/>
      <c r="AF34" s="27">
        <v>1</v>
      </c>
      <c r="AG34" s="27">
        <v>1</v>
      </c>
      <c r="AH34" s="27">
        <v>1</v>
      </c>
      <c r="AI34" s="27">
        <v>1</v>
      </c>
      <c r="AJ34" s="35">
        <f>VLOOKUP(B34,'ABSEN HRIS TF MUTU 16 NOV 15 DE'!$B$14:$G$116,6,0)</f>
        <v>21</v>
      </c>
      <c r="AK34" s="39">
        <f t="shared" si="0"/>
        <v>0</v>
      </c>
      <c r="AL34" s="38">
        <f t="shared" si="1"/>
        <v>1</v>
      </c>
      <c r="AM34" s="38">
        <f t="shared" si="2"/>
        <v>0</v>
      </c>
      <c r="AN34" s="39">
        <f t="shared" si="3"/>
        <v>1</v>
      </c>
      <c r="AO34" s="43">
        <f t="shared" si="8"/>
        <v>21</v>
      </c>
      <c r="AP34" s="43">
        <v>0</v>
      </c>
      <c r="AQ34" s="43">
        <v>0</v>
      </c>
      <c r="AR34" s="43">
        <f t="shared" si="11"/>
        <v>21</v>
      </c>
      <c r="AS34" s="46">
        <f t="shared" si="4"/>
        <v>0</v>
      </c>
      <c r="AT34" s="47">
        <f t="shared" si="10"/>
        <v>44699</v>
      </c>
      <c r="AU34" s="47">
        <f t="shared" si="6"/>
        <v>44729</v>
      </c>
      <c r="AV34" s="47">
        <f t="shared" si="7"/>
        <v>44759</v>
      </c>
    </row>
    <row r="35" spans="1:49" s="12" customFormat="1" ht="18" customHeight="1">
      <c r="A35" s="24">
        <v>29</v>
      </c>
      <c r="B35" s="31" t="s">
        <v>212</v>
      </c>
      <c r="C35" s="433" t="s">
        <v>213</v>
      </c>
      <c r="D35" s="25">
        <f>VLOOKUP(B35,'MASTER TF MUTU'!$B$13:$D$246,3,0)</f>
        <v>44669</v>
      </c>
      <c r="E35" s="27">
        <v>1</v>
      </c>
      <c r="F35" s="27">
        <v>1</v>
      </c>
      <c r="G35" s="27">
        <v>1</v>
      </c>
      <c r="H35" s="26"/>
      <c r="I35" s="26"/>
      <c r="J35" s="27">
        <v>1</v>
      </c>
      <c r="K35" s="27">
        <v>1</v>
      </c>
      <c r="L35" s="27">
        <v>1</v>
      </c>
      <c r="M35" s="27">
        <v>1</v>
      </c>
      <c r="N35" s="27">
        <v>1</v>
      </c>
      <c r="O35" s="26"/>
      <c r="P35" s="26"/>
      <c r="Q35" s="27">
        <v>1</v>
      </c>
      <c r="R35" s="27">
        <v>1</v>
      </c>
      <c r="S35" s="27">
        <v>1</v>
      </c>
      <c r="T35" s="27"/>
      <c r="U35" s="27">
        <v>1</v>
      </c>
      <c r="V35" s="28">
        <v>1</v>
      </c>
      <c r="W35" s="26"/>
      <c r="X35" s="26"/>
      <c r="Y35" s="27">
        <v>1</v>
      </c>
      <c r="Z35" s="27">
        <v>1</v>
      </c>
      <c r="AA35" s="27">
        <v>1</v>
      </c>
      <c r="AB35" s="27">
        <v>1</v>
      </c>
      <c r="AC35" s="28">
        <v>1</v>
      </c>
      <c r="AD35" s="26"/>
      <c r="AE35" s="26"/>
      <c r="AF35" s="27">
        <v>1</v>
      </c>
      <c r="AG35" s="27">
        <v>1</v>
      </c>
      <c r="AH35" s="27">
        <v>1</v>
      </c>
      <c r="AI35" s="27">
        <v>1</v>
      </c>
      <c r="AJ35" s="35">
        <f>VLOOKUP(B35,'ABSEN HRIS TF MUTU 16 NOV 15 DE'!$B$14:$G$116,6,0)</f>
        <v>22</v>
      </c>
      <c r="AK35" s="39">
        <f t="shared" si="0"/>
        <v>0</v>
      </c>
      <c r="AL35" s="38">
        <f t="shared" si="1"/>
        <v>0</v>
      </c>
      <c r="AM35" s="38">
        <f t="shared" si="2"/>
        <v>0</v>
      </c>
      <c r="AN35" s="39">
        <f t="shared" si="3"/>
        <v>0</v>
      </c>
      <c r="AO35" s="43">
        <f t="shared" si="8"/>
        <v>22</v>
      </c>
      <c r="AP35" s="43">
        <v>0</v>
      </c>
      <c r="AQ35" s="43">
        <v>0</v>
      </c>
      <c r="AR35" s="43">
        <f t="shared" si="11"/>
        <v>22</v>
      </c>
      <c r="AS35" s="46">
        <f t="shared" si="4"/>
        <v>0</v>
      </c>
      <c r="AT35" s="47">
        <f t="shared" si="10"/>
        <v>44699</v>
      </c>
      <c r="AU35" s="47">
        <f t="shared" si="6"/>
        <v>44729</v>
      </c>
      <c r="AV35" s="47">
        <f t="shared" si="7"/>
        <v>44759</v>
      </c>
    </row>
    <row r="36" spans="1:49" s="12" customFormat="1" ht="18" customHeight="1">
      <c r="A36" s="29">
        <v>30</v>
      </c>
      <c r="B36" s="31" t="s">
        <v>214</v>
      </c>
      <c r="C36" s="433" t="s">
        <v>215</v>
      </c>
      <c r="D36" s="25">
        <f>VLOOKUP(B36,'MASTER TF MUTU'!$B$13:$D$246,3,0)</f>
        <v>44669</v>
      </c>
      <c r="E36" s="27">
        <v>1</v>
      </c>
      <c r="F36" s="27">
        <v>1</v>
      </c>
      <c r="G36" s="27">
        <v>1</v>
      </c>
      <c r="H36" s="26"/>
      <c r="I36" s="26"/>
      <c r="J36" s="27">
        <v>1</v>
      </c>
      <c r="K36" s="27">
        <v>1</v>
      </c>
      <c r="L36" s="27">
        <v>1</v>
      </c>
      <c r="M36" s="27">
        <v>1</v>
      </c>
      <c r="N36" s="27">
        <v>1</v>
      </c>
      <c r="O36" s="26"/>
      <c r="P36" s="26"/>
      <c r="Q36" s="27">
        <v>1</v>
      </c>
      <c r="R36" s="27">
        <v>1</v>
      </c>
      <c r="S36" s="27">
        <v>1</v>
      </c>
      <c r="T36" s="27"/>
      <c r="U36" s="27">
        <v>1</v>
      </c>
      <c r="V36" s="28">
        <v>1</v>
      </c>
      <c r="W36" s="26"/>
      <c r="X36" s="26"/>
      <c r="Y36" s="27">
        <v>1</v>
      </c>
      <c r="Z36" s="27">
        <v>1</v>
      </c>
      <c r="AA36" s="27">
        <v>1</v>
      </c>
      <c r="AB36" s="27">
        <v>1</v>
      </c>
      <c r="AC36" s="28">
        <v>1</v>
      </c>
      <c r="AD36" s="26"/>
      <c r="AE36" s="26"/>
      <c r="AF36" s="27">
        <v>1</v>
      </c>
      <c r="AG36" s="27">
        <v>1</v>
      </c>
      <c r="AH36" s="27">
        <v>1</v>
      </c>
      <c r="AI36" s="27">
        <v>1</v>
      </c>
      <c r="AJ36" s="35">
        <f>VLOOKUP(B36,'ABSEN HRIS TF MUTU 16 NOV 15 DE'!$B$14:$G$116,6,0)</f>
        <v>22</v>
      </c>
      <c r="AK36" s="39">
        <f t="shared" si="0"/>
        <v>0</v>
      </c>
      <c r="AL36" s="38">
        <f t="shared" si="1"/>
        <v>0</v>
      </c>
      <c r="AM36" s="38">
        <f t="shared" si="2"/>
        <v>0</v>
      </c>
      <c r="AN36" s="39">
        <f t="shared" si="3"/>
        <v>0</v>
      </c>
      <c r="AO36" s="43">
        <f t="shared" si="8"/>
        <v>22</v>
      </c>
      <c r="AP36" s="43">
        <v>0</v>
      </c>
      <c r="AQ36" s="43">
        <v>0</v>
      </c>
      <c r="AR36" s="43">
        <f t="shared" si="11"/>
        <v>22</v>
      </c>
      <c r="AS36" s="46">
        <f t="shared" si="4"/>
        <v>0</v>
      </c>
      <c r="AT36" s="47">
        <f t="shared" si="10"/>
        <v>44699</v>
      </c>
      <c r="AU36" s="47">
        <f t="shared" si="6"/>
        <v>44729</v>
      </c>
      <c r="AV36" s="47">
        <f t="shared" si="7"/>
        <v>44759</v>
      </c>
      <c r="AW36" s="12">
        <f>450000/22*5</f>
        <v>102272.72727272728</v>
      </c>
    </row>
    <row r="37" spans="1:49" s="12" customFormat="1" ht="18" customHeight="1">
      <c r="A37" s="24">
        <v>31</v>
      </c>
      <c r="B37" s="31" t="s">
        <v>216</v>
      </c>
      <c r="C37" s="433" t="s">
        <v>217</v>
      </c>
      <c r="D37" s="25">
        <f>VLOOKUP(B37,'MASTER TF MUTU'!$B$13:$D$246,3,0)</f>
        <v>44669</v>
      </c>
      <c r="E37" s="27">
        <v>1</v>
      </c>
      <c r="F37" s="407" t="s">
        <v>371</v>
      </c>
      <c r="G37" s="27">
        <v>1</v>
      </c>
      <c r="H37" s="26"/>
      <c r="I37" s="26"/>
      <c r="J37" s="27">
        <v>1</v>
      </c>
      <c r="K37" s="27">
        <v>1</v>
      </c>
      <c r="L37" s="27">
        <v>1</v>
      </c>
      <c r="M37" s="27">
        <v>1</v>
      </c>
      <c r="N37" s="27">
        <v>1</v>
      </c>
      <c r="O37" s="26"/>
      <c r="P37" s="26"/>
      <c r="Q37" s="27">
        <v>1</v>
      </c>
      <c r="R37" s="27">
        <v>1</v>
      </c>
      <c r="S37" s="27">
        <v>1</v>
      </c>
      <c r="T37" s="27"/>
      <c r="U37" s="27">
        <v>1</v>
      </c>
      <c r="V37" s="28">
        <v>1</v>
      </c>
      <c r="W37" s="26"/>
      <c r="X37" s="26"/>
      <c r="Y37" s="27">
        <v>1</v>
      </c>
      <c r="Z37" s="27">
        <v>1</v>
      </c>
      <c r="AA37" s="27">
        <v>1</v>
      </c>
      <c r="AB37" s="27">
        <v>1</v>
      </c>
      <c r="AC37" s="28">
        <v>1</v>
      </c>
      <c r="AD37" s="26"/>
      <c r="AE37" s="26"/>
      <c r="AF37" s="27">
        <v>1</v>
      </c>
      <c r="AG37" s="27">
        <v>1</v>
      </c>
      <c r="AH37" s="27">
        <v>1</v>
      </c>
      <c r="AI37" s="27">
        <v>1</v>
      </c>
      <c r="AJ37" s="35">
        <f>VLOOKUP(B37,'ABSEN HRIS TF MUTU 16 NOV 15 DE'!$B$14:$G$116,6,0)</f>
        <v>21</v>
      </c>
      <c r="AK37" s="39">
        <f t="shared" si="0"/>
        <v>1</v>
      </c>
      <c r="AL37" s="38">
        <f t="shared" si="1"/>
        <v>0</v>
      </c>
      <c r="AM37" s="38">
        <f t="shared" si="2"/>
        <v>0</v>
      </c>
      <c r="AN37" s="39">
        <f t="shared" si="3"/>
        <v>1</v>
      </c>
      <c r="AO37" s="43">
        <f t="shared" si="8"/>
        <v>21</v>
      </c>
      <c r="AP37" s="43">
        <v>0</v>
      </c>
      <c r="AQ37" s="43">
        <v>0</v>
      </c>
      <c r="AR37" s="43">
        <f t="shared" si="11"/>
        <v>21</v>
      </c>
      <c r="AS37" s="46">
        <f t="shared" si="4"/>
        <v>0</v>
      </c>
      <c r="AT37" s="47">
        <f t="shared" si="10"/>
        <v>44699</v>
      </c>
      <c r="AU37" s="47">
        <f t="shared" si="6"/>
        <v>44729</v>
      </c>
      <c r="AV37" s="47">
        <f t="shared" si="7"/>
        <v>44759</v>
      </c>
    </row>
    <row r="38" spans="1:49" s="12" customFormat="1" ht="18" customHeight="1">
      <c r="A38" s="29">
        <v>32</v>
      </c>
      <c r="B38" s="31" t="s">
        <v>218</v>
      </c>
      <c r="C38" s="433" t="s">
        <v>219</v>
      </c>
      <c r="D38" s="25">
        <f>VLOOKUP(B38,'MASTER TF MUTU'!$B$13:$D$246,3,0)</f>
        <v>44669</v>
      </c>
      <c r="E38" s="27">
        <v>1</v>
      </c>
      <c r="F38" s="27">
        <v>1</v>
      </c>
      <c r="G38" s="27">
        <v>1</v>
      </c>
      <c r="H38" s="26"/>
      <c r="I38" s="26"/>
      <c r="J38" s="27">
        <v>1</v>
      </c>
      <c r="K38" s="27">
        <v>1</v>
      </c>
      <c r="L38" s="27">
        <v>1</v>
      </c>
      <c r="M38" s="27">
        <v>1</v>
      </c>
      <c r="N38" s="27">
        <v>1</v>
      </c>
      <c r="O38" s="26"/>
      <c r="P38" s="26"/>
      <c r="Q38" s="27">
        <v>1</v>
      </c>
      <c r="R38" s="27">
        <v>1</v>
      </c>
      <c r="S38" s="27">
        <v>1</v>
      </c>
      <c r="T38" s="27"/>
      <c r="U38" s="27">
        <v>1</v>
      </c>
      <c r="V38" s="28">
        <v>1</v>
      </c>
      <c r="W38" s="26"/>
      <c r="X38" s="26"/>
      <c r="Y38" s="27">
        <v>1</v>
      </c>
      <c r="Z38" s="27">
        <v>1</v>
      </c>
      <c r="AA38" s="27">
        <v>1</v>
      </c>
      <c r="AB38" s="27">
        <v>1</v>
      </c>
      <c r="AC38" s="28">
        <v>1</v>
      </c>
      <c r="AD38" s="26"/>
      <c r="AE38" s="26"/>
      <c r="AF38" s="27">
        <v>1</v>
      </c>
      <c r="AG38" s="27">
        <v>1</v>
      </c>
      <c r="AH38" s="27">
        <v>1</v>
      </c>
      <c r="AI38" s="27">
        <v>1</v>
      </c>
      <c r="AJ38" s="35">
        <f>VLOOKUP(B38,'ABSEN HRIS TF MUTU 16 NOV 15 DE'!$B$14:$G$116,6,0)</f>
        <v>22</v>
      </c>
      <c r="AK38" s="39">
        <f t="shared" si="0"/>
        <v>0</v>
      </c>
      <c r="AL38" s="38">
        <f t="shared" si="1"/>
        <v>0</v>
      </c>
      <c r="AM38" s="38">
        <f t="shared" si="2"/>
        <v>0</v>
      </c>
      <c r="AN38" s="39">
        <f t="shared" si="3"/>
        <v>0</v>
      </c>
      <c r="AO38" s="43">
        <f t="shared" si="8"/>
        <v>22</v>
      </c>
      <c r="AP38" s="43">
        <v>0</v>
      </c>
      <c r="AQ38" s="43">
        <v>0</v>
      </c>
      <c r="AR38" s="43">
        <f t="shared" si="11"/>
        <v>22</v>
      </c>
      <c r="AS38" s="46">
        <f t="shared" si="4"/>
        <v>0</v>
      </c>
      <c r="AT38" s="47">
        <f t="shared" si="10"/>
        <v>44699</v>
      </c>
      <c r="AU38" s="47">
        <f t="shared" si="6"/>
        <v>44729</v>
      </c>
      <c r="AV38" s="47">
        <f t="shared" si="7"/>
        <v>44759</v>
      </c>
    </row>
    <row r="39" spans="1:49" s="12" customFormat="1" ht="18" customHeight="1">
      <c r="A39" s="24">
        <v>33</v>
      </c>
      <c r="B39" s="31" t="s">
        <v>220</v>
      </c>
      <c r="C39" s="433" t="s">
        <v>221</v>
      </c>
      <c r="D39" s="25">
        <f>VLOOKUP(B39,'MASTER TF MUTU'!$B$13:$D$246,3,0)</f>
        <v>44669</v>
      </c>
      <c r="E39" s="27">
        <v>1</v>
      </c>
      <c r="F39" s="27">
        <v>1</v>
      </c>
      <c r="G39" s="27">
        <v>1</v>
      </c>
      <c r="H39" s="26"/>
      <c r="I39" s="26"/>
      <c r="J39" s="27">
        <v>1</v>
      </c>
      <c r="K39" s="27">
        <v>1</v>
      </c>
      <c r="L39" s="27">
        <v>1</v>
      </c>
      <c r="M39" s="27">
        <v>1</v>
      </c>
      <c r="N39" s="27">
        <v>1</v>
      </c>
      <c r="O39" s="26"/>
      <c r="P39" s="26"/>
      <c r="Q39" s="27">
        <v>1</v>
      </c>
      <c r="R39" s="27">
        <v>1</v>
      </c>
      <c r="S39" s="27">
        <v>1</v>
      </c>
      <c r="T39" s="27"/>
      <c r="U39" s="27">
        <v>1</v>
      </c>
      <c r="V39" s="28">
        <v>1</v>
      </c>
      <c r="W39" s="26"/>
      <c r="X39" s="26"/>
      <c r="Y39" s="27">
        <v>1</v>
      </c>
      <c r="Z39" s="27">
        <v>1</v>
      </c>
      <c r="AA39" s="27">
        <v>1</v>
      </c>
      <c r="AB39" s="27">
        <v>1</v>
      </c>
      <c r="AC39" s="28">
        <v>1</v>
      </c>
      <c r="AD39" s="26"/>
      <c r="AE39" s="26"/>
      <c r="AF39" s="27">
        <v>1</v>
      </c>
      <c r="AG39" s="27">
        <v>1</v>
      </c>
      <c r="AH39" s="27">
        <v>1</v>
      </c>
      <c r="AI39" s="27">
        <v>1</v>
      </c>
      <c r="AJ39" s="35">
        <f>VLOOKUP(B39,'ABSEN HRIS TF MUTU 16 NOV 15 DE'!$B$14:$G$116,6,0)</f>
        <v>22</v>
      </c>
      <c r="AK39" s="39">
        <f t="shared" si="0"/>
        <v>0</v>
      </c>
      <c r="AL39" s="38">
        <f t="shared" si="1"/>
        <v>0</v>
      </c>
      <c r="AM39" s="38">
        <f t="shared" si="2"/>
        <v>0</v>
      </c>
      <c r="AN39" s="39">
        <f t="shared" si="3"/>
        <v>0</v>
      </c>
      <c r="AO39" s="43">
        <f t="shared" si="8"/>
        <v>22</v>
      </c>
      <c r="AP39" s="43">
        <v>0</v>
      </c>
      <c r="AQ39" s="43">
        <v>0</v>
      </c>
      <c r="AR39" s="43">
        <f t="shared" si="11"/>
        <v>22</v>
      </c>
      <c r="AS39" s="46">
        <f t="shared" si="4"/>
        <v>0</v>
      </c>
      <c r="AT39" s="47">
        <f t="shared" si="10"/>
        <v>44699</v>
      </c>
      <c r="AU39" s="47">
        <f t="shared" si="6"/>
        <v>44729</v>
      </c>
      <c r="AV39" s="47">
        <f t="shared" si="7"/>
        <v>44759</v>
      </c>
    </row>
    <row r="40" spans="1:49" s="12" customFormat="1" ht="18" customHeight="1">
      <c r="A40" s="29">
        <v>34</v>
      </c>
      <c r="B40" s="31" t="s">
        <v>222</v>
      </c>
      <c r="C40" s="433" t="s">
        <v>223</v>
      </c>
      <c r="D40" s="25">
        <f>VLOOKUP(B40,'MASTER TF MUTU'!$B$13:$D$246,3,0)</f>
        <v>44669</v>
      </c>
      <c r="E40" s="27">
        <v>1</v>
      </c>
      <c r="F40" s="27">
        <v>1</v>
      </c>
      <c r="G40" s="27">
        <v>1</v>
      </c>
      <c r="H40" s="26"/>
      <c r="I40" s="26"/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6"/>
      <c r="P40" s="26"/>
      <c r="Q40" s="27">
        <v>1</v>
      </c>
      <c r="R40" s="27">
        <v>1</v>
      </c>
      <c r="S40" s="27">
        <v>1</v>
      </c>
      <c r="T40" s="27"/>
      <c r="U40" s="27">
        <v>1</v>
      </c>
      <c r="V40" s="28">
        <v>1</v>
      </c>
      <c r="W40" s="26"/>
      <c r="X40" s="26"/>
      <c r="Y40" s="27">
        <v>1</v>
      </c>
      <c r="Z40" s="27">
        <v>1</v>
      </c>
      <c r="AA40" s="27">
        <v>1</v>
      </c>
      <c r="AB40" s="27">
        <v>1</v>
      </c>
      <c r="AC40" s="28">
        <v>1</v>
      </c>
      <c r="AD40" s="26"/>
      <c r="AE40" s="26"/>
      <c r="AF40" s="27">
        <v>1</v>
      </c>
      <c r="AG40" s="27">
        <v>1</v>
      </c>
      <c r="AH40" s="27">
        <v>1</v>
      </c>
      <c r="AI40" s="27">
        <v>1</v>
      </c>
      <c r="AJ40" s="35">
        <f>VLOOKUP(B40,'ABSEN HRIS TF MUTU 16 NOV 15 DE'!$B$14:$G$116,6,0)</f>
        <v>22</v>
      </c>
      <c r="AK40" s="39">
        <f t="shared" si="0"/>
        <v>0</v>
      </c>
      <c r="AL40" s="38">
        <f t="shared" si="1"/>
        <v>0</v>
      </c>
      <c r="AM40" s="38">
        <f t="shared" si="2"/>
        <v>0</v>
      </c>
      <c r="AN40" s="39">
        <f t="shared" si="3"/>
        <v>0</v>
      </c>
      <c r="AO40" s="43">
        <f t="shared" si="8"/>
        <v>22</v>
      </c>
      <c r="AP40" s="43">
        <v>0</v>
      </c>
      <c r="AQ40" s="43">
        <v>0</v>
      </c>
      <c r="AR40" s="43">
        <f t="shared" si="11"/>
        <v>22</v>
      </c>
      <c r="AS40" s="46">
        <f t="shared" si="4"/>
        <v>0</v>
      </c>
      <c r="AT40" s="47">
        <f t="shared" si="10"/>
        <v>44699</v>
      </c>
      <c r="AU40" s="47">
        <f t="shared" si="6"/>
        <v>44729</v>
      </c>
      <c r="AV40" s="47">
        <f t="shared" si="7"/>
        <v>44759</v>
      </c>
    </row>
    <row r="41" spans="1:49" s="12" customFormat="1" ht="18" customHeight="1">
      <c r="A41" s="24">
        <v>35</v>
      </c>
      <c r="B41" s="31" t="s">
        <v>224</v>
      </c>
      <c r="C41" s="433" t="s">
        <v>225</v>
      </c>
      <c r="D41" s="25">
        <f>VLOOKUP(B41,'MASTER TF MUTU'!$B$13:$D$246,3,0)</f>
        <v>44669</v>
      </c>
      <c r="E41" s="27">
        <v>1</v>
      </c>
      <c r="F41" s="27">
        <v>1</v>
      </c>
      <c r="G41" s="27">
        <v>1</v>
      </c>
      <c r="H41" s="26"/>
      <c r="I41" s="26"/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6"/>
      <c r="P41" s="26"/>
      <c r="Q41" s="27">
        <v>1</v>
      </c>
      <c r="R41" s="27">
        <v>1</v>
      </c>
      <c r="S41" s="27">
        <v>1</v>
      </c>
      <c r="T41" s="27"/>
      <c r="U41" s="27">
        <v>1</v>
      </c>
      <c r="V41" s="28">
        <v>1</v>
      </c>
      <c r="W41" s="26"/>
      <c r="X41" s="26"/>
      <c r="Y41" s="27">
        <v>1</v>
      </c>
      <c r="Z41" s="27">
        <v>1</v>
      </c>
      <c r="AA41" s="27">
        <v>1</v>
      </c>
      <c r="AB41" s="27">
        <v>1</v>
      </c>
      <c r="AC41" s="408" t="s">
        <v>371</v>
      </c>
      <c r="AD41" s="26"/>
      <c r="AE41" s="26"/>
      <c r="AF41" s="27">
        <v>1</v>
      </c>
      <c r="AG41" s="27">
        <v>1</v>
      </c>
      <c r="AH41" s="27">
        <v>1</v>
      </c>
      <c r="AI41" s="27">
        <v>1</v>
      </c>
      <c r="AJ41" s="35">
        <f>VLOOKUP(B41,'ABSEN HRIS TF MUTU 16 NOV 15 DE'!$B$14:$G$116,6,0)</f>
        <v>21</v>
      </c>
      <c r="AK41" s="39">
        <f t="shared" si="0"/>
        <v>1</v>
      </c>
      <c r="AL41" s="38">
        <f t="shared" si="1"/>
        <v>0</v>
      </c>
      <c r="AM41" s="38">
        <f t="shared" si="2"/>
        <v>0</v>
      </c>
      <c r="AN41" s="39">
        <f t="shared" si="3"/>
        <v>1</v>
      </c>
      <c r="AO41" s="43">
        <f t="shared" si="8"/>
        <v>21</v>
      </c>
      <c r="AP41" s="43">
        <v>0</v>
      </c>
      <c r="AQ41" s="43">
        <v>0</v>
      </c>
      <c r="AR41" s="43">
        <f t="shared" si="11"/>
        <v>21</v>
      </c>
      <c r="AS41" s="46">
        <f t="shared" si="4"/>
        <v>0</v>
      </c>
      <c r="AT41" s="47">
        <f t="shared" si="10"/>
        <v>44699</v>
      </c>
      <c r="AU41" s="47">
        <f t="shared" si="6"/>
        <v>44729</v>
      </c>
      <c r="AV41" s="47">
        <f t="shared" si="7"/>
        <v>44759</v>
      </c>
    </row>
    <row r="42" spans="1:49" s="12" customFormat="1" ht="18" customHeight="1">
      <c r="A42" s="29">
        <v>36</v>
      </c>
      <c r="B42" s="31" t="s">
        <v>226</v>
      </c>
      <c r="C42" s="433" t="s">
        <v>227</v>
      </c>
      <c r="D42" s="25">
        <f>VLOOKUP(B42,'MASTER TF MUTU'!$B$13:$D$246,3,0)</f>
        <v>44669</v>
      </c>
      <c r="E42" s="27">
        <v>1</v>
      </c>
      <c r="F42" s="27">
        <v>1</v>
      </c>
      <c r="G42" s="27">
        <v>1</v>
      </c>
      <c r="H42" s="26"/>
      <c r="I42" s="26"/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6"/>
      <c r="P42" s="26"/>
      <c r="Q42" s="27">
        <v>1</v>
      </c>
      <c r="R42" s="27">
        <v>1</v>
      </c>
      <c r="S42" s="27">
        <v>1</v>
      </c>
      <c r="T42" s="27"/>
      <c r="U42" s="27">
        <v>1</v>
      </c>
      <c r="V42" s="28">
        <v>1</v>
      </c>
      <c r="W42" s="26"/>
      <c r="X42" s="26"/>
      <c r="Y42" s="27">
        <v>1</v>
      </c>
      <c r="Z42" s="27">
        <v>1</v>
      </c>
      <c r="AA42" s="27">
        <v>1</v>
      </c>
      <c r="AB42" s="27">
        <v>1</v>
      </c>
      <c r="AC42" s="28">
        <v>1</v>
      </c>
      <c r="AD42" s="26"/>
      <c r="AE42" s="26"/>
      <c r="AF42" s="27">
        <v>1</v>
      </c>
      <c r="AG42" s="27">
        <v>1</v>
      </c>
      <c r="AH42" s="27">
        <v>1</v>
      </c>
      <c r="AI42" s="407" t="s">
        <v>371</v>
      </c>
      <c r="AJ42" s="35">
        <f>VLOOKUP(B42,'ABSEN HRIS TF MUTU 16 NOV 15 DE'!$B$14:$G$116,6,0)</f>
        <v>21</v>
      </c>
      <c r="AK42" s="39">
        <f t="shared" si="0"/>
        <v>1</v>
      </c>
      <c r="AL42" s="38">
        <f t="shared" si="1"/>
        <v>0</v>
      </c>
      <c r="AM42" s="38">
        <f t="shared" si="2"/>
        <v>0</v>
      </c>
      <c r="AN42" s="39">
        <f t="shared" si="3"/>
        <v>1</v>
      </c>
      <c r="AO42" s="43">
        <f t="shared" si="8"/>
        <v>21</v>
      </c>
      <c r="AP42" s="43">
        <v>0</v>
      </c>
      <c r="AQ42" s="43">
        <v>0</v>
      </c>
      <c r="AR42" s="43">
        <f t="shared" si="11"/>
        <v>21</v>
      </c>
      <c r="AS42" s="46">
        <f t="shared" si="4"/>
        <v>0</v>
      </c>
      <c r="AT42" s="47">
        <f t="shared" si="10"/>
        <v>44699</v>
      </c>
      <c r="AU42" s="47">
        <f t="shared" si="6"/>
        <v>44729</v>
      </c>
      <c r="AV42" s="47">
        <f t="shared" si="7"/>
        <v>44759</v>
      </c>
    </row>
    <row r="43" spans="1:49" s="12" customFormat="1" ht="18" customHeight="1">
      <c r="A43" s="24">
        <v>37</v>
      </c>
      <c r="B43" s="31" t="s">
        <v>228</v>
      </c>
      <c r="C43" s="433" t="s">
        <v>229</v>
      </c>
      <c r="D43" s="25">
        <f>VLOOKUP(B43,'MASTER TF MUTU'!$B$13:$D$246,3,0)</f>
        <v>44669</v>
      </c>
      <c r="E43" s="27">
        <v>1</v>
      </c>
      <c r="F43" s="27">
        <v>1</v>
      </c>
      <c r="G43" s="27">
        <v>1</v>
      </c>
      <c r="H43" s="26"/>
      <c r="I43" s="26"/>
      <c r="J43" s="27">
        <v>1</v>
      </c>
      <c r="K43" s="27">
        <v>1</v>
      </c>
      <c r="L43" s="27">
        <v>1</v>
      </c>
      <c r="M43" s="27">
        <v>1</v>
      </c>
      <c r="N43" s="27">
        <v>1</v>
      </c>
      <c r="O43" s="26"/>
      <c r="P43" s="26"/>
      <c r="Q43" s="27">
        <v>1</v>
      </c>
      <c r="R43" s="27">
        <v>1</v>
      </c>
      <c r="S43" s="27">
        <v>1</v>
      </c>
      <c r="T43" s="27"/>
      <c r="U43" s="27">
        <v>1</v>
      </c>
      <c r="V43" s="28">
        <v>1</v>
      </c>
      <c r="W43" s="26"/>
      <c r="X43" s="26"/>
      <c r="Y43" s="27">
        <v>1</v>
      </c>
      <c r="Z43" s="27">
        <v>1</v>
      </c>
      <c r="AA43" s="27">
        <v>1</v>
      </c>
      <c r="AB43" s="27">
        <v>1</v>
      </c>
      <c r="AC43" s="28">
        <v>1</v>
      </c>
      <c r="AD43" s="26"/>
      <c r="AE43" s="26"/>
      <c r="AF43" s="27">
        <v>1</v>
      </c>
      <c r="AG43" s="27">
        <v>1</v>
      </c>
      <c r="AH43" s="27">
        <v>1</v>
      </c>
      <c r="AI43" s="27">
        <v>1</v>
      </c>
      <c r="AJ43" s="35">
        <f>VLOOKUP(B43,'ABSEN HRIS TF MUTU 16 NOV 15 DE'!$B$14:$G$116,6,0)</f>
        <v>22</v>
      </c>
      <c r="AK43" s="39">
        <f t="shared" si="0"/>
        <v>0</v>
      </c>
      <c r="AL43" s="38">
        <f t="shared" si="1"/>
        <v>0</v>
      </c>
      <c r="AM43" s="38">
        <f t="shared" si="2"/>
        <v>0</v>
      </c>
      <c r="AN43" s="39">
        <f t="shared" si="3"/>
        <v>0</v>
      </c>
      <c r="AO43" s="43">
        <f t="shared" si="8"/>
        <v>22</v>
      </c>
      <c r="AP43" s="43">
        <v>0</v>
      </c>
      <c r="AQ43" s="43">
        <v>0</v>
      </c>
      <c r="AR43" s="43">
        <f t="shared" si="11"/>
        <v>22</v>
      </c>
      <c r="AS43" s="46">
        <f t="shared" si="4"/>
        <v>0</v>
      </c>
      <c r="AT43" s="47">
        <f t="shared" si="10"/>
        <v>44699</v>
      </c>
      <c r="AU43" s="47">
        <f t="shared" si="6"/>
        <v>44729</v>
      </c>
      <c r="AV43" s="47">
        <f t="shared" si="7"/>
        <v>44759</v>
      </c>
    </row>
    <row r="44" spans="1:49" s="12" customFormat="1" ht="18" customHeight="1">
      <c r="A44" s="29">
        <v>38</v>
      </c>
      <c r="B44" s="31" t="s">
        <v>230</v>
      </c>
      <c r="C44" s="433" t="s">
        <v>231</v>
      </c>
      <c r="D44" s="25">
        <f>VLOOKUP(B44,'MASTER TF MUTU'!$B$13:$D$246,3,0)</f>
        <v>44669</v>
      </c>
      <c r="E44" s="27">
        <v>1</v>
      </c>
      <c r="F44" s="27">
        <v>1</v>
      </c>
      <c r="G44" s="27">
        <v>1</v>
      </c>
      <c r="H44" s="26"/>
      <c r="I44" s="26"/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6"/>
      <c r="P44" s="26"/>
      <c r="Q44" s="27">
        <v>1</v>
      </c>
      <c r="R44" s="27">
        <v>1</v>
      </c>
      <c r="S44" s="27">
        <v>1</v>
      </c>
      <c r="T44" s="27"/>
      <c r="U44" s="27">
        <v>1</v>
      </c>
      <c r="V44" s="28">
        <v>1</v>
      </c>
      <c r="W44" s="26"/>
      <c r="X44" s="26"/>
      <c r="Y44" s="27">
        <v>1</v>
      </c>
      <c r="Z44" s="27">
        <v>1</v>
      </c>
      <c r="AA44" s="27">
        <v>1</v>
      </c>
      <c r="AB44" s="27">
        <v>1</v>
      </c>
      <c r="AC44" s="28">
        <v>1</v>
      </c>
      <c r="AD44" s="26"/>
      <c r="AE44" s="26"/>
      <c r="AF44" s="27">
        <v>1</v>
      </c>
      <c r="AG44" s="27">
        <v>1</v>
      </c>
      <c r="AH44" s="27">
        <v>1</v>
      </c>
      <c r="AI44" s="27">
        <v>1</v>
      </c>
      <c r="AJ44" s="35">
        <f>VLOOKUP(B44,'ABSEN HRIS TF MUTU 16 NOV 15 DE'!$B$14:$G$116,6,0)</f>
        <v>22</v>
      </c>
      <c r="AK44" s="39">
        <f t="shared" si="0"/>
        <v>0</v>
      </c>
      <c r="AL44" s="38">
        <f t="shared" si="1"/>
        <v>0</v>
      </c>
      <c r="AM44" s="38">
        <f t="shared" si="2"/>
        <v>0</v>
      </c>
      <c r="AN44" s="39">
        <f t="shared" si="3"/>
        <v>0</v>
      </c>
      <c r="AO44" s="43">
        <f t="shared" si="8"/>
        <v>22</v>
      </c>
      <c r="AP44" s="43">
        <v>0</v>
      </c>
      <c r="AQ44" s="43">
        <v>0</v>
      </c>
      <c r="AR44" s="43">
        <f t="shared" si="11"/>
        <v>22</v>
      </c>
      <c r="AS44" s="46">
        <f t="shared" si="4"/>
        <v>0</v>
      </c>
      <c r="AT44" s="47">
        <f t="shared" si="10"/>
        <v>44699</v>
      </c>
      <c r="AU44" s="47">
        <f t="shared" si="6"/>
        <v>44729</v>
      </c>
      <c r="AV44" s="47">
        <f t="shared" si="7"/>
        <v>44759</v>
      </c>
    </row>
    <row r="45" spans="1:49" s="12" customFormat="1" ht="18" customHeight="1">
      <c r="A45" s="24">
        <v>39</v>
      </c>
      <c r="B45" s="31" t="s">
        <v>232</v>
      </c>
      <c r="C45" s="433" t="s">
        <v>233</v>
      </c>
      <c r="D45" s="25">
        <f>VLOOKUP(B45,'MASTER TF MUTU'!$B$13:$D$246,3,0)</f>
        <v>44669</v>
      </c>
      <c r="E45" s="27">
        <v>1</v>
      </c>
      <c r="F45" s="27">
        <v>1</v>
      </c>
      <c r="G45" s="407" t="s">
        <v>421</v>
      </c>
      <c r="H45" s="26"/>
      <c r="I45" s="26"/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6"/>
      <c r="P45" s="26"/>
      <c r="Q45" s="27">
        <v>1</v>
      </c>
      <c r="R45" s="27">
        <v>1</v>
      </c>
      <c r="S45" s="27">
        <v>1</v>
      </c>
      <c r="T45" s="27"/>
      <c r="U45" s="27">
        <v>1</v>
      </c>
      <c r="V45" s="28">
        <v>1</v>
      </c>
      <c r="W45" s="26"/>
      <c r="X45" s="26"/>
      <c r="Y45" s="27">
        <v>1</v>
      </c>
      <c r="Z45" s="27">
        <v>1</v>
      </c>
      <c r="AA45" s="27">
        <v>1</v>
      </c>
      <c r="AB45" s="27">
        <v>1</v>
      </c>
      <c r="AC45" s="28">
        <v>1</v>
      </c>
      <c r="AD45" s="26"/>
      <c r="AE45" s="26"/>
      <c r="AF45" s="27">
        <v>1</v>
      </c>
      <c r="AG45" s="407" t="s">
        <v>421</v>
      </c>
      <c r="AH45" s="27">
        <v>1</v>
      </c>
      <c r="AI45" s="27">
        <v>1</v>
      </c>
      <c r="AJ45" s="35">
        <f>VLOOKUP(B45,'ABSEN HRIS TF MUTU 16 NOV 15 DE'!$B$14:$G$116,6,0)</f>
        <v>20</v>
      </c>
      <c r="AK45" s="39">
        <f t="shared" si="0"/>
        <v>0</v>
      </c>
      <c r="AL45" s="38">
        <f t="shared" si="1"/>
        <v>2</v>
      </c>
      <c r="AM45" s="38">
        <f t="shared" si="2"/>
        <v>0</v>
      </c>
      <c r="AN45" s="39">
        <f t="shared" si="3"/>
        <v>2</v>
      </c>
      <c r="AO45" s="43">
        <f t="shared" si="8"/>
        <v>20</v>
      </c>
      <c r="AP45" s="43">
        <v>0</v>
      </c>
      <c r="AQ45" s="43">
        <v>0</v>
      </c>
      <c r="AR45" s="43">
        <f t="shared" si="11"/>
        <v>20</v>
      </c>
      <c r="AS45" s="46">
        <f t="shared" si="4"/>
        <v>0</v>
      </c>
      <c r="AT45" s="47">
        <f t="shared" si="10"/>
        <v>44699</v>
      </c>
      <c r="AU45" s="47">
        <f t="shared" si="6"/>
        <v>44729</v>
      </c>
      <c r="AV45" s="47">
        <f t="shared" si="7"/>
        <v>44759</v>
      </c>
    </row>
    <row r="46" spans="1:49" s="12" customFormat="1" ht="18" customHeight="1">
      <c r="A46" s="29">
        <v>40</v>
      </c>
      <c r="B46" s="31" t="s">
        <v>234</v>
      </c>
      <c r="C46" s="433" t="s">
        <v>235</v>
      </c>
      <c r="D46" s="25">
        <f>VLOOKUP(B46,'MASTER TF MUTU'!$B$13:$D$246,3,0)</f>
        <v>44669</v>
      </c>
      <c r="E46" s="27">
        <v>1</v>
      </c>
      <c r="F46" s="27">
        <v>1</v>
      </c>
      <c r="G46" s="27">
        <v>1</v>
      </c>
      <c r="H46" s="26"/>
      <c r="I46" s="26"/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6"/>
      <c r="P46" s="26"/>
      <c r="Q46" s="27">
        <v>1</v>
      </c>
      <c r="R46" s="27">
        <v>1</v>
      </c>
      <c r="S46" s="27">
        <v>1</v>
      </c>
      <c r="T46" s="27"/>
      <c r="U46" s="27">
        <v>1</v>
      </c>
      <c r="V46" s="28">
        <v>1</v>
      </c>
      <c r="W46" s="26"/>
      <c r="X46" s="26"/>
      <c r="Y46" s="27">
        <v>1</v>
      </c>
      <c r="Z46" s="407" t="s">
        <v>371</v>
      </c>
      <c r="AA46" s="27">
        <v>1</v>
      </c>
      <c r="AB46" s="27">
        <v>1</v>
      </c>
      <c r="AC46" s="28">
        <v>1</v>
      </c>
      <c r="AD46" s="26"/>
      <c r="AE46" s="26"/>
      <c r="AF46" s="27">
        <v>1</v>
      </c>
      <c r="AG46" s="27">
        <v>1</v>
      </c>
      <c r="AH46" s="27">
        <v>1</v>
      </c>
      <c r="AI46" s="27">
        <v>1</v>
      </c>
      <c r="AJ46" s="35">
        <f>VLOOKUP(B46,'ABSEN HRIS TF MUTU 16 NOV 15 DE'!$B$14:$G$116,6,0)</f>
        <v>21</v>
      </c>
      <c r="AK46" s="39">
        <f t="shared" si="0"/>
        <v>1</v>
      </c>
      <c r="AL46" s="38">
        <f t="shared" si="1"/>
        <v>0</v>
      </c>
      <c r="AM46" s="38">
        <f t="shared" si="2"/>
        <v>0</v>
      </c>
      <c r="AN46" s="39">
        <f t="shared" si="3"/>
        <v>1</v>
      </c>
      <c r="AO46" s="43">
        <f>22-AN46</f>
        <v>21</v>
      </c>
      <c r="AP46" s="43">
        <v>0</v>
      </c>
      <c r="AQ46" s="43">
        <v>0</v>
      </c>
      <c r="AR46" s="43">
        <f t="shared" si="11"/>
        <v>21</v>
      </c>
      <c r="AS46" s="46">
        <f t="shared" si="4"/>
        <v>0</v>
      </c>
      <c r="AT46" s="47">
        <f t="shared" si="10"/>
        <v>44699</v>
      </c>
      <c r="AU46" s="47">
        <f t="shared" si="6"/>
        <v>44729</v>
      </c>
      <c r="AV46" s="47">
        <f t="shared" si="7"/>
        <v>44759</v>
      </c>
    </row>
    <row r="47" spans="1:49" s="12" customFormat="1" ht="18" customHeight="1">
      <c r="A47" s="24">
        <v>41</v>
      </c>
      <c r="B47" s="31" t="s">
        <v>236</v>
      </c>
      <c r="C47" s="433" t="s">
        <v>237</v>
      </c>
      <c r="D47" s="25">
        <f>VLOOKUP(B47,'MASTER TF MUTU'!$B$13:$D$246,3,0)</f>
        <v>44669</v>
      </c>
      <c r="E47" s="27">
        <v>1</v>
      </c>
      <c r="F47" s="27">
        <v>1</v>
      </c>
      <c r="G47" s="27">
        <v>1</v>
      </c>
      <c r="H47" s="26"/>
      <c r="I47" s="26"/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6"/>
      <c r="P47" s="26"/>
      <c r="Q47" s="27">
        <v>1</v>
      </c>
      <c r="R47" s="27">
        <v>1</v>
      </c>
      <c r="S47" s="27">
        <v>1</v>
      </c>
      <c r="T47" s="27"/>
      <c r="U47" s="27">
        <v>1</v>
      </c>
      <c r="V47" s="28">
        <v>1</v>
      </c>
      <c r="W47" s="26"/>
      <c r="X47" s="26"/>
      <c r="Y47" s="27">
        <v>1</v>
      </c>
      <c r="Z47" s="27">
        <v>1</v>
      </c>
      <c r="AA47" s="27">
        <v>1</v>
      </c>
      <c r="AB47" s="27">
        <v>1</v>
      </c>
      <c r="AC47" s="28">
        <v>1</v>
      </c>
      <c r="AD47" s="26"/>
      <c r="AE47" s="26"/>
      <c r="AF47" s="27">
        <v>1</v>
      </c>
      <c r="AG47" s="27">
        <v>1</v>
      </c>
      <c r="AH47" s="27">
        <v>1</v>
      </c>
      <c r="AI47" s="27">
        <v>1</v>
      </c>
      <c r="AJ47" s="35">
        <f>VLOOKUP(B47,'ABSEN HRIS TF MUTU 16 NOV 15 DE'!$B$14:$G$116,6,0)</f>
        <v>22</v>
      </c>
      <c r="AK47" s="39">
        <f t="shared" si="0"/>
        <v>0</v>
      </c>
      <c r="AL47" s="38">
        <f t="shared" si="1"/>
        <v>0</v>
      </c>
      <c r="AM47" s="38">
        <f t="shared" si="2"/>
        <v>0</v>
      </c>
      <c r="AN47" s="39">
        <f t="shared" si="3"/>
        <v>0</v>
      </c>
      <c r="AO47" s="43">
        <f t="shared" si="8"/>
        <v>22</v>
      </c>
      <c r="AP47" s="43">
        <v>0</v>
      </c>
      <c r="AQ47" s="43">
        <v>0</v>
      </c>
      <c r="AR47" s="43">
        <f t="shared" si="11"/>
        <v>22</v>
      </c>
      <c r="AS47" s="46">
        <f t="shared" si="4"/>
        <v>0</v>
      </c>
      <c r="AT47" s="47">
        <f t="shared" si="10"/>
        <v>44699</v>
      </c>
      <c r="AU47" s="47">
        <f t="shared" si="6"/>
        <v>44729</v>
      </c>
      <c r="AV47" s="47">
        <f t="shared" si="7"/>
        <v>44759</v>
      </c>
    </row>
    <row r="48" spans="1:49" s="12" customFormat="1" ht="18" customHeight="1">
      <c r="A48" s="29">
        <v>42</v>
      </c>
      <c r="B48" s="31" t="s">
        <v>238</v>
      </c>
      <c r="C48" s="433" t="s">
        <v>239</v>
      </c>
      <c r="D48" s="25">
        <f>VLOOKUP(B48,'MASTER TF MUTU'!$B$13:$D$246,3,0)</f>
        <v>44669</v>
      </c>
      <c r="E48" s="27">
        <v>1</v>
      </c>
      <c r="F48" s="27">
        <v>1</v>
      </c>
      <c r="G48" s="27">
        <v>1</v>
      </c>
      <c r="H48" s="26"/>
      <c r="I48" s="26"/>
      <c r="J48" s="27">
        <v>1</v>
      </c>
      <c r="K48" s="407" t="s">
        <v>421</v>
      </c>
      <c r="L48" s="27">
        <v>1</v>
      </c>
      <c r="M48" s="27">
        <v>1</v>
      </c>
      <c r="N48" s="27">
        <v>1</v>
      </c>
      <c r="O48" s="26"/>
      <c r="P48" s="26"/>
      <c r="Q48" s="27">
        <v>1</v>
      </c>
      <c r="R48" s="27">
        <v>1</v>
      </c>
      <c r="S48" s="27">
        <v>1</v>
      </c>
      <c r="T48" s="27"/>
      <c r="U48" s="27">
        <v>1</v>
      </c>
      <c r="V48" s="28">
        <v>1</v>
      </c>
      <c r="W48" s="26"/>
      <c r="X48" s="26"/>
      <c r="Y48" s="27">
        <v>1</v>
      </c>
      <c r="Z48" s="27">
        <v>1</v>
      </c>
      <c r="AA48" s="27">
        <v>1</v>
      </c>
      <c r="AB48" s="27">
        <v>1</v>
      </c>
      <c r="AC48" s="28">
        <v>1</v>
      </c>
      <c r="AD48" s="26"/>
      <c r="AE48" s="26"/>
      <c r="AF48" s="27">
        <v>1</v>
      </c>
      <c r="AG48" s="27">
        <v>1</v>
      </c>
      <c r="AH48" s="27">
        <v>1</v>
      </c>
      <c r="AI48" s="27">
        <v>1</v>
      </c>
      <c r="AJ48" s="35">
        <f>VLOOKUP(B48,'ABSEN HRIS TF MUTU 16 NOV 15 DE'!$B$14:$G$116,6,0)</f>
        <v>21</v>
      </c>
      <c r="AK48" s="39">
        <f t="shared" si="0"/>
        <v>0</v>
      </c>
      <c r="AL48" s="38">
        <f t="shared" si="1"/>
        <v>1</v>
      </c>
      <c r="AM48" s="38">
        <f t="shared" si="2"/>
        <v>0</v>
      </c>
      <c r="AN48" s="39">
        <f t="shared" si="3"/>
        <v>1</v>
      </c>
      <c r="AO48" s="43">
        <f t="shared" si="8"/>
        <v>21</v>
      </c>
      <c r="AP48" s="43">
        <v>0</v>
      </c>
      <c r="AQ48" s="43">
        <v>0</v>
      </c>
      <c r="AR48" s="43">
        <f t="shared" si="11"/>
        <v>21</v>
      </c>
      <c r="AS48" s="46">
        <f t="shared" si="4"/>
        <v>0</v>
      </c>
      <c r="AT48" s="47">
        <f t="shared" si="10"/>
        <v>44699</v>
      </c>
      <c r="AU48" s="47">
        <f t="shared" si="6"/>
        <v>44729</v>
      </c>
      <c r="AV48" s="47">
        <f t="shared" si="7"/>
        <v>44759</v>
      </c>
    </row>
    <row r="49" spans="1:48" s="12" customFormat="1" ht="18" customHeight="1">
      <c r="A49" s="24">
        <v>43</v>
      </c>
      <c r="B49" s="31" t="s">
        <v>240</v>
      </c>
      <c r="C49" s="433" t="s">
        <v>241</v>
      </c>
      <c r="D49" s="25">
        <f>VLOOKUP(B49,'MASTER TF MUTU'!$B$13:$D$246,3,0)</f>
        <v>44669</v>
      </c>
      <c r="E49" s="27">
        <v>1</v>
      </c>
      <c r="F49" s="27">
        <v>1</v>
      </c>
      <c r="G49" s="27">
        <v>1</v>
      </c>
      <c r="H49" s="26"/>
      <c r="I49" s="26"/>
      <c r="J49" s="27">
        <v>1</v>
      </c>
      <c r="K49" s="27">
        <v>1</v>
      </c>
      <c r="L49" s="27">
        <v>1</v>
      </c>
      <c r="M49" s="27">
        <v>1</v>
      </c>
      <c r="N49" s="27">
        <v>1</v>
      </c>
      <c r="O49" s="26"/>
      <c r="P49" s="26"/>
      <c r="Q49" s="27">
        <v>1</v>
      </c>
      <c r="R49" s="27">
        <v>1</v>
      </c>
      <c r="S49" s="27">
        <v>1</v>
      </c>
      <c r="T49" s="27"/>
      <c r="U49" s="27">
        <v>1</v>
      </c>
      <c r="V49" s="28">
        <v>1</v>
      </c>
      <c r="W49" s="26"/>
      <c r="X49" s="26"/>
      <c r="Y49" s="27">
        <v>1</v>
      </c>
      <c r="Z49" s="27">
        <v>1</v>
      </c>
      <c r="AA49" s="27">
        <v>1</v>
      </c>
      <c r="AB49" s="27">
        <v>1</v>
      </c>
      <c r="AC49" s="28">
        <v>1</v>
      </c>
      <c r="AD49" s="26"/>
      <c r="AE49" s="26"/>
      <c r="AF49" s="27">
        <v>1</v>
      </c>
      <c r="AG49" s="27">
        <v>1</v>
      </c>
      <c r="AH49" s="27">
        <v>1</v>
      </c>
      <c r="AI49" s="27">
        <v>1</v>
      </c>
      <c r="AJ49" s="35">
        <f>VLOOKUP(B49,'ABSEN HRIS TF MUTU 16 NOV 15 DE'!$B$14:$G$116,6,0)</f>
        <v>22</v>
      </c>
      <c r="AK49" s="39">
        <f t="shared" si="0"/>
        <v>0</v>
      </c>
      <c r="AL49" s="38">
        <f t="shared" si="1"/>
        <v>0</v>
      </c>
      <c r="AM49" s="38">
        <f t="shared" si="2"/>
        <v>0</v>
      </c>
      <c r="AN49" s="39">
        <f t="shared" si="3"/>
        <v>0</v>
      </c>
      <c r="AO49" s="43">
        <f t="shared" si="8"/>
        <v>22</v>
      </c>
      <c r="AP49" s="43">
        <v>0</v>
      </c>
      <c r="AQ49" s="43">
        <v>0</v>
      </c>
      <c r="AR49" s="43">
        <f t="shared" si="11"/>
        <v>22</v>
      </c>
      <c r="AS49" s="46">
        <f t="shared" si="4"/>
        <v>0</v>
      </c>
      <c r="AT49" s="47">
        <f t="shared" si="10"/>
        <v>44699</v>
      </c>
      <c r="AU49" s="47">
        <f t="shared" si="6"/>
        <v>44729</v>
      </c>
      <c r="AV49" s="47">
        <f t="shared" si="7"/>
        <v>44759</v>
      </c>
    </row>
    <row r="50" spans="1:48" s="12" customFormat="1" ht="18" customHeight="1">
      <c r="A50" s="29">
        <v>44</v>
      </c>
      <c r="B50" s="31" t="s">
        <v>242</v>
      </c>
      <c r="C50" s="433" t="s">
        <v>243</v>
      </c>
      <c r="D50" s="25">
        <f>VLOOKUP(B50,'MASTER TF MUTU'!$B$13:$D$246,3,0)</f>
        <v>44669</v>
      </c>
      <c r="E50" s="27">
        <v>1</v>
      </c>
      <c r="F50" s="407" t="s">
        <v>371</v>
      </c>
      <c r="G50" s="27">
        <v>1</v>
      </c>
      <c r="H50" s="26"/>
      <c r="I50" s="26"/>
      <c r="J50" s="27">
        <v>1</v>
      </c>
      <c r="K50" s="27">
        <v>1</v>
      </c>
      <c r="L50" s="27">
        <v>1</v>
      </c>
      <c r="M50" s="27">
        <v>1</v>
      </c>
      <c r="N50" s="27">
        <v>1</v>
      </c>
      <c r="O50" s="26"/>
      <c r="P50" s="26"/>
      <c r="Q50" s="27">
        <v>1</v>
      </c>
      <c r="R50" s="27">
        <v>1</v>
      </c>
      <c r="S50" s="27">
        <v>1</v>
      </c>
      <c r="T50" s="27"/>
      <c r="U50" s="27">
        <v>1</v>
      </c>
      <c r="V50" s="28">
        <v>1</v>
      </c>
      <c r="W50" s="26"/>
      <c r="X50" s="26"/>
      <c r="Y50" s="27">
        <v>1</v>
      </c>
      <c r="Z50" s="27">
        <v>1</v>
      </c>
      <c r="AA50" s="27">
        <v>1</v>
      </c>
      <c r="AB50" s="27">
        <v>1</v>
      </c>
      <c r="AC50" s="28">
        <v>1</v>
      </c>
      <c r="AD50" s="26"/>
      <c r="AE50" s="26"/>
      <c r="AF50" s="27">
        <v>1</v>
      </c>
      <c r="AG50" s="27">
        <v>1</v>
      </c>
      <c r="AH50" s="407" t="s">
        <v>371</v>
      </c>
      <c r="AI50" s="407" t="s">
        <v>371</v>
      </c>
      <c r="AJ50" s="35">
        <f>VLOOKUP(B50,'ABSEN HRIS TF MUTU 16 NOV 15 DE'!$B$14:$G$116,6,0)</f>
        <v>19</v>
      </c>
      <c r="AK50" s="39">
        <f t="shared" si="0"/>
        <v>3</v>
      </c>
      <c r="AL50" s="38">
        <f t="shared" si="1"/>
        <v>0</v>
      </c>
      <c r="AM50" s="38">
        <f t="shared" si="2"/>
        <v>0</v>
      </c>
      <c r="AN50" s="39">
        <f t="shared" si="3"/>
        <v>3</v>
      </c>
      <c r="AO50" s="43">
        <f t="shared" si="8"/>
        <v>19</v>
      </c>
      <c r="AP50" s="43">
        <v>0</v>
      </c>
      <c r="AQ50" s="43">
        <v>0</v>
      </c>
      <c r="AR50" s="43">
        <f t="shared" si="11"/>
        <v>19</v>
      </c>
      <c r="AS50" s="46">
        <f t="shared" si="4"/>
        <v>0</v>
      </c>
      <c r="AT50" s="47">
        <f t="shared" si="10"/>
        <v>44699</v>
      </c>
      <c r="AU50" s="47">
        <f t="shared" si="6"/>
        <v>44729</v>
      </c>
      <c r="AV50" s="47">
        <f t="shared" si="7"/>
        <v>44759</v>
      </c>
    </row>
    <row r="51" spans="1:48" s="12" customFormat="1" ht="18" customHeight="1">
      <c r="A51" s="24">
        <v>45</v>
      </c>
      <c r="B51" s="48" t="s">
        <v>244</v>
      </c>
      <c r="C51" s="434" t="s">
        <v>245</v>
      </c>
      <c r="D51" s="25">
        <f>VLOOKUP(B51,'MASTER TF MUTU'!$B$13:$D$246,3,0)</f>
        <v>44669</v>
      </c>
      <c r="E51" s="27">
        <v>1</v>
      </c>
      <c r="F51" s="27">
        <v>1</v>
      </c>
      <c r="G51" s="27">
        <v>1</v>
      </c>
      <c r="H51" s="26"/>
      <c r="I51" s="26"/>
      <c r="J51" s="27">
        <v>1</v>
      </c>
      <c r="K51" s="27">
        <v>1</v>
      </c>
      <c r="L51" s="27">
        <v>1</v>
      </c>
      <c r="M51" s="27">
        <v>1</v>
      </c>
      <c r="N51" s="27">
        <v>1</v>
      </c>
      <c r="O51" s="26"/>
      <c r="P51" s="26"/>
      <c r="Q51" s="407" t="s">
        <v>371</v>
      </c>
      <c r="R51" s="407" t="s">
        <v>371</v>
      </c>
      <c r="S51" s="407" t="s">
        <v>371</v>
      </c>
      <c r="T51" s="27"/>
      <c r="U51" s="27">
        <v>1</v>
      </c>
      <c r="V51" s="28">
        <v>1</v>
      </c>
      <c r="W51" s="26"/>
      <c r="X51" s="26"/>
      <c r="Y51" s="27">
        <v>1</v>
      </c>
      <c r="Z51" s="27">
        <v>1</v>
      </c>
      <c r="AA51" s="27">
        <v>1</v>
      </c>
      <c r="AB51" s="27">
        <v>1</v>
      </c>
      <c r="AC51" s="28">
        <v>1</v>
      </c>
      <c r="AD51" s="26"/>
      <c r="AE51" s="26"/>
      <c r="AF51" s="27">
        <v>1</v>
      </c>
      <c r="AG51" s="27">
        <v>1</v>
      </c>
      <c r="AH51" s="27">
        <v>1</v>
      </c>
      <c r="AI51" s="27">
        <v>1</v>
      </c>
      <c r="AJ51" s="35">
        <f>VLOOKUP(B51,'ABSEN HRIS TF MUTU 16 NOV 15 DE'!$B$14:$G$116,6,0)</f>
        <v>19</v>
      </c>
      <c r="AK51" s="39">
        <f t="shared" si="0"/>
        <v>3</v>
      </c>
      <c r="AL51" s="38">
        <f t="shared" si="1"/>
        <v>0</v>
      </c>
      <c r="AM51" s="38">
        <f t="shared" si="2"/>
        <v>0</v>
      </c>
      <c r="AN51" s="39">
        <f t="shared" si="3"/>
        <v>3</v>
      </c>
      <c r="AO51" s="43">
        <f t="shared" si="8"/>
        <v>19</v>
      </c>
      <c r="AP51" s="43">
        <v>0</v>
      </c>
      <c r="AQ51" s="43">
        <v>0</v>
      </c>
      <c r="AR51" s="43">
        <f t="shared" si="11"/>
        <v>19</v>
      </c>
      <c r="AS51" s="46">
        <f t="shared" si="4"/>
        <v>0</v>
      </c>
      <c r="AT51" s="47">
        <f t="shared" si="10"/>
        <v>44699</v>
      </c>
      <c r="AU51" s="47">
        <f t="shared" si="6"/>
        <v>44729</v>
      </c>
      <c r="AV51" s="47">
        <f t="shared" si="7"/>
        <v>44759</v>
      </c>
    </row>
    <row r="52" spans="1:48" s="12" customFormat="1" ht="18" customHeight="1">
      <c r="A52" s="29">
        <v>46</v>
      </c>
      <c r="B52" s="49" t="s">
        <v>246</v>
      </c>
      <c r="C52" s="433" t="s">
        <v>247</v>
      </c>
      <c r="D52" s="25">
        <f>VLOOKUP(B52,'MASTER TF MUTU'!$B$13:$D$246,3,0)</f>
        <v>44712</v>
      </c>
      <c r="E52" s="27">
        <v>1</v>
      </c>
      <c r="F52" s="27">
        <v>1</v>
      </c>
      <c r="G52" s="27">
        <v>1</v>
      </c>
      <c r="H52" s="26"/>
      <c r="I52" s="26"/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6"/>
      <c r="P52" s="26"/>
      <c r="Q52" s="27">
        <v>1</v>
      </c>
      <c r="R52" s="27">
        <v>1</v>
      </c>
      <c r="S52" s="27">
        <v>1</v>
      </c>
      <c r="T52" s="27"/>
      <c r="U52" s="27">
        <v>1</v>
      </c>
      <c r="V52" s="28">
        <v>1</v>
      </c>
      <c r="W52" s="26"/>
      <c r="X52" s="26"/>
      <c r="Y52" s="27">
        <v>1</v>
      </c>
      <c r="Z52" s="27">
        <v>1</v>
      </c>
      <c r="AA52" s="27">
        <v>1</v>
      </c>
      <c r="AB52" s="27">
        <v>1</v>
      </c>
      <c r="AC52" s="28">
        <v>1</v>
      </c>
      <c r="AD52" s="26"/>
      <c r="AE52" s="26"/>
      <c r="AF52" s="27">
        <v>1</v>
      </c>
      <c r="AG52" s="27">
        <v>1</v>
      </c>
      <c r="AH52" s="27">
        <v>1</v>
      </c>
      <c r="AI52" s="27">
        <v>1</v>
      </c>
      <c r="AJ52" s="35">
        <f>VLOOKUP(B52,'ABSEN HRIS TF MUTU 16 NOV 15 DE'!$B$14:$G$116,6,0)</f>
        <v>22</v>
      </c>
      <c r="AK52" s="38">
        <f t="shared" si="0"/>
        <v>0</v>
      </c>
      <c r="AL52" s="38">
        <f t="shared" si="1"/>
        <v>0</v>
      </c>
      <c r="AM52" s="38">
        <f t="shared" si="2"/>
        <v>0</v>
      </c>
      <c r="AN52" s="39">
        <f t="shared" si="3"/>
        <v>0</v>
      </c>
      <c r="AO52" s="43">
        <f t="shared" si="8"/>
        <v>22</v>
      </c>
      <c r="AP52" s="43">
        <v>0</v>
      </c>
      <c r="AQ52" s="43">
        <v>0</v>
      </c>
      <c r="AR52" s="43">
        <f t="shared" si="11"/>
        <v>22</v>
      </c>
      <c r="AS52" s="46">
        <f t="shared" si="4"/>
        <v>0</v>
      </c>
      <c r="AT52" s="47">
        <f t="shared" si="10"/>
        <v>44742</v>
      </c>
      <c r="AU52" s="47">
        <f t="shared" si="6"/>
        <v>44772</v>
      </c>
      <c r="AV52" s="47">
        <f t="shared" si="7"/>
        <v>44802</v>
      </c>
    </row>
    <row r="53" spans="1:48" s="12" customFormat="1" ht="18" customHeight="1">
      <c r="A53" s="24">
        <v>47</v>
      </c>
      <c r="B53" s="50" t="s">
        <v>248</v>
      </c>
      <c r="C53" s="433" t="s">
        <v>249</v>
      </c>
      <c r="D53" s="25">
        <f>VLOOKUP(B53,'MASTER TF MUTU'!$B$13:$D$246,3,0)</f>
        <v>44712</v>
      </c>
      <c r="E53" s="27">
        <v>1</v>
      </c>
      <c r="F53" s="407" t="s">
        <v>371</v>
      </c>
      <c r="G53" s="27">
        <v>1</v>
      </c>
      <c r="H53" s="26"/>
      <c r="I53" s="26"/>
      <c r="J53" s="27">
        <v>1</v>
      </c>
      <c r="K53" s="27">
        <v>1</v>
      </c>
      <c r="L53" s="27">
        <v>1</v>
      </c>
      <c r="M53" s="27">
        <v>1</v>
      </c>
      <c r="N53" s="27">
        <v>1</v>
      </c>
      <c r="O53" s="26"/>
      <c r="P53" s="26"/>
      <c r="Q53" s="27">
        <v>1</v>
      </c>
      <c r="R53" s="407" t="s">
        <v>371</v>
      </c>
      <c r="S53" s="27">
        <v>1</v>
      </c>
      <c r="T53" s="27"/>
      <c r="U53" s="27">
        <v>1</v>
      </c>
      <c r="V53" s="28">
        <v>1</v>
      </c>
      <c r="W53" s="26"/>
      <c r="X53" s="26"/>
      <c r="Y53" s="27">
        <v>1</v>
      </c>
      <c r="Z53" s="27">
        <v>1</v>
      </c>
      <c r="AA53" s="27">
        <v>1</v>
      </c>
      <c r="AB53" s="27">
        <v>1</v>
      </c>
      <c r="AC53" s="28">
        <v>1</v>
      </c>
      <c r="AD53" s="26"/>
      <c r="AE53" s="26"/>
      <c r="AF53" s="27">
        <v>1</v>
      </c>
      <c r="AG53" s="27">
        <v>1</v>
      </c>
      <c r="AH53" s="27">
        <v>1</v>
      </c>
      <c r="AI53" s="27">
        <v>1</v>
      </c>
      <c r="AJ53" s="35">
        <f>VLOOKUP(B53,'ABSEN HRIS TF MUTU 16 NOV 15 DE'!$B$14:$G$116,6,0)</f>
        <v>20</v>
      </c>
      <c r="AK53" s="38">
        <f t="shared" si="0"/>
        <v>2</v>
      </c>
      <c r="AL53" s="38">
        <f t="shared" si="1"/>
        <v>0</v>
      </c>
      <c r="AM53" s="38">
        <f t="shared" si="2"/>
        <v>0</v>
      </c>
      <c r="AN53" s="39">
        <f t="shared" si="3"/>
        <v>2</v>
      </c>
      <c r="AO53" s="43">
        <f t="shared" si="8"/>
        <v>20</v>
      </c>
      <c r="AP53" s="43">
        <v>0</v>
      </c>
      <c r="AQ53" s="43">
        <v>0</v>
      </c>
      <c r="AR53" s="43">
        <f t="shared" si="11"/>
        <v>20</v>
      </c>
      <c r="AS53" s="46">
        <f t="shared" si="4"/>
        <v>0</v>
      </c>
      <c r="AT53" s="47">
        <f t="shared" si="10"/>
        <v>44742</v>
      </c>
      <c r="AU53" s="47">
        <f t="shared" si="6"/>
        <v>44772</v>
      </c>
      <c r="AV53" s="47">
        <f t="shared" si="7"/>
        <v>44802</v>
      </c>
    </row>
    <row r="54" spans="1:48" s="12" customFormat="1" ht="18" customHeight="1">
      <c r="A54" s="29">
        <v>48</v>
      </c>
      <c r="B54" s="50" t="s">
        <v>250</v>
      </c>
      <c r="C54" s="433" t="s">
        <v>251</v>
      </c>
      <c r="D54" s="25">
        <f>VLOOKUP(B54,'MASTER TF MUTU'!$B$13:$D$246,3,0)</f>
        <v>44712</v>
      </c>
      <c r="E54" s="27">
        <v>1</v>
      </c>
      <c r="F54" s="27">
        <v>1</v>
      </c>
      <c r="G54" s="27">
        <v>1</v>
      </c>
      <c r="H54" s="26"/>
      <c r="I54" s="26"/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6"/>
      <c r="P54" s="26"/>
      <c r="Q54" s="27">
        <v>1</v>
      </c>
      <c r="R54" s="27">
        <v>1</v>
      </c>
      <c r="S54" s="27">
        <v>1</v>
      </c>
      <c r="T54" s="27"/>
      <c r="U54" s="27">
        <v>1</v>
      </c>
      <c r="V54" s="28">
        <v>1</v>
      </c>
      <c r="W54" s="26"/>
      <c r="X54" s="26"/>
      <c r="Y54" s="27">
        <v>1</v>
      </c>
      <c r="Z54" s="27">
        <v>1</v>
      </c>
      <c r="AA54" s="27">
        <v>1</v>
      </c>
      <c r="AB54" s="27">
        <v>1</v>
      </c>
      <c r="AC54" s="28">
        <v>1</v>
      </c>
      <c r="AD54" s="26"/>
      <c r="AE54" s="26"/>
      <c r="AF54" s="27">
        <v>1</v>
      </c>
      <c r="AG54" s="27">
        <v>1</v>
      </c>
      <c r="AH54" s="27">
        <v>1</v>
      </c>
      <c r="AI54" s="27">
        <v>1</v>
      </c>
      <c r="AJ54" s="35">
        <f>VLOOKUP(B54,'ABSEN HRIS TF MUTU 16 NOV 15 DE'!$B$14:$G$116,6,0)</f>
        <v>22</v>
      </c>
      <c r="AK54" s="38">
        <f t="shared" si="0"/>
        <v>0</v>
      </c>
      <c r="AL54" s="38">
        <f t="shared" si="1"/>
        <v>0</v>
      </c>
      <c r="AM54" s="38">
        <f t="shared" si="2"/>
        <v>0</v>
      </c>
      <c r="AN54" s="39">
        <f t="shared" si="3"/>
        <v>0</v>
      </c>
      <c r="AO54" s="43">
        <f t="shared" si="8"/>
        <v>22</v>
      </c>
      <c r="AP54" s="43">
        <v>0</v>
      </c>
      <c r="AQ54" s="43">
        <v>0</v>
      </c>
      <c r="AR54" s="43">
        <f t="shared" si="11"/>
        <v>22</v>
      </c>
      <c r="AS54" s="46">
        <f t="shared" si="4"/>
        <v>0</v>
      </c>
      <c r="AT54" s="47">
        <f t="shared" si="10"/>
        <v>44742</v>
      </c>
      <c r="AU54" s="47">
        <f t="shared" si="6"/>
        <v>44772</v>
      </c>
      <c r="AV54" s="47">
        <f t="shared" si="7"/>
        <v>44802</v>
      </c>
    </row>
    <row r="55" spans="1:48" s="12" customFormat="1" ht="18" customHeight="1">
      <c r="A55" s="24">
        <v>49</v>
      </c>
      <c r="B55" s="50" t="s">
        <v>252</v>
      </c>
      <c r="C55" s="433" t="s">
        <v>253</v>
      </c>
      <c r="D55" s="25">
        <f>VLOOKUP(B55,'MASTER TF MUTU'!$B$13:$D$246,3,0)</f>
        <v>44712</v>
      </c>
      <c r="E55" s="27">
        <v>1</v>
      </c>
      <c r="F55" s="27">
        <v>1</v>
      </c>
      <c r="G55" s="27">
        <v>1</v>
      </c>
      <c r="H55" s="26"/>
      <c r="I55" s="26"/>
      <c r="J55" s="27">
        <v>1</v>
      </c>
      <c r="K55" s="27">
        <v>1</v>
      </c>
      <c r="L55" s="27">
        <v>1</v>
      </c>
      <c r="M55" s="27">
        <v>1</v>
      </c>
      <c r="N55" s="27">
        <v>1</v>
      </c>
      <c r="O55" s="26"/>
      <c r="P55" s="26"/>
      <c r="Q55" s="27">
        <v>1</v>
      </c>
      <c r="R55" s="27">
        <v>1</v>
      </c>
      <c r="S55" s="27">
        <v>1</v>
      </c>
      <c r="T55" s="27"/>
      <c r="U55" s="27">
        <v>1</v>
      </c>
      <c r="V55" s="28">
        <v>1</v>
      </c>
      <c r="W55" s="26"/>
      <c r="X55" s="26"/>
      <c r="Y55" s="27">
        <v>1</v>
      </c>
      <c r="Z55" s="27">
        <v>1</v>
      </c>
      <c r="AA55" s="27">
        <v>1</v>
      </c>
      <c r="AB55" s="27">
        <v>1</v>
      </c>
      <c r="AC55" s="28">
        <v>1</v>
      </c>
      <c r="AD55" s="26"/>
      <c r="AE55" s="26"/>
      <c r="AF55" s="27">
        <v>1</v>
      </c>
      <c r="AG55" s="27">
        <v>1</v>
      </c>
      <c r="AH55" s="27">
        <v>1</v>
      </c>
      <c r="AI55" s="27">
        <v>1</v>
      </c>
      <c r="AJ55" s="35">
        <f>VLOOKUP(B55,'ABSEN HRIS TF MUTU 16 NOV 15 DE'!$B$14:$G$116,6,0)</f>
        <v>22</v>
      </c>
      <c r="AK55" s="38">
        <f t="shared" si="0"/>
        <v>0</v>
      </c>
      <c r="AL55" s="38">
        <f t="shared" si="1"/>
        <v>0</v>
      </c>
      <c r="AM55" s="38">
        <f t="shared" si="2"/>
        <v>0</v>
      </c>
      <c r="AN55" s="39">
        <f t="shared" si="3"/>
        <v>0</v>
      </c>
      <c r="AO55" s="43">
        <f t="shared" si="8"/>
        <v>22</v>
      </c>
      <c r="AP55" s="43">
        <v>0</v>
      </c>
      <c r="AQ55" s="43">
        <v>0</v>
      </c>
      <c r="AR55" s="43">
        <f t="shared" si="11"/>
        <v>22</v>
      </c>
      <c r="AS55" s="46">
        <f t="shared" si="4"/>
        <v>0</v>
      </c>
      <c r="AT55" s="47">
        <f t="shared" si="10"/>
        <v>44742</v>
      </c>
      <c r="AU55" s="47">
        <f t="shared" si="6"/>
        <v>44772</v>
      </c>
      <c r="AV55" s="47">
        <f t="shared" si="7"/>
        <v>44802</v>
      </c>
    </row>
    <row r="56" spans="1:48" s="12" customFormat="1" ht="18" customHeight="1">
      <c r="A56" s="29">
        <v>50</v>
      </c>
      <c r="B56" s="50" t="s">
        <v>254</v>
      </c>
      <c r="C56" s="435" t="s">
        <v>255</v>
      </c>
      <c r="D56" s="25">
        <f>VLOOKUP(B56,'MASTER TF MUTU'!$B$13:$D$246,3,0)</f>
        <v>44712</v>
      </c>
      <c r="E56" s="27">
        <v>1</v>
      </c>
      <c r="F56" s="27">
        <v>1</v>
      </c>
      <c r="G56" s="27">
        <v>1</v>
      </c>
      <c r="H56" s="26"/>
      <c r="I56" s="26"/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6"/>
      <c r="P56" s="26"/>
      <c r="Q56" s="27">
        <v>1</v>
      </c>
      <c r="R56" s="27">
        <v>1</v>
      </c>
      <c r="S56" s="27">
        <v>1</v>
      </c>
      <c r="T56" s="27"/>
      <c r="U56" s="27">
        <v>1</v>
      </c>
      <c r="V56" s="28">
        <v>1</v>
      </c>
      <c r="W56" s="26"/>
      <c r="X56" s="26"/>
      <c r="Y56" s="27">
        <v>1</v>
      </c>
      <c r="Z56" s="27">
        <v>1</v>
      </c>
      <c r="AA56" s="27">
        <v>1</v>
      </c>
      <c r="AB56" s="27">
        <v>1</v>
      </c>
      <c r="AC56" s="28">
        <v>1</v>
      </c>
      <c r="AD56" s="26"/>
      <c r="AE56" s="26"/>
      <c r="AF56" s="27">
        <v>1</v>
      </c>
      <c r="AG56" s="27">
        <v>1</v>
      </c>
      <c r="AH56" s="27">
        <v>1</v>
      </c>
      <c r="AI56" s="27">
        <v>1</v>
      </c>
      <c r="AJ56" s="35">
        <f>VLOOKUP(B56,'ABSEN HRIS TF MUTU 16 NOV 15 DE'!$B$14:$G$116,6,0)</f>
        <v>22</v>
      </c>
      <c r="AK56" s="38">
        <f t="shared" ref="AK56:AK78" si="12">COUNTIF(E56:AI56,"S")</f>
        <v>0</v>
      </c>
      <c r="AL56" s="38">
        <f t="shared" ref="AL56:AL78" si="13">COUNTIF(E56:AI56,"Z")</f>
        <v>0</v>
      </c>
      <c r="AM56" s="38">
        <f t="shared" ref="AM56:AM78" si="14">COUNTIF(E56:AI56,"A")</f>
        <v>0</v>
      </c>
      <c r="AN56" s="39">
        <f t="shared" ref="AN56:AN78" si="15">+SUM(AK56:AM56)</f>
        <v>0</v>
      </c>
      <c r="AO56" s="43">
        <f t="shared" si="8"/>
        <v>22</v>
      </c>
      <c r="AP56" s="43">
        <v>0</v>
      </c>
      <c r="AQ56" s="43">
        <v>0</v>
      </c>
      <c r="AR56" s="43">
        <f t="shared" si="11"/>
        <v>22</v>
      </c>
      <c r="AS56" s="46">
        <f t="shared" si="4"/>
        <v>0</v>
      </c>
      <c r="AT56" s="47">
        <f t="shared" ref="AT56:AT78" si="16">+D56+30</f>
        <v>44742</v>
      </c>
      <c r="AU56" s="47">
        <f t="shared" ref="AU56:AU78" si="17">+AT56+30</f>
        <v>44772</v>
      </c>
      <c r="AV56" s="47">
        <f t="shared" ref="AV56:AV78" si="18">+AU56+30</f>
        <v>44802</v>
      </c>
    </row>
    <row r="57" spans="1:48" s="12" customFormat="1" ht="18" customHeight="1">
      <c r="A57" s="24">
        <v>51</v>
      </c>
      <c r="B57" s="50" t="s">
        <v>256</v>
      </c>
      <c r="C57" s="435" t="s">
        <v>257</v>
      </c>
      <c r="D57" s="25">
        <f>VLOOKUP(B57,'MASTER TF MUTU'!$B$13:$D$246,3,0)</f>
        <v>44712</v>
      </c>
      <c r="E57" s="27">
        <v>1</v>
      </c>
      <c r="F57" s="27">
        <v>1</v>
      </c>
      <c r="G57" s="27">
        <v>1</v>
      </c>
      <c r="H57" s="26"/>
      <c r="I57" s="26"/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6"/>
      <c r="P57" s="26"/>
      <c r="Q57" s="27">
        <v>1</v>
      </c>
      <c r="R57" s="27">
        <v>1</v>
      </c>
      <c r="S57" s="27">
        <v>1</v>
      </c>
      <c r="T57" s="27"/>
      <c r="U57" s="27">
        <v>1</v>
      </c>
      <c r="V57" s="28">
        <v>1</v>
      </c>
      <c r="W57" s="26"/>
      <c r="X57" s="26"/>
      <c r="Y57" s="27">
        <v>1</v>
      </c>
      <c r="Z57" s="27">
        <v>1</v>
      </c>
      <c r="AA57" s="27">
        <v>1</v>
      </c>
      <c r="AB57" s="27">
        <v>1</v>
      </c>
      <c r="AC57" s="28">
        <v>1</v>
      </c>
      <c r="AD57" s="26"/>
      <c r="AE57" s="26"/>
      <c r="AF57" s="27">
        <v>1</v>
      </c>
      <c r="AG57" s="27">
        <v>1</v>
      </c>
      <c r="AH57" s="27">
        <v>1</v>
      </c>
      <c r="AI57" s="27">
        <v>1</v>
      </c>
      <c r="AJ57" s="35">
        <f>VLOOKUP(B57,'ABSEN HRIS TF MUTU 16 NOV 15 DE'!$B$14:$G$116,6,0)</f>
        <v>22</v>
      </c>
      <c r="AK57" s="38">
        <f t="shared" si="12"/>
        <v>0</v>
      </c>
      <c r="AL57" s="38">
        <f t="shared" si="13"/>
        <v>0</v>
      </c>
      <c r="AM57" s="38">
        <f t="shared" si="14"/>
        <v>0</v>
      </c>
      <c r="AN57" s="39">
        <f t="shared" si="15"/>
        <v>0</v>
      </c>
      <c r="AO57" s="43">
        <f t="shared" si="8"/>
        <v>22</v>
      </c>
      <c r="AP57" s="43">
        <v>0</v>
      </c>
      <c r="AQ57" s="43">
        <v>0</v>
      </c>
      <c r="AR57" s="43">
        <f t="shared" si="11"/>
        <v>22</v>
      </c>
      <c r="AS57" s="46">
        <f t="shared" ref="AS57:AS78" si="19">+AJ57-AO57</f>
        <v>0</v>
      </c>
      <c r="AT57" s="47">
        <f t="shared" si="16"/>
        <v>44742</v>
      </c>
      <c r="AU57" s="47">
        <f t="shared" si="17"/>
        <v>44772</v>
      </c>
      <c r="AV57" s="47">
        <f t="shared" si="18"/>
        <v>44802</v>
      </c>
    </row>
    <row r="58" spans="1:48" s="12" customFormat="1" ht="18" customHeight="1">
      <c r="A58" s="29">
        <v>52</v>
      </c>
      <c r="B58" s="50" t="s">
        <v>258</v>
      </c>
      <c r="C58" s="435" t="s">
        <v>259</v>
      </c>
      <c r="D58" s="25">
        <f>VLOOKUP(B58,'MASTER TF MUTU'!$B$13:$D$246,3,0)</f>
        <v>44712</v>
      </c>
      <c r="E58" s="27">
        <v>1</v>
      </c>
      <c r="F58" s="27">
        <v>1</v>
      </c>
      <c r="G58" s="27">
        <v>1</v>
      </c>
      <c r="H58" s="26"/>
      <c r="I58" s="26"/>
      <c r="J58" s="27">
        <v>1</v>
      </c>
      <c r="K58" s="27">
        <v>1</v>
      </c>
      <c r="L58" s="27">
        <v>1</v>
      </c>
      <c r="M58" s="27">
        <v>1</v>
      </c>
      <c r="N58" s="27">
        <v>1</v>
      </c>
      <c r="O58" s="26"/>
      <c r="P58" s="26"/>
      <c r="Q58" s="27">
        <v>1</v>
      </c>
      <c r="R58" s="27">
        <v>1</v>
      </c>
      <c r="S58" s="27">
        <v>1</v>
      </c>
      <c r="T58" s="27"/>
      <c r="U58" s="27">
        <v>1</v>
      </c>
      <c r="V58" s="28">
        <v>1</v>
      </c>
      <c r="W58" s="26"/>
      <c r="X58" s="26"/>
      <c r="Y58" s="27">
        <v>1</v>
      </c>
      <c r="Z58" s="27">
        <v>1</v>
      </c>
      <c r="AA58" s="27">
        <v>1</v>
      </c>
      <c r="AB58" s="27">
        <v>1</v>
      </c>
      <c r="AC58" s="408" t="s">
        <v>371</v>
      </c>
      <c r="AD58" s="26"/>
      <c r="AE58" s="26"/>
      <c r="AF58" s="27">
        <v>1</v>
      </c>
      <c r="AG58" s="27">
        <v>1</v>
      </c>
      <c r="AH58" s="27">
        <v>1</v>
      </c>
      <c r="AI58" s="27">
        <v>1</v>
      </c>
      <c r="AJ58" s="35">
        <f>VLOOKUP(B58,'ABSEN HRIS TF MUTU 16 NOV 15 DE'!$B$14:$G$116,6,0)</f>
        <v>21</v>
      </c>
      <c r="AK58" s="38">
        <f t="shared" si="12"/>
        <v>1</v>
      </c>
      <c r="AL58" s="38">
        <f t="shared" si="13"/>
        <v>0</v>
      </c>
      <c r="AM58" s="38">
        <f t="shared" si="14"/>
        <v>0</v>
      </c>
      <c r="AN58" s="39">
        <f t="shared" si="15"/>
        <v>1</v>
      </c>
      <c r="AO58" s="43">
        <f t="shared" si="8"/>
        <v>21</v>
      </c>
      <c r="AP58" s="43">
        <v>0</v>
      </c>
      <c r="AQ58" s="43">
        <v>0</v>
      </c>
      <c r="AR58" s="43">
        <f t="shared" ref="AR58:AR89" si="20">SUM(E58:AI58)</f>
        <v>21</v>
      </c>
      <c r="AS58" s="46">
        <f t="shared" si="19"/>
        <v>0</v>
      </c>
      <c r="AT58" s="47">
        <f t="shared" si="16"/>
        <v>44742</v>
      </c>
      <c r="AU58" s="47">
        <f t="shared" si="17"/>
        <v>44772</v>
      </c>
      <c r="AV58" s="47">
        <f t="shared" si="18"/>
        <v>44802</v>
      </c>
    </row>
    <row r="59" spans="1:48" s="12" customFormat="1" ht="18" customHeight="1">
      <c r="A59" s="24">
        <v>53</v>
      </c>
      <c r="B59" s="50" t="s">
        <v>260</v>
      </c>
      <c r="C59" s="435" t="s">
        <v>426</v>
      </c>
      <c r="D59" s="25">
        <f>VLOOKUP(B59,'MASTER TF MUTU'!$B$13:$D$246,3,0)</f>
        <v>44712</v>
      </c>
      <c r="E59" s="27">
        <v>1</v>
      </c>
      <c r="F59" s="27">
        <v>1</v>
      </c>
      <c r="G59" s="27">
        <v>1</v>
      </c>
      <c r="H59" s="26"/>
      <c r="I59" s="26"/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6"/>
      <c r="P59" s="26"/>
      <c r="Q59" s="27">
        <v>1</v>
      </c>
      <c r="R59" s="27">
        <v>1</v>
      </c>
      <c r="S59" s="27">
        <v>1</v>
      </c>
      <c r="T59" s="27"/>
      <c r="U59" s="27">
        <v>1</v>
      </c>
      <c r="V59" s="28">
        <v>1</v>
      </c>
      <c r="W59" s="26"/>
      <c r="X59" s="26"/>
      <c r="Y59" s="27">
        <v>1</v>
      </c>
      <c r="Z59" s="27">
        <v>1</v>
      </c>
      <c r="AA59" s="27">
        <v>1</v>
      </c>
      <c r="AB59" s="27">
        <v>1</v>
      </c>
      <c r="AC59" s="28">
        <v>1</v>
      </c>
      <c r="AD59" s="26"/>
      <c r="AE59" s="26"/>
      <c r="AF59" s="27">
        <v>1</v>
      </c>
      <c r="AG59" s="27">
        <v>1</v>
      </c>
      <c r="AH59" s="27">
        <v>1</v>
      </c>
      <c r="AI59" s="27">
        <v>1</v>
      </c>
      <c r="AJ59" s="35">
        <f>VLOOKUP(B59,'ABSEN HRIS TF MUTU 16 NOV 15 DE'!$B$14:$G$116,6,0)</f>
        <v>22</v>
      </c>
      <c r="AK59" s="38">
        <f t="shared" si="12"/>
        <v>0</v>
      </c>
      <c r="AL59" s="38">
        <f t="shared" si="13"/>
        <v>0</v>
      </c>
      <c r="AM59" s="38">
        <f t="shared" si="14"/>
        <v>0</v>
      </c>
      <c r="AN59" s="39">
        <f t="shared" si="15"/>
        <v>0</v>
      </c>
      <c r="AO59" s="43">
        <f t="shared" si="8"/>
        <v>22</v>
      </c>
      <c r="AP59" s="43">
        <v>0</v>
      </c>
      <c r="AQ59" s="43">
        <v>0</v>
      </c>
      <c r="AR59" s="43">
        <f t="shared" si="20"/>
        <v>22</v>
      </c>
      <c r="AS59" s="46">
        <f t="shared" si="19"/>
        <v>0</v>
      </c>
      <c r="AT59" s="47">
        <f t="shared" si="16"/>
        <v>44742</v>
      </c>
      <c r="AU59" s="47">
        <f t="shared" si="17"/>
        <v>44772</v>
      </c>
      <c r="AV59" s="47">
        <f t="shared" si="18"/>
        <v>44802</v>
      </c>
    </row>
    <row r="60" spans="1:48" s="12" customFormat="1" ht="18" customHeight="1">
      <c r="A60" s="29">
        <v>54</v>
      </c>
      <c r="B60" s="50" t="s">
        <v>262</v>
      </c>
      <c r="C60" s="435" t="s">
        <v>263</v>
      </c>
      <c r="D60" s="25">
        <f>VLOOKUP(B60,'MASTER TF MUTU'!$B$13:$D$246,3,0)</f>
        <v>44712</v>
      </c>
      <c r="E60" s="27">
        <v>1</v>
      </c>
      <c r="F60" s="27">
        <v>1</v>
      </c>
      <c r="G60" s="27">
        <v>1</v>
      </c>
      <c r="H60" s="26"/>
      <c r="I60" s="26"/>
      <c r="J60" s="27">
        <v>1</v>
      </c>
      <c r="K60" s="27">
        <v>1</v>
      </c>
      <c r="L60" s="27">
        <v>1</v>
      </c>
      <c r="M60" s="27">
        <v>1</v>
      </c>
      <c r="N60" s="27">
        <v>1</v>
      </c>
      <c r="O60" s="26"/>
      <c r="P60" s="26"/>
      <c r="Q60" s="27">
        <v>1</v>
      </c>
      <c r="R60" s="27">
        <v>1</v>
      </c>
      <c r="S60" s="27">
        <v>1</v>
      </c>
      <c r="T60" s="27"/>
      <c r="U60" s="27">
        <v>1</v>
      </c>
      <c r="V60" s="28">
        <v>1</v>
      </c>
      <c r="W60" s="26"/>
      <c r="X60" s="26"/>
      <c r="Y60" s="27">
        <v>1</v>
      </c>
      <c r="Z60" s="27">
        <v>1</v>
      </c>
      <c r="AA60" s="27">
        <v>1</v>
      </c>
      <c r="AB60" s="27">
        <v>1</v>
      </c>
      <c r="AC60" s="28">
        <v>1</v>
      </c>
      <c r="AD60" s="26"/>
      <c r="AE60" s="26"/>
      <c r="AF60" s="27">
        <v>1</v>
      </c>
      <c r="AG60" s="27">
        <v>1</v>
      </c>
      <c r="AH60" s="27">
        <v>1</v>
      </c>
      <c r="AI60" s="27">
        <v>1</v>
      </c>
      <c r="AJ60" s="35">
        <f>VLOOKUP(B60,'ABSEN HRIS TF MUTU 16 NOV 15 DE'!$B$14:$G$116,6,0)</f>
        <v>22</v>
      </c>
      <c r="AK60" s="38">
        <f t="shared" si="12"/>
        <v>0</v>
      </c>
      <c r="AL60" s="38">
        <f t="shared" si="13"/>
        <v>0</v>
      </c>
      <c r="AM60" s="38">
        <f t="shared" si="14"/>
        <v>0</v>
      </c>
      <c r="AN60" s="39">
        <f t="shared" si="15"/>
        <v>0</v>
      </c>
      <c r="AO60" s="43">
        <f t="shared" si="8"/>
        <v>22</v>
      </c>
      <c r="AP60" s="43">
        <v>0</v>
      </c>
      <c r="AQ60" s="43">
        <v>0</v>
      </c>
      <c r="AR60" s="43">
        <f t="shared" si="20"/>
        <v>22</v>
      </c>
      <c r="AS60" s="46">
        <f t="shared" si="19"/>
        <v>0</v>
      </c>
      <c r="AT60" s="47">
        <f t="shared" si="16"/>
        <v>44742</v>
      </c>
      <c r="AU60" s="47">
        <f t="shared" si="17"/>
        <v>44772</v>
      </c>
      <c r="AV60" s="47">
        <f t="shared" si="18"/>
        <v>44802</v>
      </c>
    </row>
    <row r="61" spans="1:48" s="12" customFormat="1" ht="18" customHeight="1">
      <c r="A61" s="24">
        <v>55</v>
      </c>
      <c r="B61" s="50" t="s">
        <v>264</v>
      </c>
      <c r="C61" s="435" t="s">
        <v>265</v>
      </c>
      <c r="D61" s="25">
        <f>VLOOKUP(B61,'MASTER TF MUTU'!$B$13:$D$246,3,0)</f>
        <v>44712</v>
      </c>
      <c r="E61" s="27">
        <v>1</v>
      </c>
      <c r="F61" s="27">
        <v>1</v>
      </c>
      <c r="G61" s="27">
        <v>1</v>
      </c>
      <c r="H61" s="26"/>
      <c r="I61" s="26"/>
      <c r="J61" s="27">
        <v>1</v>
      </c>
      <c r="K61" s="27">
        <v>1</v>
      </c>
      <c r="L61" s="27">
        <v>1</v>
      </c>
      <c r="M61" s="27">
        <v>1</v>
      </c>
      <c r="N61" s="27">
        <v>1</v>
      </c>
      <c r="O61" s="26"/>
      <c r="P61" s="26"/>
      <c r="Q61" s="27">
        <v>1</v>
      </c>
      <c r="R61" s="27">
        <v>1</v>
      </c>
      <c r="S61" s="27">
        <v>1</v>
      </c>
      <c r="T61" s="27"/>
      <c r="U61" s="27">
        <v>1</v>
      </c>
      <c r="V61" s="28">
        <v>1</v>
      </c>
      <c r="W61" s="26"/>
      <c r="X61" s="26"/>
      <c r="Y61" s="27">
        <v>1</v>
      </c>
      <c r="Z61" s="27">
        <v>1</v>
      </c>
      <c r="AA61" s="27">
        <v>1</v>
      </c>
      <c r="AB61" s="27">
        <v>1</v>
      </c>
      <c r="AC61" s="28">
        <v>1</v>
      </c>
      <c r="AD61" s="26"/>
      <c r="AE61" s="26"/>
      <c r="AF61" s="27">
        <v>1</v>
      </c>
      <c r="AG61" s="27">
        <v>1</v>
      </c>
      <c r="AH61" s="27">
        <v>1</v>
      </c>
      <c r="AI61" s="27">
        <v>1</v>
      </c>
      <c r="AJ61" s="35">
        <f>VLOOKUP(B61,'ABSEN HRIS TF MUTU 16 NOV 15 DE'!$B$14:$G$116,6,0)</f>
        <v>22</v>
      </c>
      <c r="AK61" s="38">
        <f t="shared" si="12"/>
        <v>0</v>
      </c>
      <c r="AL61" s="38">
        <f t="shared" si="13"/>
        <v>0</v>
      </c>
      <c r="AM61" s="38">
        <f t="shared" si="14"/>
        <v>0</v>
      </c>
      <c r="AN61" s="39">
        <f t="shared" si="15"/>
        <v>0</v>
      </c>
      <c r="AO61" s="43">
        <f t="shared" si="8"/>
        <v>22</v>
      </c>
      <c r="AP61" s="43">
        <v>0</v>
      </c>
      <c r="AQ61" s="43">
        <v>0</v>
      </c>
      <c r="AR61" s="43">
        <f t="shared" si="20"/>
        <v>22</v>
      </c>
      <c r="AS61" s="46">
        <f t="shared" si="19"/>
        <v>0</v>
      </c>
      <c r="AT61" s="47">
        <f t="shared" si="16"/>
        <v>44742</v>
      </c>
      <c r="AU61" s="47">
        <f t="shared" si="17"/>
        <v>44772</v>
      </c>
      <c r="AV61" s="47">
        <f t="shared" si="18"/>
        <v>44802</v>
      </c>
    </row>
    <row r="62" spans="1:48" s="12" customFormat="1" ht="18" customHeight="1">
      <c r="A62" s="29">
        <v>56</v>
      </c>
      <c r="B62" s="50" t="s">
        <v>266</v>
      </c>
      <c r="C62" s="435" t="s">
        <v>267</v>
      </c>
      <c r="D62" s="25">
        <f>VLOOKUP(B62,'MASTER TF MUTU'!$B$13:$D$246,3,0)</f>
        <v>44712</v>
      </c>
      <c r="E62" s="27">
        <v>1</v>
      </c>
      <c r="F62" s="27">
        <v>1</v>
      </c>
      <c r="G62" s="27">
        <v>1</v>
      </c>
      <c r="H62" s="26"/>
      <c r="I62" s="26"/>
      <c r="J62" s="27">
        <v>1</v>
      </c>
      <c r="K62" s="27">
        <v>1</v>
      </c>
      <c r="L62" s="27">
        <v>1</v>
      </c>
      <c r="M62" s="27">
        <v>1</v>
      </c>
      <c r="N62" s="407" t="s">
        <v>371</v>
      </c>
      <c r="O62" s="26"/>
      <c r="P62" s="26"/>
      <c r="Q62" s="27">
        <v>1</v>
      </c>
      <c r="R62" s="27">
        <v>1</v>
      </c>
      <c r="S62" s="27">
        <v>1</v>
      </c>
      <c r="T62" s="27"/>
      <c r="U62" s="27">
        <v>1</v>
      </c>
      <c r="V62" s="28">
        <v>1</v>
      </c>
      <c r="W62" s="26"/>
      <c r="X62" s="26"/>
      <c r="Y62" s="27">
        <v>1</v>
      </c>
      <c r="Z62" s="27">
        <v>1</v>
      </c>
      <c r="AA62" s="27">
        <v>1</v>
      </c>
      <c r="AB62" s="27">
        <v>1</v>
      </c>
      <c r="AC62" s="28">
        <v>1</v>
      </c>
      <c r="AD62" s="26"/>
      <c r="AE62" s="26"/>
      <c r="AF62" s="27">
        <v>1</v>
      </c>
      <c r="AG62" s="27">
        <v>1</v>
      </c>
      <c r="AH62" s="27">
        <v>1</v>
      </c>
      <c r="AI62" s="27">
        <v>1</v>
      </c>
      <c r="AJ62" s="35">
        <f>VLOOKUP(B62,'ABSEN HRIS TF MUTU 16 NOV 15 DE'!$B$14:$G$116,6,0)</f>
        <v>21</v>
      </c>
      <c r="AK62" s="38">
        <f t="shared" si="12"/>
        <v>1</v>
      </c>
      <c r="AL62" s="38">
        <f t="shared" si="13"/>
        <v>0</v>
      </c>
      <c r="AM62" s="38">
        <f t="shared" si="14"/>
        <v>0</v>
      </c>
      <c r="AN62" s="39">
        <f t="shared" si="15"/>
        <v>1</v>
      </c>
      <c r="AO62" s="43">
        <f t="shared" si="8"/>
        <v>21</v>
      </c>
      <c r="AP62" s="43">
        <v>0</v>
      </c>
      <c r="AQ62" s="43">
        <v>0</v>
      </c>
      <c r="AR62" s="43">
        <f t="shared" si="20"/>
        <v>21</v>
      </c>
      <c r="AS62" s="46">
        <f t="shared" si="19"/>
        <v>0</v>
      </c>
      <c r="AT62" s="47">
        <f t="shared" si="16"/>
        <v>44742</v>
      </c>
      <c r="AU62" s="47">
        <f t="shared" si="17"/>
        <v>44772</v>
      </c>
      <c r="AV62" s="47">
        <f t="shared" si="18"/>
        <v>44802</v>
      </c>
    </row>
    <row r="63" spans="1:48" s="12" customFormat="1" ht="18" customHeight="1">
      <c r="A63" s="24">
        <v>57</v>
      </c>
      <c r="B63" s="50" t="s">
        <v>268</v>
      </c>
      <c r="C63" s="435" t="s">
        <v>269</v>
      </c>
      <c r="D63" s="25">
        <f>VLOOKUP(B63,'MASTER TF MUTU'!$B$13:$D$246,3,0)</f>
        <v>44712</v>
      </c>
      <c r="E63" s="27">
        <v>1</v>
      </c>
      <c r="F63" s="27">
        <v>1</v>
      </c>
      <c r="G63" s="27">
        <v>1</v>
      </c>
      <c r="H63" s="26"/>
      <c r="I63" s="26"/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6"/>
      <c r="P63" s="26"/>
      <c r="Q63" s="27">
        <v>1</v>
      </c>
      <c r="R63" s="27">
        <v>1</v>
      </c>
      <c r="S63" s="27">
        <v>1</v>
      </c>
      <c r="T63" s="27"/>
      <c r="U63" s="27">
        <v>1</v>
      </c>
      <c r="V63" s="28">
        <v>1</v>
      </c>
      <c r="W63" s="26"/>
      <c r="X63" s="26"/>
      <c r="Y63" s="27">
        <v>1</v>
      </c>
      <c r="Z63" s="27">
        <v>1</v>
      </c>
      <c r="AA63" s="27">
        <v>1</v>
      </c>
      <c r="AB63" s="27">
        <v>1</v>
      </c>
      <c r="AC63" s="28">
        <v>1</v>
      </c>
      <c r="AD63" s="26"/>
      <c r="AE63" s="26"/>
      <c r="AF63" s="27">
        <v>1</v>
      </c>
      <c r="AG63" s="27">
        <v>1</v>
      </c>
      <c r="AH63" s="27">
        <v>1</v>
      </c>
      <c r="AI63" s="27">
        <v>1</v>
      </c>
      <c r="AJ63" s="35">
        <f>VLOOKUP(B63,'ABSEN HRIS TF MUTU 16 NOV 15 DE'!$B$14:$G$116,6,0)</f>
        <v>22</v>
      </c>
      <c r="AK63" s="38">
        <f t="shared" si="12"/>
        <v>0</v>
      </c>
      <c r="AL63" s="38">
        <f t="shared" si="13"/>
        <v>0</v>
      </c>
      <c r="AM63" s="38">
        <f t="shared" si="14"/>
        <v>0</v>
      </c>
      <c r="AN63" s="39">
        <f t="shared" si="15"/>
        <v>0</v>
      </c>
      <c r="AO63" s="43">
        <f t="shared" si="8"/>
        <v>22</v>
      </c>
      <c r="AP63" s="43">
        <v>0</v>
      </c>
      <c r="AQ63" s="43">
        <v>0</v>
      </c>
      <c r="AR63" s="43">
        <f t="shared" si="20"/>
        <v>22</v>
      </c>
      <c r="AS63" s="46">
        <f t="shared" si="19"/>
        <v>0</v>
      </c>
      <c r="AT63" s="47">
        <f t="shared" si="16"/>
        <v>44742</v>
      </c>
      <c r="AU63" s="47">
        <f t="shared" si="17"/>
        <v>44772</v>
      </c>
      <c r="AV63" s="47">
        <f t="shared" si="18"/>
        <v>44802</v>
      </c>
    </row>
    <row r="64" spans="1:48" s="12" customFormat="1" ht="18" customHeight="1">
      <c r="A64" s="29">
        <v>58</v>
      </c>
      <c r="B64" s="50" t="s">
        <v>270</v>
      </c>
      <c r="C64" s="435" t="s">
        <v>271</v>
      </c>
      <c r="D64" s="25">
        <f>VLOOKUP(B64,'MASTER TF MUTU'!$B$13:$D$246,3,0)</f>
        <v>44712</v>
      </c>
      <c r="E64" s="27">
        <v>1</v>
      </c>
      <c r="F64" s="27">
        <v>1</v>
      </c>
      <c r="G64" s="27">
        <v>1</v>
      </c>
      <c r="H64" s="26"/>
      <c r="I64" s="26"/>
      <c r="J64" s="27">
        <v>1</v>
      </c>
      <c r="K64" s="27">
        <v>1</v>
      </c>
      <c r="L64" s="27">
        <v>1</v>
      </c>
      <c r="M64" s="27">
        <v>1</v>
      </c>
      <c r="N64" s="27">
        <v>1</v>
      </c>
      <c r="O64" s="26"/>
      <c r="P64" s="26"/>
      <c r="Q64" s="27">
        <v>1</v>
      </c>
      <c r="R64" s="27">
        <v>1</v>
      </c>
      <c r="S64" s="27">
        <v>1</v>
      </c>
      <c r="T64" s="27"/>
      <c r="U64" s="27">
        <v>1</v>
      </c>
      <c r="V64" s="28">
        <v>1</v>
      </c>
      <c r="W64" s="26"/>
      <c r="X64" s="26"/>
      <c r="Y64" s="27">
        <v>1</v>
      </c>
      <c r="Z64" s="27">
        <v>1</v>
      </c>
      <c r="AA64" s="27">
        <v>1</v>
      </c>
      <c r="AB64" s="27">
        <v>1</v>
      </c>
      <c r="AC64" s="28">
        <v>1</v>
      </c>
      <c r="AD64" s="26"/>
      <c r="AE64" s="26"/>
      <c r="AF64" s="27">
        <v>1</v>
      </c>
      <c r="AG64" s="27">
        <v>1</v>
      </c>
      <c r="AH64" s="27">
        <v>1</v>
      </c>
      <c r="AI64" s="27">
        <v>1</v>
      </c>
      <c r="AJ64" s="35">
        <f>VLOOKUP(B64,'ABSEN HRIS TF MUTU 16 NOV 15 DE'!$B$14:$G$116,6,0)</f>
        <v>22</v>
      </c>
      <c r="AK64" s="38">
        <f t="shared" si="12"/>
        <v>0</v>
      </c>
      <c r="AL64" s="38">
        <f t="shared" si="13"/>
        <v>0</v>
      </c>
      <c r="AM64" s="38">
        <f t="shared" si="14"/>
        <v>0</v>
      </c>
      <c r="AN64" s="39">
        <f t="shared" si="15"/>
        <v>0</v>
      </c>
      <c r="AO64" s="43">
        <f t="shared" si="8"/>
        <v>22</v>
      </c>
      <c r="AP64" s="43">
        <v>0</v>
      </c>
      <c r="AQ64" s="43">
        <v>0</v>
      </c>
      <c r="AR64" s="43">
        <f t="shared" si="20"/>
        <v>22</v>
      </c>
      <c r="AS64" s="46">
        <f t="shared" si="19"/>
        <v>0</v>
      </c>
      <c r="AT64" s="47">
        <f t="shared" si="16"/>
        <v>44742</v>
      </c>
      <c r="AU64" s="47">
        <f t="shared" si="17"/>
        <v>44772</v>
      </c>
      <c r="AV64" s="47">
        <f t="shared" si="18"/>
        <v>44802</v>
      </c>
    </row>
    <row r="65" spans="1:48" s="12" customFormat="1" ht="18" customHeight="1">
      <c r="A65" s="24">
        <v>59</v>
      </c>
      <c r="B65" s="50" t="s">
        <v>272</v>
      </c>
      <c r="C65" s="435" t="s">
        <v>273</v>
      </c>
      <c r="D65" s="25">
        <f>VLOOKUP(B65,'MASTER TF MUTU'!$B$13:$D$246,3,0)</f>
        <v>44712</v>
      </c>
      <c r="E65" s="27">
        <v>1</v>
      </c>
      <c r="F65" s="27">
        <v>1</v>
      </c>
      <c r="G65" s="27">
        <v>1</v>
      </c>
      <c r="H65" s="26"/>
      <c r="I65" s="26"/>
      <c r="J65" s="27">
        <v>1</v>
      </c>
      <c r="K65" s="27">
        <v>1</v>
      </c>
      <c r="L65" s="27">
        <v>1</v>
      </c>
      <c r="M65" s="27">
        <v>1</v>
      </c>
      <c r="N65" s="27">
        <v>1</v>
      </c>
      <c r="O65" s="26"/>
      <c r="P65" s="26"/>
      <c r="Q65" s="27">
        <v>1</v>
      </c>
      <c r="R65" s="27">
        <v>1</v>
      </c>
      <c r="S65" s="27">
        <v>1</v>
      </c>
      <c r="T65" s="27"/>
      <c r="U65" s="27">
        <v>1</v>
      </c>
      <c r="V65" s="28">
        <v>1</v>
      </c>
      <c r="W65" s="26"/>
      <c r="X65" s="26"/>
      <c r="Y65" s="27">
        <v>1</v>
      </c>
      <c r="Z65" s="27">
        <v>1</v>
      </c>
      <c r="AA65" s="27">
        <v>1</v>
      </c>
      <c r="AB65" s="27">
        <v>1</v>
      </c>
      <c r="AC65" s="28">
        <v>1</v>
      </c>
      <c r="AD65" s="26"/>
      <c r="AE65" s="26"/>
      <c r="AF65" s="27">
        <v>1</v>
      </c>
      <c r="AG65" s="27">
        <v>1</v>
      </c>
      <c r="AH65" s="27">
        <v>1</v>
      </c>
      <c r="AI65" s="27">
        <v>1</v>
      </c>
      <c r="AJ65" s="35">
        <f>VLOOKUP(B65,'ABSEN HRIS TF MUTU 16 NOV 15 DE'!$B$14:$G$116,6,0)</f>
        <v>22</v>
      </c>
      <c r="AK65" s="38">
        <f t="shared" si="12"/>
        <v>0</v>
      </c>
      <c r="AL65" s="38">
        <f t="shared" si="13"/>
        <v>0</v>
      </c>
      <c r="AM65" s="38">
        <f t="shared" si="14"/>
        <v>0</v>
      </c>
      <c r="AN65" s="39">
        <f t="shared" si="15"/>
        <v>0</v>
      </c>
      <c r="AO65" s="43">
        <f t="shared" si="8"/>
        <v>22</v>
      </c>
      <c r="AP65" s="43">
        <v>0</v>
      </c>
      <c r="AQ65" s="43">
        <v>0</v>
      </c>
      <c r="AR65" s="43">
        <f t="shared" si="20"/>
        <v>22</v>
      </c>
      <c r="AS65" s="46">
        <f t="shared" si="19"/>
        <v>0</v>
      </c>
      <c r="AT65" s="47">
        <f t="shared" si="16"/>
        <v>44742</v>
      </c>
      <c r="AU65" s="47">
        <f t="shared" si="17"/>
        <v>44772</v>
      </c>
      <c r="AV65" s="47">
        <f t="shared" si="18"/>
        <v>44802</v>
      </c>
    </row>
    <row r="66" spans="1:48" s="12" customFormat="1" ht="18" customHeight="1">
      <c r="A66" s="29">
        <v>60</v>
      </c>
      <c r="B66" s="50" t="s">
        <v>274</v>
      </c>
      <c r="C66" s="435" t="s">
        <v>275</v>
      </c>
      <c r="D66" s="25">
        <f>VLOOKUP(B66,'MASTER TF MUTU'!$B$13:$D$246,3,0)</f>
        <v>44712</v>
      </c>
      <c r="E66" s="27">
        <v>1</v>
      </c>
      <c r="F66" s="27">
        <v>1</v>
      </c>
      <c r="G66" s="27">
        <v>1</v>
      </c>
      <c r="H66" s="26"/>
      <c r="I66" s="26"/>
      <c r="J66" s="27">
        <v>1</v>
      </c>
      <c r="K66" s="27">
        <v>1</v>
      </c>
      <c r="L66" s="27">
        <v>1</v>
      </c>
      <c r="M66" s="27">
        <v>1</v>
      </c>
      <c r="N66" s="27">
        <v>1</v>
      </c>
      <c r="O66" s="26"/>
      <c r="P66" s="26"/>
      <c r="Q66" s="27">
        <v>1</v>
      </c>
      <c r="R66" s="27">
        <v>1</v>
      </c>
      <c r="S66" s="27">
        <v>1</v>
      </c>
      <c r="T66" s="27"/>
      <c r="U66" s="27">
        <v>1</v>
      </c>
      <c r="V66" s="28">
        <v>1</v>
      </c>
      <c r="W66" s="26"/>
      <c r="X66" s="26"/>
      <c r="Y66" s="27">
        <v>1</v>
      </c>
      <c r="Z66" s="27">
        <v>1</v>
      </c>
      <c r="AA66" s="27">
        <v>1</v>
      </c>
      <c r="AB66" s="27">
        <v>1</v>
      </c>
      <c r="AC66" s="28">
        <v>1</v>
      </c>
      <c r="AD66" s="26"/>
      <c r="AE66" s="26"/>
      <c r="AF66" s="27">
        <v>1</v>
      </c>
      <c r="AG66" s="27">
        <v>1</v>
      </c>
      <c r="AH66" s="27">
        <v>1</v>
      </c>
      <c r="AI66" s="27">
        <v>1</v>
      </c>
      <c r="AJ66" s="35">
        <f>VLOOKUP(B66,'ABSEN HRIS TF MUTU 16 NOV 15 DE'!$B$14:$G$116,6,0)</f>
        <v>22</v>
      </c>
      <c r="AK66" s="38">
        <f t="shared" si="12"/>
        <v>0</v>
      </c>
      <c r="AL66" s="38">
        <f t="shared" si="13"/>
        <v>0</v>
      </c>
      <c r="AM66" s="38">
        <f t="shared" si="14"/>
        <v>0</v>
      </c>
      <c r="AN66" s="39">
        <f t="shared" si="15"/>
        <v>0</v>
      </c>
      <c r="AO66" s="43">
        <f t="shared" si="8"/>
        <v>22</v>
      </c>
      <c r="AP66" s="43">
        <v>0</v>
      </c>
      <c r="AQ66" s="43">
        <v>0</v>
      </c>
      <c r="AR66" s="43">
        <f t="shared" si="20"/>
        <v>22</v>
      </c>
      <c r="AS66" s="46">
        <f t="shared" si="19"/>
        <v>0</v>
      </c>
      <c r="AT66" s="47">
        <f t="shared" si="16"/>
        <v>44742</v>
      </c>
      <c r="AU66" s="47">
        <f t="shared" si="17"/>
        <v>44772</v>
      </c>
      <c r="AV66" s="47">
        <f t="shared" si="18"/>
        <v>44802</v>
      </c>
    </row>
    <row r="67" spans="1:48" s="12" customFormat="1" ht="18" customHeight="1">
      <c r="A67" s="24">
        <v>61</v>
      </c>
      <c r="B67" s="50" t="s">
        <v>276</v>
      </c>
      <c r="C67" s="435" t="s">
        <v>277</v>
      </c>
      <c r="D67" s="25">
        <f>VLOOKUP(B67,'MASTER TF MUTU'!$B$13:$D$246,3,0)</f>
        <v>44712</v>
      </c>
      <c r="E67" s="27">
        <v>1</v>
      </c>
      <c r="F67" s="27">
        <v>1</v>
      </c>
      <c r="G67" s="27">
        <v>1</v>
      </c>
      <c r="H67" s="26"/>
      <c r="I67" s="26"/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6"/>
      <c r="P67" s="26"/>
      <c r="Q67" s="27">
        <v>1</v>
      </c>
      <c r="R67" s="27">
        <v>1</v>
      </c>
      <c r="S67" s="27">
        <v>1</v>
      </c>
      <c r="T67" s="27"/>
      <c r="U67" s="27">
        <v>1</v>
      </c>
      <c r="V67" s="28">
        <v>1</v>
      </c>
      <c r="W67" s="26"/>
      <c r="X67" s="26"/>
      <c r="Y67" s="27">
        <v>1</v>
      </c>
      <c r="Z67" s="27">
        <v>1</v>
      </c>
      <c r="AA67" s="27">
        <v>1</v>
      </c>
      <c r="AB67" s="27">
        <v>1</v>
      </c>
      <c r="AC67" s="28">
        <v>1</v>
      </c>
      <c r="AD67" s="26"/>
      <c r="AE67" s="26"/>
      <c r="AF67" s="27">
        <v>1</v>
      </c>
      <c r="AG67" s="27">
        <v>1</v>
      </c>
      <c r="AH67" s="27">
        <v>1</v>
      </c>
      <c r="AI67" s="27">
        <v>1</v>
      </c>
      <c r="AJ67" s="35">
        <f>VLOOKUP(B67,'ABSEN HRIS TF MUTU 16 NOV 15 DE'!$B$14:$G$116,6,0)</f>
        <v>22</v>
      </c>
      <c r="AK67" s="38">
        <f t="shared" si="12"/>
        <v>0</v>
      </c>
      <c r="AL67" s="38">
        <f t="shared" si="13"/>
        <v>0</v>
      </c>
      <c r="AM67" s="38">
        <f t="shared" si="14"/>
        <v>0</v>
      </c>
      <c r="AN67" s="39">
        <f t="shared" si="15"/>
        <v>0</v>
      </c>
      <c r="AO67" s="43">
        <f t="shared" si="8"/>
        <v>22</v>
      </c>
      <c r="AP67" s="43">
        <v>0</v>
      </c>
      <c r="AQ67" s="43">
        <v>0</v>
      </c>
      <c r="AR67" s="43">
        <f t="shared" si="20"/>
        <v>22</v>
      </c>
      <c r="AS67" s="46">
        <f t="shared" si="19"/>
        <v>0</v>
      </c>
      <c r="AT67" s="47">
        <f t="shared" si="16"/>
        <v>44742</v>
      </c>
      <c r="AU67" s="47">
        <f t="shared" si="17"/>
        <v>44772</v>
      </c>
      <c r="AV67" s="47">
        <f t="shared" si="18"/>
        <v>44802</v>
      </c>
    </row>
    <row r="68" spans="1:48" s="12" customFormat="1" ht="18" customHeight="1">
      <c r="A68" s="29">
        <v>62</v>
      </c>
      <c r="B68" s="50" t="s">
        <v>278</v>
      </c>
      <c r="C68" s="435" t="s">
        <v>279</v>
      </c>
      <c r="D68" s="25">
        <f>VLOOKUP(B68,'MASTER TF MUTU'!$B$13:$D$246,3,0)</f>
        <v>44712</v>
      </c>
      <c r="E68" s="27">
        <v>1</v>
      </c>
      <c r="F68" s="27">
        <v>1</v>
      </c>
      <c r="G68" s="27">
        <v>1</v>
      </c>
      <c r="H68" s="26"/>
      <c r="I68" s="26"/>
      <c r="J68" s="27">
        <v>1</v>
      </c>
      <c r="K68" s="27">
        <v>1</v>
      </c>
      <c r="L68" s="27">
        <v>1</v>
      </c>
      <c r="M68" s="27">
        <v>1</v>
      </c>
      <c r="N68" s="27">
        <v>1</v>
      </c>
      <c r="O68" s="26"/>
      <c r="P68" s="26"/>
      <c r="Q68" s="27">
        <v>1</v>
      </c>
      <c r="R68" s="27">
        <v>1</v>
      </c>
      <c r="S68" s="27">
        <v>1</v>
      </c>
      <c r="T68" s="27"/>
      <c r="U68" s="27">
        <v>1</v>
      </c>
      <c r="V68" s="28">
        <v>1</v>
      </c>
      <c r="W68" s="26"/>
      <c r="X68" s="26"/>
      <c r="Y68" s="27">
        <v>1</v>
      </c>
      <c r="Z68" s="27">
        <v>1</v>
      </c>
      <c r="AA68" s="27">
        <v>1</v>
      </c>
      <c r="AB68" s="27">
        <v>1</v>
      </c>
      <c r="AC68" s="28">
        <v>1</v>
      </c>
      <c r="AD68" s="26"/>
      <c r="AE68" s="26"/>
      <c r="AF68" s="27">
        <v>1</v>
      </c>
      <c r="AG68" s="27">
        <v>1</v>
      </c>
      <c r="AH68" s="27">
        <v>1</v>
      </c>
      <c r="AI68" s="27">
        <v>1</v>
      </c>
      <c r="AJ68" s="35">
        <f>VLOOKUP(B68,'ABSEN HRIS TF MUTU 16 NOV 15 DE'!$B$14:$G$116,6,0)</f>
        <v>22</v>
      </c>
      <c r="AK68" s="38">
        <f t="shared" si="12"/>
        <v>0</v>
      </c>
      <c r="AL68" s="38">
        <f t="shared" si="13"/>
        <v>0</v>
      </c>
      <c r="AM68" s="38">
        <f t="shared" si="14"/>
        <v>0</v>
      </c>
      <c r="AN68" s="39">
        <f t="shared" si="15"/>
        <v>0</v>
      </c>
      <c r="AO68" s="43">
        <f t="shared" si="8"/>
        <v>22</v>
      </c>
      <c r="AP68" s="43">
        <v>0</v>
      </c>
      <c r="AQ68" s="43">
        <v>0</v>
      </c>
      <c r="AR68" s="43">
        <f t="shared" si="20"/>
        <v>22</v>
      </c>
      <c r="AS68" s="46">
        <f t="shared" si="19"/>
        <v>0</v>
      </c>
      <c r="AT68" s="47">
        <f t="shared" si="16"/>
        <v>44742</v>
      </c>
      <c r="AU68" s="47">
        <f t="shared" si="17"/>
        <v>44772</v>
      </c>
      <c r="AV68" s="47">
        <f t="shared" si="18"/>
        <v>44802</v>
      </c>
    </row>
    <row r="69" spans="1:48" s="12" customFormat="1" ht="18" customHeight="1">
      <c r="A69" s="24">
        <v>63</v>
      </c>
      <c r="B69" s="50" t="s">
        <v>280</v>
      </c>
      <c r="C69" s="435" t="s">
        <v>281</v>
      </c>
      <c r="D69" s="25">
        <f>VLOOKUP(B69,'MASTER TF MUTU'!$B$13:$D$246,3,0)</f>
        <v>44712</v>
      </c>
      <c r="E69" s="27">
        <v>1</v>
      </c>
      <c r="F69" s="27">
        <v>1</v>
      </c>
      <c r="G69" s="27">
        <v>1</v>
      </c>
      <c r="H69" s="26"/>
      <c r="I69" s="26"/>
      <c r="J69" s="27">
        <v>1</v>
      </c>
      <c r="K69" s="27">
        <v>1</v>
      </c>
      <c r="L69" s="27">
        <v>1</v>
      </c>
      <c r="M69" s="27">
        <v>1</v>
      </c>
      <c r="N69" s="27">
        <v>1</v>
      </c>
      <c r="O69" s="26"/>
      <c r="P69" s="26"/>
      <c r="Q69" s="27">
        <v>1</v>
      </c>
      <c r="R69" s="27">
        <v>1</v>
      </c>
      <c r="S69" s="27">
        <v>1</v>
      </c>
      <c r="T69" s="27"/>
      <c r="U69" s="27">
        <v>1</v>
      </c>
      <c r="V69" s="28">
        <v>1</v>
      </c>
      <c r="W69" s="26"/>
      <c r="X69" s="26"/>
      <c r="Y69" s="27">
        <v>1</v>
      </c>
      <c r="Z69" s="27">
        <v>1</v>
      </c>
      <c r="AA69" s="27">
        <v>1</v>
      </c>
      <c r="AB69" s="27">
        <v>1</v>
      </c>
      <c r="AC69" s="28">
        <v>1</v>
      </c>
      <c r="AD69" s="26"/>
      <c r="AE69" s="26"/>
      <c r="AF69" s="27">
        <v>1</v>
      </c>
      <c r="AG69" s="27">
        <v>1</v>
      </c>
      <c r="AH69" s="27">
        <v>1</v>
      </c>
      <c r="AI69" s="27">
        <v>1</v>
      </c>
      <c r="AJ69" s="35">
        <f>VLOOKUP(B69,'ABSEN HRIS TF MUTU 16 NOV 15 DE'!$B$14:$G$116,6,0)</f>
        <v>22</v>
      </c>
      <c r="AK69" s="38">
        <f t="shared" si="12"/>
        <v>0</v>
      </c>
      <c r="AL69" s="38">
        <f t="shared" si="13"/>
        <v>0</v>
      </c>
      <c r="AM69" s="38">
        <f t="shared" si="14"/>
        <v>0</v>
      </c>
      <c r="AN69" s="39">
        <f t="shared" si="15"/>
        <v>0</v>
      </c>
      <c r="AO69" s="43">
        <f t="shared" si="8"/>
        <v>22</v>
      </c>
      <c r="AP69" s="43">
        <v>0</v>
      </c>
      <c r="AQ69" s="43">
        <v>0</v>
      </c>
      <c r="AR69" s="43">
        <f t="shared" si="20"/>
        <v>22</v>
      </c>
      <c r="AS69" s="46">
        <f t="shared" si="19"/>
        <v>0</v>
      </c>
      <c r="AT69" s="47">
        <f t="shared" si="16"/>
        <v>44742</v>
      </c>
      <c r="AU69" s="47">
        <f t="shared" si="17"/>
        <v>44772</v>
      </c>
      <c r="AV69" s="47">
        <f t="shared" si="18"/>
        <v>44802</v>
      </c>
    </row>
    <row r="70" spans="1:48" s="12" customFormat="1" ht="18" customHeight="1">
      <c r="A70" s="29">
        <v>64</v>
      </c>
      <c r="B70" s="51" t="s">
        <v>282</v>
      </c>
      <c r="C70" s="436" t="s">
        <v>283</v>
      </c>
      <c r="D70" s="25">
        <f>VLOOKUP(B70,'MASTER TF MUTU'!$B$13:$D$246,3,0)</f>
        <v>44712</v>
      </c>
      <c r="E70" s="27">
        <v>1</v>
      </c>
      <c r="F70" s="27">
        <v>1</v>
      </c>
      <c r="G70" s="27">
        <v>1</v>
      </c>
      <c r="H70" s="26"/>
      <c r="I70" s="26"/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6"/>
      <c r="P70" s="26"/>
      <c r="Q70" s="27">
        <v>1</v>
      </c>
      <c r="R70" s="27">
        <v>1</v>
      </c>
      <c r="S70" s="27">
        <v>1</v>
      </c>
      <c r="T70" s="27"/>
      <c r="U70" s="27">
        <v>1</v>
      </c>
      <c r="V70" s="28">
        <v>1</v>
      </c>
      <c r="W70" s="26"/>
      <c r="X70" s="26"/>
      <c r="Y70" s="27">
        <v>1</v>
      </c>
      <c r="Z70" s="27">
        <v>1</v>
      </c>
      <c r="AA70" s="27">
        <v>1</v>
      </c>
      <c r="AB70" s="27">
        <v>1</v>
      </c>
      <c r="AC70" s="28">
        <v>1</v>
      </c>
      <c r="AD70" s="26"/>
      <c r="AE70" s="26"/>
      <c r="AF70" s="27">
        <v>1</v>
      </c>
      <c r="AG70" s="27">
        <v>1</v>
      </c>
      <c r="AH70" s="27">
        <v>1</v>
      </c>
      <c r="AI70" s="27">
        <v>1</v>
      </c>
      <c r="AJ70" s="35">
        <f>VLOOKUP(B70,'ABSEN HRIS TF MUTU 16 NOV 15 DE'!$B$14:$G$116,6,0)</f>
        <v>22</v>
      </c>
      <c r="AK70" s="38">
        <f t="shared" si="12"/>
        <v>0</v>
      </c>
      <c r="AL70" s="38">
        <f t="shared" si="13"/>
        <v>0</v>
      </c>
      <c r="AM70" s="38">
        <f t="shared" si="14"/>
        <v>0</v>
      </c>
      <c r="AN70" s="39">
        <f t="shared" si="15"/>
        <v>0</v>
      </c>
      <c r="AO70" s="43">
        <f t="shared" si="8"/>
        <v>22</v>
      </c>
      <c r="AP70" s="43">
        <v>0</v>
      </c>
      <c r="AQ70" s="43">
        <v>0</v>
      </c>
      <c r="AR70" s="43">
        <f t="shared" si="20"/>
        <v>22</v>
      </c>
      <c r="AS70" s="46">
        <f t="shared" si="19"/>
        <v>0</v>
      </c>
      <c r="AT70" s="47">
        <f t="shared" si="16"/>
        <v>44742</v>
      </c>
      <c r="AU70" s="47">
        <f t="shared" si="17"/>
        <v>44772</v>
      </c>
      <c r="AV70" s="47">
        <f t="shared" si="18"/>
        <v>44802</v>
      </c>
    </row>
    <row r="71" spans="1:48" s="12" customFormat="1" ht="18" customHeight="1">
      <c r="A71" s="24">
        <v>65</v>
      </c>
      <c r="B71" s="52" t="s">
        <v>284</v>
      </c>
      <c r="C71" s="437" t="s">
        <v>285</v>
      </c>
      <c r="D71" s="25">
        <f>VLOOKUP(B71,'MASTER TF MUTU'!$B$13:$D$246,3,0)</f>
        <v>44725</v>
      </c>
      <c r="E71" s="27">
        <v>1</v>
      </c>
      <c r="F71" s="27">
        <v>1</v>
      </c>
      <c r="G71" s="27">
        <v>1</v>
      </c>
      <c r="H71" s="26"/>
      <c r="I71" s="26"/>
      <c r="J71" s="27">
        <v>1</v>
      </c>
      <c r="K71" s="27">
        <v>1</v>
      </c>
      <c r="L71" s="27">
        <v>1</v>
      </c>
      <c r="M71" s="407" t="s">
        <v>371</v>
      </c>
      <c r="N71" s="27">
        <v>1</v>
      </c>
      <c r="O71" s="26"/>
      <c r="P71" s="26"/>
      <c r="Q71" s="27">
        <v>1</v>
      </c>
      <c r="R71" s="27">
        <v>1</v>
      </c>
      <c r="S71" s="27">
        <v>1</v>
      </c>
      <c r="T71" s="27"/>
      <c r="U71" s="407" t="s">
        <v>371</v>
      </c>
      <c r="V71" s="28">
        <v>1</v>
      </c>
      <c r="W71" s="26"/>
      <c r="X71" s="26"/>
      <c r="Y71" s="27">
        <v>1</v>
      </c>
      <c r="Z71" s="27">
        <v>1</v>
      </c>
      <c r="AA71" s="407" t="s">
        <v>371</v>
      </c>
      <c r="AB71" s="407" t="s">
        <v>371</v>
      </c>
      <c r="AC71" s="408" t="s">
        <v>371</v>
      </c>
      <c r="AD71" s="26"/>
      <c r="AE71" s="26"/>
      <c r="AF71" s="27">
        <v>1</v>
      </c>
      <c r="AG71" s="407" t="s">
        <v>371</v>
      </c>
      <c r="AH71" s="407" t="s">
        <v>371</v>
      </c>
      <c r="AI71" s="407" t="s">
        <v>371</v>
      </c>
      <c r="AJ71" s="35">
        <f>VLOOKUP(B71,'ABSEN HRIS TF MUTU 16 NOV 15 DE'!$B$14:$G$116,6,0)</f>
        <v>14</v>
      </c>
      <c r="AK71" s="38">
        <f t="shared" si="12"/>
        <v>8</v>
      </c>
      <c r="AL71" s="38">
        <f t="shared" si="13"/>
        <v>0</v>
      </c>
      <c r="AM71" s="38">
        <f t="shared" si="14"/>
        <v>0</v>
      </c>
      <c r="AN71" s="39">
        <f t="shared" si="15"/>
        <v>8</v>
      </c>
      <c r="AO71" s="43">
        <f t="shared" si="8"/>
        <v>14</v>
      </c>
      <c r="AP71" s="43">
        <v>0</v>
      </c>
      <c r="AQ71" s="43">
        <v>0</v>
      </c>
      <c r="AR71" s="43">
        <f t="shared" si="20"/>
        <v>14</v>
      </c>
      <c r="AS71" s="46">
        <f t="shared" si="19"/>
        <v>0</v>
      </c>
      <c r="AT71" s="47">
        <f t="shared" si="16"/>
        <v>44755</v>
      </c>
      <c r="AU71" s="47">
        <f t="shared" si="17"/>
        <v>44785</v>
      </c>
      <c r="AV71" s="47">
        <f t="shared" si="18"/>
        <v>44815</v>
      </c>
    </row>
    <row r="72" spans="1:48" s="12" customFormat="1" ht="18" customHeight="1">
      <c r="A72" s="29">
        <v>66</v>
      </c>
      <c r="B72" s="52" t="s">
        <v>286</v>
      </c>
      <c r="C72" s="437" t="s">
        <v>287</v>
      </c>
      <c r="D72" s="25">
        <f>VLOOKUP(B72,'MASTER TF MUTU'!$B$13:$D$246,3,0)</f>
        <v>44725</v>
      </c>
      <c r="E72" s="27">
        <v>1</v>
      </c>
      <c r="F72" s="27">
        <v>1</v>
      </c>
      <c r="G72" s="27">
        <v>1</v>
      </c>
      <c r="H72" s="26"/>
      <c r="I72" s="26"/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6"/>
      <c r="P72" s="26"/>
      <c r="Q72" s="27">
        <v>1</v>
      </c>
      <c r="R72" s="27">
        <v>1</v>
      </c>
      <c r="S72" s="27">
        <v>1</v>
      </c>
      <c r="T72" s="27"/>
      <c r="U72" s="27">
        <v>1</v>
      </c>
      <c r="V72" s="28">
        <v>1</v>
      </c>
      <c r="W72" s="26"/>
      <c r="X72" s="26"/>
      <c r="Y72" s="27">
        <v>1</v>
      </c>
      <c r="Z72" s="27">
        <v>1</v>
      </c>
      <c r="AA72" s="27">
        <v>1</v>
      </c>
      <c r="AB72" s="27">
        <v>1</v>
      </c>
      <c r="AC72" s="28">
        <v>1</v>
      </c>
      <c r="AD72" s="26"/>
      <c r="AE72" s="26"/>
      <c r="AF72" s="27">
        <v>1</v>
      </c>
      <c r="AG72" s="27">
        <v>1</v>
      </c>
      <c r="AH72" s="27">
        <v>1</v>
      </c>
      <c r="AI72" s="27">
        <v>1</v>
      </c>
      <c r="AJ72" s="35">
        <f>VLOOKUP(B72,'ABSEN HRIS TF MUTU 16 NOV 15 DE'!$B$14:$G$116,6,0)</f>
        <v>22</v>
      </c>
      <c r="AK72" s="38">
        <f t="shared" si="12"/>
        <v>0</v>
      </c>
      <c r="AL72" s="38">
        <f t="shared" si="13"/>
        <v>0</v>
      </c>
      <c r="AM72" s="38">
        <f t="shared" si="14"/>
        <v>0</v>
      </c>
      <c r="AN72" s="39">
        <f t="shared" si="15"/>
        <v>0</v>
      </c>
      <c r="AO72" s="43">
        <f t="shared" ref="AO72:AO109" si="21">22-AN72</f>
        <v>22</v>
      </c>
      <c r="AP72" s="43">
        <v>0</v>
      </c>
      <c r="AQ72" s="43">
        <v>0</v>
      </c>
      <c r="AR72" s="43">
        <f t="shared" si="20"/>
        <v>22</v>
      </c>
      <c r="AS72" s="46">
        <f t="shared" si="19"/>
        <v>0</v>
      </c>
      <c r="AT72" s="47">
        <f t="shared" si="16"/>
        <v>44755</v>
      </c>
      <c r="AU72" s="47">
        <f t="shared" si="17"/>
        <v>44785</v>
      </c>
      <c r="AV72" s="47">
        <f t="shared" si="18"/>
        <v>44815</v>
      </c>
    </row>
    <row r="73" spans="1:48" s="12" customFormat="1" ht="18" customHeight="1">
      <c r="A73" s="24">
        <v>67</v>
      </c>
      <c r="B73" s="52" t="s">
        <v>288</v>
      </c>
      <c r="C73" s="437" t="s">
        <v>289</v>
      </c>
      <c r="D73" s="25">
        <f>VLOOKUP(B73,'MASTER TF MUTU'!$B$13:$D$246,3,0)</f>
        <v>44725</v>
      </c>
      <c r="E73" s="27">
        <v>1</v>
      </c>
      <c r="F73" s="27">
        <v>1</v>
      </c>
      <c r="G73" s="27">
        <v>1</v>
      </c>
      <c r="H73" s="26"/>
      <c r="I73" s="26"/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6"/>
      <c r="P73" s="26"/>
      <c r="Q73" s="27">
        <v>1</v>
      </c>
      <c r="R73" s="27">
        <v>1</v>
      </c>
      <c r="S73" s="27">
        <v>1</v>
      </c>
      <c r="T73" s="27"/>
      <c r="U73" s="27">
        <v>1</v>
      </c>
      <c r="V73" s="28">
        <v>1</v>
      </c>
      <c r="W73" s="26"/>
      <c r="X73" s="26"/>
      <c r="Y73" s="27">
        <v>1</v>
      </c>
      <c r="Z73" s="27">
        <v>1</v>
      </c>
      <c r="AA73" s="27">
        <v>1</v>
      </c>
      <c r="AB73" s="407" t="s">
        <v>371</v>
      </c>
      <c r="AC73" s="28">
        <v>1</v>
      </c>
      <c r="AD73" s="26"/>
      <c r="AE73" s="26"/>
      <c r="AF73" s="27">
        <v>1</v>
      </c>
      <c r="AG73" s="27">
        <v>1</v>
      </c>
      <c r="AH73" s="27">
        <v>1</v>
      </c>
      <c r="AI73" s="27">
        <v>1</v>
      </c>
      <c r="AJ73" s="35">
        <f>VLOOKUP(B73,'ABSEN HRIS TF MUTU 16 NOV 15 DE'!$B$14:$G$116,6,0)</f>
        <v>21</v>
      </c>
      <c r="AK73" s="38">
        <f t="shared" si="12"/>
        <v>1</v>
      </c>
      <c r="AL73" s="38">
        <f t="shared" si="13"/>
        <v>0</v>
      </c>
      <c r="AM73" s="38">
        <f t="shared" si="14"/>
        <v>0</v>
      </c>
      <c r="AN73" s="39">
        <f t="shared" si="15"/>
        <v>1</v>
      </c>
      <c r="AO73" s="43">
        <f t="shared" si="21"/>
        <v>21</v>
      </c>
      <c r="AP73" s="43">
        <v>0</v>
      </c>
      <c r="AQ73" s="43">
        <v>0</v>
      </c>
      <c r="AR73" s="43">
        <f t="shared" si="20"/>
        <v>21</v>
      </c>
      <c r="AS73" s="46">
        <f t="shared" si="19"/>
        <v>0</v>
      </c>
      <c r="AT73" s="47">
        <f t="shared" si="16"/>
        <v>44755</v>
      </c>
      <c r="AU73" s="47">
        <f t="shared" si="17"/>
        <v>44785</v>
      </c>
      <c r="AV73" s="47">
        <f t="shared" si="18"/>
        <v>44815</v>
      </c>
    </row>
    <row r="74" spans="1:48" s="12" customFormat="1" ht="18" customHeight="1">
      <c r="A74" s="29">
        <v>68</v>
      </c>
      <c r="B74" s="52" t="s">
        <v>290</v>
      </c>
      <c r="C74" s="437" t="s">
        <v>291</v>
      </c>
      <c r="D74" s="25">
        <f>VLOOKUP(B74,'MASTER TF MUTU'!$B$13:$D$246,3,0)</f>
        <v>44725</v>
      </c>
      <c r="E74" s="27">
        <v>1</v>
      </c>
      <c r="F74" s="27">
        <v>1</v>
      </c>
      <c r="G74" s="27">
        <v>1</v>
      </c>
      <c r="H74" s="26"/>
      <c r="I74" s="26"/>
      <c r="J74" s="27">
        <v>1</v>
      </c>
      <c r="K74" s="27">
        <v>1</v>
      </c>
      <c r="L74" s="27">
        <v>1</v>
      </c>
      <c r="M74" s="407" t="s">
        <v>371</v>
      </c>
      <c r="N74" s="27">
        <v>1</v>
      </c>
      <c r="O74" s="26"/>
      <c r="P74" s="26"/>
      <c r="Q74" s="27">
        <v>1</v>
      </c>
      <c r="R74" s="27">
        <v>1</v>
      </c>
      <c r="S74" s="27">
        <v>1</v>
      </c>
      <c r="T74" s="27"/>
      <c r="U74" s="27">
        <v>1</v>
      </c>
      <c r="V74" s="28">
        <v>1</v>
      </c>
      <c r="W74" s="26"/>
      <c r="X74" s="26"/>
      <c r="Y74" s="27">
        <v>1</v>
      </c>
      <c r="Z74" s="27">
        <v>1</v>
      </c>
      <c r="AA74" s="27">
        <v>1</v>
      </c>
      <c r="AB74" s="407" t="s">
        <v>373</v>
      </c>
      <c r="AC74" s="408" t="s">
        <v>373</v>
      </c>
      <c r="AD74" s="26"/>
      <c r="AE74" s="26"/>
      <c r="AF74" s="27">
        <v>1</v>
      </c>
      <c r="AG74" s="27">
        <v>1</v>
      </c>
      <c r="AH74" s="27">
        <v>1</v>
      </c>
      <c r="AI74" s="27">
        <v>1</v>
      </c>
      <c r="AJ74" s="35">
        <f>VLOOKUP(B74,'ABSEN HRIS TF MUTU 16 NOV 15 DE'!$B$14:$G$116,6,0)</f>
        <v>19</v>
      </c>
      <c r="AK74" s="38">
        <f t="shared" si="12"/>
        <v>1</v>
      </c>
      <c r="AL74" s="38">
        <f t="shared" si="13"/>
        <v>0</v>
      </c>
      <c r="AM74" s="38">
        <f t="shared" si="14"/>
        <v>2</v>
      </c>
      <c r="AN74" s="39">
        <f t="shared" si="15"/>
        <v>3</v>
      </c>
      <c r="AO74" s="43">
        <f t="shared" si="21"/>
        <v>19</v>
      </c>
      <c r="AP74" s="43">
        <v>0</v>
      </c>
      <c r="AQ74" s="43">
        <v>0</v>
      </c>
      <c r="AR74" s="43">
        <f t="shared" si="20"/>
        <v>19</v>
      </c>
      <c r="AS74" s="46">
        <f t="shared" si="19"/>
        <v>0</v>
      </c>
      <c r="AT74" s="47">
        <f t="shared" si="16"/>
        <v>44755</v>
      </c>
      <c r="AU74" s="47">
        <f t="shared" si="17"/>
        <v>44785</v>
      </c>
      <c r="AV74" s="47">
        <f t="shared" si="18"/>
        <v>44815</v>
      </c>
    </row>
    <row r="75" spans="1:48" s="12" customFormat="1" ht="18" customHeight="1">
      <c r="A75" s="24">
        <v>69</v>
      </c>
      <c r="B75" s="52" t="s">
        <v>292</v>
      </c>
      <c r="C75" s="437" t="s">
        <v>293</v>
      </c>
      <c r="D75" s="25">
        <f>VLOOKUP(B75,'MASTER TF MUTU'!$B$13:$D$246,3,0)</f>
        <v>44725</v>
      </c>
      <c r="E75" s="27">
        <v>1</v>
      </c>
      <c r="F75" s="27">
        <v>1</v>
      </c>
      <c r="G75" s="27">
        <v>1</v>
      </c>
      <c r="H75" s="26"/>
      <c r="I75" s="26"/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6"/>
      <c r="P75" s="26"/>
      <c r="Q75" s="27">
        <v>1</v>
      </c>
      <c r="R75" s="27">
        <v>1</v>
      </c>
      <c r="S75" s="27">
        <v>1</v>
      </c>
      <c r="T75" s="27"/>
      <c r="U75" s="27">
        <v>1</v>
      </c>
      <c r="V75" s="28">
        <v>1</v>
      </c>
      <c r="W75" s="26"/>
      <c r="X75" s="26"/>
      <c r="Y75" s="27">
        <v>1</v>
      </c>
      <c r="Z75" s="27">
        <v>1</v>
      </c>
      <c r="AA75" s="27">
        <v>1</v>
      </c>
      <c r="AB75" s="27">
        <v>1</v>
      </c>
      <c r="AC75" s="28">
        <v>1</v>
      </c>
      <c r="AD75" s="26"/>
      <c r="AE75" s="26"/>
      <c r="AF75" s="27">
        <v>1</v>
      </c>
      <c r="AG75" s="27">
        <v>1</v>
      </c>
      <c r="AH75" s="27">
        <v>1</v>
      </c>
      <c r="AI75" s="27">
        <v>1</v>
      </c>
      <c r="AJ75" s="35">
        <f>VLOOKUP(B75,'ABSEN HRIS TF MUTU 16 NOV 15 DE'!$B$14:$G$116,6,0)</f>
        <v>22</v>
      </c>
      <c r="AK75" s="38">
        <f t="shared" si="12"/>
        <v>0</v>
      </c>
      <c r="AL75" s="38">
        <f t="shared" si="13"/>
        <v>0</v>
      </c>
      <c r="AM75" s="38">
        <f t="shared" si="14"/>
        <v>0</v>
      </c>
      <c r="AN75" s="39">
        <f t="shared" si="15"/>
        <v>0</v>
      </c>
      <c r="AO75" s="43">
        <f t="shared" si="21"/>
        <v>22</v>
      </c>
      <c r="AP75" s="43">
        <v>0</v>
      </c>
      <c r="AQ75" s="43">
        <v>0</v>
      </c>
      <c r="AR75" s="43">
        <f t="shared" si="20"/>
        <v>22</v>
      </c>
      <c r="AS75" s="46">
        <f t="shared" si="19"/>
        <v>0</v>
      </c>
      <c r="AT75" s="47">
        <f t="shared" si="16"/>
        <v>44755</v>
      </c>
      <c r="AU75" s="47">
        <f t="shared" si="17"/>
        <v>44785</v>
      </c>
      <c r="AV75" s="47">
        <f t="shared" si="18"/>
        <v>44815</v>
      </c>
    </row>
    <row r="76" spans="1:48" s="12" customFormat="1" ht="18" customHeight="1">
      <c r="A76" s="29">
        <v>70</v>
      </c>
      <c r="B76" s="52" t="s">
        <v>294</v>
      </c>
      <c r="C76" s="437" t="s">
        <v>295</v>
      </c>
      <c r="D76" s="25">
        <f>VLOOKUP(B76,'MASTER TF MUTU'!$B$13:$D$246,3,0)</f>
        <v>44725</v>
      </c>
      <c r="E76" s="27">
        <v>1</v>
      </c>
      <c r="F76" s="27">
        <v>1</v>
      </c>
      <c r="G76" s="27">
        <v>1</v>
      </c>
      <c r="H76" s="26"/>
      <c r="I76" s="26"/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6"/>
      <c r="P76" s="26"/>
      <c r="Q76" s="27">
        <v>1</v>
      </c>
      <c r="R76" s="27">
        <v>1</v>
      </c>
      <c r="S76" s="27">
        <v>1</v>
      </c>
      <c r="T76" s="27"/>
      <c r="U76" s="27">
        <v>1</v>
      </c>
      <c r="V76" s="28">
        <v>1</v>
      </c>
      <c r="W76" s="26"/>
      <c r="X76" s="26"/>
      <c r="Y76" s="27">
        <v>1</v>
      </c>
      <c r="Z76" s="27">
        <v>1</v>
      </c>
      <c r="AA76" s="27">
        <v>1</v>
      </c>
      <c r="AB76" s="407" t="s">
        <v>371</v>
      </c>
      <c r="AC76" s="408" t="s">
        <v>371</v>
      </c>
      <c r="AD76" s="26"/>
      <c r="AE76" s="26"/>
      <c r="AF76" s="27">
        <v>1</v>
      </c>
      <c r="AG76" s="27">
        <v>1</v>
      </c>
      <c r="AH76" s="27">
        <v>1</v>
      </c>
      <c r="AI76" s="27">
        <v>1</v>
      </c>
      <c r="AJ76" s="35">
        <f>VLOOKUP(B76,'ABSEN HRIS TF MUTU 16 NOV 15 DE'!$B$14:$G$116,6,0)</f>
        <v>20</v>
      </c>
      <c r="AK76" s="38">
        <f t="shared" si="12"/>
        <v>2</v>
      </c>
      <c r="AL76" s="38">
        <f t="shared" si="13"/>
        <v>0</v>
      </c>
      <c r="AM76" s="38">
        <f t="shared" si="14"/>
        <v>0</v>
      </c>
      <c r="AN76" s="39">
        <f t="shared" si="15"/>
        <v>2</v>
      </c>
      <c r="AO76" s="43">
        <f t="shared" si="21"/>
        <v>20</v>
      </c>
      <c r="AP76" s="43">
        <v>0</v>
      </c>
      <c r="AQ76" s="43">
        <v>0</v>
      </c>
      <c r="AR76" s="43">
        <f t="shared" si="20"/>
        <v>20</v>
      </c>
      <c r="AS76" s="46">
        <f t="shared" si="19"/>
        <v>0</v>
      </c>
      <c r="AT76" s="47">
        <f t="shared" si="16"/>
        <v>44755</v>
      </c>
      <c r="AU76" s="47">
        <f t="shared" si="17"/>
        <v>44785</v>
      </c>
      <c r="AV76" s="47">
        <f t="shared" si="18"/>
        <v>44815</v>
      </c>
    </row>
    <row r="77" spans="1:48" s="12" customFormat="1" ht="18" customHeight="1">
      <c r="A77" s="24">
        <v>71</v>
      </c>
      <c r="B77" s="52" t="s">
        <v>296</v>
      </c>
      <c r="C77" s="437" t="s">
        <v>297</v>
      </c>
      <c r="D77" s="25">
        <f>VLOOKUP(B77,'MASTER TF MUTU'!$B$13:$D$246,3,0)</f>
        <v>44725</v>
      </c>
      <c r="E77" s="27">
        <v>1</v>
      </c>
      <c r="F77" s="27">
        <v>1</v>
      </c>
      <c r="G77" s="407" t="s">
        <v>371</v>
      </c>
      <c r="H77" s="26"/>
      <c r="I77" s="26"/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6"/>
      <c r="P77" s="26"/>
      <c r="Q77" s="27">
        <v>1</v>
      </c>
      <c r="R77" s="27">
        <v>1</v>
      </c>
      <c r="S77" s="27">
        <v>1</v>
      </c>
      <c r="T77" s="27"/>
      <c r="U77" s="27">
        <v>1</v>
      </c>
      <c r="V77" s="28">
        <v>1</v>
      </c>
      <c r="W77" s="26"/>
      <c r="X77" s="26"/>
      <c r="Y77" s="27">
        <v>1</v>
      </c>
      <c r="Z77" s="27">
        <v>1</v>
      </c>
      <c r="AA77" s="27">
        <v>1</v>
      </c>
      <c r="AB77" s="27">
        <v>1</v>
      </c>
      <c r="AC77" s="28">
        <v>1</v>
      </c>
      <c r="AD77" s="26"/>
      <c r="AE77" s="26"/>
      <c r="AF77" s="27">
        <v>1</v>
      </c>
      <c r="AG77" s="27">
        <v>1</v>
      </c>
      <c r="AH77" s="407" t="s">
        <v>371</v>
      </c>
      <c r="AI77" s="27">
        <v>1</v>
      </c>
      <c r="AJ77" s="35">
        <f>VLOOKUP(B77,'ABSEN HRIS TF MUTU 16 NOV 15 DE'!$B$14:$G$116,6,0)</f>
        <v>20</v>
      </c>
      <c r="AK77" s="38">
        <f t="shared" si="12"/>
        <v>2</v>
      </c>
      <c r="AL77" s="38">
        <f t="shared" si="13"/>
        <v>0</v>
      </c>
      <c r="AM77" s="38">
        <f t="shared" si="14"/>
        <v>0</v>
      </c>
      <c r="AN77" s="39">
        <f t="shared" si="15"/>
        <v>2</v>
      </c>
      <c r="AO77" s="43">
        <f t="shared" si="21"/>
        <v>20</v>
      </c>
      <c r="AP77" s="43">
        <v>0</v>
      </c>
      <c r="AQ77" s="43">
        <v>0</v>
      </c>
      <c r="AR77" s="43">
        <f t="shared" si="20"/>
        <v>20</v>
      </c>
      <c r="AS77" s="46">
        <f t="shared" si="19"/>
        <v>0</v>
      </c>
      <c r="AT77" s="47">
        <f t="shared" si="16"/>
        <v>44755</v>
      </c>
      <c r="AU77" s="47">
        <f t="shared" si="17"/>
        <v>44785</v>
      </c>
      <c r="AV77" s="47">
        <f t="shared" si="18"/>
        <v>44815</v>
      </c>
    </row>
    <row r="78" spans="1:48" s="12" customFormat="1" ht="18" customHeight="1">
      <c r="A78" s="29">
        <v>72</v>
      </c>
      <c r="B78" s="52" t="s">
        <v>298</v>
      </c>
      <c r="C78" s="437" t="s">
        <v>299</v>
      </c>
      <c r="D78" s="25">
        <f>VLOOKUP(B78,'MASTER TF MUTU'!$B$13:$D$246,3,0)</f>
        <v>44725</v>
      </c>
      <c r="E78" s="27">
        <v>1</v>
      </c>
      <c r="F78" s="27">
        <v>1</v>
      </c>
      <c r="G78" s="27">
        <v>1</v>
      </c>
      <c r="H78" s="26"/>
      <c r="I78" s="26"/>
      <c r="J78" s="27">
        <v>1</v>
      </c>
      <c r="K78" s="27">
        <v>1</v>
      </c>
      <c r="L78" s="27">
        <v>1</v>
      </c>
      <c r="M78" s="27">
        <v>1</v>
      </c>
      <c r="N78" s="27">
        <v>1</v>
      </c>
      <c r="O78" s="26"/>
      <c r="P78" s="26"/>
      <c r="Q78" s="27">
        <v>1</v>
      </c>
      <c r="R78" s="27">
        <v>1</v>
      </c>
      <c r="S78" s="27">
        <v>1</v>
      </c>
      <c r="T78" s="27"/>
      <c r="U78" s="27">
        <v>1</v>
      </c>
      <c r="V78" s="28">
        <v>1</v>
      </c>
      <c r="W78" s="26"/>
      <c r="X78" s="26"/>
      <c r="Y78" s="27">
        <v>1</v>
      </c>
      <c r="Z78" s="27">
        <v>1</v>
      </c>
      <c r="AA78" s="27">
        <v>1</v>
      </c>
      <c r="AB78" s="27">
        <v>1</v>
      </c>
      <c r="AC78" s="28">
        <v>1</v>
      </c>
      <c r="AD78" s="26"/>
      <c r="AE78" s="26"/>
      <c r="AF78" s="27">
        <v>1</v>
      </c>
      <c r="AG78" s="27">
        <v>1</v>
      </c>
      <c r="AH78" s="27">
        <v>1</v>
      </c>
      <c r="AI78" s="27">
        <v>1</v>
      </c>
      <c r="AJ78" s="35">
        <f>VLOOKUP(B78,'ABSEN HRIS TF MUTU 16 NOV 15 DE'!$B$14:$G$116,6,0)</f>
        <v>22</v>
      </c>
      <c r="AK78" s="38">
        <f t="shared" si="12"/>
        <v>0</v>
      </c>
      <c r="AL78" s="38">
        <f t="shared" si="13"/>
        <v>0</v>
      </c>
      <c r="AM78" s="38">
        <f t="shared" si="14"/>
        <v>0</v>
      </c>
      <c r="AN78" s="39">
        <f t="shared" si="15"/>
        <v>0</v>
      </c>
      <c r="AO78" s="43">
        <f t="shared" si="21"/>
        <v>22</v>
      </c>
      <c r="AP78" s="43">
        <v>0</v>
      </c>
      <c r="AQ78" s="43">
        <v>0</v>
      </c>
      <c r="AR78" s="43">
        <f t="shared" si="20"/>
        <v>22</v>
      </c>
      <c r="AS78" s="46">
        <f t="shared" si="19"/>
        <v>0</v>
      </c>
      <c r="AT78" s="47">
        <f t="shared" si="16"/>
        <v>44755</v>
      </c>
      <c r="AU78" s="47">
        <f t="shared" si="17"/>
        <v>44785</v>
      </c>
      <c r="AV78" s="47">
        <f t="shared" si="18"/>
        <v>44815</v>
      </c>
    </row>
    <row r="79" spans="1:48" s="12" customFormat="1" ht="18" customHeight="1">
      <c r="A79" s="24">
        <v>73</v>
      </c>
      <c r="B79" s="53" t="s">
        <v>300</v>
      </c>
      <c r="C79" s="438" t="s">
        <v>301</v>
      </c>
      <c r="D79" s="25">
        <f>VLOOKUP(B79,'MASTER TF MUTU'!$B$13:$D$246,3,0)</f>
        <v>44740</v>
      </c>
      <c r="E79" s="27">
        <v>1</v>
      </c>
      <c r="F79" s="27">
        <v>1</v>
      </c>
      <c r="G79" s="27">
        <v>1</v>
      </c>
      <c r="H79" s="26"/>
      <c r="I79" s="26"/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6"/>
      <c r="P79" s="26"/>
      <c r="Q79" s="27">
        <v>1</v>
      </c>
      <c r="R79" s="27">
        <v>1</v>
      </c>
      <c r="S79" s="27">
        <v>1</v>
      </c>
      <c r="T79" s="27"/>
      <c r="U79" s="27">
        <v>1</v>
      </c>
      <c r="V79" s="28">
        <v>1</v>
      </c>
      <c r="W79" s="26"/>
      <c r="X79" s="26"/>
      <c r="Y79" s="27">
        <v>1</v>
      </c>
      <c r="Z79" s="27">
        <v>1</v>
      </c>
      <c r="AA79" s="27">
        <v>1</v>
      </c>
      <c r="AB79" s="27">
        <v>1</v>
      </c>
      <c r="AC79" s="28">
        <v>1</v>
      </c>
      <c r="AD79" s="26"/>
      <c r="AE79" s="26"/>
      <c r="AF79" s="27">
        <v>1</v>
      </c>
      <c r="AG79" s="27">
        <v>1</v>
      </c>
      <c r="AH79" s="27">
        <v>1</v>
      </c>
      <c r="AI79" s="27">
        <v>1</v>
      </c>
      <c r="AJ79" s="35">
        <f>VLOOKUP(B79,'ABSEN HRIS TF MUTU 16 NOV 15 DE'!$B$14:$G$116,6,0)</f>
        <v>22</v>
      </c>
      <c r="AK79" s="38">
        <f t="shared" ref="AK79:AK109" si="22">COUNTIF(E79:AI79,"S")</f>
        <v>0</v>
      </c>
      <c r="AL79" s="38">
        <f t="shared" ref="AL79:AL109" si="23">COUNTIF(E79:AI79,"Z")</f>
        <v>0</v>
      </c>
      <c r="AM79" s="38">
        <f t="shared" ref="AM79:AM109" si="24">COUNTIF(E79:AI79,"A")</f>
        <v>0</v>
      </c>
      <c r="AN79" s="39">
        <f t="shared" ref="AN79:AN109" si="25">+SUM(AK79:AM79)</f>
        <v>0</v>
      </c>
      <c r="AO79" s="43">
        <f t="shared" si="21"/>
        <v>22</v>
      </c>
      <c r="AP79" s="43">
        <v>0</v>
      </c>
      <c r="AQ79" s="43">
        <v>0</v>
      </c>
      <c r="AR79" s="43">
        <f t="shared" si="20"/>
        <v>22</v>
      </c>
      <c r="AS79" s="46">
        <f t="shared" ref="AS79:AS109" si="26">+AJ79-AO79</f>
        <v>0</v>
      </c>
      <c r="AT79" s="47">
        <f t="shared" ref="AT79:AT109" si="27">+D79+30</f>
        <v>44770</v>
      </c>
      <c r="AU79" s="47">
        <f t="shared" ref="AU79:AU109" si="28">+AT79+30</f>
        <v>44800</v>
      </c>
      <c r="AV79" s="47">
        <f t="shared" ref="AV79:AV109" si="29">+AU79+30</f>
        <v>44830</v>
      </c>
    </row>
    <row r="80" spans="1:48" s="12" customFormat="1" ht="18" customHeight="1">
      <c r="A80" s="29">
        <v>74</v>
      </c>
      <c r="B80" s="54" t="s">
        <v>302</v>
      </c>
      <c r="C80" s="439" t="s">
        <v>303</v>
      </c>
      <c r="D80" s="25">
        <f>VLOOKUP(B80,'MASTER TF MUTU'!$B$13:$D$246,3,0)</f>
        <v>44740</v>
      </c>
      <c r="E80" s="27">
        <v>1</v>
      </c>
      <c r="F80" s="27">
        <v>1</v>
      </c>
      <c r="G80" s="27">
        <v>1</v>
      </c>
      <c r="H80" s="26"/>
      <c r="I80" s="26"/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6"/>
      <c r="P80" s="26"/>
      <c r="Q80" s="407" t="s">
        <v>371</v>
      </c>
      <c r="R80" s="407" t="s">
        <v>371</v>
      </c>
      <c r="S80" s="407" t="s">
        <v>421</v>
      </c>
      <c r="T80" s="27"/>
      <c r="U80" s="407" t="s">
        <v>421</v>
      </c>
      <c r="V80" s="28">
        <v>1</v>
      </c>
      <c r="W80" s="26"/>
      <c r="X80" s="26"/>
      <c r="Y80" s="407" t="s">
        <v>371</v>
      </c>
      <c r="Z80" s="407" t="s">
        <v>371</v>
      </c>
      <c r="AA80" s="407" t="s">
        <v>371</v>
      </c>
      <c r="AB80" s="407" t="s">
        <v>371</v>
      </c>
      <c r="AC80" s="408" t="s">
        <v>371</v>
      </c>
      <c r="AD80" s="26"/>
      <c r="AE80" s="26"/>
      <c r="AF80" s="27">
        <v>1</v>
      </c>
      <c r="AG80" s="27">
        <v>1</v>
      </c>
      <c r="AH80" s="27">
        <v>1</v>
      </c>
      <c r="AI80" s="407" t="s">
        <v>373</v>
      </c>
      <c r="AJ80" s="35">
        <f>VLOOKUP(B80,'ABSEN HRIS TF MUTU 16 NOV 15 DE'!$B$14:$G$116,6,0)</f>
        <v>12</v>
      </c>
      <c r="AK80" s="38">
        <f t="shared" si="22"/>
        <v>7</v>
      </c>
      <c r="AL80" s="38">
        <f t="shared" si="23"/>
        <v>2</v>
      </c>
      <c r="AM80" s="38">
        <f t="shared" si="24"/>
        <v>1</v>
      </c>
      <c r="AN80" s="39">
        <f t="shared" si="25"/>
        <v>10</v>
      </c>
      <c r="AO80" s="43">
        <f t="shared" si="21"/>
        <v>12</v>
      </c>
      <c r="AP80" s="43">
        <v>0</v>
      </c>
      <c r="AQ80" s="43">
        <v>0</v>
      </c>
      <c r="AR80" s="43">
        <f t="shared" si="20"/>
        <v>12</v>
      </c>
      <c r="AS80" s="46">
        <f t="shared" si="26"/>
        <v>0</v>
      </c>
      <c r="AT80" s="47">
        <f t="shared" si="27"/>
        <v>44770</v>
      </c>
      <c r="AU80" s="47">
        <f t="shared" si="28"/>
        <v>44800</v>
      </c>
      <c r="AV80" s="47">
        <f t="shared" si="29"/>
        <v>44830</v>
      </c>
    </row>
    <row r="81" spans="1:48" s="12" customFormat="1" ht="18" customHeight="1">
      <c r="A81" s="24">
        <v>75</v>
      </c>
      <c r="B81" s="54" t="s">
        <v>304</v>
      </c>
      <c r="C81" s="439" t="s">
        <v>305</v>
      </c>
      <c r="D81" s="25">
        <f>VLOOKUP(B81,'MASTER TF MUTU'!$B$13:$D$246,3,0)</f>
        <v>44740</v>
      </c>
      <c r="E81" s="27">
        <v>1</v>
      </c>
      <c r="F81" s="27">
        <v>1</v>
      </c>
      <c r="G81" s="27">
        <v>1</v>
      </c>
      <c r="H81" s="26"/>
      <c r="I81" s="26"/>
      <c r="J81" s="27">
        <v>1</v>
      </c>
      <c r="K81" s="27">
        <v>1</v>
      </c>
      <c r="L81" s="407" t="s">
        <v>371</v>
      </c>
      <c r="M81" s="27">
        <v>1</v>
      </c>
      <c r="N81" s="27">
        <v>1</v>
      </c>
      <c r="O81" s="26"/>
      <c r="P81" s="26"/>
      <c r="Q81" s="27">
        <v>1</v>
      </c>
      <c r="R81" s="27">
        <v>1</v>
      </c>
      <c r="S81" s="27">
        <v>1</v>
      </c>
      <c r="T81" s="27"/>
      <c r="U81" s="27">
        <v>1</v>
      </c>
      <c r="V81" s="28">
        <v>1</v>
      </c>
      <c r="W81" s="26"/>
      <c r="X81" s="26"/>
      <c r="Y81" s="27">
        <v>1</v>
      </c>
      <c r="Z81" s="27">
        <v>1</v>
      </c>
      <c r="AA81" s="27">
        <v>1</v>
      </c>
      <c r="AB81" s="27">
        <v>1</v>
      </c>
      <c r="AC81" s="28">
        <v>1</v>
      </c>
      <c r="AD81" s="26"/>
      <c r="AE81" s="26"/>
      <c r="AF81" s="27">
        <v>1</v>
      </c>
      <c r="AG81" s="27">
        <v>1</v>
      </c>
      <c r="AH81" s="27">
        <v>1</v>
      </c>
      <c r="AI81" s="27">
        <v>1</v>
      </c>
      <c r="AJ81" s="35">
        <f>VLOOKUP(B81,'ABSEN HRIS TF MUTU 16 NOV 15 DE'!$B$14:$G$116,6,0)</f>
        <v>21</v>
      </c>
      <c r="AK81" s="38">
        <f t="shared" si="22"/>
        <v>1</v>
      </c>
      <c r="AL81" s="38">
        <f t="shared" si="23"/>
        <v>0</v>
      </c>
      <c r="AM81" s="38">
        <f t="shared" si="24"/>
        <v>0</v>
      </c>
      <c r="AN81" s="39">
        <f t="shared" si="25"/>
        <v>1</v>
      </c>
      <c r="AO81" s="43">
        <f t="shared" si="21"/>
        <v>21</v>
      </c>
      <c r="AP81" s="43">
        <v>0</v>
      </c>
      <c r="AQ81" s="43">
        <v>0</v>
      </c>
      <c r="AR81" s="43">
        <f t="shared" si="20"/>
        <v>21</v>
      </c>
      <c r="AS81" s="46">
        <f t="shared" si="26"/>
        <v>0</v>
      </c>
      <c r="AT81" s="47">
        <f t="shared" si="27"/>
        <v>44770</v>
      </c>
      <c r="AU81" s="47">
        <f t="shared" si="28"/>
        <v>44800</v>
      </c>
      <c r="AV81" s="47">
        <f t="shared" si="29"/>
        <v>44830</v>
      </c>
    </row>
    <row r="82" spans="1:48" s="12" customFormat="1" ht="18" customHeight="1">
      <c r="A82" s="29">
        <v>76</v>
      </c>
      <c r="B82" s="54" t="s">
        <v>306</v>
      </c>
      <c r="C82" s="439" t="s">
        <v>307</v>
      </c>
      <c r="D82" s="25">
        <f>VLOOKUP(B82,'MASTER TF MUTU'!$B$13:$D$246,3,0)</f>
        <v>44740</v>
      </c>
      <c r="E82" s="27">
        <v>1</v>
      </c>
      <c r="F82" s="27">
        <v>1</v>
      </c>
      <c r="G82" s="27">
        <v>1</v>
      </c>
      <c r="H82" s="26"/>
      <c r="I82" s="26"/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6"/>
      <c r="P82" s="26"/>
      <c r="Q82" s="27">
        <v>1</v>
      </c>
      <c r="R82" s="27">
        <v>1</v>
      </c>
      <c r="S82" s="27">
        <v>1</v>
      </c>
      <c r="T82" s="27"/>
      <c r="U82" s="27">
        <v>1</v>
      </c>
      <c r="V82" s="28">
        <v>1</v>
      </c>
      <c r="W82" s="26"/>
      <c r="X82" s="26"/>
      <c r="Y82" s="27">
        <v>1</v>
      </c>
      <c r="Z82" s="27">
        <v>1</v>
      </c>
      <c r="AA82" s="27">
        <v>1</v>
      </c>
      <c r="AB82" s="27">
        <v>1</v>
      </c>
      <c r="AC82" s="28">
        <v>1</v>
      </c>
      <c r="AD82" s="26"/>
      <c r="AE82" s="26"/>
      <c r="AF82" s="27">
        <v>1</v>
      </c>
      <c r="AG82" s="27">
        <v>1</v>
      </c>
      <c r="AH82" s="27">
        <v>1</v>
      </c>
      <c r="AI82" s="27">
        <v>1</v>
      </c>
      <c r="AJ82" s="35">
        <f>VLOOKUP(B82,'ABSEN HRIS TF MUTU 16 NOV 15 DE'!$B$14:$G$116,6,0)</f>
        <v>22</v>
      </c>
      <c r="AK82" s="38">
        <f t="shared" si="22"/>
        <v>0</v>
      </c>
      <c r="AL82" s="38">
        <f t="shared" si="23"/>
        <v>0</v>
      </c>
      <c r="AM82" s="38">
        <f t="shared" si="24"/>
        <v>0</v>
      </c>
      <c r="AN82" s="39">
        <f t="shared" si="25"/>
        <v>0</v>
      </c>
      <c r="AO82" s="43">
        <f t="shared" si="21"/>
        <v>22</v>
      </c>
      <c r="AP82" s="43">
        <v>0</v>
      </c>
      <c r="AQ82" s="43">
        <v>0</v>
      </c>
      <c r="AR82" s="43">
        <f t="shared" si="20"/>
        <v>22</v>
      </c>
      <c r="AS82" s="46">
        <f t="shared" si="26"/>
        <v>0</v>
      </c>
      <c r="AT82" s="47">
        <f t="shared" si="27"/>
        <v>44770</v>
      </c>
      <c r="AU82" s="47">
        <f t="shared" si="28"/>
        <v>44800</v>
      </c>
      <c r="AV82" s="47">
        <f t="shared" si="29"/>
        <v>44830</v>
      </c>
    </row>
    <row r="83" spans="1:48" s="12" customFormat="1" ht="18" customHeight="1">
      <c r="A83" s="24">
        <v>77</v>
      </c>
      <c r="B83" s="54" t="s">
        <v>308</v>
      </c>
      <c r="C83" s="439" t="s">
        <v>309</v>
      </c>
      <c r="D83" s="25">
        <f>VLOOKUP(B83,'MASTER TF MUTU'!$B$13:$D$246,3,0)</f>
        <v>44740</v>
      </c>
      <c r="E83" s="27">
        <v>1</v>
      </c>
      <c r="F83" s="27">
        <v>1</v>
      </c>
      <c r="G83" s="27">
        <v>1</v>
      </c>
      <c r="H83" s="26"/>
      <c r="I83" s="26"/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6"/>
      <c r="P83" s="26"/>
      <c r="Q83" s="27">
        <v>1</v>
      </c>
      <c r="R83" s="27">
        <v>1</v>
      </c>
      <c r="S83" s="27">
        <v>1</v>
      </c>
      <c r="T83" s="27"/>
      <c r="U83" s="27">
        <v>1</v>
      </c>
      <c r="V83" s="28">
        <v>1</v>
      </c>
      <c r="W83" s="26"/>
      <c r="X83" s="26"/>
      <c r="Y83" s="27">
        <v>1</v>
      </c>
      <c r="Z83" s="27">
        <v>1</v>
      </c>
      <c r="AA83" s="27">
        <v>1</v>
      </c>
      <c r="AB83" s="27">
        <v>1</v>
      </c>
      <c r="AC83" s="28">
        <v>1</v>
      </c>
      <c r="AD83" s="26"/>
      <c r="AE83" s="26"/>
      <c r="AF83" s="27">
        <v>1</v>
      </c>
      <c r="AG83" s="27">
        <v>1</v>
      </c>
      <c r="AH83" s="27">
        <v>1</v>
      </c>
      <c r="AI83" s="27">
        <v>1</v>
      </c>
      <c r="AJ83" s="35">
        <f>VLOOKUP(B83,'ABSEN HRIS TF MUTU 16 NOV 15 DE'!$B$14:$G$116,6,0)</f>
        <v>22</v>
      </c>
      <c r="AK83" s="38">
        <f t="shared" si="22"/>
        <v>0</v>
      </c>
      <c r="AL83" s="38">
        <f t="shared" si="23"/>
        <v>0</v>
      </c>
      <c r="AM83" s="38">
        <f t="shared" si="24"/>
        <v>0</v>
      </c>
      <c r="AN83" s="39">
        <f t="shared" si="25"/>
        <v>0</v>
      </c>
      <c r="AO83" s="43">
        <f t="shared" si="21"/>
        <v>22</v>
      </c>
      <c r="AP83" s="43">
        <v>0</v>
      </c>
      <c r="AQ83" s="43">
        <v>0</v>
      </c>
      <c r="AR83" s="43">
        <f t="shared" si="20"/>
        <v>22</v>
      </c>
      <c r="AS83" s="46">
        <f t="shared" si="26"/>
        <v>0</v>
      </c>
      <c r="AT83" s="47">
        <f t="shared" si="27"/>
        <v>44770</v>
      </c>
      <c r="AU83" s="47">
        <f t="shared" si="28"/>
        <v>44800</v>
      </c>
      <c r="AV83" s="47">
        <f t="shared" si="29"/>
        <v>44830</v>
      </c>
    </row>
    <row r="84" spans="1:48" s="12" customFormat="1" ht="18" customHeight="1">
      <c r="A84" s="29">
        <v>78</v>
      </c>
      <c r="B84" s="54" t="s">
        <v>310</v>
      </c>
      <c r="C84" s="439" t="s">
        <v>311</v>
      </c>
      <c r="D84" s="25">
        <f>VLOOKUP(B84,'MASTER TF MUTU'!$B$13:$D$246,3,0)</f>
        <v>44740</v>
      </c>
      <c r="E84" s="407" t="s">
        <v>373</v>
      </c>
      <c r="F84" s="27">
        <v>1</v>
      </c>
      <c r="G84" s="27">
        <v>1</v>
      </c>
      <c r="H84" s="26"/>
      <c r="I84" s="26"/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6"/>
      <c r="P84" s="26"/>
      <c r="Q84" s="27">
        <v>1</v>
      </c>
      <c r="R84" s="27">
        <v>1</v>
      </c>
      <c r="S84" s="407" t="s">
        <v>371</v>
      </c>
      <c r="T84" s="27"/>
      <c r="U84" s="27">
        <v>1</v>
      </c>
      <c r="V84" s="28">
        <v>1</v>
      </c>
      <c r="W84" s="26"/>
      <c r="X84" s="26"/>
      <c r="Y84" s="27">
        <v>1</v>
      </c>
      <c r="Z84" s="27">
        <v>1</v>
      </c>
      <c r="AA84" s="407" t="s">
        <v>371</v>
      </c>
      <c r="AB84" s="27">
        <v>1</v>
      </c>
      <c r="AC84" s="28">
        <v>1</v>
      </c>
      <c r="AD84" s="26"/>
      <c r="AE84" s="26"/>
      <c r="AF84" s="27">
        <v>1</v>
      </c>
      <c r="AG84" s="27">
        <v>1</v>
      </c>
      <c r="AH84" s="407" t="s">
        <v>371</v>
      </c>
      <c r="AI84" s="407" t="s">
        <v>371</v>
      </c>
      <c r="AJ84" s="35">
        <f>VLOOKUP(B84,'ABSEN HRIS TF MUTU 16 NOV 15 DE'!$B$14:$G$116,6,0)</f>
        <v>17</v>
      </c>
      <c r="AK84" s="38">
        <f t="shared" si="22"/>
        <v>4</v>
      </c>
      <c r="AL84" s="38">
        <f t="shared" si="23"/>
        <v>0</v>
      </c>
      <c r="AM84" s="38">
        <f t="shared" si="24"/>
        <v>1</v>
      </c>
      <c r="AN84" s="39">
        <f t="shared" si="25"/>
        <v>5</v>
      </c>
      <c r="AO84" s="43">
        <f t="shared" si="21"/>
        <v>17</v>
      </c>
      <c r="AP84" s="43">
        <v>0</v>
      </c>
      <c r="AQ84" s="43">
        <v>0</v>
      </c>
      <c r="AR84" s="43">
        <f t="shared" si="20"/>
        <v>17</v>
      </c>
      <c r="AS84" s="46">
        <f t="shared" si="26"/>
        <v>0</v>
      </c>
      <c r="AT84" s="47">
        <f t="shared" si="27"/>
        <v>44770</v>
      </c>
      <c r="AU84" s="47">
        <f t="shared" si="28"/>
        <v>44800</v>
      </c>
      <c r="AV84" s="47">
        <f t="shared" si="29"/>
        <v>44830</v>
      </c>
    </row>
    <row r="85" spans="1:48" s="12" customFormat="1" ht="18" customHeight="1">
      <c r="A85" s="24">
        <v>79</v>
      </c>
      <c r="B85" s="54" t="s">
        <v>312</v>
      </c>
      <c r="C85" s="439" t="s">
        <v>313</v>
      </c>
      <c r="D85" s="25">
        <f>VLOOKUP(B85,'MASTER TF MUTU'!$B$13:$D$246,3,0)</f>
        <v>44740</v>
      </c>
      <c r="E85" s="27">
        <v>1</v>
      </c>
      <c r="F85" s="27">
        <v>1</v>
      </c>
      <c r="G85" s="407" t="s">
        <v>373</v>
      </c>
      <c r="H85" s="26"/>
      <c r="I85" s="26"/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6"/>
      <c r="P85" s="26"/>
      <c r="Q85" s="27">
        <v>1</v>
      </c>
      <c r="R85" s="27">
        <v>1</v>
      </c>
      <c r="S85" s="27">
        <v>1</v>
      </c>
      <c r="T85" s="27"/>
      <c r="U85" s="27">
        <v>1</v>
      </c>
      <c r="V85" s="28">
        <v>1</v>
      </c>
      <c r="W85" s="26"/>
      <c r="X85" s="26"/>
      <c r="Y85" s="27">
        <v>1</v>
      </c>
      <c r="Z85" s="407" t="s">
        <v>373</v>
      </c>
      <c r="AA85" s="27">
        <v>1</v>
      </c>
      <c r="AB85" s="27">
        <v>1</v>
      </c>
      <c r="AC85" s="28">
        <v>1</v>
      </c>
      <c r="AD85" s="26"/>
      <c r="AE85" s="26"/>
      <c r="AF85" s="407" t="s">
        <v>371</v>
      </c>
      <c r="AG85" s="27">
        <v>1</v>
      </c>
      <c r="AH85" s="27">
        <v>1</v>
      </c>
      <c r="AI85" s="27">
        <v>1</v>
      </c>
      <c r="AJ85" s="35">
        <f>VLOOKUP(B85,'ABSEN HRIS TF MUTU 16 NOV 15 DE'!$B$14:$G$116,6,0)</f>
        <v>19</v>
      </c>
      <c r="AK85" s="38">
        <f t="shared" si="22"/>
        <v>1</v>
      </c>
      <c r="AL85" s="38">
        <f t="shared" si="23"/>
        <v>0</v>
      </c>
      <c r="AM85" s="38">
        <f t="shared" si="24"/>
        <v>2</v>
      </c>
      <c r="AN85" s="39">
        <f t="shared" si="25"/>
        <v>3</v>
      </c>
      <c r="AO85" s="43">
        <f t="shared" si="21"/>
        <v>19</v>
      </c>
      <c r="AP85" s="43">
        <v>0</v>
      </c>
      <c r="AQ85" s="43">
        <v>0</v>
      </c>
      <c r="AR85" s="43">
        <f t="shared" si="20"/>
        <v>19</v>
      </c>
      <c r="AS85" s="46">
        <f t="shared" si="26"/>
        <v>0</v>
      </c>
      <c r="AT85" s="47">
        <f t="shared" si="27"/>
        <v>44770</v>
      </c>
      <c r="AU85" s="47">
        <f t="shared" si="28"/>
        <v>44800</v>
      </c>
      <c r="AV85" s="47">
        <f t="shared" si="29"/>
        <v>44830</v>
      </c>
    </row>
    <row r="86" spans="1:48" s="12" customFormat="1" ht="18" customHeight="1">
      <c r="A86" s="29">
        <v>80</v>
      </c>
      <c r="B86" s="54" t="s">
        <v>314</v>
      </c>
      <c r="C86" s="439" t="s">
        <v>315</v>
      </c>
      <c r="D86" s="25">
        <f>VLOOKUP(B86,'MASTER TF MUTU'!$B$13:$D$246,3,0)</f>
        <v>44740</v>
      </c>
      <c r="E86" s="27">
        <v>1</v>
      </c>
      <c r="F86" s="27">
        <v>1</v>
      </c>
      <c r="G86" s="27">
        <v>1</v>
      </c>
      <c r="H86" s="26"/>
      <c r="I86" s="26"/>
      <c r="J86" s="407" t="s">
        <v>421</v>
      </c>
      <c r="K86" s="27">
        <v>1</v>
      </c>
      <c r="L86" s="27">
        <v>1</v>
      </c>
      <c r="M86" s="27">
        <v>1</v>
      </c>
      <c r="N86" s="27">
        <v>1</v>
      </c>
      <c r="O86" s="26"/>
      <c r="P86" s="26"/>
      <c r="Q86" s="27">
        <v>1</v>
      </c>
      <c r="R86" s="27">
        <v>1</v>
      </c>
      <c r="S86" s="27">
        <v>1</v>
      </c>
      <c r="T86" s="27"/>
      <c r="U86" s="27">
        <v>1</v>
      </c>
      <c r="V86" s="28">
        <v>1</v>
      </c>
      <c r="W86" s="26"/>
      <c r="X86" s="26"/>
      <c r="Y86" s="27">
        <v>1</v>
      </c>
      <c r="Z86" s="27">
        <v>1</v>
      </c>
      <c r="AA86" s="27">
        <v>1</v>
      </c>
      <c r="AB86" s="27">
        <v>1</v>
      </c>
      <c r="AC86" s="28">
        <v>1</v>
      </c>
      <c r="AD86" s="26"/>
      <c r="AE86" s="26"/>
      <c r="AF86" s="27">
        <v>1</v>
      </c>
      <c r="AG86" s="27">
        <v>1</v>
      </c>
      <c r="AH86" s="27">
        <v>1</v>
      </c>
      <c r="AI86" s="27">
        <v>1</v>
      </c>
      <c r="AJ86" s="35">
        <f>VLOOKUP(B86,'ABSEN HRIS TF MUTU 16 NOV 15 DE'!$B$14:$G$116,6,0)</f>
        <v>21</v>
      </c>
      <c r="AK86" s="38">
        <f t="shared" si="22"/>
        <v>0</v>
      </c>
      <c r="AL86" s="38">
        <f t="shared" si="23"/>
        <v>1</v>
      </c>
      <c r="AM86" s="38">
        <f t="shared" si="24"/>
        <v>0</v>
      </c>
      <c r="AN86" s="39">
        <f t="shared" si="25"/>
        <v>1</v>
      </c>
      <c r="AO86" s="43">
        <f t="shared" si="21"/>
        <v>21</v>
      </c>
      <c r="AP86" s="43">
        <v>0</v>
      </c>
      <c r="AQ86" s="43">
        <v>0</v>
      </c>
      <c r="AR86" s="43">
        <f t="shared" si="20"/>
        <v>21</v>
      </c>
      <c r="AS86" s="46">
        <f t="shared" si="26"/>
        <v>0</v>
      </c>
      <c r="AT86" s="47">
        <f t="shared" si="27"/>
        <v>44770</v>
      </c>
      <c r="AU86" s="47">
        <f t="shared" si="28"/>
        <v>44800</v>
      </c>
      <c r="AV86" s="47">
        <f t="shared" si="29"/>
        <v>44830</v>
      </c>
    </row>
    <row r="87" spans="1:48" s="12" customFormat="1" ht="18" customHeight="1">
      <c r="A87" s="24">
        <v>81</v>
      </c>
      <c r="B87" s="54" t="s">
        <v>316</v>
      </c>
      <c r="C87" s="439" t="s">
        <v>317</v>
      </c>
      <c r="D87" s="25">
        <f>VLOOKUP(B87,'MASTER TF MUTU'!$B$13:$D$246,3,0)</f>
        <v>44740</v>
      </c>
      <c r="E87" s="27">
        <v>1</v>
      </c>
      <c r="F87" s="27">
        <v>1</v>
      </c>
      <c r="G87" s="27">
        <v>1</v>
      </c>
      <c r="H87" s="26"/>
      <c r="I87" s="26"/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6"/>
      <c r="P87" s="26"/>
      <c r="Q87" s="27">
        <v>1</v>
      </c>
      <c r="R87" s="27">
        <v>1</v>
      </c>
      <c r="S87" s="27">
        <v>1</v>
      </c>
      <c r="T87" s="27"/>
      <c r="U87" s="27">
        <v>1</v>
      </c>
      <c r="V87" s="28">
        <v>1</v>
      </c>
      <c r="W87" s="26"/>
      <c r="X87" s="26"/>
      <c r="Y87" s="27">
        <v>1</v>
      </c>
      <c r="Z87" s="27">
        <v>1</v>
      </c>
      <c r="AA87" s="27">
        <v>1</v>
      </c>
      <c r="AB87" s="27">
        <v>1</v>
      </c>
      <c r="AC87" s="28">
        <v>1</v>
      </c>
      <c r="AD87" s="26"/>
      <c r="AE87" s="26"/>
      <c r="AF87" s="27">
        <v>1</v>
      </c>
      <c r="AG87" s="27">
        <v>1</v>
      </c>
      <c r="AH87" s="27">
        <v>1</v>
      </c>
      <c r="AI87" s="27">
        <v>1</v>
      </c>
      <c r="AJ87" s="35">
        <f>VLOOKUP(B87,'ABSEN HRIS TF MUTU 16 NOV 15 DE'!$B$14:$G$116,6,0)</f>
        <v>22</v>
      </c>
      <c r="AK87" s="38">
        <f t="shared" si="22"/>
        <v>0</v>
      </c>
      <c r="AL87" s="38">
        <f t="shared" si="23"/>
        <v>0</v>
      </c>
      <c r="AM87" s="38">
        <f t="shared" si="24"/>
        <v>0</v>
      </c>
      <c r="AN87" s="39">
        <f t="shared" si="25"/>
        <v>0</v>
      </c>
      <c r="AO87" s="43">
        <f t="shared" si="21"/>
        <v>22</v>
      </c>
      <c r="AP87" s="43">
        <v>0</v>
      </c>
      <c r="AQ87" s="43">
        <v>0</v>
      </c>
      <c r="AR87" s="43">
        <f t="shared" si="20"/>
        <v>22</v>
      </c>
      <c r="AS87" s="46">
        <f t="shared" si="26"/>
        <v>0</v>
      </c>
      <c r="AT87" s="47">
        <f t="shared" si="27"/>
        <v>44770</v>
      </c>
      <c r="AU87" s="47">
        <f t="shared" si="28"/>
        <v>44800</v>
      </c>
      <c r="AV87" s="47">
        <f t="shared" si="29"/>
        <v>44830</v>
      </c>
    </row>
    <row r="88" spans="1:48" s="12" customFormat="1" ht="18" customHeight="1">
      <c r="A88" s="29">
        <v>82</v>
      </c>
      <c r="B88" s="54" t="s">
        <v>318</v>
      </c>
      <c r="C88" s="439" t="s">
        <v>319</v>
      </c>
      <c r="D88" s="25">
        <f>VLOOKUP(B88,'MASTER TF MUTU'!$B$13:$D$246,3,0)</f>
        <v>44740</v>
      </c>
      <c r="E88" s="27">
        <v>1</v>
      </c>
      <c r="F88" s="27">
        <v>1</v>
      </c>
      <c r="G88" s="27">
        <v>1</v>
      </c>
      <c r="H88" s="26"/>
      <c r="I88" s="26"/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6"/>
      <c r="P88" s="26"/>
      <c r="Q88" s="27">
        <v>1</v>
      </c>
      <c r="R88" s="27">
        <v>1</v>
      </c>
      <c r="S88" s="27">
        <v>1</v>
      </c>
      <c r="T88" s="27"/>
      <c r="U88" s="27">
        <v>1</v>
      </c>
      <c r="V88" s="28">
        <v>1</v>
      </c>
      <c r="W88" s="26"/>
      <c r="X88" s="26"/>
      <c r="Y88" s="27">
        <v>1</v>
      </c>
      <c r="Z88" s="27">
        <v>1</v>
      </c>
      <c r="AA88" s="27">
        <v>1</v>
      </c>
      <c r="AB88" s="27">
        <v>1</v>
      </c>
      <c r="AC88" s="28">
        <v>1</v>
      </c>
      <c r="AD88" s="26"/>
      <c r="AE88" s="26"/>
      <c r="AF88" s="27">
        <v>1</v>
      </c>
      <c r="AG88" s="27">
        <v>1</v>
      </c>
      <c r="AH88" s="27">
        <v>1</v>
      </c>
      <c r="AI88" s="27">
        <v>1</v>
      </c>
      <c r="AJ88" s="35">
        <f>VLOOKUP(B88,'ABSEN HRIS TF MUTU 16 NOV 15 DE'!$B$14:$G$116,6,0)</f>
        <v>22</v>
      </c>
      <c r="AK88" s="38">
        <f t="shared" si="22"/>
        <v>0</v>
      </c>
      <c r="AL88" s="38">
        <f t="shared" si="23"/>
        <v>0</v>
      </c>
      <c r="AM88" s="38">
        <f t="shared" si="24"/>
        <v>0</v>
      </c>
      <c r="AN88" s="39">
        <f t="shared" si="25"/>
        <v>0</v>
      </c>
      <c r="AO88" s="43">
        <f t="shared" si="21"/>
        <v>22</v>
      </c>
      <c r="AP88" s="43">
        <v>0</v>
      </c>
      <c r="AQ88" s="43">
        <v>0</v>
      </c>
      <c r="AR88" s="43">
        <f t="shared" si="20"/>
        <v>22</v>
      </c>
      <c r="AS88" s="46">
        <f t="shared" si="26"/>
        <v>0</v>
      </c>
      <c r="AT88" s="47">
        <f t="shared" si="27"/>
        <v>44770</v>
      </c>
      <c r="AU88" s="47">
        <f t="shared" si="28"/>
        <v>44800</v>
      </c>
      <c r="AV88" s="47">
        <f t="shared" si="29"/>
        <v>44830</v>
      </c>
    </row>
    <row r="89" spans="1:48" s="12" customFormat="1" ht="18" customHeight="1">
      <c r="A89" s="24">
        <v>83</v>
      </c>
      <c r="B89" s="54" t="s">
        <v>320</v>
      </c>
      <c r="C89" s="439" t="s">
        <v>321</v>
      </c>
      <c r="D89" s="25">
        <f>VLOOKUP(B89,'MASTER TF MUTU'!$B$13:$D$246,3,0)</f>
        <v>44740</v>
      </c>
      <c r="E89" s="27">
        <v>1</v>
      </c>
      <c r="F89" s="27">
        <v>1</v>
      </c>
      <c r="G89" s="27">
        <v>1</v>
      </c>
      <c r="H89" s="26"/>
      <c r="I89" s="26"/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6"/>
      <c r="P89" s="26"/>
      <c r="Q89" s="407" t="s">
        <v>371</v>
      </c>
      <c r="R89" s="27">
        <v>1</v>
      </c>
      <c r="S89" s="27">
        <v>1</v>
      </c>
      <c r="T89" s="27"/>
      <c r="U89" s="27">
        <v>1</v>
      </c>
      <c r="V89" s="28">
        <v>1</v>
      </c>
      <c r="W89" s="26"/>
      <c r="X89" s="26"/>
      <c r="Y89" s="27">
        <v>1</v>
      </c>
      <c r="Z89" s="27">
        <v>1</v>
      </c>
      <c r="AA89" s="27">
        <v>1</v>
      </c>
      <c r="AB89" s="27">
        <v>1</v>
      </c>
      <c r="AC89" s="28">
        <v>1</v>
      </c>
      <c r="AD89" s="26"/>
      <c r="AE89" s="26"/>
      <c r="AF89" s="27">
        <v>1</v>
      </c>
      <c r="AG89" s="27">
        <v>1</v>
      </c>
      <c r="AH89" s="27">
        <v>1</v>
      </c>
      <c r="AI89" s="27">
        <v>1</v>
      </c>
      <c r="AJ89" s="35">
        <f>VLOOKUP(B89,'ABSEN HRIS TF MUTU 16 NOV 15 DE'!$B$14:$G$116,6,0)</f>
        <v>21</v>
      </c>
      <c r="AK89" s="38">
        <f t="shared" si="22"/>
        <v>1</v>
      </c>
      <c r="AL89" s="38">
        <f t="shared" si="23"/>
        <v>0</v>
      </c>
      <c r="AM89" s="38">
        <f t="shared" si="24"/>
        <v>0</v>
      </c>
      <c r="AN89" s="39">
        <f t="shared" si="25"/>
        <v>1</v>
      </c>
      <c r="AO89" s="43">
        <f t="shared" si="21"/>
        <v>21</v>
      </c>
      <c r="AP89" s="43">
        <v>0</v>
      </c>
      <c r="AQ89" s="43">
        <v>0</v>
      </c>
      <c r="AR89" s="43">
        <f t="shared" si="20"/>
        <v>21</v>
      </c>
      <c r="AS89" s="46">
        <f t="shared" si="26"/>
        <v>0</v>
      </c>
      <c r="AT89" s="47">
        <f t="shared" si="27"/>
        <v>44770</v>
      </c>
      <c r="AU89" s="47">
        <f t="shared" si="28"/>
        <v>44800</v>
      </c>
      <c r="AV89" s="47">
        <f t="shared" si="29"/>
        <v>44830</v>
      </c>
    </row>
    <row r="90" spans="1:48" s="12" customFormat="1" ht="18" customHeight="1">
      <c r="A90" s="29">
        <v>84</v>
      </c>
      <c r="B90" s="54" t="s">
        <v>322</v>
      </c>
      <c r="C90" s="439" t="s">
        <v>323</v>
      </c>
      <c r="D90" s="25">
        <f>VLOOKUP(B90,'MASTER TF MUTU'!$B$13:$D$246,3,0)</f>
        <v>44740</v>
      </c>
      <c r="E90" s="27">
        <v>1</v>
      </c>
      <c r="F90" s="27">
        <v>1</v>
      </c>
      <c r="G90" s="407" t="s">
        <v>371</v>
      </c>
      <c r="H90" s="26"/>
      <c r="I90" s="26"/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6"/>
      <c r="P90" s="26"/>
      <c r="Q90" s="27">
        <v>1</v>
      </c>
      <c r="R90" s="27">
        <v>1</v>
      </c>
      <c r="S90" s="27">
        <v>1</v>
      </c>
      <c r="T90" s="27"/>
      <c r="U90" s="27">
        <v>1</v>
      </c>
      <c r="V90" s="28">
        <v>1</v>
      </c>
      <c r="W90" s="26"/>
      <c r="X90" s="26"/>
      <c r="Y90" s="27">
        <v>1</v>
      </c>
      <c r="Z90" s="27">
        <v>1</v>
      </c>
      <c r="AA90" s="27">
        <v>1</v>
      </c>
      <c r="AB90" s="27">
        <v>1</v>
      </c>
      <c r="AC90" s="28">
        <v>1</v>
      </c>
      <c r="AD90" s="26"/>
      <c r="AE90" s="26"/>
      <c r="AF90" s="27">
        <v>1</v>
      </c>
      <c r="AG90" s="27">
        <v>1</v>
      </c>
      <c r="AH90" s="27">
        <v>1</v>
      </c>
      <c r="AI90" s="27">
        <v>1</v>
      </c>
      <c r="AJ90" s="35">
        <f>VLOOKUP(B90,'ABSEN HRIS TF MUTU 16 NOV 15 DE'!$B$14:$G$116,6,0)</f>
        <v>21</v>
      </c>
      <c r="AK90" s="38">
        <f t="shared" si="22"/>
        <v>1</v>
      </c>
      <c r="AL90" s="38">
        <f t="shared" si="23"/>
        <v>0</v>
      </c>
      <c r="AM90" s="38">
        <f t="shared" si="24"/>
        <v>0</v>
      </c>
      <c r="AN90" s="39">
        <f t="shared" si="25"/>
        <v>1</v>
      </c>
      <c r="AO90" s="43">
        <f t="shared" si="21"/>
        <v>21</v>
      </c>
      <c r="AP90" s="43">
        <v>0</v>
      </c>
      <c r="AQ90" s="43">
        <v>0</v>
      </c>
      <c r="AR90" s="43">
        <f t="shared" ref="AR90:AR109" si="30">SUM(E90:AI90)</f>
        <v>21</v>
      </c>
      <c r="AS90" s="46">
        <f t="shared" si="26"/>
        <v>0</v>
      </c>
      <c r="AT90" s="47">
        <f t="shared" si="27"/>
        <v>44770</v>
      </c>
      <c r="AU90" s="47">
        <f t="shared" si="28"/>
        <v>44800</v>
      </c>
      <c r="AV90" s="47">
        <f t="shared" si="29"/>
        <v>44830</v>
      </c>
    </row>
    <row r="91" spans="1:48" s="12" customFormat="1" ht="18" customHeight="1">
      <c r="A91" s="24">
        <v>85</v>
      </c>
      <c r="B91" s="54" t="s">
        <v>324</v>
      </c>
      <c r="C91" s="439" t="s">
        <v>325</v>
      </c>
      <c r="D91" s="25">
        <f>VLOOKUP(B91,'MASTER TF MUTU'!$B$13:$D$246,3,0)</f>
        <v>44740</v>
      </c>
      <c r="E91" s="27">
        <v>1</v>
      </c>
      <c r="F91" s="27">
        <v>1</v>
      </c>
      <c r="G91" s="27">
        <v>1</v>
      </c>
      <c r="H91" s="26"/>
      <c r="I91" s="26"/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6"/>
      <c r="P91" s="26"/>
      <c r="Q91" s="27">
        <v>1</v>
      </c>
      <c r="R91" s="27">
        <v>1</v>
      </c>
      <c r="S91" s="27">
        <v>1</v>
      </c>
      <c r="T91" s="27"/>
      <c r="U91" s="27">
        <v>1</v>
      </c>
      <c r="V91" s="28">
        <v>1</v>
      </c>
      <c r="W91" s="26"/>
      <c r="X91" s="26"/>
      <c r="Y91" s="27">
        <v>1</v>
      </c>
      <c r="Z91" s="27">
        <v>1</v>
      </c>
      <c r="AA91" s="27">
        <v>1</v>
      </c>
      <c r="AB91" s="27">
        <v>1</v>
      </c>
      <c r="AC91" s="28">
        <v>1</v>
      </c>
      <c r="AD91" s="26"/>
      <c r="AE91" s="26"/>
      <c r="AF91" s="27">
        <v>1</v>
      </c>
      <c r="AG91" s="27">
        <v>1</v>
      </c>
      <c r="AH91" s="27">
        <v>1</v>
      </c>
      <c r="AI91" s="407" t="s">
        <v>373</v>
      </c>
      <c r="AJ91" s="35">
        <f>VLOOKUP(B91,'ABSEN HRIS TF MUTU 16 NOV 15 DE'!$B$14:$G$116,6,0)</f>
        <v>21</v>
      </c>
      <c r="AK91" s="38">
        <f t="shared" si="22"/>
        <v>0</v>
      </c>
      <c r="AL91" s="38">
        <f t="shared" si="23"/>
        <v>0</v>
      </c>
      <c r="AM91" s="38">
        <f t="shared" si="24"/>
        <v>1</v>
      </c>
      <c r="AN91" s="39">
        <f t="shared" si="25"/>
        <v>1</v>
      </c>
      <c r="AO91" s="43">
        <f t="shared" si="21"/>
        <v>21</v>
      </c>
      <c r="AP91" s="43">
        <v>0</v>
      </c>
      <c r="AQ91" s="43">
        <v>0</v>
      </c>
      <c r="AR91" s="43">
        <f t="shared" si="30"/>
        <v>21</v>
      </c>
      <c r="AS91" s="46">
        <f t="shared" si="26"/>
        <v>0</v>
      </c>
      <c r="AT91" s="47">
        <f t="shared" si="27"/>
        <v>44770</v>
      </c>
      <c r="AU91" s="47">
        <f t="shared" si="28"/>
        <v>44800</v>
      </c>
      <c r="AV91" s="47">
        <f t="shared" si="29"/>
        <v>44830</v>
      </c>
    </row>
    <row r="92" spans="1:48" s="12" customFormat="1" ht="18" customHeight="1">
      <c r="A92" s="29">
        <v>86</v>
      </c>
      <c r="B92" s="54" t="s">
        <v>326</v>
      </c>
      <c r="C92" s="439" t="s">
        <v>327</v>
      </c>
      <c r="D92" s="25">
        <f>VLOOKUP(B92,'MASTER TF MUTU'!$B$13:$D$246,3,0)</f>
        <v>44740</v>
      </c>
      <c r="E92" s="27">
        <v>1</v>
      </c>
      <c r="F92" s="27">
        <v>1</v>
      </c>
      <c r="G92" s="27">
        <v>1</v>
      </c>
      <c r="H92" s="26"/>
      <c r="I92" s="26"/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6"/>
      <c r="P92" s="26"/>
      <c r="Q92" s="27">
        <v>1</v>
      </c>
      <c r="R92" s="27">
        <v>1</v>
      </c>
      <c r="S92" s="27">
        <v>1</v>
      </c>
      <c r="T92" s="27"/>
      <c r="U92" s="27">
        <v>1</v>
      </c>
      <c r="V92" s="28">
        <v>1</v>
      </c>
      <c r="W92" s="26"/>
      <c r="X92" s="26"/>
      <c r="Y92" s="27">
        <v>1</v>
      </c>
      <c r="Z92" s="27">
        <v>1</v>
      </c>
      <c r="AA92" s="27">
        <v>1</v>
      </c>
      <c r="AB92" s="27">
        <v>1</v>
      </c>
      <c r="AC92" s="28">
        <v>1</v>
      </c>
      <c r="AD92" s="26"/>
      <c r="AE92" s="26"/>
      <c r="AF92" s="27">
        <v>1</v>
      </c>
      <c r="AG92" s="27">
        <v>1</v>
      </c>
      <c r="AH92" s="27">
        <v>1</v>
      </c>
      <c r="AI92" s="27">
        <v>1</v>
      </c>
      <c r="AJ92" s="35">
        <f>VLOOKUP(B92,'ABSEN HRIS TF MUTU 16 NOV 15 DE'!$B$14:$G$116,6,0)</f>
        <v>22</v>
      </c>
      <c r="AK92" s="38">
        <f t="shared" si="22"/>
        <v>0</v>
      </c>
      <c r="AL92" s="38">
        <f t="shared" si="23"/>
        <v>0</v>
      </c>
      <c r="AM92" s="38">
        <f t="shared" si="24"/>
        <v>0</v>
      </c>
      <c r="AN92" s="39">
        <f t="shared" si="25"/>
        <v>0</v>
      </c>
      <c r="AO92" s="43">
        <f t="shared" si="21"/>
        <v>22</v>
      </c>
      <c r="AP92" s="43">
        <v>0</v>
      </c>
      <c r="AQ92" s="43">
        <v>0</v>
      </c>
      <c r="AR92" s="43">
        <f t="shared" si="30"/>
        <v>22</v>
      </c>
      <c r="AS92" s="46">
        <f t="shared" si="26"/>
        <v>0</v>
      </c>
      <c r="AT92" s="47">
        <f t="shared" si="27"/>
        <v>44770</v>
      </c>
      <c r="AU92" s="47">
        <f t="shared" si="28"/>
        <v>44800</v>
      </c>
      <c r="AV92" s="47">
        <f t="shared" si="29"/>
        <v>44830</v>
      </c>
    </row>
    <row r="93" spans="1:48" s="12" customFormat="1" ht="18" customHeight="1">
      <c r="A93" s="24">
        <v>87</v>
      </c>
      <c r="B93" s="54" t="s">
        <v>328</v>
      </c>
      <c r="C93" s="439" t="s">
        <v>329</v>
      </c>
      <c r="D93" s="25">
        <f>VLOOKUP(B93,'MASTER TF MUTU'!$B$13:$D$246,3,0)</f>
        <v>44740</v>
      </c>
      <c r="E93" s="27">
        <v>1</v>
      </c>
      <c r="F93" s="27">
        <v>1</v>
      </c>
      <c r="G93" s="27">
        <v>1</v>
      </c>
      <c r="H93" s="26"/>
      <c r="I93" s="26"/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6"/>
      <c r="P93" s="26"/>
      <c r="Q93" s="27">
        <v>1</v>
      </c>
      <c r="R93" s="27">
        <v>1</v>
      </c>
      <c r="S93" s="27">
        <v>1</v>
      </c>
      <c r="T93" s="27"/>
      <c r="U93" s="27">
        <v>1</v>
      </c>
      <c r="V93" s="28">
        <v>1</v>
      </c>
      <c r="W93" s="26"/>
      <c r="X93" s="26"/>
      <c r="Y93" s="27">
        <v>1</v>
      </c>
      <c r="Z93" s="27">
        <v>1</v>
      </c>
      <c r="AA93" s="27">
        <v>1</v>
      </c>
      <c r="AB93" s="27">
        <v>1</v>
      </c>
      <c r="AC93" s="28">
        <v>1</v>
      </c>
      <c r="AD93" s="26"/>
      <c r="AE93" s="26"/>
      <c r="AF93" s="27">
        <v>1</v>
      </c>
      <c r="AG93" s="27">
        <v>1</v>
      </c>
      <c r="AH93" s="27">
        <v>1</v>
      </c>
      <c r="AI93" s="27">
        <v>1</v>
      </c>
      <c r="AJ93" s="35">
        <f>VLOOKUP(B93,'ABSEN HRIS TF MUTU 16 NOV 15 DE'!$B$14:$G$116,6,0)</f>
        <v>22</v>
      </c>
      <c r="AK93" s="38">
        <f t="shared" si="22"/>
        <v>0</v>
      </c>
      <c r="AL93" s="38">
        <f t="shared" si="23"/>
        <v>0</v>
      </c>
      <c r="AM93" s="38">
        <f t="shared" si="24"/>
        <v>0</v>
      </c>
      <c r="AN93" s="39">
        <f t="shared" si="25"/>
        <v>0</v>
      </c>
      <c r="AO93" s="43">
        <f t="shared" si="21"/>
        <v>22</v>
      </c>
      <c r="AP93" s="43">
        <v>0</v>
      </c>
      <c r="AQ93" s="43">
        <v>0</v>
      </c>
      <c r="AR93" s="43">
        <f t="shared" si="30"/>
        <v>22</v>
      </c>
      <c r="AS93" s="46">
        <f t="shared" si="26"/>
        <v>0</v>
      </c>
      <c r="AT93" s="47">
        <f t="shared" si="27"/>
        <v>44770</v>
      </c>
      <c r="AU93" s="47">
        <f t="shared" si="28"/>
        <v>44800</v>
      </c>
      <c r="AV93" s="47">
        <f t="shared" si="29"/>
        <v>44830</v>
      </c>
    </row>
    <row r="94" spans="1:48" s="12" customFormat="1" ht="18" customHeight="1">
      <c r="A94" s="29">
        <v>88</v>
      </c>
      <c r="B94" s="54" t="s">
        <v>330</v>
      </c>
      <c r="C94" s="439" t="s">
        <v>331</v>
      </c>
      <c r="D94" s="25">
        <f>VLOOKUP(B94,'MASTER TF MUTU'!$B$13:$D$246,3,0)</f>
        <v>44740</v>
      </c>
      <c r="E94" s="27">
        <v>1</v>
      </c>
      <c r="F94" s="27">
        <v>1</v>
      </c>
      <c r="G94" s="27">
        <v>1</v>
      </c>
      <c r="H94" s="26"/>
      <c r="I94" s="26"/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6"/>
      <c r="P94" s="26"/>
      <c r="Q94" s="27">
        <v>1</v>
      </c>
      <c r="R94" s="27">
        <v>1</v>
      </c>
      <c r="S94" s="407" t="s">
        <v>371</v>
      </c>
      <c r="T94" s="27"/>
      <c r="U94" s="27">
        <v>1</v>
      </c>
      <c r="V94" s="28">
        <v>1</v>
      </c>
      <c r="W94" s="26"/>
      <c r="X94" s="26"/>
      <c r="Y94" s="27">
        <v>1</v>
      </c>
      <c r="Z94" s="27">
        <v>1</v>
      </c>
      <c r="AA94" s="27">
        <v>1</v>
      </c>
      <c r="AB94" s="27">
        <v>1</v>
      </c>
      <c r="AC94" s="28">
        <v>1</v>
      </c>
      <c r="AD94" s="26"/>
      <c r="AE94" s="26"/>
      <c r="AF94" s="27">
        <v>1</v>
      </c>
      <c r="AG94" s="27">
        <v>1</v>
      </c>
      <c r="AH94" s="27">
        <v>1</v>
      </c>
      <c r="AI94" s="27">
        <v>1</v>
      </c>
      <c r="AJ94" s="35">
        <f>VLOOKUP(B94,'ABSEN HRIS TF MUTU 16 NOV 15 DE'!$B$14:$G$116,6,0)</f>
        <v>21</v>
      </c>
      <c r="AK94" s="38">
        <f t="shared" si="22"/>
        <v>1</v>
      </c>
      <c r="AL94" s="38">
        <f t="shared" si="23"/>
        <v>0</v>
      </c>
      <c r="AM94" s="38">
        <f t="shared" si="24"/>
        <v>0</v>
      </c>
      <c r="AN94" s="39">
        <f t="shared" si="25"/>
        <v>1</v>
      </c>
      <c r="AO94" s="43">
        <f t="shared" si="21"/>
        <v>21</v>
      </c>
      <c r="AP94" s="43">
        <v>0</v>
      </c>
      <c r="AQ94" s="43">
        <v>0</v>
      </c>
      <c r="AR94" s="43">
        <f t="shared" si="30"/>
        <v>21</v>
      </c>
      <c r="AS94" s="46">
        <f t="shared" si="26"/>
        <v>0</v>
      </c>
      <c r="AT94" s="47">
        <f t="shared" si="27"/>
        <v>44770</v>
      </c>
      <c r="AU94" s="47">
        <f t="shared" si="28"/>
        <v>44800</v>
      </c>
      <c r="AV94" s="47">
        <f t="shared" si="29"/>
        <v>44830</v>
      </c>
    </row>
    <row r="95" spans="1:48" s="12" customFormat="1" ht="18" customHeight="1">
      <c r="A95" s="24">
        <v>89</v>
      </c>
      <c r="B95" s="54" t="s">
        <v>332</v>
      </c>
      <c r="C95" s="439" t="s">
        <v>333</v>
      </c>
      <c r="D95" s="25">
        <f>VLOOKUP(B95,'MASTER TF MUTU'!$B$13:$D$246,3,0)</f>
        <v>44740</v>
      </c>
      <c r="E95" s="27">
        <v>1</v>
      </c>
      <c r="F95" s="27">
        <v>1</v>
      </c>
      <c r="G95" s="27">
        <v>1</v>
      </c>
      <c r="H95" s="26"/>
      <c r="I95" s="26"/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6"/>
      <c r="P95" s="26"/>
      <c r="Q95" s="27">
        <v>1</v>
      </c>
      <c r="R95" s="27">
        <v>1</v>
      </c>
      <c r="S95" s="27">
        <v>1</v>
      </c>
      <c r="T95" s="27"/>
      <c r="U95" s="27">
        <v>1</v>
      </c>
      <c r="V95" s="28">
        <v>1</v>
      </c>
      <c r="W95" s="26"/>
      <c r="X95" s="26"/>
      <c r="Y95" s="27">
        <v>1</v>
      </c>
      <c r="Z95" s="27">
        <v>1</v>
      </c>
      <c r="AA95" s="27">
        <v>1</v>
      </c>
      <c r="AB95" s="27">
        <v>1</v>
      </c>
      <c r="AC95" s="28">
        <v>1</v>
      </c>
      <c r="AD95" s="26"/>
      <c r="AE95" s="26"/>
      <c r="AF95" s="27">
        <v>1</v>
      </c>
      <c r="AG95" s="27">
        <v>1</v>
      </c>
      <c r="AH95" s="27">
        <v>1</v>
      </c>
      <c r="AI95" s="27">
        <v>1</v>
      </c>
      <c r="AJ95" s="35">
        <f>VLOOKUP(B95,'ABSEN HRIS TF MUTU 16 NOV 15 DE'!$B$14:$G$116,6,0)</f>
        <v>22</v>
      </c>
      <c r="AK95" s="38">
        <f t="shared" si="22"/>
        <v>0</v>
      </c>
      <c r="AL95" s="38">
        <f t="shared" si="23"/>
        <v>0</v>
      </c>
      <c r="AM95" s="38">
        <f t="shared" si="24"/>
        <v>0</v>
      </c>
      <c r="AN95" s="39">
        <f t="shared" si="25"/>
        <v>0</v>
      </c>
      <c r="AO95" s="43">
        <f t="shared" si="21"/>
        <v>22</v>
      </c>
      <c r="AP95" s="43">
        <v>0</v>
      </c>
      <c r="AQ95" s="43">
        <v>0</v>
      </c>
      <c r="AR95" s="43">
        <f t="shared" si="30"/>
        <v>22</v>
      </c>
      <c r="AS95" s="46">
        <f t="shared" si="26"/>
        <v>0</v>
      </c>
      <c r="AT95" s="47">
        <f t="shared" si="27"/>
        <v>44770</v>
      </c>
      <c r="AU95" s="47">
        <f t="shared" si="28"/>
        <v>44800</v>
      </c>
      <c r="AV95" s="47">
        <f t="shared" si="29"/>
        <v>44830</v>
      </c>
    </row>
    <row r="96" spans="1:48" s="12" customFormat="1" ht="18" customHeight="1">
      <c r="A96" s="29">
        <v>90</v>
      </c>
      <c r="B96" s="54" t="s">
        <v>334</v>
      </c>
      <c r="C96" s="439" t="s">
        <v>335</v>
      </c>
      <c r="D96" s="25">
        <f>VLOOKUP(B96,'MASTER TF MUTU'!$B$13:$D$246,3,0)</f>
        <v>44740</v>
      </c>
      <c r="E96" s="27">
        <v>1</v>
      </c>
      <c r="F96" s="27">
        <v>1</v>
      </c>
      <c r="G96" s="27">
        <v>1</v>
      </c>
      <c r="H96" s="26"/>
      <c r="I96" s="26"/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6"/>
      <c r="P96" s="26"/>
      <c r="Q96" s="27">
        <v>1</v>
      </c>
      <c r="R96" s="27">
        <v>1</v>
      </c>
      <c r="S96" s="27">
        <v>1</v>
      </c>
      <c r="T96" s="27"/>
      <c r="U96" s="27">
        <v>1</v>
      </c>
      <c r="V96" s="28">
        <v>1</v>
      </c>
      <c r="W96" s="26"/>
      <c r="X96" s="26"/>
      <c r="Y96" s="27">
        <v>1</v>
      </c>
      <c r="Z96" s="27">
        <v>1</v>
      </c>
      <c r="AA96" s="27">
        <v>1</v>
      </c>
      <c r="AB96" s="27">
        <v>1</v>
      </c>
      <c r="AC96" s="28">
        <v>1</v>
      </c>
      <c r="AD96" s="26"/>
      <c r="AE96" s="26"/>
      <c r="AF96" s="27">
        <v>1</v>
      </c>
      <c r="AG96" s="27">
        <v>1</v>
      </c>
      <c r="AH96" s="27">
        <v>1</v>
      </c>
      <c r="AI96" s="27">
        <v>1</v>
      </c>
      <c r="AJ96" s="35">
        <f>VLOOKUP(B96,'ABSEN HRIS TF MUTU 16 NOV 15 DE'!$B$14:$G$116,6,0)</f>
        <v>22</v>
      </c>
      <c r="AK96" s="38">
        <f t="shared" si="22"/>
        <v>0</v>
      </c>
      <c r="AL96" s="38">
        <f t="shared" si="23"/>
        <v>0</v>
      </c>
      <c r="AM96" s="38">
        <f t="shared" si="24"/>
        <v>0</v>
      </c>
      <c r="AN96" s="39">
        <f t="shared" si="25"/>
        <v>0</v>
      </c>
      <c r="AO96" s="43">
        <f t="shared" si="21"/>
        <v>22</v>
      </c>
      <c r="AP96" s="43">
        <v>0</v>
      </c>
      <c r="AQ96" s="43">
        <v>0</v>
      </c>
      <c r="AR96" s="43">
        <f t="shared" si="30"/>
        <v>22</v>
      </c>
      <c r="AS96" s="46">
        <f t="shared" si="26"/>
        <v>0</v>
      </c>
      <c r="AT96" s="47">
        <f t="shared" si="27"/>
        <v>44770</v>
      </c>
      <c r="AU96" s="47">
        <f t="shared" si="28"/>
        <v>44800</v>
      </c>
      <c r="AV96" s="47">
        <f t="shared" si="29"/>
        <v>44830</v>
      </c>
    </row>
    <row r="97" spans="1:48" s="12" customFormat="1" ht="18" customHeight="1">
      <c r="A97" s="24">
        <v>91</v>
      </c>
      <c r="B97" s="54" t="s">
        <v>336</v>
      </c>
      <c r="C97" s="439" t="s">
        <v>337</v>
      </c>
      <c r="D97" s="25">
        <f>VLOOKUP(B97,'MASTER TF MUTU'!$B$13:$D$246,3,0)</f>
        <v>44740</v>
      </c>
      <c r="E97" s="27">
        <v>1</v>
      </c>
      <c r="F97" s="27">
        <v>1</v>
      </c>
      <c r="G97" s="27">
        <v>1</v>
      </c>
      <c r="H97" s="26"/>
      <c r="I97" s="26"/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6"/>
      <c r="P97" s="26"/>
      <c r="Q97" s="27">
        <v>1</v>
      </c>
      <c r="R97" s="27">
        <v>1</v>
      </c>
      <c r="S97" s="27">
        <v>1</v>
      </c>
      <c r="T97" s="27"/>
      <c r="U97" s="27">
        <v>1</v>
      </c>
      <c r="V97" s="28">
        <v>1</v>
      </c>
      <c r="W97" s="26"/>
      <c r="X97" s="26"/>
      <c r="Y97" s="27">
        <v>1</v>
      </c>
      <c r="Z97" s="27">
        <v>1</v>
      </c>
      <c r="AA97" s="27">
        <v>1</v>
      </c>
      <c r="AB97" s="27">
        <v>1</v>
      </c>
      <c r="AC97" s="28">
        <v>1</v>
      </c>
      <c r="AD97" s="26"/>
      <c r="AE97" s="26"/>
      <c r="AF97" s="27">
        <v>1</v>
      </c>
      <c r="AG97" s="27">
        <v>1</v>
      </c>
      <c r="AH97" s="27">
        <v>1</v>
      </c>
      <c r="AI97" s="27">
        <v>1</v>
      </c>
      <c r="AJ97" s="35">
        <f>VLOOKUP(B97,'ABSEN HRIS TF MUTU 16 NOV 15 DE'!$B$14:$G$116,6,0)</f>
        <v>22</v>
      </c>
      <c r="AK97" s="38">
        <f t="shared" si="22"/>
        <v>0</v>
      </c>
      <c r="AL97" s="38">
        <f t="shared" si="23"/>
        <v>0</v>
      </c>
      <c r="AM97" s="38">
        <f t="shared" si="24"/>
        <v>0</v>
      </c>
      <c r="AN97" s="39">
        <f t="shared" si="25"/>
        <v>0</v>
      </c>
      <c r="AO97" s="43">
        <f t="shared" si="21"/>
        <v>22</v>
      </c>
      <c r="AP97" s="43">
        <v>0</v>
      </c>
      <c r="AQ97" s="43">
        <v>0</v>
      </c>
      <c r="AR97" s="43">
        <f t="shared" si="30"/>
        <v>22</v>
      </c>
      <c r="AS97" s="46">
        <f t="shared" si="26"/>
        <v>0</v>
      </c>
      <c r="AT97" s="47">
        <f t="shared" si="27"/>
        <v>44770</v>
      </c>
      <c r="AU97" s="47">
        <f t="shared" si="28"/>
        <v>44800</v>
      </c>
      <c r="AV97" s="47">
        <f t="shared" si="29"/>
        <v>44830</v>
      </c>
    </row>
    <row r="98" spans="1:48" s="12" customFormat="1" ht="18" customHeight="1">
      <c r="A98" s="29">
        <v>92</v>
      </c>
      <c r="B98" s="54" t="s">
        <v>338</v>
      </c>
      <c r="C98" s="439" t="s">
        <v>339</v>
      </c>
      <c r="D98" s="25">
        <f>VLOOKUP(B98,'MASTER TF MUTU'!$B$13:$D$246,3,0)</f>
        <v>44740</v>
      </c>
      <c r="E98" s="27">
        <v>1</v>
      </c>
      <c r="F98" s="27">
        <v>1</v>
      </c>
      <c r="G98" s="27">
        <v>1</v>
      </c>
      <c r="H98" s="26"/>
      <c r="I98" s="26"/>
      <c r="J98" s="27">
        <v>1</v>
      </c>
      <c r="K98" s="27">
        <v>1</v>
      </c>
      <c r="L98" s="27">
        <v>1</v>
      </c>
      <c r="M98" s="27">
        <v>1</v>
      </c>
      <c r="N98" s="27">
        <v>1</v>
      </c>
      <c r="O98" s="26"/>
      <c r="P98" s="26"/>
      <c r="Q98" s="27">
        <v>1</v>
      </c>
      <c r="R98" s="27">
        <v>1</v>
      </c>
      <c r="S98" s="27">
        <v>1</v>
      </c>
      <c r="T98" s="27"/>
      <c r="U98" s="27">
        <v>1</v>
      </c>
      <c r="V98" s="28">
        <v>1</v>
      </c>
      <c r="W98" s="26"/>
      <c r="X98" s="26"/>
      <c r="Y98" s="27">
        <v>1</v>
      </c>
      <c r="Z98" s="27">
        <v>1</v>
      </c>
      <c r="AA98" s="27">
        <v>1</v>
      </c>
      <c r="AB98" s="27">
        <v>1</v>
      </c>
      <c r="AC98" s="28">
        <v>1</v>
      </c>
      <c r="AD98" s="26"/>
      <c r="AE98" s="26"/>
      <c r="AF98" s="27">
        <v>1</v>
      </c>
      <c r="AG98" s="27">
        <v>1</v>
      </c>
      <c r="AH98" s="27">
        <v>1</v>
      </c>
      <c r="AI98" s="27">
        <v>1</v>
      </c>
      <c r="AJ98" s="35">
        <f>VLOOKUP(B98,'ABSEN HRIS TF MUTU 16 NOV 15 DE'!$B$14:$G$116,6,0)</f>
        <v>22</v>
      </c>
      <c r="AK98" s="38">
        <f t="shared" si="22"/>
        <v>0</v>
      </c>
      <c r="AL98" s="38">
        <f t="shared" si="23"/>
        <v>0</v>
      </c>
      <c r="AM98" s="38">
        <f t="shared" si="24"/>
        <v>0</v>
      </c>
      <c r="AN98" s="39">
        <f t="shared" si="25"/>
        <v>0</v>
      </c>
      <c r="AO98" s="43">
        <f t="shared" si="21"/>
        <v>22</v>
      </c>
      <c r="AP98" s="43">
        <v>0</v>
      </c>
      <c r="AQ98" s="43">
        <v>0</v>
      </c>
      <c r="AR98" s="43">
        <f t="shared" si="30"/>
        <v>22</v>
      </c>
      <c r="AS98" s="46">
        <f t="shared" si="26"/>
        <v>0</v>
      </c>
      <c r="AT98" s="47">
        <f t="shared" si="27"/>
        <v>44770</v>
      </c>
      <c r="AU98" s="47">
        <f t="shared" si="28"/>
        <v>44800</v>
      </c>
      <c r="AV98" s="47">
        <f t="shared" si="29"/>
        <v>44830</v>
      </c>
    </row>
    <row r="99" spans="1:48" s="12" customFormat="1" ht="18" customHeight="1">
      <c r="A99" s="24">
        <v>93</v>
      </c>
      <c r="B99" s="54" t="s">
        <v>340</v>
      </c>
      <c r="C99" s="439" t="s">
        <v>341</v>
      </c>
      <c r="D99" s="25">
        <f>VLOOKUP(B99,'MASTER TF MUTU'!$B$13:$D$246,3,0)</f>
        <v>44740</v>
      </c>
      <c r="E99" s="27">
        <v>1</v>
      </c>
      <c r="F99" s="27">
        <v>1</v>
      </c>
      <c r="G99" s="27">
        <v>1</v>
      </c>
      <c r="H99" s="26"/>
      <c r="I99" s="26"/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6"/>
      <c r="P99" s="26"/>
      <c r="Q99" s="27">
        <v>1</v>
      </c>
      <c r="R99" s="27">
        <v>1</v>
      </c>
      <c r="S99" s="27">
        <v>1</v>
      </c>
      <c r="T99" s="27"/>
      <c r="U99" s="27">
        <v>1</v>
      </c>
      <c r="V99" s="28">
        <v>1</v>
      </c>
      <c r="W99" s="26"/>
      <c r="X99" s="26"/>
      <c r="Y99" s="27">
        <v>1</v>
      </c>
      <c r="Z99" s="27">
        <v>1</v>
      </c>
      <c r="AA99" s="27">
        <v>1</v>
      </c>
      <c r="AB99" s="27">
        <v>1</v>
      </c>
      <c r="AC99" s="28">
        <v>1</v>
      </c>
      <c r="AD99" s="26"/>
      <c r="AE99" s="26"/>
      <c r="AF99" s="27">
        <v>1</v>
      </c>
      <c r="AG99" s="27">
        <v>1</v>
      </c>
      <c r="AH99" s="27">
        <v>1</v>
      </c>
      <c r="AI99" s="407" t="s">
        <v>373</v>
      </c>
      <c r="AJ99" s="35">
        <f>VLOOKUP(B99,'ABSEN HRIS TF MUTU 16 NOV 15 DE'!$B$14:$G$116,6,0)</f>
        <v>21</v>
      </c>
      <c r="AK99" s="38">
        <f t="shared" si="22"/>
        <v>0</v>
      </c>
      <c r="AL99" s="38">
        <f t="shared" si="23"/>
        <v>0</v>
      </c>
      <c r="AM99" s="38">
        <f t="shared" si="24"/>
        <v>1</v>
      </c>
      <c r="AN99" s="39">
        <f t="shared" si="25"/>
        <v>1</v>
      </c>
      <c r="AO99" s="43">
        <f t="shared" si="21"/>
        <v>21</v>
      </c>
      <c r="AP99" s="43">
        <v>0</v>
      </c>
      <c r="AQ99" s="43">
        <v>0</v>
      </c>
      <c r="AR99" s="43">
        <f t="shared" si="30"/>
        <v>21</v>
      </c>
      <c r="AS99" s="46">
        <f t="shared" si="26"/>
        <v>0</v>
      </c>
      <c r="AT99" s="47">
        <f t="shared" si="27"/>
        <v>44770</v>
      </c>
      <c r="AU99" s="47">
        <f t="shared" si="28"/>
        <v>44800</v>
      </c>
      <c r="AV99" s="47">
        <f t="shared" si="29"/>
        <v>44830</v>
      </c>
    </row>
    <row r="100" spans="1:48" s="12" customFormat="1" ht="18" customHeight="1">
      <c r="A100" s="29">
        <v>94</v>
      </c>
      <c r="B100" s="54" t="s">
        <v>342</v>
      </c>
      <c r="C100" s="439" t="s">
        <v>343</v>
      </c>
      <c r="D100" s="25">
        <f>VLOOKUP(B100,'MASTER TF MUTU'!$B$13:$D$246,3,0)</f>
        <v>44740</v>
      </c>
      <c r="E100" s="27">
        <v>1</v>
      </c>
      <c r="F100" s="27">
        <v>1</v>
      </c>
      <c r="G100" s="27">
        <v>1</v>
      </c>
      <c r="H100" s="26"/>
      <c r="I100" s="26"/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6"/>
      <c r="P100" s="26"/>
      <c r="Q100" s="27">
        <v>1</v>
      </c>
      <c r="R100" s="27">
        <v>1</v>
      </c>
      <c r="S100" s="27">
        <v>1</v>
      </c>
      <c r="T100" s="27"/>
      <c r="U100" s="27">
        <v>1</v>
      </c>
      <c r="V100" s="28">
        <v>1</v>
      </c>
      <c r="W100" s="26"/>
      <c r="X100" s="26"/>
      <c r="Y100" s="27">
        <v>1</v>
      </c>
      <c r="Z100" s="27">
        <v>1</v>
      </c>
      <c r="AA100" s="27">
        <v>1</v>
      </c>
      <c r="AB100" s="27">
        <v>1</v>
      </c>
      <c r="AC100" s="28">
        <v>1</v>
      </c>
      <c r="AD100" s="26"/>
      <c r="AE100" s="26"/>
      <c r="AF100" s="27">
        <v>1</v>
      </c>
      <c r="AG100" s="27">
        <v>1</v>
      </c>
      <c r="AH100" s="27">
        <v>1</v>
      </c>
      <c r="AI100" s="407" t="s">
        <v>373</v>
      </c>
      <c r="AJ100" s="35">
        <f>VLOOKUP(B100,'ABSEN HRIS TF MUTU 16 NOV 15 DE'!$B$14:$G$116,6,0)</f>
        <v>21</v>
      </c>
      <c r="AK100" s="38">
        <f t="shared" si="22"/>
        <v>0</v>
      </c>
      <c r="AL100" s="38">
        <f t="shared" si="23"/>
        <v>0</v>
      </c>
      <c r="AM100" s="38">
        <f t="shared" si="24"/>
        <v>1</v>
      </c>
      <c r="AN100" s="39">
        <f t="shared" si="25"/>
        <v>1</v>
      </c>
      <c r="AO100" s="43">
        <f t="shared" si="21"/>
        <v>21</v>
      </c>
      <c r="AP100" s="43">
        <v>0</v>
      </c>
      <c r="AQ100" s="43">
        <v>0</v>
      </c>
      <c r="AR100" s="43">
        <f t="shared" si="30"/>
        <v>21</v>
      </c>
      <c r="AS100" s="46">
        <f t="shared" si="26"/>
        <v>0</v>
      </c>
      <c r="AT100" s="47">
        <f t="shared" si="27"/>
        <v>44770</v>
      </c>
      <c r="AU100" s="47">
        <f t="shared" si="28"/>
        <v>44800</v>
      </c>
      <c r="AV100" s="47">
        <f t="shared" si="29"/>
        <v>44830</v>
      </c>
    </row>
    <row r="101" spans="1:48" s="12" customFormat="1" ht="18" customHeight="1">
      <c r="A101" s="24">
        <v>95</v>
      </c>
      <c r="B101" s="54" t="s">
        <v>344</v>
      </c>
      <c r="C101" s="439" t="s">
        <v>345</v>
      </c>
      <c r="D101" s="25">
        <f>VLOOKUP(B101,'MASTER TF MUTU'!$B$13:$D$246,3,0)</f>
        <v>44740</v>
      </c>
      <c r="E101" s="27">
        <v>1</v>
      </c>
      <c r="F101" s="27">
        <v>1</v>
      </c>
      <c r="G101" s="27">
        <v>1</v>
      </c>
      <c r="H101" s="26"/>
      <c r="I101" s="26"/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6"/>
      <c r="P101" s="26"/>
      <c r="Q101" s="27">
        <v>1</v>
      </c>
      <c r="R101" s="407" t="s">
        <v>371</v>
      </c>
      <c r="S101" s="27">
        <v>1</v>
      </c>
      <c r="T101" s="27"/>
      <c r="U101" s="27">
        <v>1</v>
      </c>
      <c r="V101" s="28">
        <v>1</v>
      </c>
      <c r="W101" s="26"/>
      <c r="X101" s="26"/>
      <c r="Y101" s="27">
        <v>1</v>
      </c>
      <c r="Z101" s="27">
        <v>1</v>
      </c>
      <c r="AA101" s="27">
        <v>1</v>
      </c>
      <c r="AB101" s="27">
        <v>1</v>
      </c>
      <c r="AC101" s="28">
        <v>1</v>
      </c>
      <c r="AD101" s="26"/>
      <c r="AE101" s="26"/>
      <c r="AF101" s="27">
        <v>1</v>
      </c>
      <c r="AG101" s="27">
        <v>1</v>
      </c>
      <c r="AH101" s="27">
        <v>1</v>
      </c>
      <c r="AI101" s="27">
        <v>1</v>
      </c>
      <c r="AJ101" s="35">
        <f>VLOOKUP(B101,'ABSEN HRIS TF MUTU 16 NOV 15 DE'!$B$14:$G$116,6,0)</f>
        <v>21</v>
      </c>
      <c r="AK101" s="38">
        <f t="shared" si="22"/>
        <v>1</v>
      </c>
      <c r="AL101" s="38">
        <f t="shared" si="23"/>
        <v>0</v>
      </c>
      <c r="AM101" s="38">
        <f t="shared" si="24"/>
        <v>0</v>
      </c>
      <c r="AN101" s="39">
        <f t="shared" si="25"/>
        <v>1</v>
      </c>
      <c r="AO101" s="43">
        <f t="shared" si="21"/>
        <v>21</v>
      </c>
      <c r="AP101" s="43">
        <v>0</v>
      </c>
      <c r="AQ101" s="43">
        <v>0</v>
      </c>
      <c r="AR101" s="43">
        <f t="shared" si="30"/>
        <v>21</v>
      </c>
      <c r="AS101" s="46">
        <f t="shared" si="26"/>
        <v>0</v>
      </c>
      <c r="AT101" s="47">
        <f t="shared" si="27"/>
        <v>44770</v>
      </c>
      <c r="AU101" s="47">
        <f t="shared" si="28"/>
        <v>44800</v>
      </c>
      <c r="AV101" s="47">
        <f t="shared" si="29"/>
        <v>44830</v>
      </c>
    </row>
    <row r="102" spans="1:48" s="12" customFormat="1" ht="18" customHeight="1">
      <c r="A102" s="29">
        <v>96</v>
      </c>
      <c r="B102" s="54" t="s">
        <v>346</v>
      </c>
      <c r="C102" s="439" t="s">
        <v>347</v>
      </c>
      <c r="D102" s="25">
        <f>VLOOKUP(B102,'MASTER TF MUTU'!$B$13:$D$246,3,0)</f>
        <v>44740</v>
      </c>
      <c r="E102" s="27">
        <v>1</v>
      </c>
      <c r="F102" s="407" t="s">
        <v>371</v>
      </c>
      <c r="G102" s="27">
        <v>1</v>
      </c>
      <c r="H102" s="26"/>
      <c r="I102" s="26"/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6"/>
      <c r="P102" s="26"/>
      <c r="Q102" s="27">
        <v>1</v>
      </c>
      <c r="R102" s="27">
        <v>1</v>
      </c>
      <c r="S102" s="27">
        <v>1</v>
      </c>
      <c r="T102" s="27"/>
      <c r="U102" s="27">
        <v>1</v>
      </c>
      <c r="V102" s="28">
        <v>1</v>
      </c>
      <c r="W102" s="26"/>
      <c r="X102" s="26"/>
      <c r="Y102" s="27">
        <v>1</v>
      </c>
      <c r="Z102" s="27">
        <v>1</v>
      </c>
      <c r="AA102" s="27">
        <v>1</v>
      </c>
      <c r="AB102" s="27">
        <v>1</v>
      </c>
      <c r="AC102" s="28">
        <v>1</v>
      </c>
      <c r="AD102" s="26"/>
      <c r="AE102" s="26"/>
      <c r="AF102" s="27">
        <v>1</v>
      </c>
      <c r="AG102" s="27">
        <v>1</v>
      </c>
      <c r="AH102" s="27">
        <v>1</v>
      </c>
      <c r="AI102" s="27">
        <v>1</v>
      </c>
      <c r="AJ102" s="35">
        <f>VLOOKUP(B102,'ABSEN HRIS TF MUTU 16 NOV 15 DE'!$B$14:$G$116,6,0)</f>
        <v>21</v>
      </c>
      <c r="AK102" s="38">
        <f t="shared" si="22"/>
        <v>1</v>
      </c>
      <c r="AL102" s="38">
        <f t="shared" si="23"/>
        <v>0</v>
      </c>
      <c r="AM102" s="38">
        <f t="shared" si="24"/>
        <v>0</v>
      </c>
      <c r="AN102" s="39">
        <f t="shared" si="25"/>
        <v>1</v>
      </c>
      <c r="AO102" s="43">
        <f t="shared" si="21"/>
        <v>21</v>
      </c>
      <c r="AP102" s="43">
        <v>0</v>
      </c>
      <c r="AQ102" s="43">
        <v>0</v>
      </c>
      <c r="AR102" s="43">
        <f t="shared" si="30"/>
        <v>21</v>
      </c>
      <c r="AS102" s="46">
        <f t="shared" si="26"/>
        <v>0</v>
      </c>
      <c r="AT102" s="47">
        <f t="shared" si="27"/>
        <v>44770</v>
      </c>
      <c r="AU102" s="47">
        <f t="shared" si="28"/>
        <v>44800</v>
      </c>
      <c r="AV102" s="47">
        <f t="shared" si="29"/>
        <v>44830</v>
      </c>
    </row>
    <row r="103" spans="1:48" s="12" customFormat="1" ht="18" customHeight="1">
      <c r="A103" s="24">
        <v>97</v>
      </c>
      <c r="B103" s="54" t="s">
        <v>348</v>
      </c>
      <c r="C103" s="439" t="s">
        <v>349</v>
      </c>
      <c r="D103" s="25">
        <f>VLOOKUP(B103,'MASTER TF MUTU'!$B$13:$D$246,3,0)</f>
        <v>44740</v>
      </c>
      <c r="E103" s="27">
        <v>1</v>
      </c>
      <c r="F103" s="27">
        <v>1</v>
      </c>
      <c r="G103" s="27">
        <v>1</v>
      </c>
      <c r="H103" s="26"/>
      <c r="I103" s="26"/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6"/>
      <c r="P103" s="26"/>
      <c r="Q103" s="27">
        <v>1</v>
      </c>
      <c r="R103" s="27">
        <v>1</v>
      </c>
      <c r="S103" s="27">
        <v>1</v>
      </c>
      <c r="T103" s="27"/>
      <c r="U103" s="27">
        <v>1</v>
      </c>
      <c r="V103" s="28">
        <v>1</v>
      </c>
      <c r="W103" s="26"/>
      <c r="X103" s="26"/>
      <c r="Y103" s="27">
        <v>1</v>
      </c>
      <c r="Z103" s="27">
        <v>1</v>
      </c>
      <c r="AA103" s="27">
        <v>1</v>
      </c>
      <c r="AB103" s="27">
        <v>1</v>
      </c>
      <c r="AC103" s="28">
        <v>1</v>
      </c>
      <c r="AD103" s="26"/>
      <c r="AE103" s="26"/>
      <c r="AF103" s="27">
        <v>1</v>
      </c>
      <c r="AG103" s="27">
        <v>1</v>
      </c>
      <c r="AH103" s="27">
        <v>1</v>
      </c>
      <c r="AI103" s="27">
        <v>1</v>
      </c>
      <c r="AJ103" s="35">
        <f>VLOOKUP(B103,'ABSEN HRIS TF MUTU 16 NOV 15 DE'!$B$14:$G$116,6,0)</f>
        <v>22</v>
      </c>
      <c r="AK103" s="38">
        <f t="shared" si="22"/>
        <v>0</v>
      </c>
      <c r="AL103" s="38">
        <f t="shared" si="23"/>
        <v>0</v>
      </c>
      <c r="AM103" s="38">
        <f t="shared" si="24"/>
        <v>0</v>
      </c>
      <c r="AN103" s="39">
        <f t="shared" si="25"/>
        <v>0</v>
      </c>
      <c r="AO103" s="43">
        <f t="shared" si="21"/>
        <v>22</v>
      </c>
      <c r="AP103" s="43">
        <v>0</v>
      </c>
      <c r="AQ103" s="43">
        <v>0</v>
      </c>
      <c r="AR103" s="43">
        <f t="shared" si="30"/>
        <v>22</v>
      </c>
      <c r="AS103" s="46">
        <f t="shared" si="26"/>
        <v>0</v>
      </c>
      <c r="AT103" s="47">
        <f t="shared" si="27"/>
        <v>44770</v>
      </c>
      <c r="AU103" s="47">
        <f t="shared" si="28"/>
        <v>44800</v>
      </c>
      <c r="AV103" s="47">
        <f t="shared" si="29"/>
        <v>44830</v>
      </c>
    </row>
    <row r="104" spans="1:48" s="12" customFormat="1" ht="18" customHeight="1">
      <c r="A104" s="29">
        <v>98</v>
      </c>
      <c r="B104" s="54" t="s">
        <v>350</v>
      </c>
      <c r="C104" s="439" t="s">
        <v>351</v>
      </c>
      <c r="D104" s="25">
        <f>VLOOKUP(B104,'MASTER TF MUTU'!$B$13:$D$246,3,0)</f>
        <v>44740</v>
      </c>
      <c r="E104" s="27">
        <v>1</v>
      </c>
      <c r="F104" s="27">
        <v>1</v>
      </c>
      <c r="G104" s="27">
        <v>1</v>
      </c>
      <c r="H104" s="26"/>
      <c r="I104" s="26"/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6"/>
      <c r="P104" s="26"/>
      <c r="Q104" s="27">
        <v>1</v>
      </c>
      <c r="R104" s="27">
        <v>1</v>
      </c>
      <c r="S104" s="27">
        <v>1</v>
      </c>
      <c r="T104" s="27"/>
      <c r="U104" s="27">
        <v>1</v>
      </c>
      <c r="V104" s="28">
        <v>1</v>
      </c>
      <c r="W104" s="26"/>
      <c r="X104" s="26"/>
      <c r="Y104" s="27">
        <v>1</v>
      </c>
      <c r="Z104" s="27">
        <v>1</v>
      </c>
      <c r="AA104" s="27">
        <v>1</v>
      </c>
      <c r="AB104" s="27">
        <v>1</v>
      </c>
      <c r="AC104" s="408" t="s">
        <v>371</v>
      </c>
      <c r="AD104" s="26"/>
      <c r="AE104" s="26"/>
      <c r="AF104" s="27">
        <v>1</v>
      </c>
      <c r="AG104" s="27">
        <v>1</v>
      </c>
      <c r="AH104" s="27">
        <v>1</v>
      </c>
      <c r="AI104" s="27">
        <v>1</v>
      </c>
      <c r="AJ104" s="35">
        <f>VLOOKUP(B104,'ABSEN HRIS TF MUTU 16 NOV 15 DE'!$B$14:$G$116,6,0)</f>
        <v>21</v>
      </c>
      <c r="AK104" s="38">
        <f t="shared" si="22"/>
        <v>1</v>
      </c>
      <c r="AL104" s="38">
        <f t="shared" si="23"/>
        <v>0</v>
      </c>
      <c r="AM104" s="38">
        <f t="shared" si="24"/>
        <v>0</v>
      </c>
      <c r="AN104" s="39">
        <f t="shared" si="25"/>
        <v>1</v>
      </c>
      <c r="AO104" s="43">
        <f t="shared" si="21"/>
        <v>21</v>
      </c>
      <c r="AP104" s="43">
        <v>0</v>
      </c>
      <c r="AQ104" s="43">
        <v>0</v>
      </c>
      <c r="AR104" s="43">
        <f t="shared" si="30"/>
        <v>21</v>
      </c>
      <c r="AS104" s="46">
        <f t="shared" si="26"/>
        <v>0</v>
      </c>
      <c r="AT104" s="47">
        <f t="shared" si="27"/>
        <v>44770</v>
      </c>
      <c r="AU104" s="47">
        <f t="shared" si="28"/>
        <v>44800</v>
      </c>
      <c r="AV104" s="47">
        <f t="shared" si="29"/>
        <v>44830</v>
      </c>
    </row>
    <row r="105" spans="1:48" s="12" customFormat="1" ht="18" customHeight="1">
      <c r="A105" s="24">
        <v>99</v>
      </c>
      <c r="B105" s="54" t="s">
        <v>352</v>
      </c>
      <c r="C105" s="439" t="s">
        <v>353</v>
      </c>
      <c r="D105" s="25">
        <f>VLOOKUP(B105,'MASTER TF MUTU'!$B$13:$D$246,3,0)</f>
        <v>44740</v>
      </c>
      <c r="E105" s="27">
        <v>1</v>
      </c>
      <c r="F105" s="27">
        <v>1</v>
      </c>
      <c r="G105" s="27">
        <v>1</v>
      </c>
      <c r="H105" s="26"/>
      <c r="I105" s="26"/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6"/>
      <c r="P105" s="26"/>
      <c r="Q105" s="27">
        <v>1</v>
      </c>
      <c r="R105" s="27">
        <v>1</v>
      </c>
      <c r="S105" s="27">
        <v>1</v>
      </c>
      <c r="T105" s="27"/>
      <c r="U105" s="27">
        <v>1</v>
      </c>
      <c r="V105" s="28">
        <v>1</v>
      </c>
      <c r="W105" s="26"/>
      <c r="X105" s="26"/>
      <c r="Y105" s="27">
        <v>1</v>
      </c>
      <c r="Z105" s="27">
        <v>1</v>
      </c>
      <c r="AA105" s="27">
        <v>1</v>
      </c>
      <c r="AB105" s="27">
        <v>1</v>
      </c>
      <c r="AC105" s="28">
        <v>1</v>
      </c>
      <c r="AD105" s="26"/>
      <c r="AE105" s="26"/>
      <c r="AF105" s="27">
        <v>1</v>
      </c>
      <c r="AG105" s="27">
        <v>1</v>
      </c>
      <c r="AH105" s="27">
        <v>1</v>
      </c>
      <c r="AI105" s="407" t="s">
        <v>373</v>
      </c>
      <c r="AJ105" s="35">
        <f>VLOOKUP(B105,'ABSEN HRIS TF MUTU 16 NOV 15 DE'!$B$14:$G$116,6,0)</f>
        <v>21</v>
      </c>
      <c r="AK105" s="38">
        <f t="shared" si="22"/>
        <v>0</v>
      </c>
      <c r="AL105" s="38">
        <f t="shared" si="23"/>
        <v>0</v>
      </c>
      <c r="AM105" s="38">
        <f t="shared" si="24"/>
        <v>1</v>
      </c>
      <c r="AN105" s="39">
        <f t="shared" si="25"/>
        <v>1</v>
      </c>
      <c r="AO105" s="43">
        <f t="shared" si="21"/>
        <v>21</v>
      </c>
      <c r="AP105" s="43">
        <v>0</v>
      </c>
      <c r="AQ105" s="43">
        <v>0</v>
      </c>
      <c r="AR105" s="43">
        <f t="shared" si="30"/>
        <v>21</v>
      </c>
      <c r="AS105" s="46">
        <f t="shared" si="26"/>
        <v>0</v>
      </c>
      <c r="AT105" s="47">
        <f t="shared" si="27"/>
        <v>44770</v>
      </c>
      <c r="AU105" s="47">
        <f t="shared" si="28"/>
        <v>44800</v>
      </c>
      <c r="AV105" s="47">
        <f t="shared" si="29"/>
        <v>44830</v>
      </c>
    </row>
    <row r="106" spans="1:48" s="12" customFormat="1" ht="18" customHeight="1">
      <c r="A106" s="29">
        <v>100</v>
      </c>
      <c r="B106" s="54" t="s">
        <v>354</v>
      </c>
      <c r="C106" s="439" t="s">
        <v>355</v>
      </c>
      <c r="D106" s="25">
        <f>VLOOKUP(B106,'MASTER TF MUTU'!$B$13:$D$246,3,0)</f>
        <v>44740</v>
      </c>
      <c r="E106" s="27">
        <v>1</v>
      </c>
      <c r="F106" s="27">
        <v>1</v>
      </c>
      <c r="G106" s="27">
        <v>1</v>
      </c>
      <c r="H106" s="26"/>
      <c r="I106" s="26"/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6"/>
      <c r="P106" s="26"/>
      <c r="Q106" s="27">
        <v>1</v>
      </c>
      <c r="R106" s="27">
        <v>1</v>
      </c>
      <c r="S106" s="27">
        <v>1</v>
      </c>
      <c r="T106" s="27"/>
      <c r="U106" s="27">
        <v>1</v>
      </c>
      <c r="V106" s="28">
        <v>1</v>
      </c>
      <c r="W106" s="26"/>
      <c r="X106" s="26"/>
      <c r="Y106" s="27">
        <v>1</v>
      </c>
      <c r="Z106" s="27">
        <v>1</v>
      </c>
      <c r="AA106" s="27">
        <v>1</v>
      </c>
      <c r="AB106" s="27">
        <v>1</v>
      </c>
      <c r="AC106" s="28">
        <v>1</v>
      </c>
      <c r="AD106" s="26"/>
      <c r="AE106" s="26"/>
      <c r="AF106" s="27">
        <v>1</v>
      </c>
      <c r="AG106" s="27">
        <v>1</v>
      </c>
      <c r="AH106" s="27">
        <v>1</v>
      </c>
      <c r="AI106" s="27">
        <v>1</v>
      </c>
      <c r="AJ106" s="35">
        <f>VLOOKUP(B106,'ABSEN HRIS TF MUTU 16 NOV 15 DE'!$B$14:$G$116,6,0)</f>
        <v>22</v>
      </c>
      <c r="AK106" s="38">
        <f t="shared" si="22"/>
        <v>0</v>
      </c>
      <c r="AL106" s="38">
        <f t="shared" si="23"/>
        <v>0</v>
      </c>
      <c r="AM106" s="38">
        <f t="shared" si="24"/>
        <v>0</v>
      </c>
      <c r="AN106" s="39">
        <f t="shared" si="25"/>
        <v>0</v>
      </c>
      <c r="AO106" s="43">
        <f t="shared" si="21"/>
        <v>22</v>
      </c>
      <c r="AP106" s="43">
        <v>0</v>
      </c>
      <c r="AQ106" s="43">
        <v>0</v>
      </c>
      <c r="AR106" s="43">
        <f t="shared" si="30"/>
        <v>22</v>
      </c>
      <c r="AS106" s="46">
        <f t="shared" si="26"/>
        <v>0</v>
      </c>
      <c r="AT106" s="47">
        <f t="shared" si="27"/>
        <v>44770</v>
      </c>
      <c r="AU106" s="47">
        <f t="shared" si="28"/>
        <v>44800</v>
      </c>
      <c r="AV106" s="47">
        <f t="shared" si="29"/>
        <v>44830</v>
      </c>
    </row>
    <row r="107" spans="1:48" s="12" customFormat="1" ht="18" customHeight="1">
      <c r="A107" s="24">
        <v>101</v>
      </c>
      <c r="B107" s="54" t="s">
        <v>356</v>
      </c>
      <c r="C107" s="439" t="s">
        <v>357</v>
      </c>
      <c r="D107" s="25">
        <f>VLOOKUP(B107,'MASTER TF MUTU'!$B$13:$D$246,3,0)</f>
        <v>44740</v>
      </c>
      <c r="E107" s="27">
        <v>1</v>
      </c>
      <c r="F107" s="27">
        <v>1</v>
      </c>
      <c r="G107" s="27">
        <v>1</v>
      </c>
      <c r="H107" s="26"/>
      <c r="I107" s="26"/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6"/>
      <c r="P107" s="26"/>
      <c r="Q107" s="27">
        <v>1</v>
      </c>
      <c r="R107" s="27">
        <v>1</v>
      </c>
      <c r="S107" s="27">
        <v>1</v>
      </c>
      <c r="T107" s="27"/>
      <c r="U107" s="27">
        <v>1</v>
      </c>
      <c r="V107" s="28">
        <v>1</v>
      </c>
      <c r="W107" s="26"/>
      <c r="X107" s="26"/>
      <c r="Y107" s="27">
        <v>1</v>
      </c>
      <c r="Z107" s="27">
        <v>1</v>
      </c>
      <c r="AA107" s="27">
        <v>1</v>
      </c>
      <c r="AB107" s="27">
        <v>1</v>
      </c>
      <c r="AC107" s="28">
        <v>1</v>
      </c>
      <c r="AD107" s="26"/>
      <c r="AE107" s="26"/>
      <c r="AF107" s="27">
        <v>1</v>
      </c>
      <c r="AG107" s="27">
        <v>1</v>
      </c>
      <c r="AH107" s="27">
        <v>1</v>
      </c>
      <c r="AI107" s="27">
        <v>1</v>
      </c>
      <c r="AJ107" s="35">
        <f>VLOOKUP(B107,'ABSEN HRIS TF MUTU 16 NOV 15 DE'!$B$14:$G$116,6,0)</f>
        <v>22</v>
      </c>
      <c r="AK107" s="38">
        <f t="shared" si="22"/>
        <v>0</v>
      </c>
      <c r="AL107" s="38">
        <f t="shared" si="23"/>
        <v>0</v>
      </c>
      <c r="AM107" s="38">
        <f t="shared" si="24"/>
        <v>0</v>
      </c>
      <c r="AN107" s="39">
        <f t="shared" si="25"/>
        <v>0</v>
      </c>
      <c r="AO107" s="43">
        <f t="shared" si="21"/>
        <v>22</v>
      </c>
      <c r="AP107" s="43">
        <v>0</v>
      </c>
      <c r="AQ107" s="43">
        <v>0</v>
      </c>
      <c r="AR107" s="43">
        <f t="shared" si="30"/>
        <v>22</v>
      </c>
      <c r="AS107" s="46">
        <f t="shared" si="26"/>
        <v>0</v>
      </c>
      <c r="AT107" s="47">
        <f t="shared" si="27"/>
        <v>44770</v>
      </c>
      <c r="AU107" s="47">
        <f t="shared" si="28"/>
        <v>44800</v>
      </c>
      <c r="AV107" s="47">
        <f t="shared" si="29"/>
        <v>44830</v>
      </c>
    </row>
    <row r="108" spans="1:48" s="12" customFormat="1" ht="18" customHeight="1">
      <c r="A108" s="29">
        <v>102</v>
      </c>
      <c r="B108" s="54" t="s">
        <v>358</v>
      </c>
      <c r="C108" s="439" t="s">
        <v>359</v>
      </c>
      <c r="D108" s="25">
        <f>VLOOKUP(B108,'MASTER TF MUTU'!$B$13:$D$246,3,0)</f>
        <v>44740</v>
      </c>
      <c r="E108" s="27">
        <v>1</v>
      </c>
      <c r="F108" s="27">
        <v>1</v>
      </c>
      <c r="G108" s="27">
        <v>1</v>
      </c>
      <c r="H108" s="26"/>
      <c r="I108" s="26"/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6"/>
      <c r="P108" s="26"/>
      <c r="Q108" s="27">
        <v>1</v>
      </c>
      <c r="R108" s="27">
        <v>1</v>
      </c>
      <c r="S108" s="27">
        <v>1</v>
      </c>
      <c r="T108" s="27"/>
      <c r="U108" s="27">
        <v>1</v>
      </c>
      <c r="V108" s="28">
        <v>1</v>
      </c>
      <c r="W108" s="26"/>
      <c r="X108" s="26"/>
      <c r="Y108" s="27">
        <v>1</v>
      </c>
      <c r="Z108" s="27">
        <v>1</v>
      </c>
      <c r="AA108" s="27">
        <v>1</v>
      </c>
      <c r="AB108" s="27">
        <v>1</v>
      </c>
      <c r="AC108" s="28">
        <v>1</v>
      </c>
      <c r="AD108" s="26"/>
      <c r="AE108" s="26"/>
      <c r="AF108" s="27">
        <v>1</v>
      </c>
      <c r="AG108" s="27">
        <v>1</v>
      </c>
      <c r="AH108" s="27">
        <v>1</v>
      </c>
      <c r="AI108" s="27">
        <v>1</v>
      </c>
      <c r="AJ108" s="35">
        <f>VLOOKUP(B108,'ABSEN HRIS TF MUTU 16 NOV 15 DE'!$B$14:$G$116,6,0)</f>
        <v>22</v>
      </c>
      <c r="AK108" s="38">
        <f t="shared" si="22"/>
        <v>0</v>
      </c>
      <c r="AL108" s="38">
        <f t="shared" si="23"/>
        <v>0</v>
      </c>
      <c r="AM108" s="38">
        <f t="shared" si="24"/>
        <v>0</v>
      </c>
      <c r="AN108" s="39">
        <f t="shared" si="25"/>
        <v>0</v>
      </c>
      <c r="AO108" s="43">
        <f t="shared" si="21"/>
        <v>22</v>
      </c>
      <c r="AP108" s="43">
        <v>0</v>
      </c>
      <c r="AQ108" s="43">
        <v>0</v>
      </c>
      <c r="AR108" s="43">
        <f t="shared" si="30"/>
        <v>22</v>
      </c>
      <c r="AS108" s="46">
        <f t="shared" si="26"/>
        <v>0</v>
      </c>
      <c r="AT108" s="47">
        <f t="shared" si="27"/>
        <v>44770</v>
      </c>
      <c r="AU108" s="47">
        <f t="shared" si="28"/>
        <v>44800</v>
      </c>
      <c r="AV108" s="47">
        <f t="shared" si="29"/>
        <v>44830</v>
      </c>
    </row>
    <row r="109" spans="1:48" s="12" customFormat="1" ht="18" customHeight="1">
      <c r="A109" s="24">
        <v>103</v>
      </c>
      <c r="B109" s="53" t="s">
        <v>360</v>
      </c>
      <c r="C109" s="438" t="s">
        <v>361</v>
      </c>
      <c r="D109" s="25">
        <f>VLOOKUP(B109,'MASTER TF MUTU'!$B$13:$D$246,3,0)</f>
        <v>44750</v>
      </c>
      <c r="E109" s="27">
        <v>1</v>
      </c>
      <c r="F109" s="27">
        <v>1</v>
      </c>
      <c r="G109" s="27">
        <v>1</v>
      </c>
      <c r="H109" s="26"/>
      <c r="I109" s="26"/>
      <c r="J109" s="27">
        <v>1</v>
      </c>
      <c r="K109" s="27">
        <v>1</v>
      </c>
      <c r="L109" s="27">
        <v>1</v>
      </c>
      <c r="M109" s="27">
        <v>1</v>
      </c>
      <c r="N109" s="27">
        <v>1</v>
      </c>
      <c r="O109" s="26"/>
      <c r="P109" s="26"/>
      <c r="Q109" s="27">
        <v>1</v>
      </c>
      <c r="R109" s="27">
        <v>1</v>
      </c>
      <c r="S109" s="27">
        <v>1</v>
      </c>
      <c r="T109" s="27"/>
      <c r="U109" s="27">
        <v>1</v>
      </c>
      <c r="V109" s="28">
        <v>1</v>
      </c>
      <c r="W109" s="26"/>
      <c r="X109" s="26"/>
      <c r="Y109" s="27">
        <v>1</v>
      </c>
      <c r="Z109" s="27">
        <v>1</v>
      </c>
      <c r="AA109" s="27">
        <v>1</v>
      </c>
      <c r="AB109" s="27">
        <v>1</v>
      </c>
      <c r="AC109" s="408" t="s">
        <v>371</v>
      </c>
      <c r="AD109" s="26"/>
      <c r="AE109" s="26"/>
      <c r="AF109" s="27">
        <v>1</v>
      </c>
      <c r="AG109" s="27">
        <v>1</v>
      </c>
      <c r="AH109" s="27">
        <v>1</v>
      </c>
      <c r="AI109" s="27">
        <v>1</v>
      </c>
      <c r="AJ109" s="35">
        <f>VLOOKUP(B109,'ABSEN HRIS TF MUTU 16 NOV 15 DE'!$B$14:$G$116,6,0)</f>
        <v>21</v>
      </c>
      <c r="AK109" s="38">
        <f t="shared" si="22"/>
        <v>1</v>
      </c>
      <c r="AL109" s="38">
        <f t="shared" si="23"/>
        <v>0</v>
      </c>
      <c r="AM109" s="38">
        <f t="shared" si="24"/>
        <v>0</v>
      </c>
      <c r="AN109" s="39">
        <f t="shared" si="25"/>
        <v>1</v>
      </c>
      <c r="AO109" s="43">
        <f t="shared" si="21"/>
        <v>21</v>
      </c>
      <c r="AP109" s="43">
        <v>0</v>
      </c>
      <c r="AQ109" s="43">
        <v>0</v>
      </c>
      <c r="AR109" s="43">
        <f t="shared" si="30"/>
        <v>21</v>
      </c>
      <c r="AS109" s="46">
        <f t="shared" si="26"/>
        <v>0</v>
      </c>
      <c r="AT109" s="47">
        <f t="shared" si="27"/>
        <v>44780</v>
      </c>
      <c r="AU109" s="47">
        <f t="shared" si="28"/>
        <v>44810</v>
      </c>
      <c r="AV109" s="47">
        <f t="shared" si="29"/>
        <v>44840</v>
      </c>
    </row>
    <row r="110" spans="1:48" ht="20.100000000000001" customHeight="1">
      <c r="A110" s="29"/>
      <c r="B110" s="55"/>
      <c r="C110" s="55"/>
      <c r="D110" s="56"/>
      <c r="E110" s="269">
        <f>SUM(E7:E109)</f>
        <v>101</v>
      </c>
      <c r="F110" s="269">
        <f t="shared" ref="F110:AR110" si="31">SUM(F7:F109)</f>
        <v>98</v>
      </c>
      <c r="G110" s="269">
        <f t="shared" si="31"/>
        <v>99</v>
      </c>
      <c r="H110" s="269">
        <f t="shared" si="31"/>
        <v>0</v>
      </c>
      <c r="I110" s="269">
        <f t="shared" si="31"/>
        <v>0</v>
      </c>
      <c r="J110" s="269">
        <f t="shared" si="31"/>
        <v>101</v>
      </c>
      <c r="K110" s="269">
        <f t="shared" si="31"/>
        <v>102</v>
      </c>
      <c r="L110" s="269">
        <f t="shared" si="31"/>
        <v>101</v>
      </c>
      <c r="M110" s="269">
        <f t="shared" si="31"/>
        <v>101</v>
      </c>
      <c r="N110" s="269">
        <f t="shared" si="31"/>
        <v>101</v>
      </c>
      <c r="O110" s="269">
        <f t="shared" si="31"/>
        <v>0</v>
      </c>
      <c r="P110" s="269">
        <f t="shared" si="31"/>
        <v>0</v>
      </c>
      <c r="Q110" s="269">
        <f t="shared" si="31"/>
        <v>98</v>
      </c>
      <c r="R110" s="269">
        <f t="shared" si="31"/>
        <v>98</v>
      </c>
      <c r="S110" s="269">
        <f t="shared" si="31"/>
        <v>97</v>
      </c>
      <c r="T110" s="269">
        <f t="shared" si="31"/>
        <v>0</v>
      </c>
      <c r="U110" s="269">
        <f t="shared" si="31"/>
        <v>101</v>
      </c>
      <c r="V110" s="269">
        <f t="shared" si="31"/>
        <v>102</v>
      </c>
      <c r="W110" s="269">
        <f t="shared" si="31"/>
        <v>0</v>
      </c>
      <c r="X110" s="269">
        <f t="shared" si="31"/>
        <v>0</v>
      </c>
      <c r="Y110" s="269">
        <f t="shared" si="31"/>
        <v>102</v>
      </c>
      <c r="Z110" s="269">
        <f t="shared" si="31"/>
        <v>100</v>
      </c>
      <c r="AA110" s="269">
        <f t="shared" si="31"/>
        <v>100</v>
      </c>
      <c r="AB110" s="269">
        <f t="shared" si="31"/>
        <v>96</v>
      </c>
      <c r="AC110" s="269">
        <f t="shared" si="31"/>
        <v>94</v>
      </c>
      <c r="AD110" s="269">
        <f t="shared" si="31"/>
        <v>0</v>
      </c>
      <c r="AE110" s="269">
        <f t="shared" si="31"/>
        <v>0</v>
      </c>
      <c r="AF110" s="269">
        <f t="shared" si="31"/>
        <v>102</v>
      </c>
      <c r="AG110" s="269">
        <f t="shared" si="31"/>
        <v>101</v>
      </c>
      <c r="AH110" s="269">
        <f t="shared" si="31"/>
        <v>99</v>
      </c>
      <c r="AI110" s="269">
        <f t="shared" si="31"/>
        <v>91</v>
      </c>
      <c r="AJ110" s="269">
        <f t="shared" si="31"/>
        <v>2185</v>
      </c>
      <c r="AK110" s="269">
        <f t="shared" si="31"/>
        <v>58</v>
      </c>
      <c r="AL110" s="269">
        <f t="shared" si="31"/>
        <v>11</v>
      </c>
      <c r="AM110" s="269">
        <f t="shared" si="31"/>
        <v>12</v>
      </c>
      <c r="AN110" s="269">
        <f t="shared" si="31"/>
        <v>81</v>
      </c>
      <c r="AO110" s="269">
        <f t="shared" si="31"/>
        <v>2185</v>
      </c>
      <c r="AP110" s="269">
        <f t="shared" si="31"/>
        <v>0</v>
      </c>
      <c r="AQ110" s="269">
        <f t="shared" si="31"/>
        <v>0</v>
      </c>
      <c r="AR110" s="269">
        <f t="shared" si="31"/>
        <v>2185</v>
      </c>
      <c r="AS110" s="57">
        <f>SUM(AS7:AS109)</f>
        <v>0</v>
      </c>
    </row>
    <row r="111" spans="1:48">
      <c r="A111" s="16"/>
      <c r="D111" s="16"/>
      <c r="P111" s="16"/>
      <c r="Q111" s="16"/>
      <c r="AK111" s="16"/>
      <c r="AL111" s="16"/>
      <c r="AM111" s="16"/>
      <c r="AN111" s="16"/>
      <c r="AO111" s="16"/>
      <c r="AT111" s="58"/>
    </row>
    <row r="112" spans="1:48">
      <c r="A112" s="16"/>
      <c r="D112" s="16"/>
      <c r="P112" s="16"/>
      <c r="Q112" s="16"/>
      <c r="AK112" s="16"/>
      <c r="AL112" s="16"/>
      <c r="AM112" s="16"/>
      <c r="AN112" s="16"/>
      <c r="AO112" s="16"/>
      <c r="AS112" s="59"/>
    </row>
    <row r="113" spans="1:41">
      <c r="A113" s="16"/>
      <c r="D113" s="16"/>
      <c r="P113" s="16"/>
      <c r="Q113" s="16"/>
      <c r="AK113" s="16"/>
      <c r="AL113" s="16"/>
      <c r="AM113" s="16"/>
      <c r="AN113" s="16"/>
      <c r="AO113" s="16"/>
    </row>
    <row r="114" spans="1:41">
      <c r="A114" s="16"/>
      <c r="D114" s="16"/>
      <c r="P114" s="16"/>
      <c r="Q114" s="16"/>
      <c r="AK114" s="16"/>
      <c r="AL114" s="16"/>
      <c r="AM114" s="16"/>
      <c r="AN114" s="16"/>
      <c r="AO114" s="16"/>
    </row>
    <row r="115" spans="1:41">
      <c r="A115" s="16"/>
      <c r="D115" s="16"/>
      <c r="P115" s="16"/>
      <c r="Q115" s="16"/>
      <c r="AK115" s="16"/>
      <c r="AL115" s="16"/>
      <c r="AM115" s="16"/>
      <c r="AN115" s="16"/>
      <c r="AO115" s="16"/>
    </row>
    <row r="116" spans="1:41">
      <c r="A116" s="16"/>
      <c r="D116" s="16"/>
      <c r="P116" s="16"/>
      <c r="Q116" s="16"/>
      <c r="AK116" s="16"/>
      <c r="AL116" s="16"/>
      <c r="AM116" s="16"/>
      <c r="AN116" s="16"/>
      <c r="AO116" s="16"/>
    </row>
    <row r="117" spans="1:41">
      <c r="A117" s="16"/>
      <c r="D117" s="16"/>
      <c r="P117" s="16"/>
      <c r="Q117" s="16"/>
      <c r="AK117" s="16"/>
      <c r="AL117" s="16"/>
      <c r="AM117" s="16"/>
      <c r="AN117" s="16"/>
      <c r="AO117" s="16"/>
    </row>
    <row r="118" spans="1:41">
      <c r="A118" s="16"/>
      <c r="D118" s="16"/>
      <c r="P118" s="16"/>
      <c r="Q118" s="16"/>
      <c r="AK118" s="16"/>
      <c r="AL118" s="16"/>
      <c r="AM118" s="16"/>
      <c r="AN118" s="16"/>
      <c r="AO118" s="16"/>
    </row>
    <row r="119" spans="1:41">
      <c r="A119" s="16"/>
      <c r="D119" s="16"/>
      <c r="P119" s="16"/>
      <c r="Q119" s="16"/>
      <c r="AK119" s="16"/>
      <c r="AL119" s="16"/>
      <c r="AM119" s="16"/>
      <c r="AN119" s="16"/>
      <c r="AO119" s="16"/>
    </row>
    <row r="120" spans="1:41">
      <c r="A120" s="16"/>
      <c r="D120" s="16"/>
      <c r="P120" s="16"/>
      <c r="Q120" s="16"/>
      <c r="AK120" s="16"/>
      <c r="AL120" s="16"/>
      <c r="AM120" s="16"/>
      <c r="AN120" s="16"/>
      <c r="AO120" s="16"/>
    </row>
    <row r="121" spans="1:41">
      <c r="A121" s="16"/>
      <c r="D121" s="16"/>
      <c r="P121" s="16"/>
      <c r="Q121" s="16"/>
      <c r="AK121" s="16"/>
      <c r="AL121" s="16"/>
      <c r="AM121" s="16"/>
      <c r="AN121" s="16"/>
      <c r="AO121" s="16"/>
    </row>
    <row r="122" spans="1:41">
      <c r="A122" s="16"/>
      <c r="D122" s="16"/>
      <c r="P122" s="16"/>
      <c r="Q122" s="16"/>
      <c r="AK122" s="16"/>
      <c r="AL122" s="16"/>
      <c r="AM122" s="16"/>
      <c r="AN122" s="16"/>
      <c r="AO122" s="16"/>
    </row>
    <row r="123" spans="1:41">
      <c r="A123" s="16"/>
      <c r="D123" s="16"/>
      <c r="P123" s="16"/>
      <c r="Q123" s="16"/>
      <c r="AK123" s="16"/>
      <c r="AL123" s="16"/>
      <c r="AM123" s="16"/>
      <c r="AN123" s="16"/>
      <c r="AO123" s="16"/>
    </row>
    <row r="124" spans="1:41">
      <c r="A124" s="16"/>
      <c r="D124" s="16"/>
      <c r="P124" s="16"/>
      <c r="Q124" s="16"/>
      <c r="AK124" s="16"/>
      <c r="AL124" s="16"/>
      <c r="AM124" s="16"/>
      <c r="AN124" s="16"/>
      <c r="AO124" s="16"/>
    </row>
  </sheetData>
  <mergeCells count="12">
    <mergeCell ref="A1:AQ1"/>
    <mergeCell ref="A2:AQ2"/>
    <mergeCell ref="A3:AQ3"/>
    <mergeCell ref="E5:T5"/>
    <mergeCell ref="U5:AI5"/>
    <mergeCell ref="AK5:AN5"/>
    <mergeCell ref="AP5:AR5"/>
    <mergeCell ref="A5:A6"/>
    <mergeCell ref="B5:B6"/>
    <mergeCell ref="C5:C6"/>
    <mergeCell ref="D5:D6"/>
    <mergeCell ref="AO5:AO6"/>
  </mergeCells>
  <printOptions horizontalCentered="1"/>
  <pageMargins left="0" right="0" top="0.75138888888888899" bottom="0.47222222222222199" header="0.29861111111111099" footer="0.29861111111111099"/>
  <pageSetup scale="44" fitToHeight="0" orientation="landscape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0DFC-0BDB-4A0E-8686-9687E43AB135}">
  <dimension ref="A1:V119"/>
  <sheetViews>
    <sheetView showGridLines="0" topLeftCell="A40" workbookViewId="0">
      <selection activeCell="C48" sqref="C48"/>
    </sheetView>
  </sheetViews>
  <sheetFormatPr defaultRowHeight="15"/>
  <cols>
    <col min="1" max="1" width="4" style="410" bestFit="1" customWidth="1"/>
    <col min="2" max="2" width="16.42578125" style="410" bestFit="1" customWidth="1"/>
    <col min="3" max="3" width="32.5703125" style="410" bestFit="1" customWidth="1"/>
    <col min="4" max="4" width="27.42578125" style="410" bestFit="1" customWidth="1"/>
    <col min="5" max="5" width="12.140625" style="410" bestFit="1" customWidth="1"/>
    <col min="6" max="6" width="11.28515625" style="410" bestFit="1" customWidth="1"/>
    <col min="7" max="7" width="11.7109375" style="410" bestFit="1" customWidth="1"/>
    <col min="8" max="8" width="5.28515625" style="410" bestFit="1" customWidth="1"/>
    <col min="9" max="9" width="4.140625" style="410" bestFit="1" customWidth="1"/>
    <col min="10" max="10" width="6.140625" style="410" bestFit="1" customWidth="1"/>
    <col min="11" max="11" width="4.5703125" style="410" bestFit="1" customWidth="1"/>
    <col min="12" max="12" width="10" style="410" bestFit="1" customWidth="1"/>
    <col min="13" max="13" width="5.85546875" style="410" bestFit="1" customWidth="1"/>
    <col min="14" max="14" width="4.28515625" style="410" bestFit="1" customWidth="1"/>
    <col min="15" max="15" width="7.28515625" style="410" bestFit="1" customWidth="1"/>
    <col min="16" max="16" width="12.28515625" style="410" bestFit="1" customWidth="1"/>
    <col min="17" max="17" width="10.5703125" style="410" bestFit="1" customWidth="1"/>
    <col min="18" max="18" width="3.85546875" style="410" bestFit="1" customWidth="1"/>
    <col min="19" max="20" width="9.42578125" style="410" bestFit="1" customWidth="1"/>
    <col min="21" max="21" width="7.7109375" style="410" bestFit="1" customWidth="1"/>
    <col min="22" max="22" width="11.140625" style="410" bestFit="1" customWidth="1"/>
    <col min="23" max="16384" width="9.140625" style="410"/>
  </cols>
  <sheetData>
    <row r="1" spans="1:22">
      <c r="A1" s="409" t="s">
        <v>374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</row>
    <row r="2" spans="1:22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</row>
    <row r="3" spans="1:22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</row>
    <row r="4" spans="1:22">
      <c r="A4" s="412"/>
      <c r="B4" s="413" t="s">
        <v>92</v>
      </c>
      <c r="C4" s="414" t="s">
        <v>93</v>
      </c>
      <c r="D4" s="412" t="s">
        <v>375</v>
      </c>
      <c r="E4" s="412"/>
    </row>
    <row r="5" spans="1:22">
      <c r="A5" s="412"/>
      <c r="B5" s="413" t="s">
        <v>95</v>
      </c>
      <c r="C5" s="414" t="s">
        <v>93</v>
      </c>
      <c r="D5" s="412" t="s">
        <v>98</v>
      </c>
      <c r="E5" s="412"/>
    </row>
    <row r="6" spans="1:22">
      <c r="A6" s="412"/>
      <c r="B6" s="413" t="s">
        <v>97</v>
      </c>
      <c r="C6" s="414" t="s">
        <v>93</v>
      </c>
      <c r="D6" s="412" t="s">
        <v>98</v>
      </c>
      <c r="E6" s="412"/>
    </row>
    <row r="7" spans="1:22">
      <c r="A7" s="412"/>
      <c r="B7" s="413" t="s">
        <v>99</v>
      </c>
      <c r="C7" s="414" t="s">
        <v>93</v>
      </c>
      <c r="D7" s="412" t="s">
        <v>98</v>
      </c>
      <c r="E7" s="412"/>
    </row>
    <row r="8" spans="1:22">
      <c r="A8" s="412"/>
      <c r="B8" s="413" t="s">
        <v>427</v>
      </c>
      <c r="C8" s="414" t="s">
        <v>93</v>
      </c>
      <c r="D8" s="412" t="s">
        <v>98</v>
      </c>
      <c r="E8" s="412"/>
    </row>
    <row r="9" spans="1:22">
      <c r="A9" s="412"/>
      <c r="B9" s="413" t="s">
        <v>101</v>
      </c>
      <c r="C9" s="414" t="s">
        <v>93</v>
      </c>
      <c r="D9" s="412" t="s">
        <v>98</v>
      </c>
      <c r="E9" s="412"/>
    </row>
    <row r="10" spans="1:22">
      <c r="A10" s="412"/>
      <c r="B10" s="413" t="s">
        <v>428</v>
      </c>
      <c r="C10" s="414" t="s">
        <v>93</v>
      </c>
      <c r="D10" s="412" t="s">
        <v>98</v>
      </c>
      <c r="E10" s="412"/>
    </row>
    <row r="11" spans="1:22">
      <c r="A11" s="415"/>
      <c r="B11" s="415"/>
      <c r="C11" s="415"/>
      <c r="D11" s="415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</row>
    <row r="12" spans="1:22">
      <c r="A12" s="416" t="s">
        <v>376</v>
      </c>
      <c r="B12" s="416" t="s">
        <v>105</v>
      </c>
      <c r="C12" s="416" t="s">
        <v>377</v>
      </c>
      <c r="D12" s="416" t="s">
        <v>95</v>
      </c>
      <c r="E12" s="416" t="s">
        <v>97</v>
      </c>
      <c r="F12" s="416" t="s">
        <v>99</v>
      </c>
      <c r="G12" s="416" t="s">
        <v>378</v>
      </c>
      <c r="H12" s="416" t="s">
        <v>379</v>
      </c>
      <c r="I12" s="416" t="s">
        <v>380</v>
      </c>
      <c r="J12" s="416" t="s">
        <v>381</v>
      </c>
      <c r="K12" s="416" t="s">
        <v>382</v>
      </c>
      <c r="L12" s="416" t="s">
        <v>383</v>
      </c>
      <c r="M12" s="416" t="s">
        <v>384</v>
      </c>
      <c r="N12" s="416" t="s">
        <v>385</v>
      </c>
      <c r="O12" s="417" t="s">
        <v>386</v>
      </c>
      <c r="P12" s="417" t="s">
        <v>387</v>
      </c>
      <c r="Q12" s="416" t="s">
        <v>388</v>
      </c>
      <c r="R12" s="416" t="s">
        <v>389</v>
      </c>
      <c r="S12" s="416" t="s">
        <v>390</v>
      </c>
      <c r="T12" s="416" t="s">
        <v>391</v>
      </c>
      <c r="U12" s="416" t="s">
        <v>392</v>
      </c>
      <c r="V12" s="416" t="s">
        <v>66</v>
      </c>
    </row>
    <row r="13" spans="1:22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8"/>
      <c r="M13" s="418"/>
      <c r="N13" s="418"/>
      <c r="O13" s="419" t="s">
        <v>393</v>
      </c>
      <c r="P13" s="419" t="s">
        <v>393</v>
      </c>
      <c r="Q13" s="418"/>
      <c r="R13" s="418"/>
      <c r="S13" s="418"/>
      <c r="T13" s="418"/>
      <c r="U13" s="418"/>
      <c r="V13" s="418"/>
    </row>
    <row r="14" spans="1:22">
      <c r="A14" s="420">
        <v>1</v>
      </c>
      <c r="B14" s="420" t="s">
        <v>156</v>
      </c>
      <c r="C14" s="421" t="s">
        <v>157</v>
      </c>
      <c r="D14" s="420" t="s">
        <v>96</v>
      </c>
      <c r="E14" s="420" t="s">
        <v>394</v>
      </c>
      <c r="F14" s="420" t="s">
        <v>395</v>
      </c>
      <c r="G14" s="422">
        <f>22-H14-I14-J14</f>
        <v>22</v>
      </c>
      <c r="H14" s="422">
        <v>0</v>
      </c>
      <c r="I14" s="422">
        <v>0</v>
      </c>
      <c r="J14" s="422">
        <v>0</v>
      </c>
      <c r="K14" s="422">
        <v>0</v>
      </c>
      <c r="L14" s="422">
        <v>0</v>
      </c>
      <c r="M14" s="422">
        <v>0</v>
      </c>
      <c r="N14" s="422">
        <v>0</v>
      </c>
      <c r="O14" s="422">
        <v>0</v>
      </c>
      <c r="P14" s="422">
        <v>0</v>
      </c>
      <c r="Q14" s="422"/>
      <c r="R14" s="422">
        <v>0</v>
      </c>
      <c r="S14" s="422">
        <v>0</v>
      </c>
      <c r="T14" s="422">
        <v>0</v>
      </c>
      <c r="U14" s="422">
        <v>0</v>
      </c>
      <c r="V14" s="420"/>
    </row>
    <row r="15" spans="1:22">
      <c r="A15" s="420">
        <v>2</v>
      </c>
      <c r="B15" s="420" t="s">
        <v>158</v>
      </c>
      <c r="C15" s="421" t="s">
        <v>159</v>
      </c>
      <c r="D15" s="420" t="s">
        <v>96</v>
      </c>
      <c r="E15" s="420" t="s">
        <v>394</v>
      </c>
      <c r="F15" s="420" t="s">
        <v>395</v>
      </c>
      <c r="G15" s="422">
        <f t="shared" ref="G15:G78" si="0">22-H15-I15-J15</f>
        <v>21</v>
      </c>
      <c r="H15" s="422">
        <v>0</v>
      </c>
      <c r="I15" s="422">
        <v>1</v>
      </c>
      <c r="J15" s="422">
        <v>0</v>
      </c>
      <c r="K15" s="422">
        <v>0</v>
      </c>
      <c r="L15" s="422">
        <v>0</v>
      </c>
      <c r="M15" s="422">
        <v>0</v>
      </c>
      <c r="N15" s="422">
        <v>0</v>
      </c>
      <c r="O15" s="422">
        <v>0</v>
      </c>
      <c r="P15" s="422">
        <v>0</v>
      </c>
      <c r="Q15" s="422"/>
      <c r="R15" s="422">
        <v>0</v>
      </c>
      <c r="S15" s="422">
        <v>0</v>
      </c>
      <c r="T15" s="422">
        <v>0</v>
      </c>
      <c r="U15" s="422">
        <v>0</v>
      </c>
      <c r="V15" s="420"/>
    </row>
    <row r="16" spans="1:22">
      <c r="A16" s="420">
        <v>3</v>
      </c>
      <c r="B16" s="420" t="s">
        <v>160</v>
      </c>
      <c r="C16" s="421" t="s">
        <v>161</v>
      </c>
      <c r="D16" s="420" t="s">
        <v>96</v>
      </c>
      <c r="E16" s="420" t="s">
        <v>394</v>
      </c>
      <c r="F16" s="420" t="s">
        <v>395</v>
      </c>
      <c r="G16" s="422">
        <f t="shared" si="0"/>
        <v>18</v>
      </c>
      <c r="H16" s="422">
        <v>1</v>
      </c>
      <c r="I16" s="422">
        <v>2</v>
      </c>
      <c r="J16" s="422">
        <v>1</v>
      </c>
      <c r="K16" s="422">
        <v>0</v>
      </c>
      <c r="L16" s="422">
        <v>0</v>
      </c>
      <c r="M16" s="422">
        <v>0</v>
      </c>
      <c r="N16" s="422">
        <v>0</v>
      </c>
      <c r="O16" s="422">
        <v>0</v>
      </c>
      <c r="P16" s="422">
        <v>0</v>
      </c>
      <c r="Q16" s="422"/>
      <c r="R16" s="422">
        <v>0</v>
      </c>
      <c r="S16" s="422">
        <v>0</v>
      </c>
      <c r="T16" s="422">
        <v>0</v>
      </c>
      <c r="U16" s="422">
        <v>0</v>
      </c>
      <c r="V16" s="420"/>
    </row>
    <row r="17" spans="1:22">
      <c r="A17" s="420">
        <v>4</v>
      </c>
      <c r="B17" s="420" t="s">
        <v>162</v>
      </c>
      <c r="C17" s="421" t="s">
        <v>163</v>
      </c>
      <c r="D17" s="420" t="s">
        <v>96</v>
      </c>
      <c r="E17" s="420" t="s">
        <v>394</v>
      </c>
      <c r="F17" s="420" t="s">
        <v>395</v>
      </c>
      <c r="G17" s="422">
        <f t="shared" si="0"/>
        <v>21</v>
      </c>
      <c r="H17" s="422">
        <v>1</v>
      </c>
      <c r="I17" s="422">
        <v>0</v>
      </c>
      <c r="J17" s="422">
        <v>0</v>
      </c>
      <c r="K17" s="422">
        <v>0</v>
      </c>
      <c r="L17" s="422">
        <v>0</v>
      </c>
      <c r="M17" s="422">
        <v>0</v>
      </c>
      <c r="N17" s="422">
        <v>0</v>
      </c>
      <c r="O17" s="422">
        <v>0</v>
      </c>
      <c r="P17" s="422">
        <v>0</v>
      </c>
      <c r="Q17" s="422"/>
      <c r="R17" s="422">
        <v>0</v>
      </c>
      <c r="S17" s="422">
        <v>0</v>
      </c>
      <c r="T17" s="422">
        <v>0</v>
      </c>
      <c r="U17" s="422">
        <v>0</v>
      </c>
      <c r="V17" s="420"/>
    </row>
    <row r="18" spans="1:22">
      <c r="A18" s="420">
        <v>5</v>
      </c>
      <c r="B18" s="420" t="s">
        <v>164</v>
      </c>
      <c r="C18" s="421" t="s">
        <v>165</v>
      </c>
      <c r="D18" s="420" t="s">
        <v>96</v>
      </c>
      <c r="E18" s="420" t="s">
        <v>394</v>
      </c>
      <c r="F18" s="420" t="s">
        <v>395</v>
      </c>
      <c r="G18" s="422">
        <f t="shared" si="0"/>
        <v>22</v>
      </c>
      <c r="H18" s="422">
        <v>0</v>
      </c>
      <c r="I18" s="422">
        <v>0</v>
      </c>
      <c r="J18" s="422">
        <v>0</v>
      </c>
      <c r="K18" s="422">
        <v>0</v>
      </c>
      <c r="L18" s="422">
        <v>0</v>
      </c>
      <c r="M18" s="422">
        <v>0</v>
      </c>
      <c r="N18" s="422">
        <v>0</v>
      </c>
      <c r="O18" s="422">
        <v>0</v>
      </c>
      <c r="P18" s="422">
        <v>0</v>
      </c>
      <c r="Q18" s="422"/>
      <c r="R18" s="422">
        <v>0</v>
      </c>
      <c r="S18" s="422">
        <v>0</v>
      </c>
      <c r="T18" s="422">
        <v>0</v>
      </c>
      <c r="U18" s="422">
        <v>0</v>
      </c>
      <c r="V18" s="420"/>
    </row>
    <row r="19" spans="1:22">
      <c r="A19" s="420">
        <v>6</v>
      </c>
      <c r="B19" s="420" t="s">
        <v>166</v>
      </c>
      <c r="C19" s="421" t="s">
        <v>167</v>
      </c>
      <c r="D19" s="420" t="s">
        <v>96</v>
      </c>
      <c r="E19" s="420" t="s">
        <v>394</v>
      </c>
      <c r="F19" s="420" t="s">
        <v>395</v>
      </c>
      <c r="G19" s="422">
        <f t="shared" si="0"/>
        <v>22</v>
      </c>
      <c r="H19" s="422">
        <v>0</v>
      </c>
      <c r="I19" s="422">
        <v>0</v>
      </c>
      <c r="J19" s="422">
        <v>0</v>
      </c>
      <c r="K19" s="422">
        <v>0</v>
      </c>
      <c r="L19" s="422">
        <v>0</v>
      </c>
      <c r="M19" s="422">
        <v>0</v>
      </c>
      <c r="N19" s="422">
        <v>0</v>
      </c>
      <c r="O19" s="422">
        <v>0</v>
      </c>
      <c r="P19" s="422">
        <v>0</v>
      </c>
      <c r="Q19" s="422"/>
      <c r="R19" s="422">
        <v>0</v>
      </c>
      <c r="S19" s="422">
        <v>0</v>
      </c>
      <c r="T19" s="422">
        <v>0</v>
      </c>
      <c r="U19" s="422">
        <v>0</v>
      </c>
      <c r="V19" s="420"/>
    </row>
    <row r="20" spans="1:22">
      <c r="A20" s="420">
        <v>7</v>
      </c>
      <c r="B20" s="420" t="s">
        <v>168</v>
      </c>
      <c r="C20" s="421" t="s">
        <v>169</v>
      </c>
      <c r="D20" s="420" t="s">
        <v>96</v>
      </c>
      <c r="E20" s="420" t="s">
        <v>394</v>
      </c>
      <c r="F20" s="420" t="s">
        <v>395</v>
      </c>
      <c r="G20" s="422">
        <f t="shared" si="0"/>
        <v>22</v>
      </c>
      <c r="H20" s="422">
        <v>0</v>
      </c>
      <c r="I20" s="422">
        <v>0</v>
      </c>
      <c r="J20" s="422">
        <v>0</v>
      </c>
      <c r="K20" s="422">
        <v>0</v>
      </c>
      <c r="L20" s="422">
        <v>0</v>
      </c>
      <c r="M20" s="422">
        <v>0</v>
      </c>
      <c r="N20" s="422">
        <v>0</v>
      </c>
      <c r="O20" s="422">
        <v>0</v>
      </c>
      <c r="P20" s="422">
        <v>0</v>
      </c>
      <c r="Q20" s="422"/>
      <c r="R20" s="422">
        <v>0</v>
      </c>
      <c r="S20" s="422">
        <v>0</v>
      </c>
      <c r="T20" s="422">
        <v>0</v>
      </c>
      <c r="U20" s="422">
        <v>0</v>
      </c>
      <c r="V20" s="420"/>
    </row>
    <row r="21" spans="1:22">
      <c r="A21" s="420">
        <v>8</v>
      </c>
      <c r="B21" s="420" t="s">
        <v>300</v>
      </c>
      <c r="C21" s="421" t="s">
        <v>301</v>
      </c>
      <c r="D21" s="420" t="s">
        <v>96</v>
      </c>
      <c r="E21" s="420" t="s">
        <v>394</v>
      </c>
      <c r="F21" s="420" t="s">
        <v>395</v>
      </c>
      <c r="G21" s="422">
        <f t="shared" si="0"/>
        <v>22</v>
      </c>
      <c r="H21" s="422">
        <v>0</v>
      </c>
      <c r="I21" s="422">
        <v>0</v>
      </c>
      <c r="J21" s="422">
        <v>0</v>
      </c>
      <c r="K21" s="422">
        <v>0</v>
      </c>
      <c r="L21" s="422">
        <v>0</v>
      </c>
      <c r="M21" s="422">
        <v>0</v>
      </c>
      <c r="N21" s="422">
        <v>0</v>
      </c>
      <c r="O21" s="422">
        <v>0</v>
      </c>
      <c r="P21" s="422">
        <v>0</v>
      </c>
      <c r="Q21" s="422"/>
      <c r="R21" s="422">
        <v>0</v>
      </c>
      <c r="S21" s="422">
        <v>0</v>
      </c>
      <c r="T21" s="422">
        <v>0</v>
      </c>
      <c r="U21" s="422">
        <v>0</v>
      </c>
      <c r="V21" s="420"/>
    </row>
    <row r="22" spans="1:22">
      <c r="A22" s="420">
        <v>9</v>
      </c>
      <c r="B22" s="420" t="s">
        <v>302</v>
      </c>
      <c r="C22" s="421" t="s">
        <v>303</v>
      </c>
      <c r="D22" s="420" t="s">
        <v>96</v>
      </c>
      <c r="E22" s="420" t="s">
        <v>394</v>
      </c>
      <c r="F22" s="420" t="s">
        <v>395</v>
      </c>
      <c r="G22" s="422">
        <f t="shared" si="0"/>
        <v>12</v>
      </c>
      <c r="H22" s="422">
        <v>7</v>
      </c>
      <c r="I22" s="422">
        <v>2</v>
      </c>
      <c r="J22" s="422">
        <v>1</v>
      </c>
      <c r="K22" s="422">
        <v>0</v>
      </c>
      <c r="L22" s="422">
        <v>0</v>
      </c>
      <c r="M22" s="422">
        <v>0</v>
      </c>
      <c r="N22" s="422">
        <v>0</v>
      </c>
      <c r="O22" s="422">
        <v>0</v>
      </c>
      <c r="P22" s="422">
        <v>0</v>
      </c>
      <c r="Q22" s="422"/>
      <c r="R22" s="422">
        <v>0</v>
      </c>
      <c r="S22" s="422">
        <v>0</v>
      </c>
      <c r="T22" s="422">
        <v>0</v>
      </c>
      <c r="U22" s="422">
        <v>0</v>
      </c>
      <c r="V22" s="420"/>
    </row>
    <row r="23" spans="1:22">
      <c r="A23" s="420">
        <v>10</v>
      </c>
      <c r="B23" s="420" t="s">
        <v>170</v>
      </c>
      <c r="C23" s="421" t="s">
        <v>171</v>
      </c>
      <c r="D23" s="420" t="s">
        <v>96</v>
      </c>
      <c r="E23" s="420" t="s">
        <v>394</v>
      </c>
      <c r="F23" s="420" t="s">
        <v>395</v>
      </c>
      <c r="G23" s="422">
        <f t="shared" si="0"/>
        <v>22</v>
      </c>
      <c r="H23" s="422">
        <v>0</v>
      </c>
      <c r="I23" s="422">
        <v>0</v>
      </c>
      <c r="J23" s="422">
        <v>0</v>
      </c>
      <c r="K23" s="422">
        <v>0</v>
      </c>
      <c r="L23" s="422">
        <v>0</v>
      </c>
      <c r="M23" s="422">
        <v>0</v>
      </c>
      <c r="N23" s="422">
        <v>0</v>
      </c>
      <c r="O23" s="422">
        <v>0</v>
      </c>
      <c r="P23" s="422">
        <v>0</v>
      </c>
      <c r="Q23" s="422"/>
      <c r="R23" s="422">
        <v>0</v>
      </c>
      <c r="S23" s="422">
        <v>0</v>
      </c>
      <c r="T23" s="422">
        <v>0</v>
      </c>
      <c r="U23" s="422">
        <v>0</v>
      </c>
      <c r="V23" s="420"/>
    </row>
    <row r="24" spans="1:22">
      <c r="A24" s="420">
        <v>11</v>
      </c>
      <c r="B24" s="420" t="s">
        <v>172</v>
      </c>
      <c r="C24" s="421" t="s">
        <v>173</v>
      </c>
      <c r="D24" s="420" t="s">
        <v>96</v>
      </c>
      <c r="E24" s="420" t="s">
        <v>394</v>
      </c>
      <c r="F24" s="420" t="s">
        <v>395</v>
      </c>
      <c r="G24" s="422">
        <f t="shared" si="0"/>
        <v>21</v>
      </c>
      <c r="H24" s="422">
        <v>1</v>
      </c>
      <c r="I24" s="422">
        <v>0</v>
      </c>
      <c r="J24" s="422">
        <v>0</v>
      </c>
      <c r="K24" s="422">
        <v>0</v>
      </c>
      <c r="L24" s="422">
        <v>0</v>
      </c>
      <c r="M24" s="422">
        <v>0</v>
      </c>
      <c r="N24" s="422">
        <v>0</v>
      </c>
      <c r="O24" s="422">
        <v>0</v>
      </c>
      <c r="P24" s="422">
        <v>0</v>
      </c>
      <c r="Q24" s="422"/>
      <c r="R24" s="422">
        <v>0</v>
      </c>
      <c r="S24" s="422">
        <v>0</v>
      </c>
      <c r="T24" s="422">
        <v>0</v>
      </c>
      <c r="U24" s="422">
        <v>0</v>
      </c>
      <c r="V24" s="420"/>
    </row>
    <row r="25" spans="1:22">
      <c r="A25" s="420">
        <v>12</v>
      </c>
      <c r="B25" s="420" t="s">
        <v>304</v>
      </c>
      <c r="C25" s="421" t="s">
        <v>305</v>
      </c>
      <c r="D25" s="420" t="s">
        <v>96</v>
      </c>
      <c r="E25" s="420" t="s">
        <v>394</v>
      </c>
      <c r="F25" s="420" t="s">
        <v>395</v>
      </c>
      <c r="G25" s="422">
        <f t="shared" si="0"/>
        <v>21</v>
      </c>
      <c r="H25" s="422">
        <v>1</v>
      </c>
      <c r="I25" s="422">
        <v>0</v>
      </c>
      <c r="J25" s="422">
        <v>0</v>
      </c>
      <c r="K25" s="422">
        <v>0</v>
      </c>
      <c r="L25" s="422">
        <v>0</v>
      </c>
      <c r="M25" s="422">
        <v>0</v>
      </c>
      <c r="N25" s="422">
        <v>0</v>
      </c>
      <c r="O25" s="422">
        <v>0</v>
      </c>
      <c r="P25" s="422">
        <v>0</v>
      </c>
      <c r="Q25" s="422"/>
      <c r="R25" s="422">
        <v>0</v>
      </c>
      <c r="S25" s="422">
        <v>0</v>
      </c>
      <c r="T25" s="422">
        <v>0</v>
      </c>
      <c r="U25" s="422">
        <v>0</v>
      </c>
      <c r="V25" s="420"/>
    </row>
    <row r="26" spans="1:22">
      <c r="A26" s="420">
        <v>13</v>
      </c>
      <c r="B26" s="420" t="s">
        <v>174</v>
      </c>
      <c r="C26" s="421" t="s">
        <v>175</v>
      </c>
      <c r="D26" s="420" t="s">
        <v>96</v>
      </c>
      <c r="E26" s="420" t="s">
        <v>394</v>
      </c>
      <c r="F26" s="420" t="s">
        <v>395</v>
      </c>
      <c r="G26" s="422">
        <f t="shared" si="0"/>
        <v>20</v>
      </c>
      <c r="H26" s="422">
        <v>2</v>
      </c>
      <c r="I26" s="422">
        <v>0</v>
      </c>
      <c r="J26" s="422">
        <v>0</v>
      </c>
      <c r="K26" s="422">
        <v>0</v>
      </c>
      <c r="L26" s="422">
        <v>0</v>
      </c>
      <c r="M26" s="422">
        <v>0</v>
      </c>
      <c r="N26" s="422">
        <v>0</v>
      </c>
      <c r="O26" s="422">
        <v>0</v>
      </c>
      <c r="P26" s="422">
        <v>0</v>
      </c>
      <c r="Q26" s="422"/>
      <c r="R26" s="422">
        <v>0</v>
      </c>
      <c r="S26" s="422">
        <v>0</v>
      </c>
      <c r="T26" s="422">
        <v>0</v>
      </c>
      <c r="U26" s="422">
        <v>0</v>
      </c>
      <c r="V26" s="420"/>
    </row>
    <row r="27" spans="1:22">
      <c r="A27" s="420">
        <v>14</v>
      </c>
      <c r="B27" s="420" t="s">
        <v>176</v>
      </c>
      <c r="C27" s="421" t="s">
        <v>177</v>
      </c>
      <c r="D27" s="420" t="s">
        <v>96</v>
      </c>
      <c r="E27" s="420" t="s">
        <v>394</v>
      </c>
      <c r="F27" s="420" t="s">
        <v>395</v>
      </c>
      <c r="G27" s="422">
        <f t="shared" si="0"/>
        <v>22</v>
      </c>
      <c r="H27" s="422">
        <v>0</v>
      </c>
      <c r="I27" s="422">
        <v>0</v>
      </c>
      <c r="J27" s="422">
        <v>0</v>
      </c>
      <c r="K27" s="422">
        <v>0</v>
      </c>
      <c r="L27" s="422">
        <v>0</v>
      </c>
      <c r="M27" s="422">
        <v>0</v>
      </c>
      <c r="N27" s="422">
        <v>0</v>
      </c>
      <c r="O27" s="422">
        <v>0</v>
      </c>
      <c r="P27" s="422">
        <v>0</v>
      </c>
      <c r="Q27" s="422"/>
      <c r="R27" s="422">
        <v>0</v>
      </c>
      <c r="S27" s="422">
        <v>0</v>
      </c>
      <c r="T27" s="422">
        <v>0</v>
      </c>
      <c r="U27" s="422">
        <v>0</v>
      </c>
      <c r="V27" s="420"/>
    </row>
    <row r="28" spans="1:22">
      <c r="A28" s="420">
        <v>15</v>
      </c>
      <c r="B28" s="420" t="s">
        <v>306</v>
      </c>
      <c r="C28" s="421" t="s">
        <v>307</v>
      </c>
      <c r="D28" s="420" t="s">
        <v>96</v>
      </c>
      <c r="E28" s="420" t="s">
        <v>394</v>
      </c>
      <c r="F28" s="420" t="s">
        <v>395</v>
      </c>
      <c r="G28" s="422">
        <f t="shared" si="0"/>
        <v>22</v>
      </c>
      <c r="H28" s="422">
        <v>0</v>
      </c>
      <c r="I28" s="422">
        <v>0</v>
      </c>
      <c r="J28" s="422">
        <v>0</v>
      </c>
      <c r="K28" s="422">
        <v>0</v>
      </c>
      <c r="L28" s="422">
        <v>0</v>
      </c>
      <c r="M28" s="422">
        <v>0</v>
      </c>
      <c r="N28" s="422">
        <v>0</v>
      </c>
      <c r="O28" s="422">
        <v>0</v>
      </c>
      <c r="P28" s="422">
        <v>0</v>
      </c>
      <c r="Q28" s="422"/>
      <c r="R28" s="422">
        <v>0</v>
      </c>
      <c r="S28" s="422">
        <v>0</v>
      </c>
      <c r="T28" s="422">
        <v>0</v>
      </c>
      <c r="U28" s="422">
        <v>0</v>
      </c>
      <c r="V28" s="420"/>
    </row>
    <row r="29" spans="1:22">
      <c r="A29" s="420">
        <v>16</v>
      </c>
      <c r="B29" s="420" t="s">
        <v>308</v>
      </c>
      <c r="C29" s="421" t="s">
        <v>309</v>
      </c>
      <c r="D29" s="420" t="s">
        <v>96</v>
      </c>
      <c r="E29" s="420" t="s">
        <v>394</v>
      </c>
      <c r="F29" s="420" t="s">
        <v>395</v>
      </c>
      <c r="G29" s="422">
        <f t="shared" si="0"/>
        <v>22</v>
      </c>
      <c r="H29" s="422">
        <v>0</v>
      </c>
      <c r="I29" s="422">
        <v>0</v>
      </c>
      <c r="J29" s="422">
        <v>0</v>
      </c>
      <c r="K29" s="422">
        <v>0</v>
      </c>
      <c r="L29" s="422">
        <v>0</v>
      </c>
      <c r="M29" s="422">
        <v>0</v>
      </c>
      <c r="N29" s="422">
        <v>0</v>
      </c>
      <c r="O29" s="422">
        <v>0</v>
      </c>
      <c r="P29" s="422">
        <v>0</v>
      </c>
      <c r="Q29" s="422"/>
      <c r="R29" s="422">
        <v>0</v>
      </c>
      <c r="S29" s="422">
        <v>0</v>
      </c>
      <c r="T29" s="422">
        <v>0</v>
      </c>
      <c r="U29" s="422">
        <v>0</v>
      </c>
      <c r="V29" s="420"/>
    </row>
    <row r="30" spans="1:22">
      <c r="A30" s="420">
        <v>17</v>
      </c>
      <c r="B30" s="420" t="s">
        <v>310</v>
      </c>
      <c r="C30" s="421" t="s">
        <v>311</v>
      </c>
      <c r="D30" s="420" t="s">
        <v>96</v>
      </c>
      <c r="E30" s="420" t="s">
        <v>394</v>
      </c>
      <c r="F30" s="420" t="s">
        <v>395</v>
      </c>
      <c r="G30" s="422">
        <f t="shared" si="0"/>
        <v>17</v>
      </c>
      <c r="H30" s="422">
        <v>4</v>
      </c>
      <c r="I30" s="422">
        <v>0</v>
      </c>
      <c r="J30" s="422">
        <v>1</v>
      </c>
      <c r="K30" s="422">
        <v>0</v>
      </c>
      <c r="L30" s="422">
        <v>0</v>
      </c>
      <c r="M30" s="422">
        <v>0</v>
      </c>
      <c r="N30" s="422">
        <v>0</v>
      </c>
      <c r="O30" s="422">
        <v>0</v>
      </c>
      <c r="P30" s="422">
        <v>0</v>
      </c>
      <c r="Q30" s="422"/>
      <c r="R30" s="422">
        <v>0</v>
      </c>
      <c r="S30" s="422">
        <v>0</v>
      </c>
      <c r="T30" s="422">
        <v>0</v>
      </c>
      <c r="U30" s="422">
        <v>0</v>
      </c>
      <c r="V30" s="420"/>
    </row>
    <row r="31" spans="1:22">
      <c r="A31" s="420">
        <v>18</v>
      </c>
      <c r="B31" s="420" t="s">
        <v>178</v>
      </c>
      <c r="C31" s="421" t="s">
        <v>179</v>
      </c>
      <c r="D31" s="420" t="s">
        <v>96</v>
      </c>
      <c r="E31" s="420" t="s">
        <v>394</v>
      </c>
      <c r="F31" s="420" t="s">
        <v>395</v>
      </c>
      <c r="G31" s="422">
        <f t="shared" si="0"/>
        <v>21</v>
      </c>
      <c r="H31" s="422">
        <v>0</v>
      </c>
      <c r="I31" s="422">
        <v>1</v>
      </c>
      <c r="J31" s="422">
        <v>0</v>
      </c>
      <c r="K31" s="422">
        <v>0</v>
      </c>
      <c r="L31" s="422">
        <v>0</v>
      </c>
      <c r="M31" s="422">
        <v>0</v>
      </c>
      <c r="N31" s="422">
        <v>0</v>
      </c>
      <c r="O31" s="422">
        <v>0</v>
      </c>
      <c r="P31" s="422">
        <v>0</v>
      </c>
      <c r="Q31" s="422"/>
      <c r="R31" s="422">
        <v>0</v>
      </c>
      <c r="S31" s="422">
        <v>0</v>
      </c>
      <c r="T31" s="422">
        <v>0</v>
      </c>
      <c r="U31" s="422">
        <v>0</v>
      </c>
      <c r="V31" s="420"/>
    </row>
    <row r="32" spans="1:22">
      <c r="A32" s="420">
        <v>19</v>
      </c>
      <c r="B32" s="420" t="s">
        <v>180</v>
      </c>
      <c r="C32" s="421" t="s">
        <v>181</v>
      </c>
      <c r="D32" s="420" t="s">
        <v>96</v>
      </c>
      <c r="E32" s="420" t="s">
        <v>394</v>
      </c>
      <c r="F32" s="420" t="s">
        <v>395</v>
      </c>
      <c r="G32" s="422">
        <f t="shared" si="0"/>
        <v>21</v>
      </c>
      <c r="H32" s="422">
        <v>1</v>
      </c>
      <c r="I32" s="422">
        <v>0</v>
      </c>
      <c r="J32" s="422">
        <v>0</v>
      </c>
      <c r="K32" s="422">
        <v>0</v>
      </c>
      <c r="L32" s="422">
        <v>0</v>
      </c>
      <c r="M32" s="422">
        <v>0</v>
      </c>
      <c r="N32" s="422">
        <v>0</v>
      </c>
      <c r="O32" s="422">
        <v>0</v>
      </c>
      <c r="P32" s="422">
        <v>0</v>
      </c>
      <c r="Q32" s="422"/>
      <c r="R32" s="422">
        <v>0</v>
      </c>
      <c r="S32" s="422">
        <v>0</v>
      </c>
      <c r="T32" s="422">
        <v>0</v>
      </c>
      <c r="U32" s="422">
        <v>0</v>
      </c>
      <c r="V32" s="420"/>
    </row>
    <row r="33" spans="1:22">
      <c r="A33" s="420">
        <v>20</v>
      </c>
      <c r="B33" s="420" t="s">
        <v>312</v>
      </c>
      <c r="C33" s="421" t="s">
        <v>313</v>
      </c>
      <c r="D33" s="420" t="s">
        <v>96</v>
      </c>
      <c r="E33" s="420" t="s">
        <v>394</v>
      </c>
      <c r="F33" s="420" t="s">
        <v>395</v>
      </c>
      <c r="G33" s="422">
        <f t="shared" si="0"/>
        <v>19</v>
      </c>
      <c r="H33" s="422">
        <v>1</v>
      </c>
      <c r="I33" s="422">
        <v>0</v>
      </c>
      <c r="J33" s="422">
        <v>2</v>
      </c>
      <c r="K33" s="422">
        <v>0</v>
      </c>
      <c r="L33" s="422">
        <v>0</v>
      </c>
      <c r="M33" s="422">
        <v>0</v>
      </c>
      <c r="N33" s="422">
        <v>0</v>
      </c>
      <c r="O33" s="422">
        <v>0</v>
      </c>
      <c r="P33" s="422">
        <v>0</v>
      </c>
      <c r="Q33" s="422"/>
      <c r="R33" s="422">
        <v>0</v>
      </c>
      <c r="S33" s="422">
        <v>0</v>
      </c>
      <c r="T33" s="422">
        <v>0</v>
      </c>
      <c r="U33" s="422">
        <v>0</v>
      </c>
      <c r="V33" s="420"/>
    </row>
    <row r="34" spans="1:22">
      <c r="A34" s="420">
        <v>21</v>
      </c>
      <c r="B34" s="420" t="s">
        <v>314</v>
      </c>
      <c r="C34" s="421" t="s">
        <v>315</v>
      </c>
      <c r="D34" s="420" t="s">
        <v>96</v>
      </c>
      <c r="E34" s="420" t="s">
        <v>394</v>
      </c>
      <c r="F34" s="420" t="s">
        <v>395</v>
      </c>
      <c r="G34" s="422">
        <f t="shared" si="0"/>
        <v>21</v>
      </c>
      <c r="H34" s="422">
        <v>0</v>
      </c>
      <c r="I34" s="422">
        <v>1</v>
      </c>
      <c r="J34" s="422">
        <v>0</v>
      </c>
      <c r="K34" s="422">
        <v>0</v>
      </c>
      <c r="L34" s="422">
        <v>0</v>
      </c>
      <c r="M34" s="422">
        <v>0</v>
      </c>
      <c r="N34" s="422">
        <v>0</v>
      </c>
      <c r="O34" s="422">
        <v>0</v>
      </c>
      <c r="P34" s="422">
        <v>0</v>
      </c>
      <c r="Q34" s="422"/>
      <c r="R34" s="422">
        <v>0</v>
      </c>
      <c r="S34" s="422">
        <v>0</v>
      </c>
      <c r="T34" s="422">
        <v>0</v>
      </c>
      <c r="U34" s="422">
        <v>0</v>
      </c>
      <c r="V34" s="420"/>
    </row>
    <row r="35" spans="1:22">
      <c r="A35" s="420">
        <v>22</v>
      </c>
      <c r="B35" s="420" t="s">
        <v>316</v>
      </c>
      <c r="C35" s="421" t="s">
        <v>317</v>
      </c>
      <c r="D35" s="420" t="s">
        <v>96</v>
      </c>
      <c r="E35" s="420" t="s">
        <v>394</v>
      </c>
      <c r="F35" s="420" t="s">
        <v>395</v>
      </c>
      <c r="G35" s="422">
        <f t="shared" si="0"/>
        <v>22</v>
      </c>
      <c r="H35" s="422">
        <v>0</v>
      </c>
      <c r="I35" s="422">
        <v>0</v>
      </c>
      <c r="J35" s="422">
        <v>0</v>
      </c>
      <c r="K35" s="422">
        <v>0</v>
      </c>
      <c r="L35" s="422">
        <v>0</v>
      </c>
      <c r="M35" s="422">
        <v>0</v>
      </c>
      <c r="N35" s="422">
        <v>0</v>
      </c>
      <c r="O35" s="422">
        <v>0</v>
      </c>
      <c r="P35" s="422">
        <v>0</v>
      </c>
      <c r="Q35" s="422"/>
      <c r="R35" s="422">
        <v>0</v>
      </c>
      <c r="S35" s="422">
        <v>0</v>
      </c>
      <c r="T35" s="422">
        <v>0</v>
      </c>
      <c r="U35" s="422">
        <v>0</v>
      </c>
      <c r="V35" s="420"/>
    </row>
    <row r="36" spans="1:22">
      <c r="A36" s="420">
        <v>23</v>
      </c>
      <c r="B36" s="420" t="s">
        <v>182</v>
      </c>
      <c r="C36" s="421" t="s">
        <v>183</v>
      </c>
      <c r="D36" s="420" t="s">
        <v>96</v>
      </c>
      <c r="E36" s="420" t="s">
        <v>394</v>
      </c>
      <c r="F36" s="420" t="s">
        <v>395</v>
      </c>
      <c r="G36" s="422">
        <f t="shared" si="0"/>
        <v>22</v>
      </c>
      <c r="H36" s="422">
        <v>0</v>
      </c>
      <c r="I36" s="422">
        <v>0</v>
      </c>
      <c r="J36" s="422">
        <v>0</v>
      </c>
      <c r="K36" s="422">
        <v>0</v>
      </c>
      <c r="L36" s="422">
        <v>0</v>
      </c>
      <c r="M36" s="422">
        <v>0</v>
      </c>
      <c r="N36" s="422">
        <v>0</v>
      </c>
      <c r="O36" s="422">
        <v>0</v>
      </c>
      <c r="P36" s="422">
        <v>0</v>
      </c>
      <c r="Q36" s="422"/>
      <c r="R36" s="422">
        <v>0</v>
      </c>
      <c r="S36" s="422">
        <v>0</v>
      </c>
      <c r="T36" s="422">
        <v>0</v>
      </c>
      <c r="U36" s="422">
        <v>0</v>
      </c>
      <c r="V36" s="420"/>
    </row>
    <row r="37" spans="1:22">
      <c r="A37" s="420">
        <v>24</v>
      </c>
      <c r="B37" s="420" t="s">
        <v>184</v>
      </c>
      <c r="C37" s="421" t="s">
        <v>185</v>
      </c>
      <c r="D37" s="420" t="s">
        <v>96</v>
      </c>
      <c r="E37" s="420" t="s">
        <v>394</v>
      </c>
      <c r="F37" s="420" t="s">
        <v>395</v>
      </c>
      <c r="G37" s="422">
        <f t="shared" si="0"/>
        <v>21</v>
      </c>
      <c r="H37" s="422">
        <v>0</v>
      </c>
      <c r="I37" s="422">
        <v>0</v>
      </c>
      <c r="J37" s="422">
        <v>1</v>
      </c>
      <c r="K37" s="422">
        <v>0</v>
      </c>
      <c r="L37" s="422">
        <v>0</v>
      </c>
      <c r="M37" s="422">
        <v>0</v>
      </c>
      <c r="N37" s="422">
        <v>0</v>
      </c>
      <c r="O37" s="422">
        <v>0</v>
      </c>
      <c r="P37" s="422">
        <v>0</v>
      </c>
      <c r="Q37" s="422"/>
      <c r="R37" s="422">
        <v>0</v>
      </c>
      <c r="S37" s="422">
        <v>0</v>
      </c>
      <c r="T37" s="422">
        <v>0</v>
      </c>
      <c r="U37" s="422">
        <v>0</v>
      </c>
      <c r="V37" s="420"/>
    </row>
    <row r="38" spans="1:22">
      <c r="A38" s="420">
        <v>25</v>
      </c>
      <c r="B38" s="420" t="s">
        <v>186</v>
      </c>
      <c r="C38" s="421" t="s">
        <v>187</v>
      </c>
      <c r="D38" s="420" t="s">
        <v>96</v>
      </c>
      <c r="E38" s="420" t="s">
        <v>394</v>
      </c>
      <c r="F38" s="420" t="s">
        <v>395</v>
      </c>
      <c r="G38" s="422">
        <f t="shared" si="0"/>
        <v>22</v>
      </c>
      <c r="H38" s="422">
        <v>0</v>
      </c>
      <c r="I38" s="422">
        <v>0</v>
      </c>
      <c r="J38" s="422">
        <v>0</v>
      </c>
      <c r="K38" s="422">
        <v>0</v>
      </c>
      <c r="L38" s="422">
        <v>0</v>
      </c>
      <c r="M38" s="422">
        <v>0</v>
      </c>
      <c r="N38" s="422">
        <v>0</v>
      </c>
      <c r="O38" s="422">
        <v>0</v>
      </c>
      <c r="P38" s="422">
        <v>0</v>
      </c>
      <c r="Q38" s="422"/>
      <c r="R38" s="422">
        <v>0</v>
      </c>
      <c r="S38" s="422">
        <v>0</v>
      </c>
      <c r="T38" s="422">
        <v>0</v>
      </c>
      <c r="U38" s="422">
        <v>0</v>
      </c>
      <c r="V38" s="420"/>
    </row>
    <row r="39" spans="1:22">
      <c r="A39" s="420">
        <v>26</v>
      </c>
      <c r="B39" s="420" t="s">
        <v>188</v>
      </c>
      <c r="C39" s="421" t="s">
        <v>189</v>
      </c>
      <c r="D39" s="420" t="s">
        <v>96</v>
      </c>
      <c r="E39" s="420" t="s">
        <v>394</v>
      </c>
      <c r="F39" s="420" t="s">
        <v>395</v>
      </c>
      <c r="G39" s="422">
        <f t="shared" si="0"/>
        <v>22</v>
      </c>
      <c r="H39" s="422">
        <v>0</v>
      </c>
      <c r="I39" s="422">
        <v>0</v>
      </c>
      <c r="J39" s="422">
        <v>0</v>
      </c>
      <c r="K39" s="422">
        <v>0</v>
      </c>
      <c r="L39" s="422">
        <v>0</v>
      </c>
      <c r="M39" s="422">
        <v>0</v>
      </c>
      <c r="N39" s="422">
        <v>0</v>
      </c>
      <c r="O39" s="422">
        <v>0</v>
      </c>
      <c r="P39" s="422">
        <v>0</v>
      </c>
      <c r="Q39" s="422"/>
      <c r="R39" s="422">
        <v>0</v>
      </c>
      <c r="S39" s="422">
        <v>0</v>
      </c>
      <c r="T39" s="422">
        <v>0</v>
      </c>
      <c r="U39" s="422">
        <v>0</v>
      </c>
      <c r="V39" s="420"/>
    </row>
    <row r="40" spans="1:22">
      <c r="A40" s="420">
        <v>27</v>
      </c>
      <c r="B40" s="420" t="s">
        <v>190</v>
      </c>
      <c r="C40" s="421" t="s">
        <v>191</v>
      </c>
      <c r="D40" s="420" t="s">
        <v>96</v>
      </c>
      <c r="E40" s="420" t="s">
        <v>394</v>
      </c>
      <c r="F40" s="420" t="s">
        <v>395</v>
      </c>
      <c r="G40" s="422">
        <f t="shared" si="0"/>
        <v>22</v>
      </c>
      <c r="H40" s="422">
        <v>0</v>
      </c>
      <c r="I40" s="422">
        <v>0</v>
      </c>
      <c r="J40" s="422">
        <v>0</v>
      </c>
      <c r="K40" s="422">
        <v>0</v>
      </c>
      <c r="L40" s="422">
        <v>0</v>
      </c>
      <c r="M40" s="422">
        <v>0</v>
      </c>
      <c r="N40" s="422">
        <v>0</v>
      </c>
      <c r="O40" s="422">
        <v>0</v>
      </c>
      <c r="P40" s="422">
        <v>0</v>
      </c>
      <c r="Q40" s="422"/>
      <c r="R40" s="422">
        <v>0</v>
      </c>
      <c r="S40" s="422">
        <v>0</v>
      </c>
      <c r="T40" s="422">
        <v>0</v>
      </c>
      <c r="U40" s="422">
        <v>0</v>
      </c>
      <c r="V40" s="420"/>
    </row>
    <row r="41" spans="1:22">
      <c r="A41" s="420">
        <v>28</v>
      </c>
      <c r="B41" s="420" t="s">
        <v>318</v>
      </c>
      <c r="C41" s="421" t="s">
        <v>319</v>
      </c>
      <c r="D41" s="420" t="s">
        <v>96</v>
      </c>
      <c r="E41" s="420" t="s">
        <v>394</v>
      </c>
      <c r="F41" s="420" t="s">
        <v>395</v>
      </c>
      <c r="G41" s="422">
        <f t="shared" si="0"/>
        <v>22</v>
      </c>
      <c r="H41" s="422">
        <v>0</v>
      </c>
      <c r="I41" s="422">
        <v>0</v>
      </c>
      <c r="J41" s="422">
        <v>0</v>
      </c>
      <c r="K41" s="422">
        <v>0</v>
      </c>
      <c r="L41" s="422">
        <v>0</v>
      </c>
      <c r="M41" s="422">
        <v>0</v>
      </c>
      <c r="N41" s="422">
        <v>0</v>
      </c>
      <c r="O41" s="422">
        <v>0</v>
      </c>
      <c r="P41" s="422">
        <v>0</v>
      </c>
      <c r="Q41" s="422"/>
      <c r="R41" s="422">
        <v>0</v>
      </c>
      <c r="S41" s="422">
        <v>0</v>
      </c>
      <c r="T41" s="422">
        <v>0</v>
      </c>
      <c r="U41" s="422">
        <v>0</v>
      </c>
      <c r="V41" s="420"/>
    </row>
    <row r="42" spans="1:22">
      <c r="A42" s="420">
        <v>29</v>
      </c>
      <c r="B42" s="420" t="s">
        <v>320</v>
      </c>
      <c r="C42" s="421" t="s">
        <v>321</v>
      </c>
      <c r="D42" s="420" t="s">
        <v>96</v>
      </c>
      <c r="E42" s="420" t="s">
        <v>394</v>
      </c>
      <c r="F42" s="420" t="s">
        <v>395</v>
      </c>
      <c r="G42" s="422">
        <f t="shared" si="0"/>
        <v>21</v>
      </c>
      <c r="H42" s="422">
        <v>1</v>
      </c>
      <c r="I42" s="422">
        <v>0</v>
      </c>
      <c r="J42" s="422">
        <v>0</v>
      </c>
      <c r="K42" s="422">
        <v>0</v>
      </c>
      <c r="L42" s="422">
        <v>0</v>
      </c>
      <c r="M42" s="422">
        <v>0</v>
      </c>
      <c r="N42" s="422">
        <v>0</v>
      </c>
      <c r="O42" s="422">
        <v>0</v>
      </c>
      <c r="P42" s="422">
        <v>0</v>
      </c>
      <c r="Q42" s="422"/>
      <c r="R42" s="422">
        <v>0</v>
      </c>
      <c r="S42" s="422">
        <v>0</v>
      </c>
      <c r="T42" s="422">
        <v>0</v>
      </c>
      <c r="U42" s="422">
        <v>0</v>
      </c>
      <c r="V42" s="420"/>
    </row>
    <row r="43" spans="1:22">
      <c r="A43" s="420">
        <v>30</v>
      </c>
      <c r="B43" s="420" t="s">
        <v>192</v>
      </c>
      <c r="C43" s="421" t="s">
        <v>193</v>
      </c>
      <c r="D43" s="420" t="s">
        <v>96</v>
      </c>
      <c r="E43" s="420" t="s">
        <v>394</v>
      </c>
      <c r="F43" s="420" t="s">
        <v>395</v>
      </c>
      <c r="G43" s="422">
        <f t="shared" si="0"/>
        <v>22</v>
      </c>
      <c r="H43" s="422">
        <v>0</v>
      </c>
      <c r="I43" s="422">
        <v>0</v>
      </c>
      <c r="J43" s="422">
        <v>0</v>
      </c>
      <c r="K43" s="422">
        <v>0</v>
      </c>
      <c r="L43" s="422">
        <v>0</v>
      </c>
      <c r="M43" s="422">
        <v>0</v>
      </c>
      <c r="N43" s="422">
        <v>0</v>
      </c>
      <c r="O43" s="422">
        <v>0</v>
      </c>
      <c r="P43" s="422">
        <v>0</v>
      </c>
      <c r="Q43" s="422"/>
      <c r="R43" s="422">
        <v>0</v>
      </c>
      <c r="S43" s="422">
        <v>0</v>
      </c>
      <c r="T43" s="422">
        <v>0</v>
      </c>
      <c r="U43" s="422">
        <v>0</v>
      </c>
      <c r="V43" s="420"/>
    </row>
    <row r="44" spans="1:22">
      <c r="A44" s="420">
        <v>31</v>
      </c>
      <c r="B44" s="420" t="s">
        <v>194</v>
      </c>
      <c r="C44" s="421" t="s">
        <v>195</v>
      </c>
      <c r="D44" s="420" t="s">
        <v>96</v>
      </c>
      <c r="E44" s="420" t="s">
        <v>394</v>
      </c>
      <c r="F44" s="420" t="s">
        <v>395</v>
      </c>
      <c r="G44" s="422">
        <f t="shared" si="0"/>
        <v>21</v>
      </c>
      <c r="H44" s="422">
        <v>1</v>
      </c>
      <c r="I44" s="422">
        <v>0</v>
      </c>
      <c r="J44" s="422">
        <v>0</v>
      </c>
      <c r="K44" s="422">
        <v>0</v>
      </c>
      <c r="L44" s="422">
        <v>0</v>
      </c>
      <c r="M44" s="422">
        <v>0</v>
      </c>
      <c r="N44" s="422">
        <v>0</v>
      </c>
      <c r="O44" s="422">
        <v>0</v>
      </c>
      <c r="P44" s="422">
        <v>0</v>
      </c>
      <c r="Q44" s="422"/>
      <c r="R44" s="422">
        <v>0</v>
      </c>
      <c r="S44" s="422">
        <v>0</v>
      </c>
      <c r="T44" s="422">
        <v>0</v>
      </c>
      <c r="U44" s="422">
        <v>0</v>
      </c>
      <c r="V44" s="420"/>
    </row>
    <row r="45" spans="1:22">
      <c r="A45" s="420">
        <v>32</v>
      </c>
      <c r="B45" s="420" t="s">
        <v>196</v>
      </c>
      <c r="C45" s="421" t="s">
        <v>197</v>
      </c>
      <c r="D45" s="420" t="s">
        <v>96</v>
      </c>
      <c r="E45" s="420" t="s">
        <v>394</v>
      </c>
      <c r="F45" s="420" t="s">
        <v>395</v>
      </c>
      <c r="G45" s="422">
        <f t="shared" si="0"/>
        <v>22</v>
      </c>
      <c r="H45" s="422">
        <v>0</v>
      </c>
      <c r="I45" s="422">
        <v>0</v>
      </c>
      <c r="J45" s="422">
        <v>0</v>
      </c>
      <c r="K45" s="422">
        <v>0</v>
      </c>
      <c r="L45" s="422">
        <v>0</v>
      </c>
      <c r="M45" s="422">
        <v>0</v>
      </c>
      <c r="N45" s="422">
        <v>0</v>
      </c>
      <c r="O45" s="422">
        <v>0</v>
      </c>
      <c r="P45" s="422">
        <v>0</v>
      </c>
      <c r="Q45" s="422"/>
      <c r="R45" s="422">
        <v>0</v>
      </c>
      <c r="S45" s="422">
        <v>0</v>
      </c>
      <c r="T45" s="422">
        <v>0</v>
      </c>
      <c r="U45" s="422">
        <v>0</v>
      </c>
      <c r="V45" s="420"/>
    </row>
    <row r="46" spans="1:22">
      <c r="A46" s="420">
        <v>33</v>
      </c>
      <c r="B46" s="420" t="s">
        <v>198</v>
      </c>
      <c r="C46" s="421" t="s">
        <v>199</v>
      </c>
      <c r="D46" s="420" t="s">
        <v>96</v>
      </c>
      <c r="E46" s="420" t="s">
        <v>394</v>
      </c>
      <c r="F46" s="420" t="s">
        <v>395</v>
      </c>
      <c r="G46" s="422">
        <f t="shared" si="0"/>
        <v>22</v>
      </c>
      <c r="H46" s="422">
        <v>0</v>
      </c>
      <c r="I46" s="422">
        <v>0</v>
      </c>
      <c r="J46" s="422">
        <v>0</v>
      </c>
      <c r="K46" s="422">
        <v>0</v>
      </c>
      <c r="L46" s="422">
        <v>0</v>
      </c>
      <c r="M46" s="422">
        <v>0</v>
      </c>
      <c r="N46" s="422">
        <v>0</v>
      </c>
      <c r="O46" s="422">
        <v>0</v>
      </c>
      <c r="P46" s="422">
        <v>0</v>
      </c>
      <c r="Q46" s="422"/>
      <c r="R46" s="422">
        <v>0</v>
      </c>
      <c r="S46" s="422">
        <v>0</v>
      </c>
      <c r="T46" s="422">
        <v>0</v>
      </c>
      <c r="U46" s="422">
        <v>0</v>
      </c>
      <c r="V46" s="420"/>
    </row>
    <row r="47" spans="1:22">
      <c r="A47" s="420">
        <v>34</v>
      </c>
      <c r="B47" s="420" t="s">
        <v>360</v>
      </c>
      <c r="C47" s="421" t="s">
        <v>361</v>
      </c>
      <c r="D47" s="420" t="s">
        <v>96</v>
      </c>
      <c r="E47" s="420" t="s">
        <v>394</v>
      </c>
      <c r="F47" s="420" t="s">
        <v>395</v>
      </c>
      <c r="G47" s="422">
        <f t="shared" si="0"/>
        <v>21</v>
      </c>
      <c r="H47" s="422">
        <v>1</v>
      </c>
      <c r="I47" s="422">
        <v>0</v>
      </c>
      <c r="J47" s="422">
        <v>0</v>
      </c>
      <c r="K47" s="422">
        <v>0</v>
      </c>
      <c r="L47" s="422">
        <v>0</v>
      </c>
      <c r="M47" s="422">
        <v>0</v>
      </c>
      <c r="N47" s="422">
        <v>0</v>
      </c>
      <c r="O47" s="422">
        <v>0</v>
      </c>
      <c r="P47" s="422">
        <v>0</v>
      </c>
      <c r="Q47" s="422"/>
      <c r="R47" s="422">
        <v>0</v>
      </c>
      <c r="S47" s="422">
        <v>0</v>
      </c>
      <c r="T47" s="422">
        <v>0</v>
      </c>
      <c r="U47" s="422">
        <v>0</v>
      </c>
      <c r="V47" s="420"/>
    </row>
    <row r="48" spans="1:22">
      <c r="A48" s="420">
        <v>35</v>
      </c>
      <c r="B48" s="420" t="s">
        <v>322</v>
      </c>
      <c r="C48" s="421" t="s">
        <v>323</v>
      </c>
      <c r="D48" s="420" t="s">
        <v>96</v>
      </c>
      <c r="E48" s="420" t="s">
        <v>394</v>
      </c>
      <c r="F48" s="420" t="s">
        <v>395</v>
      </c>
      <c r="G48" s="422">
        <f t="shared" si="0"/>
        <v>21</v>
      </c>
      <c r="H48" s="422">
        <v>1</v>
      </c>
      <c r="I48" s="422">
        <v>0</v>
      </c>
      <c r="J48" s="422">
        <v>0</v>
      </c>
      <c r="K48" s="422">
        <v>0</v>
      </c>
      <c r="L48" s="422">
        <v>0</v>
      </c>
      <c r="M48" s="422">
        <v>0</v>
      </c>
      <c r="N48" s="422">
        <v>0</v>
      </c>
      <c r="O48" s="422">
        <v>0</v>
      </c>
      <c r="P48" s="422">
        <v>0</v>
      </c>
      <c r="Q48" s="422"/>
      <c r="R48" s="422">
        <v>0</v>
      </c>
      <c r="S48" s="422">
        <v>0</v>
      </c>
      <c r="T48" s="422">
        <v>0</v>
      </c>
      <c r="U48" s="422">
        <v>0</v>
      </c>
      <c r="V48" s="420"/>
    </row>
    <row r="49" spans="1:22">
      <c r="A49" s="420">
        <v>36</v>
      </c>
      <c r="B49" s="420" t="s">
        <v>200</v>
      </c>
      <c r="C49" s="421" t="s">
        <v>201</v>
      </c>
      <c r="D49" s="420" t="s">
        <v>96</v>
      </c>
      <c r="E49" s="420" t="s">
        <v>394</v>
      </c>
      <c r="F49" s="420" t="s">
        <v>395</v>
      </c>
      <c r="G49" s="422">
        <f t="shared" si="0"/>
        <v>22</v>
      </c>
      <c r="H49" s="422">
        <v>0</v>
      </c>
      <c r="I49" s="422">
        <v>0</v>
      </c>
      <c r="J49" s="422">
        <v>0</v>
      </c>
      <c r="K49" s="422">
        <v>0</v>
      </c>
      <c r="L49" s="422">
        <v>0</v>
      </c>
      <c r="M49" s="422">
        <v>0</v>
      </c>
      <c r="N49" s="422">
        <v>0</v>
      </c>
      <c r="O49" s="422">
        <v>0</v>
      </c>
      <c r="P49" s="422">
        <v>0</v>
      </c>
      <c r="Q49" s="422"/>
      <c r="R49" s="422">
        <v>0</v>
      </c>
      <c r="S49" s="422">
        <v>0</v>
      </c>
      <c r="T49" s="422">
        <v>0</v>
      </c>
      <c r="U49" s="422">
        <v>0</v>
      </c>
      <c r="V49" s="420"/>
    </row>
    <row r="50" spans="1:22">
      <c r="A50" s="420">
        <v>37</v>
      </c>
      <c r="B50" s="420" t="s">
        <v>202</v>
      </c>
      <c r="C50" s="421" t="s">
        <v>203</v>
      </c>
      <c r="D50" s="420" t="s">
        <v>96</v>
      </c>
      <c r="E50" s="420" t="s">
        <v>394</v>
      </c>
      <c r="F50" s="420" t="s">
        <v>395</v>
      </c>
      <c r="G50" s="422">
        <f t="shared" si="0"/>
        <v>20</v>
      </c>
      <c r="H50" s="422">
        <v>2</v>
      </c>
      <c r="I50" s="422">
        <v>0</v>
      </c>
      <c r="J50" s="422">
        <v>0</v>
      </c>
      <c r="K50" s="422">
        <v>0</v>
      </c>
      <c r="L50" s="422">
        <v>0</v>
      </c>
      <c r="M50" s="422">
        <v>0</v>
      </c>
      <c r="N50" s="422">
        <v>0</v>
      </c>
      <c r="O50" s="422">
        <v>0</v>
      </c>
      <c r="P50" s="422">
        <v>0</v>
      </c>
      <c r="Q50" s="422"/>
      <c r="R50" s="422">
        <v>0</v>
      </c>
      <c r="S50" s="422">
        <v>0</v>
      </c>
      <c r="T50" s="422">
        <v>0</v>
      </c>
      <c r="U50" s="422">
        <v>0</v>
      </c>
      <c r="V50" s="420"/>
    </row>
    <row r="51" spans="1:22">
      <c r="A51" s="420">
        <v>38</v>
      </c>
      <c r="B51" s="420" t="s">
        <v>324</v>
      </c>
      <c r="C51" s="421" t="s">
        <v>325</v>
      </c>
      <c r="D51" s="420" t="s">
        <v>96</v>
      </c>
      <c r="E51" s="420" t="s">
        <v>394</v>
      </c>
      <c r="F51" s="420" t="s">
        <v>395</v>
      </c>
      <c r="G51" s="422">
        <f t="shared" si="0"/>
        <v>21</v>
      </c>
      <c r="H51" s="422">
        <v>0</v>
      </c>
      <c r="I51" s="422">
        <v>0</v>
      </c>
      <c r="J51" s="422">
        <v>1</v>
      </c>
      <c r="K51" s="422">
        <v>0</v>
      </c>
      <c r="L51" s="422">
        <v>0</v>
      </c>
      <c r="M51" s="422">
        <v>0</v>
      </c>
      <c r="N51" s="422">
        <v>0</v>
      </c>
      <c r="O51" s="422">
        <v>0</v>
      </c>
      <c r="P51" s="422">
        <v>0</v>
      </c>
      <c r="Q51" s="422"/>
      <c r="R51" s="422">
        <v>0</v>
      </c>
      <c r="S51" s="422">
        <v>0</v>
      </c>
      <c r="T51" s="422">
        <v>0</v>
      </c>
      <c r="U51" s="422">
        <v>0</v>
      </c>
      <c r="V51" s="420"/>
    </row>
    <row r="52" spans="1:22">
      <c r="A52" s="420">
        <v>39</v>
      </c>
      <c r="B52" s="420" t="s">
        <v>326</v>
      </c>
      <c r="C52" s="421" t="s">
        <v>327</v>
      </c>
      <c r="D52" s="420" t="s">
        <v>96</v>
      </c>
      <c r="E52" s="420" t="s">
        <v>394</v>
      </c>
      <c r="F52" s="420" t="s">
        <v>395</v>
      </c>
      <c r="G52" s="422">
        <f t="shared" si="0"/>
        <v>22</v>
      </c>
      <c r="H52" s="422">
        <v>0</v>
      </c>
      <c r="I52" s="422">
        <v>0</v>
      </c>
      <c r="J52" s="422">
        <v>0</v>
      </c>
      <c r="K52" s="422">
        <v>0</v>
      </c>
      <c r="L52" s="422">
        <v>0</v>
      </c>
      <c r="M52" s="422">
        <v>0</v>
      </c>
      <c r="N52" s="422">
        <v>0</v>
      </c>
      <c r="O52" s="422">
        <v>0</v>
      </c>
      <c r="P52" s="422">
        <v>0</v>
      </c>
      <c r="Q52" s="422"/>
      <c r="R52" s="422">
        <v>0</v>
      </c>
      <c r="S52" s="422">
        <v>0</v>
      </c>
      <c r="T52" s="422">
        <v>0</v>
      </c>
      <c r="U52" s="422">
        <v>0</v>
      </c>
      <c r="V52" s="420"/>
    </row>
    <row r="53" spans="1:22">
      <c r="A53" s="420">
        <v>40</v>
      </c>
      <c r="B53" s="420" t="s">
        <v>328</v>
      </c>
      <c r="C53" s="421" t="s">
        <v>329</v>
      </c>
      <c r="D53" s="420" t="s">
        <v>96</v>
      </c>
      <c r="E53" s="420" t="s">
        <v>394</v>
      </c>
      <c r="F53" s="420" t="s">
        <v>395</v>
      </c>
      <c r="G53" s="422">
        <f t="shared" si="0"/>
        <v>22</v>
      </c>
      <c r="H53" s="422">
        <v>0</v>
      </c>
      <c r="I53" s="422">
        <v>0</v>
      </c>
      <c r="J53" s="422">
        <v>0</v>
      </c>
      <c r="K53" s="422">
        <v>0</v>
      </c>
      <c r="L53" s="422">
        <v>0</v>
      </c>
      <c r="M53" s="422">
        <v>0</v>
      </c>
      <c r="N53" s="422">
        <v>0</v>
      </c>
      <c r="O53" s="422">
        <v>0</v>
      </c>
      <c r="P53" s="422">
        <v>0</v>
      </c>
      <c r="Q53" s="422"/>
      <c r="R53" s="422">
        <v>0</v>
      </c>
      <c r="S53" s="422">
        <v>0</v>
      </c>
      <c r="T53" s="422">
        <v>0</v>
      </c>
      <c r="U53" s="422">
        <v>0</v>
      </c>
      <c r="V53" s="420"/>
    </row>
    <row r="54" spans="1:22">
      <c r="A54" s="420">
        <v>41</v>
      </c>
      <c r="B54" s="420" t="s">
        <v>330</v>
      </c>
      <c r="C54" s="421" t="s">
        <v>331</v>
      </c>
      <c r="D54" s="420" t="s">
        <v>96</v>
      </c>
      <c r="E54" s="420" t="s">
        <v>394</v>
      </c>
      <c r="F54" s="420" t="s">
        <v>395</v>
      </c>
      <c r="G54" s="422">
        <f t="shared" si="0"/>
        <v>21</v>
      </c>
      <c r="H54" s="422">
        <v>1</v>
      </c>
      <c r="I54" s="422">
        <v>0</v>
      </c>
      <c r="J54" s="422">
        <v>0</v>
      </c>
      <c r="K54" s="422">
        <v>0</v>
      </c>
      <c r="L54" s="422">
        <v>0</v>
      </c>
      <c r="M54" s="422">
        <v>0</v>
      </c>
      <c r="N54" s="422">
        <v>0</v>
      </c>
      <c r="O54" s="422">
        <v>0</v>
      </c>
      <c r="P54" s="422">
        <v>0</v>
      </c>
      <c r="Q54" s="422"/>
      <c r="R54" s="422">
        <v>0</v>
      </c>
      <c r="S54" s="422">
        <v>0</v>
      </c>
      <c r="T54" s="422">
        <v>0</v>
      </c>
      <c r="U54" s="422">
        <v>0</v>
      </c>
      <c r="V54" s="420"/>
    </row>
    <row r="55" spans="1:22">
      <c r="A55" s="420">
        <v>42</v>
      </c>
      <c r="B55" s="420" t="s">
        <v>204</v>
      </c>
      <c r="C55" s="421" t="s">
        <v>205</v>
      </c>
      <c r="D55" s="420" t="s">
        <v>96</v>
      </c>
      <c r="E55" s="420" t="s">
        <v>394</v>
      </c>
      <c r="F55" s="420" t="s">
        <v>395</v>
      </c>
      <c r="G55" s="422">
        <f t="shared" si="0"/>
        <v>22</v>
      </c>
      <c r="H55" s="422">
        <v>0</v>
      </c>
      <c r="I55" s="422">
        <v>0</v>
      </c>
      <c r="J55" s="422">
        <v>0</v>
      </c>
      <c r="K55" s="422">
        <v>0</v>
      </c>
      <c r="L55" s="422">
        <v>0</v>
      </c>
      <c r="M55" s="422">
        <v>0</v>
      </c>
      <c r="N55" s="422">
        <v>0</v>
      </c>
      <c r="O55" s="422">
        <v>0</v>
      </c>
      <c r="P55" s="422">
        <v>0</v>
      </c>
      <c r="Q55" s="422"/>
      <c r="R55" s="422">
        <v>0</v>
      </c>
      <c r="S55" s="422">
        <v>0</v>
      </c>
      <c r="T55" s="422">
        <v>0</v>
      </c>
      <c r="U55" s="422">
        <v>0</v>
      </c>
      <c r="V55" s="420"/>
    </row>
    <row r="56" spans="1:22">
      <c r="A56" s="420">
        <v>43</v>
      </c>
      <c r="B56" s="420" t="s">
        <v>206</v>
      </c>
      <c r="C56" s="421" t="s">
        <v>207</v>
      </c>
      <c r="D56" s="420" t="s">
        <v>96</v>
      </c>
      <c r="E56" s="420" t="s">
        <v>394</v>
      </c>
      <c r="F56" s="420" t="s">
        <v>395</v>
      </c>
      <c r="G56" s="422">
        <f t="shared" si="0"/>
        <v>21</v>
      </c>
      <c r="H56" s="422">
        <v>1</v>
      </c>
      <c r="I56" s="422">
        <v>0</v>
      </c>
      <c r="J56" s="422">
        <v>0</v>
      </c>
      <c r="K56" s="422">
        <v>0</v>
      </c>
      <c r="L56" s="422">
        <v>0</v>
      </c>
      <c r="M56" s="422">
        <v>0</v>
      </c>
      <c r="N56" s="422">
        <v>0</v>
      </c>
      <c r="O56" s="422">
        <v>0</v>
      </c>
      <c r="P56" s="422">
        <v>0</v>
      </c>
      <c r="Q56" s="422"/>
      <c r="R56" s="422">
        <v>0</v>
      </c>
      <c r="S56" s="422">
        <v>0</v>
      </c>
      <c r="T56" s="422">
        <v>0</v>
      </c>
      <c r="U56" s="422">
        <v>0</v>
      </c>
      <c r="V56" s="420"/>
    </row>
    <row r="57" spans="1:22">
      <c r="A57" s="420">
        <v>44</v>
      </c>
      <c r="B57" s="420" t="s">
        <v>208</v>
      </c>
      <c r="C57" s="421" t="s">
        <v>209</v>
      </c>
      <c r="D57" s="420" t="s">
        <v>96</v>
      </c>
      <c r="E57" s="420" t="s">
        <v>394</v>
      </c>
      <c r="F57" s="420" t="s">
        <v>395</v>
      </c>
      <c r="G57" s="422">
        <f t="shared" si="0"/>
        <v>22</v>
      </c>
      <c r="H57" s="422">
        <v>0</v>
      </c>
      <c r="I57" s="422">
        <v>0</v>
      </c>
      <c r="J57" s="422">
        <v>0</v>
      </c>
      <c r="K57" s="422">
        <v>0</v>
      </c>
      <c r="L57" s="422">
        <v>0</v>
      </c>
      <c r="M57" s="422">
        <v>0</v>
      </c>
      <c r="N57" s="422">
        <v>0</v>
      </c>
      <c r="O57" s="422">
        <v>0</v>
      </c>
      <c r="P57" s="422">
        <v>0</v>
      </c>
      <c r="Q57" s="422"/>
      <c r="R57" s="422">
        <v>0</v>
      </c>
      <c r="S57" s="422">
        <v>0</v>
      </c>
      <c r="T57" s="422">
        <v>0</v>
      </c>
      <c r="U57" s="422">
        <v>0</v>
      </c>
      <c r="V57" s="420"/>
    </row>
    <row r="58" spans="1:22">
      <c r="A58" s="420">
        <v>45</v>
      </c>
      <c r="B58" s="420" t="s">
        <v>332</v>
      </c>
      <c r="C58" s="421" t="s">
        <v>333</v>
      </c>
      <c r="D58" s="420" t="s">
        <v>96</v>
      </c>
      <c r="E58" s="420" t="s">
        <v>394</v>
      </c>
      <c r="F58" s="420" t="s">
        <v>395</v>
      </c>
      <c r="G58" s="422">
        <f t="shared" si="0"/>
        <v>22</v>
      </c>
      <c r="H58" s="422">
        <v>0</v>
      </c>
      <c r="I58" s="422">
        <v>0</v>
      </c>
      <c r="J58" s="422">
        <v>0</v>
      </c>
      <c r="K58" s="422">
        <v>0</v>
      </c>
      <c r="L58" s="422">
        <v>0</v>
      </c>
      <c r="M58" s="422">
        <v>0</v>
      </c>
      <c r="N58" s="422">
        <v>0</v>
      </c>
      <c r="O58" s="422">
        <v>0</v>
      </c>
      <c r="P58" s="422">
        <v>0</v>
      </c>
      <c r="Q58" s="422"/>
      <c r="R58" s="422">
        <v>0</v>
      </c>
      <c r="S58" s="422">
        <v>0</v>
      </c>
      <c r="T58" s="422">
        <v>0</v>
      </c>
      <c r="U58" s="422">
        <v>0</v>
      </c>
      <c r="V58" s="420"/>
    </row>
    <row r="59" spans="1:22">
      <c r="A59" s="420">
        <v>46</v>
      </c>
      <c r="B59" s="420" t="s">
        <v>210</v>
      </c>
      <c r="C59" s="421" t="s">
        <v>211</v>
      </c>
      <c r="D59" s="420" t="s">
        <v>96</v>
      </c>
      <c r="E59" s="420" t="s">
        <v>394</v>
      </c>
      <c r="F59" s="420" t="s">
        <v>395</v>
      </c>
      <c r="G59" s="422">
        <f t="shared" si="0"/>
        <v>21</v>
      </c>
      <c r="H59" s="422">
        <v>0</v>
      </c>
      <c r="I59" s="422">
        <v>1</v>
      </c>
      <c r="J59" s="422">
        <v>0</v>
      </c>
      <c r="K59" s="422">
        <v>0</v>
      </c>
      <c r="L59" s="422">
        <v>0</v>
      </c>
      <c r="M59" s="422">
        <v>0</v>
      </c>
      <c r="N59" s="422">
        <v>0</v>
      </c>
      <c r="O59" s="422">
        <v>0</v>
      </c>
      <c r="P59" s="422">
        <v>0</v>
      </c>
      <c r="Q59" s="422"/>
      <c r="R59" s="422">
        <v>0</v>
      </c>
      <c r="S59" s="422">
        <v>0</v>
      </c>
      <c r="T59" s="422">
        <v>0</v>
      </c>
      <c r="U59" s="422">
        <v>0</v>
      </c>
      <c r="V59" s="420"/>
    </row>
    <row r="60" spans="1:22">
      <c r="A60" s="420">
        <v>47</v>
      </c>
      <c r="B60" s="420" t="s">
        <v>212</v>
      </c>
      <c r="C60" s="421" t="s">
        <v>213</v>
      </c>
      <c r="D60" s="420" t="s">
        <v>96</v>
      </c>
      <c r="E60" s="420" t="s">
        <v>394</v>
      </c>
      <c r="F60" s="420" t="s">
        <v>395</v>
      </c>
      <c r="G60" s="422">
        <f t="shared" si="0"/>
        <v>22</v>
      </c>
      <c r="H60" s="422">
        <v>0</v>
      </c>
      <c r="I60" s="422">
        <v>0</v>
      </c>
      <c r="J60" s="422">
        <v>0</v>
      </c>
      <c r="K60" s="422">
        <v>0</v>
      </c>
      <c r="L60" s="422">
        <v>0</v>
      </c>
      <c r="M60" s="422">
        <v>0</v>
      </c>
      <c r="N60" s="422">
        <v>0</v>
      </c>
      <c r="O60" s="422">
        <v>0</v>
      </c>
      <c r="P60" s="422">
        <v>0</v>
      </c>
      <c r="Q60" s="422"/>
      <c r="R60" s="422">
        <v>0</v>
      </c>
      <c r="S60" s="422">
        <v>0</v>
      </c>
      <c r="T60" s="422">
        <v>0</v>
      </c>
      <c r="U60" s="422">
        <v>0</v>
      </c>
      <c r="V60" s="420"/>
    </row>
    <row r="61" spans="1:22">
      <c r="A61" s="420">
        <v>48</v>
      </c>
      <c r="B61" s="420" t="s">
        <v>214</v>
      </c>
      <c r="C61" s="421" t="s">
        <v>215</v>
      </c>
      <c r="D61" s="420" t="s">
        <v>96</v>
      </c>
      <c r="E61" s="420" t="s">
        <v>394</v>
      </c>
      <c r="F61" s="420" t="s">
        <v>395</v>
      </c>
      <c r="G61" s="422">
        <f t="shared" si="0"/>
        <v>22</v>
      </c>
      <c r="H61" s="422">
        <v>0</v>
      </c>
      <c r="I61" s="422">
        <v>0</v>
      </c>
      <c r="J61" s="422">
        <v>0</v>
      </c>
      <c r="K61" s="422">
        <v>0</v>
      </c>
      <c r="L61" s="422">
        <v>0</v>
      </c>
      <c r="M61" s="422">
        <v>0</v>
      </c>
      <c r="N61" s="422">
        <v>0</v>
      </c>
      <c r="O61" s="422">
        <v>0</v>
      </c>
      <c r="P61" s="422">
        <v>0</v>
      </c>
      <c r="Q61" s="422"/>
      <c r="R61" s="422">
        <v>0</v>
      </c>
      <c r="S61" s="422">
        <v>0</v>
      </c>
      <c r="T61" s="422">
        <v>0</v>
      </c>
      <c r="U61" s="422">
        <v>0</v>
      </c>
      <c r="V61" s="420"/>
    </row>
    <row r="62" spans="1:22">
      <c r="A62" s="420">
        <v>49</v>
      </c>
      <c r="B62" s="420" t="s">
        <v>216</v>
      </c>
      <c r="C62" s="421" t="s">
        <v>217</v>
      </c>
      <c r="D62" s="420" t="s">
        <v>96</v>
      </c>
      <c r="E62" s="420" t="s">
        <v>394</v>
      </c>
      <c r="F62" s="420" t="s">
        <v>395</v>
      </c>
      <c r="G62" s="422">
        <f t="shared" si="0"/>
        <v>21</v>
      </c>
      <c r="H62" s="422">
        <v>1</v>
      </c>
      <c r="I62" s="422">
        <v>0</v>
      </c>
      <c r="J62" s="422">
        <v>0</v>
      </c>
      <c r="K62" s="422">
        <v>0</v>
      </c>
      <c r="L62" s="422">
        <v>0</v>
      </c>
      <c r="M62" s="422">
        <v>0</v>
      </c>
      <c r="N62" s="422">
        <v>0</v>
      </c>
      <c r="O62" s="422">
        <v>0</v>
      </c>
      <c r="P62" s="422">
        <v>0</v>
      </c>
      <c r="Q62" s="422"/>
      <c r="R62" s="422">
        <v>0</v>
      </c>
      <c r="S62" s="422">
        <v>0</v>
      </c>
      <c r="T62" s="422">
        <v>0</v>
      </c>
      <c r="U62" s="422">
        <v>0</v>
      </c>
      <c r="V62" s="420"/>
    </row>
    <row r="63" spans="1:22">
      <c r="A63" s="420">
        <v>50</v>
      </c>
      <c r="B63" s="420" t="s">
        <v>218</v>
      </c>
      <c r="C63" s="421" t="s">
        <v>219</v>
      </c>
      <c r="D63" s="420" t="s">
        <v>96</v>
      </c>
      <c r="E63" s="420" t="s">
        <v>394</v>
      </c>
      <c r="F63" s="420" t="s">
        <v>395</v>
      </c>
      <c r="G63" s="422">
        <f t="shared" si="0"/>
        <v>22</v>
      </c>
      <c r="H63" s="422">
        <v>0</v>
      </c>
      <c r="I63" s="422">
        <v>0</v>
      </c>
      <c r="J63" s="422">
        <v>0</v>
      </c>
      <c r="K63" s="422">
        <v>0</v>
      </c>
      <c r="L63" s="422">
        <v>0</v>
      </c>
      <c r="M63" s="422">
        <v>0</v>
      </c>
      <c r="N63" s="422">
        <v>0</v>
      </c>
      <c r="O63" s="422">
        <v>0</v>
      </c>
      <c r="P63" s="422">
        <v>0</v>
      </c>
      <c r="Q63" s="422"/>
      <c r="R63" s="422">
        <v>0</v>
      </c>
      <c r="S63" s="422">
        <v>0</v>
      </c>
      <c r="T63" s="422">
        <v>0</v>
      </c>
      <c r="U63" s="422">
        <v>0</v>
      </c>
      <c r="V63" s="420"/>
    </row>
    <row r="64" spans="1:22">
      <c r="A64" s="420">
        <v>51</v>
      </c>
      <c r="B64" s="420" t="s">
        <v>220</v>
      </c>
      <c r="C64" s="421" t="s">
        <v>221</v>
      </c>
      <c r="D64" s="420" t="s">
        <v>96</v>
      </c>
      <c r="E64" s="420" t="s">
        <v>394</v>
      </c>
      <c r="F64" s="420" t="s">
        <v>395</v>
      </c>
      <c r="G64" s="422">
        <f t="shared" si="0"/>
        <v>22</v>
      </c>
      <c r="H64" s="422">
        <v>0</v>
      </c>
      <c r="I64" s="422">
        <v>0</v>
      </c>
      <c r="J64" s="422">
        <v>0</v>
      </c>
      <c r="K64" s="422">
        <v>0</v>
      </c>
      <c r="L64" s="422">
        <v>0</v>
      </c>
      <c r="M64" s="422">
        <v>0</v>
      </c>
      <c r="N64" s="422">
        <v>0</v>
      </c>
      <c r="O64" s="422">
        <v>0</v>
      </c>
      <c r="P64" s="422">
        <v>0</v>
      </c>
      <c r="Q64" s="422"/>
      <c r="R64" s="422">
        <v>0</v>
      </c>
      <c r="S64" s="422">
        <v>0</v>
      </c>
      <c r="T64" s="422">
        <v>0</v>
      </c>
      <c r="U64" s="422">
        <v>0</v>
      </c>
      <c r="V64" s="420"/>
    </row>
    <row r="65" spans="1:22">
      <c r="A65" s="420">
        <v>52</v>
      </c>
      <c r="B65" s="420" t="s">
        <v>222</v>
      </c>
      <c r="C65" s="421" t="s">
        <v>223</v>
      </c>
      <c r="D65" s="420" t="s">
        <v>96</v>
      </c>
      <c r="E65" s="420" t="s">
        <v>394</v>
      </c>
      <c r="F65" s="420" t="s">
        <v>395</v>
      </c>
      <c r="G65" s="422">
        <f t="shared" si="0"/>
        <v>22</v>
      </c>
      <c r="H65" s="422">
        <v>0</v>
      </c>
      <c r="I65" s="422">
        <v>0</v>
      </c>
      <c r="J65" s="422">
        <v>0</v>
      </c>
      <c r="K65" s="422">
        <v>0</v>
      </c>
      <c r="L65" s="422">
        <v>0</v>
      </c>
      <c r="M65" s="422">
        <v>0</v>
      </c>
      <c r="N65" s="422">
        <v>0</v>
      </c>
      <c r="O65" s="422">
        <v>0</v>
      </c>
      <c r="P65" s="422">
        <v>0</v>
      </c>
      <c r="Q65" s="422"/>
      <c r="R65" s="422">
        <v>0</v>
      </c>
      <c r="S65" s="422">
        <v>0</v>
      </c>
      <c r="T65" s="422">
        <v>0</v>
      </c>
      <c r="U65" s="422">
        <v>0</v>
      </c>
      <c r="V65" s="420"/>
    </row>
    <row r="66" spans="1:22">
      <c r="A66" s="420">
        <v>53</v>
      </c>
      <c r="B66" s="420" t="s">
        <v>224</v>
      </c>
      <c r="C66" s="421" t="s">
        <v>225</v>
      </c>
      <c r="D66" s="420" t="s">
        <v>96</v>
      </c>
      <c r="E66" s="420" t="s">
        <v>394</v>
      </c>
      <c r="F66" s="420" t="s">
        <v>395</v>
      </c>
      <c r="G66" s="422">
        <f t="shared" si="0"/>
        <v>21</v>
      </c>
      <c r="H66" s="422">
        <v>1</v>
      </c>
      <c r="I66" s="422">
        <v>0</v>
      </c>
      <c r="J66" s="422">
        <v>0</v>
      </c>
      <c r="K66" s="422">
        <v>0</v>
      </c>
      <c r="L66" s="422">
        <v>0</v>
      </c>
      <c r="M66" s="422">
        <v>0</v>
      </c>
      <c r="N66" s="422">
        <v>0</v>
      </c>
      <c r="O66" s="422">
        <v>0</v>
      </c>
      <c r="P66" s="422">
        <v>0</v>
      </c>
      <c r="Q66" s="422"/>
      <c r="R66" s="422">
        <v>0</v>
      </c>
      <c r="S66" s="422">
        <v>0</v>
      </c>
      <c r="T66" s="422">
        <v>0</v>
      </c>
      <c r="U66" s="422">
        <v>0</v>
      </c>
      <c r="V66" s="420"/>
    </row>
    <row r="67" spans="1:22">
      <c r="A67" s="420">
        <v>54</v>
      </c>
      <c r="B67" s="420" t="s">
        <v>226</v>
      </c>
      <c r="C67" s="421" t="s">
        <v>227</v>
      </c>
      <c r="D67" s="420" t="s">
        <v>96</v>
      </c>
      <c r="E67" s="420" t="s">
        <v>394</v>
      </c>
      <c r="F67" s="420" t="s">
        <v>395</v>
      </c>
      <c r="G67" s="422">
        <f t="shared" si="0"/>
        <v>21</v>
      </c>
      <c r="H67" s="422">
        <v>1</v>
      </c>
      <c r="I67" s="422">
        <v>0</v>
      </c>
      <c r="J67" s="422">
        <v>0</v>
      </c>
      <c r="K67" s="422">
        <v>0</v>
      </c>
      <c r="L67" s="422">
        <v>0</v>
      </c>
      <c r="M67" s="422">
        <v>0</v>
      </c>
      <c r="N67" s="422">
        <v>0</v>
      </c>
      <c r="O67" s="422">
        <v>0</v>
      </c>
      <c r="P67" s="422">
        <v>0</v>
      </c>
      <c r="Q67" s="422"/>
      <c r="R67" s="422">
        <v>0</v>
      </c>
      <c r="S67" s="422">
        <v>0</v>
      </c>
      <c r="T67" s="422">
        <v>0</v>
      </c>
      <c r="U67" s="422">
        <v>0</v>
      </c>
      <c r="V67" s="420"/>
    </row>
    <row r="68" spans="1:22">
      <c r="A68" s="420">
        <v>55</v>
      </c>
      <c r="B68" s="420" t="s">
        <v>228</v>
      </c>
      <c r="C68" s="421" t="s">
        <v>229</v>
      </c>
      <c r="D68" s="420" t="s">
        <v>96</v>
      </c>
      <c r="E68" s="420" t="s">
        <v>394</v>
      </c>
      <c r="F68" s="420" t="s">
        <v>395</v>
      </c>
      <c r="G68" s="422">
        <f t="shared" si="0"/>
        <v>22</v>
      </c>
      <c r="H68" s="422">
        <v>0</v>
      </c>
      <c r="I68" s="422">
        <v>0</v>
      </c>
      <c r="J68" s="422">
        <v>0</v>
      </c>
      <c r="K68" s="422">
        <v>0</v>
      </c>
      <c r="L68" s="422">
        <v>0</v>
      </c>
      <c r="M68" s="422">
        <v>0</v>
      </c>
      <c r="N68" s="422">
        <v>0</v>
      </c>
      <c r="O68" s="422">
        <v>0</v>
      </c>
      <c r="P68" s="422">
        <v>0</v>
      </c>
      <c r="Q68" s="422"/>
      <c r="R68" s="422">
        <v>0</v>
      </c>
      <c r="S68" s="422">
        <v>0</v>
      </c>
      <c r="T68" s="422">
        <v>0</v>
      </c>
      <c r="U68" s="422">
        <v>0</v>
      </c>
      <c r="V68" s="420"/>
    </row>
    <row r="69" spans="1:22">
      <c r="A69" s="420">
        <v>56</v>
      </c>
      <c r="B69" s="420" t="s">
        <v>230</v>
      </c>
      <c r="C69" s="421" t="s">
        <v>231</v>
      </c>
      <c r="D69" s="420" t="s">
        <v>96</v>
      </c>
      <c r="E69" s="420" t="s">
        <v>394</v>
      </c>
      <c r="F69" s="420" t="s">
        <v>395</v>
      </c>
      <c r="G69" s="422">
        <f t="shared" si="0"/>
        <v>22</v>
      </c>
      <c r="H69" s="422">
        <v>0</v>
      </c>
      <c r="I69" s="422">
        <v>0</v>
      </c>
      <c r="J69" s="422">
        <v>0</v>
      </c>
      <c r="K69" s="422">
        <v>0</v>
      </c>
      <c r="L69" s="422">
        <v>0</v>
      </c>
      <c r="M69" s="422">
        <v>0</v>
      </c>
      <c r="N69" s="422">
        <v>0</v>
      </c>
      <c r="O69" s="422">
        <v>0</v>
      </c>
      <c r="P69" s="422">
        <v>0</v>
      </c>
      <c r="Q69" s="422"/>
      <c r="R69" s="422">
        <v>0</v>
      </c>
      <c r="S69" s="422">
        <v>0</v>
      </c>
      <c r="T69" s="422">
        <v>0</v>
      </c>
      <c r="U69" s="422">
        <v>0</v>
      </c>
      <c r="V69" s="420"/>
    </row>
    <row r="70" spans="1:22">
      <c r="A70" s="420">
        <v>57</v>
      </c>
      <c r="B70" s="420" t="s">
        <v>334</v>
      </c>
      <c r="C70" s="421" t="s">
        <v>335</v>
      </c>
      <c r="D70" s="420" t="s">
        <v>96</v>
      </c>
      <c r="E70" s="420" t="s">
        <v>394</v>
      </c>
      <c r="F70" s="420" t="s">
        <v>395</v>
      </c>
      <c r="G70" s="422">
        <f t="shared" si="0"/>
        <v>22</v>
      </c>
      <c r="H70" s="422">
        <v>0</v>
      </c>
      <c r="I70" s="422">
        <v>0</v>
      </c>
      <c r="J70" s="422">
        <v>0</v>
      </c>
      <c r="K70" s="422">
        <v>0</v>
      </c>
      <c r="L70" s="422">
        <v>0</v>
      </c>
      <c r="M70" s="422">
        <v>0</v>
      </c>
      <c r="N70" s="422">
        <v>0</v>
      </c>
      <c r="O70" s="422">
        <v>0</v>
      </c>
      <c r="P70" s="422">
        <v>0</v>
      </c>
      <c r="Q70" s="422"/>
      <c r="R70" s="422">
        <v>0</v>
      </c>
      <c r="S70" s="422">
        <v>0</v>
      </c>
      <c r="T70" s="422">
        <v>0</v>
      </c>
      <c r="U70" s="422">
        <v>0</v>
      </c>
      <c r="V70" s="420"/>
    </row>
    <row r="71" spans="1:22">
      <c r="A71" s="420">
        <v>58</v>
      </c>
      <c r="B71" s="420" t="s">
        <v>232</v>
      </c>
      <c r="C71" s="421" t="s">
        <v>233</v>
      </c>
      <c r="D71" s="420" t="s">
        <v>96</v>
      </c>
      <c r="E71" s="420" t="s">
        <v>394</v>
      </c>
      <c r="F71" s="420" t="s">
        <v>395</v>
      </c>
      <c r="G71" s="422">
        <f t="shared" si="0"/>
        <v>20</v>
      </c>
      <c r="H71" s="422">
        <v>2</v>
      </c>
      <c r="I71" s="422">
        <v>0</v>
      </c>
      <c r="J71" s="422">
        <v>0</v>
      </c>
      <c r="K71" s="422">
        <v>0</v>
      </c>
      <c r="L71" s="422">
        <v>0</v>
      </c>
      <c r="M71" s="422">
        <v>0</v>
      </c>
      <c r="N71" s="422">
        <v>0</v>
      </c>
      <c r="O71" s="422">
        <v>0</v>
      </c>
      <c r="P71" s="422">
        <v>0</v>
      </c>
      <c r="Q71" s="422"/>
      <c r="R71" s="422">
        <v>0</v>
      </c>
      <c r="S71" s="422">
        <v>0</v>
      </c>
      <c r="T71" s="422">
        <v>0</v>
      </c>
      <c r="U71" s="422">
        <v>0</v>
      </c>
      <c r="V71" s="420"/>
    </row>
    <row r="72" spans="1:22">
      <c r="A72" s="420">
        <v>59</v>
      </c>
      <c r="B72" s="420" t="s">
        <v>234</v>
      </c>
      <c r="C72" s="421" t="s">
        <v>235</v>
      </c>
      <c r="D72" s="420" t="s">
        <v>96</v>
      </c>
      <c r="E72" s="420" t="s">
        <v>394</v>
      </c>
      <c r="F72" s="420" t="s">
        <v>395</v>
      </c>
      <c r="G72" s="422">
        <f t="shared" si="0"/>
        <v>21</v>
      </c>
      <c r="H72" s="422">
        <v>1</v>
      </c>
      <c r="I72" s="422">
        <v>0</v>
      </c>
      <c r="J72" s="422">
        <v>0</v>
      </c>
      <c r="K72" s="422">
        <v>0</v>
      </c>
      <c r="L72" s="422">
        <v>0</v>
      </c>
      <c r="M72" s="422">
        <v>0</v>
      </c>
      <c r="N72" s="422">
        <v>0</v>
      </c>
      <c r="O72" s="422">
        <v>0</v>
      </c>
      <c r="P72" s="422">
        <v>0</v>
      </c>
      <c r="Q72" s="422"/>
      <c r="R72" s="422">
        <v>0</v>
      </c>
      <c r="S72" s="422">
        <v>0</v>
      </c>
      <c r="T72" s="422">
        <v>0</v>
      </c>
      <c r="U72" s="422">
        <v>0</v>
      </c>
      <c r="V72" s="420"/>
    </row>
    <row r="73" spans="1:22">
      <c r="A73" s="420">
        <v>60</v>
      </c>
      <c r="B73" s="420" t="s">
        <v>236</v>
      </c>
      <c r="C73" s="421" t="s">
        <v>237</v>
      </c>
      <c r="D73" s="420" t="s">
        <v>96</v>
      </c>
      <c r="E73" s="420" t="s">
        <v>394</v>
      </c>
      <c r="F73" s="420" t="s">
        <v>395</v>
      </c>
      <c r="G73" s="422">
        <f t="shared" si="0"/>
        <v>22</v>
      </c>
      <c r="H73" s="422">
        <v>0</v>
      </c>
      <c r="I73" s="422">
        <v>0</v>
      </c>
      <c r="J73" s="422">
        <v>0</v>
      </c>
      <c r="K73" s="422">
        <v>0</v>
      </c>
      <c r="L73" s="422">
        <v>0</v>
      </c>
      <c r="M73" s="422">
        <v>0</v>
      </c>
      <c r="N73" s="422">
        <v>0</v>
      </c>
      <c r="O73" s="422">
        <v>0</v>
      </c>
      <c r="P73" s="422">
        <v>0</v>
      </c>
      <c r="Q73" s="422"/>
      <c r="R73" s="422">
        <v>0</v>
      </c>
      <c r="S73" s="422">
        <v>0</v>
      </c>
      <c r="T73" s="422">
        <v>0</v>
      </c>
      <c r="U73" s="422">
        <v>0</v>
      </c>
      <c r="V73" s="420"/>
    </row>
    <row r="74" spans="1:22">
      <c r="A74" s="420">
        <v>61</v>
      </c>
      <c r="B74" s="420" t="s">
        <v>336</v>
      </c>
      <c r="C74" s="421" t="s">
        <v>337</v>
      </c>
      <c r="D74" s="420" t="s">
        <v>96</v>
      </c>
      <c r="E74" s="420" t="s">
        <v>394</v>
      </c>
      <c r="F74" s="420" t="s">
        <v>395</v>
      </c>
      <c r="G74" s="422">
        <f t="shared" si="0"/>
        <v>22</v>
      </c>
      <c r="H74" s="422">
        <v>0</v>
      </c>
      <c r="I74" s="422">
        <v>0</v>
      </c>
      <c r="J74" s="422">
        <v>0</v>
      </c>
      <c r="K74" s="422">
        <v>0</v>
      </c>
      <c r="L74" s="422">
        <v>0</v>
      </c>
      <c r="M74" s="422">
        <v>0</v>
      </c>
      <c r="N74" s="422">
        <v>0</v>
      </c>
      <c r="O74" s="422">
        <v>0</v>
      </c>
      <c r="P74" s="422">
        <v>0</v>
      </c>
      <c r="Q74" s="422"/>
      <c r="R74" s="422">
        <v>0</v>
      </c>
      <c r="S74" s="422">
        <v>0</v>
      </c>
      <c r="T74" s="422">
        <v>0</v>
      </c>
      <c r="U74" s="422">
        <v>0</v>
      </c>
      <c r="V74" s="420"/>
    </row>
    <row r="75" spans="1:22">
      <c r="A75" s="420">
        <v>62</v>
      </c>
      <c r="B75" s="420" t="s">
        <v>338</v>
      </c>
      <c r="C75" s="421" t="s">
        <v>339</v>
      </c>
      <c r="D75" s="420" t="s">
        <v>96</v>
      </c>
      <c r="E75" s="420" t="s">
        <v>394</v>
      </c>
      <c r="F75" s="420" t="s">
        <v>395</v>
      </c>
      <c r="G75" s="422">
        <f t="shared" si="0"/>
        <v>22</v>
      </c>
      <c r="H75" s="422">
        <v>0</v>
      </c>
      <c r="I75" s="422">
        <v>0</v>
      </c>
      <c r="J75" s="422">
        <v>0</v>
      </c>
      <c r="K75" s="422">
        <v>0</v>
      </c>
      <c r="L75" s="422">
        <v>0</v>
      </c>
      <c r="M75" s="422">
        <v>0</v>
      </c>
      <c r="N75" s="422">
        <v>0</v>
      </c>
      <c r="O75" s="422">
        <v>0</v>
      </c>
      <c r="P75" s="422">
        <v>0</v>
      </c>
      <c r="Q75" s="422"/>
      <c r="R75" s="422">
        <v>0</v>
      </c>
      <c r="S75" s="422">
        <v>0</v>
      </c>
      <c r="T75" s="422">
        <v>0</v>
      </c>
      <c r="U75" s="422">
        <v>0</v>
      </c>
      <c r="V75" s="420"/>
    </row>
    <row r="76" spans="1:22">
      <c r="A76" s="420">
        <v>63</v>
      </c>
      <c r="B76" s="420" t="s">
        <v>340</v>
      </c>
      <c r="C76" s="421" t="s">
        <v>341</v>
      </c>
      <c r="D76" s="420" t="s">
        <v>96</v>
      </c>
      <c r="E76" s="420" t="s">
        <v>394</v>
      </c>
      <c r="F76" s="420" t="s">
        <v>395</v>
      </c>
      <c r="G76" s="422">
        <f t="shared" si="0"/>
        <v>21</v>
      </c>
      <c r="H76" s="422">
        <v>1</v>
      </c>
      <c r="I76" s="422">
        <v>0</v>
      </c>
      <c r="J76" s="422">
        <v>0</v>
      </c>
      <c r="K76" s="422">
        <v>0</v>
      </c>
      <c r="L76" s="422">
        <v>0</v>
      </c>
      <c r="M76" s="422">
        <v>0</v>
      </c>
      <c r="N76" s="422">
        <v>0</v>
      </c>
      <c r="O76" s="422">
        <v>0</v>
      </c>
      <c r="P76" s="422">
        <v>0</v>
      </c>
      <c r="Q76" s="422"/>
      <c r="R76" s="422">
        <v>0</v>
      </c>
      <c r="S76" s="422">
        <v>0</v>
      </c>
      <c r="T76" s="422">
        <v>0</v>
      </c>
      <c r="U76" s="422">
        <v>0</v>
      </c>
      <c r="V76" s="420"/>
    </row>
    <row r="77" spans="1:22">
      <c r="A77" s="420">
        <v>64</v>
      </c>
      <c r="B77" s="420" t="s">
        <v>342</v>
      </c>
      <c r="C77" s="421" t="s">
        <v>343</v>
      </c>
      <c r="D77" s="420" t="s">
        <v>96</v>
      </c>
      <c r="E77" s="420" t="s">
        <v>394</v>
      </c>
      <c r="F77" s="420" t="s">
        <v>395</v>
      </c>
      <c r="G77" s="422">
        <f t="shared" si="0"/>
        <v>21</v>
      </c>
      <c r="H77" s="422">
        <v>0</v>
      </c>
      <c r="I77" s="422">
        <v>0</v>
      </c>
      <c r="J77" s="422">
        <v>1</v>
      </c>
      <c r="K77" s="422">
        <v>0</v>
      </c>
      <c r="L77" s="422">
        <v>0</v>
      </c>
      <c r="M77" s="422">
        <v>0</v>
      </c>
      <c r="N77" s="422">
        <v>0</v>
      </c>
      <c r="O77" s="422">
        <v>0</v>
      </c>
      <c r="P77" s="422">
        <v>0</v>
      </c>
      <c r="Q77" s="422"/>
      <c r="R77" s="422">
        <v>0</v>
      </c>
      <c r="S77" s="422">
        <v>0</v>
      </c>
      <c r="T77" s="422">
        <v>0</v>
      </c>
      <c r="U77" s="422">
        <v>0</v>
      </c>
      <c r="V77" s="420"/>
    </row>
    <row r="78" spans="1:22">
      <c r="A78" s="420">
        <v>65</v>
      </c>
      <c r="B78" s="420" t="s">
        <v>238</v>
      </c>
      <c r="C78" s="421" t="s">
        <v>239</v>
      </c>
      <c r="D78" s="420" t="s">
        <v>96</v>
      </c>
      <c r="E78" s="420" t="s">
        <v>394</v>
      </c>
      <c r="F78" s="420" t="s">
        <v>395</v>
      </c>
      <c r="G78" s="422">
        <f t="shared" si="0"/>
        <v>21</v>
      </c>
      <c r="H78" s="422">
        <v>0</v>
      </c>
      <c r="I78" s="422">
        <v>1</v>
      </c>
      <c r="J78" s="422">
        <v>0</v>
      </c>
      <c r="K78" s="422">
        <v>0</v>
      </c>
      <c r="L78" s="422">
        <v>0</v>
      </c>
      <c r="M78" s="422">
        <v>0</v>
      </c>
      <c r="N78" s="422">
        <v>0</v>
      </c>
      <c r="O78" s="422">
        <v>0</v>
      </c>
      <c r="P78" s="422">
        <v>0</v>
      </c>
      <c r="Q78" s="422"/>
      <c r="R78" s="422">
        <v>0</v>
      </c>
      <c r="S78" s="422">
        <v>0</v>
      </c>
      <c r="T78" s="422">
        <v>0</v>
      </c>
      <c r="U78" s="422">
        <v>0</v>
      </c>
      <c r="V78" s="420"/>
    </row>
    <row r="79" spans="1:22">
      <c r="A79" s="420">
        <v>66</v>
      </c>
      <c r="B79" s="420" t="s">
        <v>240</v>
      </c>
      <c r="C79" s="421" t="s">
        <v>241</v>
      </c>
      <c r="D79" s="420" t="s">
        <v>96</v>
      </c>
      <c r="E79" s="420" t="s">
        <v>394</v>
      </c>
      <c r="F79" s="420" t="s">
        <v>395</v>
      </c>
      <c r="G79" s="422">
        <f t="shared" ref="G79:G116" si="1">22-H79-I79-J79</f>
        <v>22</v>
      </c>
      <c r="H79" s="422">
        <v>0</v>
      </c>
      <c r="I79" s="422">
        <v>0</v>
      </c>
      <c r="J79" s="422">
        <v>0</v>
      </c>
      <c r="K79" s="422">
        <v>0</v>
      </c>
      <c r="L79" s="422">
        <v>0</v>
      </c>
      <c r="M79" s="422">
        <v>0</v>
      </c>
      <c r="N79" s="422">
        <v>0</v>
      </c>
      <c r="O79" s="422">
        <v>0</v>
      </c>
      <c r="P79" s="422">
        <v>0</v>
      </c>
      <c r="Q79" s="422"/>
      <c r="R79" s="422">
        <v>0</v>
      </c>
      <c r="S79" s="422">
        <v>0</v>
      </c>
      <c r="T79" s="422">
        <v>0</v>
      </c>
      <c r="U79" s="422">
        <v>0</v>
      </c>
      <c r="V79" s="420"/>
    </row>
    <row r="80" spans="1:22">
      <c r="A80" s="420">
        <v>67</v>
      </c>
      <c r="B80" s="420" t="s">
        <v>344</v>
      </c>
      <c r="C80" s="421" t="s">
        <v>345</v>
      </c>
      <c r="D80" s="420" t="s">
        <v>96</v>
      </c>
      <c r="E80" s="420" t="s">
        <v>394</v>
      </c>
      <c r="F80" s="420" t="s">
        <v>395</v>
      </c>
      <c r="G80" s="422">
        <f t="shared" si="1"/>
        <v>21</v>
      </c>
      <c r="H80" s="422">
        <v>1</v>
      </c>
      <c r="I80" s="422">
        <v>0</v>
      </c>
      <c r="J80" s="422">
        <v>0</v>
      </c>
      <c r="K80" s="422">
        <v>0</v>
      </c>
      <c r="L80" s="422">
        <v>0</v>
      </c>
      <c r="M80" s="422">
        <v>0</v>
      </c>
      <c r="N80" s="422">
        <v>0</v>
      </c>
      <c r="O80" s="422">
        <v>0</v>
      </c>
      <c r="P80" s="422">
        <v>0</v>
      </c>
      <c r="Q80" s="422"/>
      <c r="R80" s="422">
        <v>0</v>
      </c>
      <c r="S80" s="422">
        <v>0</v>
      </c>
      <c r="T80" s="422">
        <v>0</v>
      </c>
      <c r="U80" s="422">
        <v>0</v>
      </c>
      <c r="V80" s="420"/>
    </row>
    <row r="81" spans="1:22">
      <c r="A81" s="420">
        <v>68</v>
      </c>
      <c r="B81" s="420" t="s">
        <v>346</v>
      </c>
      <c r="C81" s="421" t="s">
        <v>347</v>
      </c>
      <c r="D81" s="420" t="s">
        <v>96</v>
      </c>
      <c r="E81" s="420" t="s">
        <v>394</v>
      </c>
      <c r="F81" s="420" t="s">
        <v>395</v>
      </c>
      <c r="G81" s="422">
        <f t="shared" si="1"/>
        <v>21</v>
      </c>
      <c r="H81" s="422">
        <v>1</v>
      </c>
      <c r="I81" s="422">
        <v>0</v>
      </c>
      <c r="J81" s="422">
        <v>0</v>
      </c>
      <c r="K81" s="422">
        <v>0</v>
      </c>
      <c r="L81" s="422">
        <v>0</v>
      </c>
      <c r="M81" s="422">
        <v>0</v>
      </c>
      <c r="N81" s="422">
        <v>0</v>
      </c>
      <c r="O81" s="422">
        <v>0</v>
      </c>
      <c r="P81" s="422">
        <v>0</v>
      </c>
      <c r="Q81" s="422"/>
      <c r="R81" s="422">
        <v>0</v>
      </c>
      <c r="S81" s="422">
        <v>0</v>
      </c>
      <c r="T81" s="422">
        <v>0</v>
      </c>
      <c r="U81" s="422">
        <v>0</v>
      </c>
      <c r="V81" s="420"/>
    </row>
    <row r="82" spans="1:22">
      <c r="A82" s="420">
        <v>69</v>
      </c>
      <c r="B82" s="420" t="s">
        <v>242</v>
      </c>
      <c r="C82" s="421" t="s">
        <v>243</v>
      </c>
      <c r="D82" s="420" t="s">
        <v>96</v>
      </c>
      <c r="E82" s="420" t="s">
        <v>394</v>
      </c>
      <c r="F82" s="420" t="s">
        <v>395</v>
      </c>
      <c r="G82" s="422">
        <f t="shared" si="1"/>
        <v>19</v>
      </c>
      <c r="H82" s="422">
        <v>3</v>
      </c>
      <c r="I82" s="422">
        <v>0</v>
      </c>
      <c r="J82" s="422">
        <v>0</v>
      </c>
      <c r="K82" s="422">
        <v>0</v>
      </c>
      <c r="L82" s="422">
        <v>0</v>
      </c>
      <c r="M82" s="422">
        <v>0</v>
      </c>
      <c r="N82" s="422">
        <v>0</v>
      </c>
      <c r="O82" s="422">
        <v>0</v>
      </c>
      <c r="P82" s="422">
        <v>0</v>
      </c>
      <c r="Q82" s="422"/>
      <c r="R82" s="422">
        <v>0</v>
      </c>
      <c r="S82" s="422">
        <v>0</v>
      </c>
      <c r="T82" s="422">
        <v>0</v>
      </c>
      <c r="U82" s="422">
        <v>0</v>
      </c>
      <c r="V82" s="420"/>
    </row>
    <row r="83" spans="1:22">
      <c r="A83" s="420">
        <v>70</v>
      </c>
      <c r="B83" s="420" t="s">
        <v>348</v>
      </c>
      <c r="C83" s="421" t="s">
        <v>349</v>
      </c>
      <c r="D83" s="420" t="s">
        <v>96</v>
      </c>
      <c r="E83" s="420" t="s">
        <v>394</v>
      </c>
      <c r="F83" s="420" t="s">
        <v>395</v>
      </c>
      <c r="G83" s="422">
        <f t="shared" si="1"/>
        <v>22</v>
      </c>
      <c r="H83" s="422">
        <v>0</v>
      </c>
      <c r="I83" s="422">
        <v>0</v>
      </c>
      <c r="J83" s="422">
        <v>0</v>
      </c>
      <c r="K83" s="422">
        <v>0</v>
      </c>
      <c r="L83" s="422">
        <v>0</v>
      </c>
      <c r="M83" s="422">
        <v>0</v>
      </c>
      <c r="N83" s="422">
        <v>0</v>
      </c>
      <c r="O83" s="422">
        <v>0</v>
      </c>
      <c r="P83" s="422">
        <v>0</v>
      </c>
      <c r="Q83" s="422"/>
      <c r="R83" s="422">
        <v>0</v>
      </c>
      <c r="S83" s="422">
        <v>0</v>
      </c>
      <c r="T83" s="422">
        <v>0</v>
      </c>
      <c r="U83" s="422">
        <v>0</v>
      </c>
      <c r="V83" s="420"/>
    </row>
    <row r="84" spans="1:22">
      <c r="A84" s="420">
        <v>71</v>
      </c>
      <c r="B84" s="420" t="s">
        <v>350</v>
      </c>
      <c r="C84" s="421" t="s">
        <v>351</v>
      </c>
      <c r="D84" s="420" t="s">
        <v>96</v>
      </c>
      <c r="E84" s="420" t="s">
        <v>394</v>
      </c>
      <c r="F84" s="420" t="s">
        <v>395</v>
      </c>
      <c r="G84" s="422">
        <f t="shared" si="1"/>
        <v>21</v>
      </c>
      <c r="H84" s="422">
        <v>1</v>
      </c>
      <c r="I84" s="422">
        <v>0</v>
      </c>
      <c r="J84" s="422">
        <v>0</v>
      </c>
      <c r="K84" s="422">
        <v>0</v>
      </c>
      <c r="L84" s="422">
        <v>0</v>
      </c>
      <c r="M84" s="422">
        <v>0</v>
      </c>
      <c r="N84" s="422">
        <v>0</v>
      </c>
      <c r="O84" s="422">
        <v>0</v>
      </c>
      <c r="P84" s="422">
        <v>0</v>
      </c>
      <c r="Q84" s="422"/>
      <c r="R84" s="422">
        <v>0</v>
      </c>
      <c r="S84" s="422">
        <v>0</v>
      </c>
      <c r="T84" s="422">
        <v>0</v>
      </c>
      <c r="U84" s="422">
        <v>0</v>
      </c>
      <c r="V84" s="420"/>
    </row>
    <row r="85" spans="1:22">
      <c r="A85" s="420">
        <v>72</v>
      </c>
      <c r="B85" s="420" t="s">
        <v>244</v>
      </c>
      <c r="C85" s="421" t="s">
        <v>245</v>
      </c>
      <c r="D85" s="420" t="s">
        <v>96</v>
      </c>
      <c r="E85" s="420" t="s">
        <v>394</v>
      </c>
      <c r="F85" s="420" t="s">
        <v>395</v>
      </c>
      <c r="G85" s="422">
        <f t="shared" si="1"/>
        <v>19</v>
      </c>
      <c r="H85" s="422">
        <v>3</v>
      </c>
      <c r="I85" s="422">
        <v>0</v>
      </c>
      <c r="J85" s="422">
        <v>0</v>
      </c>
      <c r="K85" s="422">
        <v>0</v>
      </c>
      <c r="L85" s="422">
        <v>0</v>
      </c>
      <c r="M85" s="422">
        <v>0</v>
      </c>
      <c r="N85" s="422">
        <v>0</v>
      </c>
      <c r="O85" s="422">
        <v>0</v>
      </c>
      <c r="P85" s="422">
        <v>0</v>
      </c>
      <c r="Q85" s="422"/>
      <c r="R85" s="422">
        <v>0</v>
      </c>
      <c r="S85" s="422">
        <v>0</v>
      </c>
      <c r="T85" s="422">
        <v>0</v>
      </c>
      <c r="U85" s="422">
        <v>0</v>
      </c>
      <c r="V85" s="420"/>
    </row>
    <row r="86" spans="1:22">
      <c r="A86" s="420">
        <v>73</v>
      </c>
      <c r="B86" s="420" t="s">
        <v>352</v>
      </c>
      <c r="C86" s="421" t="s">
        <v>353</v>
      </c>
      <c r="D86" s="420" t="s">
        <v>96</v>
      </c>
      <c r="E86" s="420" t="s">
        <v>394</v>
      </c>
      <c r="F86" s="420" t="s">
        <v>395</v>
      </c>
      <c r="G86" s="422">
        <f t="shared" si="1"/>
        <v>21</v>
      </c>
      <c r="H86" s="422">
        <v>0</v>
      </c>
      <c r="I86" s="422">
        <v>0</v>
      </c>
      <c r="J86" s="422">
        <v>1</v>
      </c>
      <c r="K86" s="422">
        <v>0</v>
      </c>
      <c r="L86" s="422">
        <v>0</v>
      </c>
      <c r="M86" s="422">
        <v>0</v>
      </c>
      <c r="N86" s="422">
        <v>0</v>
      </c>
      <c r="O86" s="422">
        <v>0</v>
      </c>
      <c r="P86" s="422">
        <v>0</v>
      </c>
      <c r="Q86" s="422"/>
      <c r="R86" s="422">
        <v>0</v>
      </c>
      <c r="S86" s="422">
        <v>0</v>
      </c>
      <c r="T86" s="422">
        <v>0</v>
      </c>
      <c r="U86" s="422">
        <v>0</v>
      </c>
      <c r="V86" s="420"/>
    </row>
    <row r="87" spans="1:22">
      <c r="A87" s="420">
        <v>74</v>
      </c>
      <c r="B87" s="420" t="s">
        <v>354</v>
      </c>
      <c r="C87" s="421" t="s">
        <v>355</v>
      </c>
      <c r="D87" s="420" t="s">
        <v>96</v>
      </c>
      <c r="E87" s="420" t="s">
        <v>394</v>
      </c>
      <c r="F87" s="420" t="s">
        <v>395</v>
      </c>
      <c r="G87" s="422">
        <f t="shared" si="1"/>
        <v>22</v>
      </c>
      <c r="H87" s="422">
        <v>0</v>
      </c>
      <c r="I87" s="422">
        <v>0</v>
      </c>
      <c r="J87" s="422">
        <v>0</v>
      </c>
      <c r="K87" s="422">
        <v>0</v>
      </c>
      <c r="L87" s="422">
        <v>0</v>
      </c>
      <c r="M87" s="422">
        <v>0</v>
      </c>
      <c r="N87" s="422">
        <v>0</v>
      </c>
      <c r="O87" s="422">
        <v>0</v>
      </c>
      <c r="P87" s="422">
        <v>0</v>
      </c>
      <c r="Q87" s="422"/>
      <c r="R87" s="422">
        <v>0</v>
      </c>
      <c r="S87" s="422">
        <v>0</v>
      </c>
      <c r="T87" s="422">
        <v>0</v>
      </c>
      <c r="U87" s="422">
        <v>0</v>
      </c>
      <c r="V87" s="420"/>
    </row>
    <row r="88" spans="1:22">
      <c r="A88" s="420">
        <v>75</v>
      </c>
      <c r="B88" s="420" t="s">
        <v>356</v>
      </c>
      <c r="C88" s="421" t="s">
        <v>357</v>
      </c>
      <c r="D88" s="420" t="s">
        <v>96</v>
      </c>
      <c r="E88" s="420" t="s">
        <v>394</v>
      </c>
      <c r="F88" s="420" t="s">
        <v>395</v>
      </c>
      <c r="G88" s="422">
        <f t="shared" si="1"/>
        <v>22</v>
      </c>
      <c r="H88" s="422">
        <v>0</v>
      </c>
      <c r="I88" s="422">
        <v>0</v>
      </c>
      <c r="J88" s="422">
        <v>0</v>
      </c>
      <c r="K88" s="422">
        <v>0</v>
      </c>
      <c r="L88" s="422">
        <v>0</v>
      </c>
      <c r="M88" s="422">
        <v>0</v>
      </c>
      <c r="N88" s="422">
        <v>0</v>
      </c>
      <c r="O88" s="422">
        <v>0</v>
      </c>
      <c r="P88" s="422">
        <v>0</v>
      </c>
      <c r="Q88" s="422"/>
      <c r="R88" s="422">
        <v>0</v>
      </c>
      <c r="S88" s="422">
        <v>0</v>
      </c>
      <c r="T88" s="422">
        <v>0</v>
      </c>
      <c r="U88" s="422">
        <v>0</v>
      </c>
      <c r="V88" s="420"/>
    </row>
    <row r="89" spans="1:22">
      <c r="A89" s="420">
        <v>76</v>
      </c>
      <c r="B89" s="420" t="s">
        <v>358</v>
      </c>
      <c r="C89" s="421" t="s">
        <v>359</v>
      </c>
      <c r="D89" s="420" t="s">
        <v>96</v>
      </c>
      <c r="E89" s="420" t="s">
        <v>394</v>
      </c>
      <c r="F89" s="420" t="s">
        <v>395</v>
      </c>
      <c r="G89" s="422">
        <f t="shared" si="1"/>
        <v>22</v>
      </c>
      <c r="H89" s="422">
        <v>0</v>
      </c>
      <c r="I89" s="422">
        <v>0</v>
      </c>
      <c r="J89" s="422">
        <v>0</v>
      </c>
      <c r="K89" s="422">
        <v>0</v>
      </c>
      <c r="L89" s="422">
        <v>0</v>
      </c>
      <c r="M89" s="422">
        <v>0</v>
      </c>
      <c r="N89" s="422">
        <v>0</v>
      </c>
      <c r="O89" s="422">
        <v>0</v>
      </c>
      <c r="P89" s="422">
        <v>0</v>
      </c>
      <c r="Q89" s="422"/>
      <c r="R89" s="422">
        <v>0</v>
      </c>
      <c r="S89" s="422">
        <v>0</v>
      </c>
      <c r="T89" s="422">
        <v>0</v>
      </c>
      <c r="U89" s="422">
        <v>0</v>
      </c>
      <c r="V89" s="420"/>
    </row>
    <row r="90" spans="1:22">
      <c r="A90" s="420">
        <v>77</v>
      </c>
      <c r="B90" s="420" t="s">
        <v>284</v>
      </c>
      <c r="C90" s="421" t="s">
        <v>285</v>
      </c>
      <c r="D90" s="420" t="s">
        <v>96</v>
      </c>
      <c r="E90" s="420" t="s">
        <v>394</v>
      </c>
      <c r="F90" s="420" t="s">
        <v>396</v>
      </c>
      <c r="G90" s="422">
        <f t="shared" si="1"/>
        <v>14</v>
      </c>
      <c r="H90" s="422">
        <v>8</v>
      </c>
      <c r="I90" s="422">
        <v>0</v>
      </c>
      <c r="J90" s="422">
        <v>0</v>
      </c>
      <c r="K90" s="422">
        <v>0</v>
      </c>
      <c r="L90" s="422">
        <v>0</v>
      </c>
      <c r="M90" s="422">
        <v>0</v>
      </c>
      <c r="N90" s="422">
        <v>0</v>
      </c>
      <c r="O90" s="422">
        <v>0</v>
      </c>
      <c r="P90" s="422">
        <v>0</v>
      </c>
      <c r="Q90" s="422"/>
      <c r="R90" s="422">
        <v>0</v>
      </c>
      <c r="S90" s="422">
        <v>0</v>
      </c>
      <c r="T90" s="422">
        <v>0</v>
      </c>
      <c r="U90" s="422">
        <v>0</v>
      </c>
      <c r="V90" s="420"/>
    </row>
    <row r="91" spans="1:22">
      <c r="A91" s="420">
        <v>78</v>
      </c>
      <c r="B91" s="420" t="s">
        <v>286</v>
      </c>
      <c r="C91" s="421" t="s">
        <v>287</v>
      </c>
      <c r="D91" s="420" t="s">
        <v>96</v>
      </c>
      <c r="E91" s="420" t="s">
        <v>394</v>
      </c>
      <c r="F91" s="420" t="s">
        <v>396</v>
      </c>
      <c r="G91" s="422">
        <f t="shared" si="1"/>
        <v>22</v>
      </c>
      <c r="H91" s="422">
        <v>0</v>
      </c>
      <c r="I91" s="422">
        <v>0</v>
      </c>
      <c r="J91" s="422">
        <v>0</v>
      </c>
      <c r="K91" s="422">
        <v>0</v>
      </c>
      <c r="L91" s="422">
        <v>0</v>
      </c>
      <c r="M91" s="422">
        <v>0</v>
      </c>
      <c r="N91" s="422">
        <v>0</v>
      </c>
      <c r="O91" s="422">
        <v>0</v>
      </c>
      <c r="P91" s="422">
        <v>0</v>
      </c>
      <c r="Q91" s="422"/>
      <c r="R91" s="422">
        <v>0</v>
      </c>
      <c r="S91" s="422">
        <v>0</v>
      </c>
      <c r="T91" s="422">
        <v>0</v>
      </c>
      <c r="U91" s="422">
        <v>0</v>
      </c>
      <c r="V91" s="420"/>
    </row>
    <row r="92" spans="1:22">
      <c r="A92" s="420">
        <v>79</v>
      </c>
      <c r="B92" s="420" t="s">
        <v>246</v>
      </c>
      <c r="C92" s="421" t="s">
        <v>247</v>
      </c>
      <c r="D92" s="420" t="s">
        <v>96</v>
      </c>
      <c r="E92" s="420" t="s">
        <v>394</v>
      </c>
      <c r="F92" s="420" t="s">
        <v>396</v>
      </c>
      <c r="G92" s="422">
        <f t="shared" si="1"/>
        <v>22</v>
      </c>
      <c r="H92" s="422">
        <v>0</v>
      </c>
      <c r="I92" s="422">
        <v>0</v>
      </c>
      <c r="J92" s="422">
        <v>0</v>
      </c>
      <c r="K92" s="422">
        <v>0</v>
      </c>
      <c r="L92" s="422">
        <v>0</v>
      </c>
      <c r="M92" s="422">
        <v>0</v>
      </c>
      <c r="N92" s="422">
        <v>0</v>
      </c>
      <c r="O92" s="422">
        <v>0</v>
      </c>
      <c r="P92" s="422">
        <v>0</v>
      </c>
      <c r="Q92" s="422"/>
      <c r="R92" s="422">
        <v>0</v>
      </c>
      <c r="S92" s="422">
        <v>0</v>
      </c>
      <c r="T92" s="422">
        <v>0</v>
      </c>
      <c r="U92" s="422">
        <v>0</v>
      </c>
      <c r="V92" s="420"/>
    </row>
    <row r="93" spans="1:22">
      <c r="A93" s="420">
        <v>80</v>
      </c>
      <c r="B93" s="420" t="s">
        <v>248</v>
      </c>
      <c r="C93" s="421" t="s">
        <v>249</v>
      </c>
      <c r="D93" s="420" t="s">
        <v>96</v>
      </c>
      <c r="E93" s="420" t="s">
        <v>394</v>
      </c>
      <c r="F93" s="420" t="s">
        <v>396</v>
      </c>
      <c r="G93" s="422">
        <f t="shared" si="1"/>
        <v>20</v>
      </c>
      <c r="H93" s="422">
        <v>2</v>
      </c>
      <c r="I93" s="422">
        <v>0</v>
      </c>
      <c r="J93" s="422">
        <v>0</v>
      </c>
      <c r="K93" s="422">
        <v>0</v>
      </c>
      <c r="L93" s="422">
        <v>0</v>
      </c>
      <c r="M93" s="422">
        <v>0</v>
      </c>
      <c r="N93" s="422">
        <v>0</v>
      </c>
      <c r="O93" s="422">
        <v>0</v>
      </c>
      <c r="P93" s="422">
        <v>0</v>
      </c>
      <c r="Q93" s="422"/>
      <c r="R93" s="422">
        <v>0</v>
      </c>
      <c r="S93" s="422">
        <v>0</v>
      </c>
      <c r="T93" s="422">
        <v>0</v>
      </c>
      <c r="U93" s="422">
        <v>0</v>
      </c>
      <c r="V93" s="420"/>
    </row>
    <row r="94" spans="1:22">
      <c r="A94" s="420">
        <v>81</v>
      </c>
      <c r="B94" s="420" t="s">
        <v>250</v>
      </c>
      <c r="C94" s="421" t="s">
        <v>251</v>
      </c>
      <c r="D94" s="420" t="s">
        <v>96</v>
      </c>
      <c r="E94" s="420" t="s">
        <v>394</v>
      </c>
      <c r="F94" s="420" t="s">
        <v>396</v>
      </c>
      <c r="G94" s="422">
        <f t="shared" si="1"/>
        <v>22</v>
      </c>
      <c r="H94" s="422">
        <v>0</v>
      </c>
      <c r="I94" s="422">
        <v>0</v>
      </c>
      <c r="J94" s="422">
        <v>0</v>
      </c>
      <c r="K94" s="422">
        <v>0</v>
      </c>
      <c r="L94" s="422">
        <v>0</v>
      </c>
      <c r="M94" s="422">
        <v>0</v>
      </c>
      <c r="N94" s="422">
        <v>0</v>
      </c>
      <c r="O94" s="422">
        <v>0</v>
      </c>
      <c r="P94" s="422">
        <v>0</v>
      </c>
      <c r="Q94" s="422"/>
      <c r="R94" s="422">
        <v>0</v>
      </c>
      <c r="S94" s="422">
        <v>0</v>
      </c>
      <c r="T94" s="422">
        <v>0</v>
      </c>
      <c r="U94" s="422">
        <v>0</v>
      </c>
      <c r="V94" s="420"/>
    </row>
    <row r="95" spans="1:22">
      <c r="A95" s="420">
        <v>82</v>
      </c>
      <c r="B95" s="420" t="s">
        <v>252</v>
      </c>
      <c r="C95" s="421" t="s">
        <v>253</v>
      </c>
      <c r="D95" s="420" t="s">
        <v>96</v>
      </c>
      <c r="E95" s="420" t="s">
        <v>394</v>
      </c>
      <c r="F95" s="420" t="s">
        <v>396</v>
      </c>
      <c r="G95" s="422">
        <f t="shared" si="1"/>
        <v>22</v>
      </c>
      <c r="H95" s="422">
        <v>0</v>
      </c>
      <c r="I95" s="422">
        <v>0</v>
      </c>
      <c r="J95" s="422">
        <v>0</v>
      </c>
      <c r="K95" s="422">
        <v>0</v>
      </c>
      <c r="L95" s="422">
        <v>0</v>
      </c>
      <c r="M95" s="422">
        <v>0</v>
      </c>
      <c r="N95" s="422">
        <v>0</v>
      </c>
      <c r="O95" s="422">
        <v>0</v>
      </c>
      <c r="P95" s="422">
        <v>0</v>
      </c>
      <c r="Q95" s="422"/>
      <c r="R95" s="422">
        <v>0</v>
      </c>
      <c r="S95" s="422">
        <v>0</v>
      </c>
      <c r="T95" s="422">
        <v>0</v>
      </c>
      <c r="U95" s="422">
        <v>0</v>
      </c>
      <c r="V95" s="420"/>
    </row>
    <row r="96" spans="1:22">
      <c r="A96" s="420">
        <v>83</v>
      </c>
      <c r="B96" s="420" t="s">
        <v>254</v>
      </c>
      <c r="C96" s="421" t="s">
        <v>255</v>
      </c>
      <c r="D96" s="420" t="s">
        <v>96</v>
      </c>
      <c r="E96" s="420" t="s">
        <v>394</v>
      </c>
      <c r="F96" s="420" t="s">
        <v>396</v>
      </c>
      <c r="G96" s="422">
        <f t="shared" si="1"/>
        <v>22</v>
      </c>
      <c r="H96" s="422">
        <v>0</v>
      </c>
      <c r="I96" s="422">
        <v>0</v>
      </c>
      <c r="J96" s="422">
        <v>0</v>
      </c>
      <c r="K96" s="422">
        <v>0</v>
      </c>
      <c r="L96" s="422">
        <v>0</v>
      </c>
      <c r="M96" s="422">
        <v>0</v>
      </c>
      <c r="N96" s="422">
        <v>0</v>
      </c>
      <c r="O96" s="422">
        <v>0</v>
      </c>
      <c r="P96" s="422">
        <v>0</v>
      </c>
      <c r="Q96" s="422"/>
      <c r="R96" s="422">
        <v>0</v>
      </c>
      <c r="S96" s="422">
        <v>0</v>
      </c>
      <c r="T96" s="422">
        <v>0</v>
      </c>
      <c r="U96" s="422">
        <v>0</v>
      </c>
      <c r="V96" s="420"/>
    </row>
    <row r="97" spans="1:22">
      <c r="A97" s="420">
        <v>84</v>
      </c>
      <c r="B97" s="420" t="s">
        <v>256</v>
      </c>
      <c r="C97" s="421" t="s">
        <v>257</v>
      </c>
      <c r="D97" s="420" t="s">
        <v>96</v>
      </c>
      <c r="E97" s="420" t="s">
        <v>394</v>
      </c>
      <c r="F97" s="420" t="s">
        <v>396</v>
      </c>
      <c r="G97" s="422">
        <f t="shared" si="1"/>
        <v>22</v>
      </c>
      <c r="H97" s="422">
        <v>0</v>
      </c>
      <c r="I97" s="422">
        <v>0</v>
      </c>
      <c r="J97" s="422">
        <v>0</v>
      </c>
      <c r="K97" s="422">
        <v>0</v>
      </c>
      <c r="L97" s="422">
        <v>0</v>
      </c>
      <c r="M97" s="422">
        <v>0</v>
      </c>
      <c r="N97" s="422">
        <v>0</v>
      </c>
      <c r="O97" s="422">
        <v>0</v>
      </c>
      <c r="P97" s="422">
        <v>0</v>
      </c>
      <c r="Q97" s="422"/>
      <c r="R97" s="422">
        <v>0</v>
      </c>
      <c r="S97" s="422">
        <v>0</v>
      </c>
      <c r="T97" s="422">
        <v>0</v>
      </c>
      <c r="U97" s="422">
        <v>0</v>
      </c>
      <c r="V97" s="420"/>
    </row>
    <row r="98" spans="1:22">
      <c r="A98" s="420">
        <v>85</v>
      </c>
      <c r="B98" s="420" t="s">
        <v>258</v>
      </c>
      <c r="C98" s="421" t="s">
        <v>259</v>
      </c>
      <c r="D98" s="420" t="s">
        <v>96</v>
      </c>
      <c r="E98" s="420" t="s">
        <v>394</v>
      </c>
      <c r="F98" s="420" t="s">
        <v>396</v>
      </c>
      <c r="G98" s="422">
        <f t="shared" si="1"/>
        <v>21</v>
      </c>
      <c r="H98" s="422">
        <v>1</v>
      </c>
      <c r="I98" s="422">
        <v>0</v>
      </c>
      <c r="J98" s="422">
        <v>0</v>
      </c>
      <c r="K98" s="422">
        <v>0</v>
      </c>
      <c r="L98" s="422">
        <v>0</v>
      </c>
      <c r="M98" s="422">
        <v>0</v>
      </c>
      <c r="N98" s="422">
        <v>0</v>
      </c>
      <c r="O98" s="422">
        <v>0</v>
      </c>
      <c r="P98" s="422">
        <v>0</v>
      </c>
      <c r="Q98" s="422"/>
      <c r="R98" s="422">
        <v>0</v>
      </c>
      <c r="S98" s="422">
        <v>0</v>
      </c>
      <c r="T98" s="422">
        <v>0</v>
      </c>
      <c r="U98" s="422">
        <v>0</v>
      </c>
      <c r="V98" s="420"/>
    </row>
    <row r="99" spans="1:22">
      <c r="A99" s="420">
        <v>86</v>
      </c>
      <c r="B99" s="420" t="s">
        <v>288</v>
      </c>
      <c r="C99" s="421" t="s">
        <v>289</v>
      </c>
      <c r="D99" s="420" t="s">
        <v>96</v>
      </c>
      <c r="E99" s="420" t="s">
        <v>394</v>
      </c>
      <c r="F99" s="420" t="s">
        <v>396</v>
      </c>
      <c r="G99" s="422">
        <f t="shared" si="1"/>
        <v>21</v>
      </c>
      <c r="H99" s="422">
        <v>1</v>
      </c>
      <c r="I99" s="422">
        <v>0</v>
      </c>
      <c r="J99" s="422">
        <v>0</v>
      </c>
      <c r="K99" s="422">
        <v>0</v>
      </c>
      <c r="L99" s="422">
        <v>0</v>
      </c>
      <c r="M99" s="422">
        <v>0</v>
      </c>
      <c r="N99" s="422">
        <v>0</v>
      </c>
      <c r="O99" s="422">
        <v>0</v>
      </c>
      <c r="P99" s="422">
        <v>0</v>
      </c>
      <c r="Q99" s="422"/>
      <c r="R99" s="422">
        <v>0</v>
      </c>
      <c r="S99" s="422">
        <v>0</v>
      </c>
      <c r="T99" s="422">
        <v>0</v>
      </c>
      <c r="U99" s="422">
        <v>0</v>
      </c>
      <c r="V99" s="420"/>
    </row>
    <row r="100" spans="1:22">
      <c r="A100" s="420">
        <v>87</v>
      </c>
      <c r="B100" s="420" t="s">
        <v>260</v>
      </c>
      <c r="C100" s="421" t="s">
        <v>261</v>
      </c>
      <c r="D100" s="420" t="s">
        <v>96</v>
      </c>
      <c r="E100" s="420" t="s">
        <v>394</v>
      </c>
      <c r="F100" s="420" t="s">
        <v>396</v>
      </c>
      <c r="G100" s="422">
        <f t="shared" si="1"/>
        <v>22</v>
      </c>
      <c r="H100" s="422">
        <v>0</v>
      </c>
      <c r="I100" s="422">
        <v>0</v>
      </c>
      <c r="J100" s="422">
        <v>0</v>
      </c>
      <c r="K100" s="422">
        <v>0</v>
      </c>
      <c r="L100" s="422">
        <v>0</v>
      </c>
      <c r="M100" s="422">
        <v>0</v>
      </c>
      <c r="N100" s="422">
        <v>0</v>
      </c>
      <c r="O100" s="422">
        <v>0</v>
      </c>
      <c r="P100" s="422">
        <v>0</v>
      </c>
      <c r="Q100" s="422"/>
      <c r="R100" s="422">
        <v>0</v>
      </c>
      <c r="S100" s="422">
        <v>0</v>
      </c>
      <c r="T100" s="422">
        <v>0</v>
      </c>
      <c r="U100" s="422">
        <v>0</v>
      </c>
      <c r="V100" s="420"/>
    </row>
    <row r="101" spans="1:22">
      <c r="A101" s="420">
        <v>88</v>
      </c>
      <c r="B101" s="420" t="s">
        <v>262</v>
      </c>
      <c r="C101" s="421" t="s">
        <v>263</v>
      </c>
      <c r="D101" s="420" t="s">
        <v>96</v>
      </c>
      <c r="E101" s="420" t="s">
        <v>394</v>
      </c>
      <c r="F101" s="420" t="s">
        <v>396</v>
      </c>
      <c r="G101" s="422">
        <f t="shared" si="1"/>
        <v>22</v>
      </c>
      <c r="H101" s="422">
        <v>0</v>
      </c>
      <c r="I101" s="422">
        <v>0</v>
      </c>
      <c r="J101" s="422">
        <v>0</v>
      </c>
      <c r="K101" s="422">
        <v>0</v>
      </c>
      <c r="L101" s="422">
        <v>0</v>
      </c>
      <c r="M101" s="422">
        <v>0</v>
      </c>
      <c r="N101" s="422">
        <v>0</v>
      </c>
      <c r="O101" s="422">
        <v>0</v>
      </c>
      <c r="P101" s="422">
        <v>0</v>
      </c>
      <c r="Q101" s="422"/>
      <c r="R101" s="422">
        <v>0</v>
      </c>
      <c r="S101" s="422">
        <v>0</v>
      </c>
      <c r="T101" s="422">
        <v>0</v>
      </c>
      <c r="U101" s="422">
        <v>0</v>
      </c>
      <c r="V101" s="420"/>
    </row>
    <row r="102" spans="1:22">
      <c r="A102" s="420">
        <v>89</v>
      </c>
      <c r="B102" s="420" t="s">
        <v>264</v>
      </c>
      <c r="C102" s="421" t="s">
        <v>265</v>
      </c>
      <c r="D102" s="420" t="s">
        <v>96</v>
      </c>
      <c r="E102" s="420" t="s">
        <v>394</v>
      </c>
      <c r="F102" s="420" t="s">
        <v>396</v>
      </c>
      <c r="G102" s="422">
        <f t="shared" si="1"/>
        <v>22</v>
      </c>
      <c r="H102" s="422">
        <v>0</v>
      </c>
      <c r="I102" s="422">
        <v>0</v>
      </c>
      <c r="J102" s="422">
        <v>0</v>
      </c>
      <c r="K102" s="422">
        <v>0</v>
      </c>
      <c r="L102" s="422">
        <v>0</v>
      </c>
      <c r="M102" s="422">
        <v>0</v>
      </c>
      <c r="N102" s="422">
        <v>0</v>
      </c>
      <c r="O102" s="422">
        <v>0</v>
      </c>
      <c r="P102" s="422">
        <v>0</v>
      </c>
      <c r="Q102" s="422"/>
      <c r="R102" s="422">
        <v>0</v>
      </c>
      <c r="S102" s="422">
        <v>0</v>
      </c>
      <c r="T102" s="422">
        <v>0</v>
      </c>
      <c r="U102" s="422">
        <v>0</v>
      </c>
      <c r="V102" s="420"/>
    </row>
    <row r="103" spans="1:22">
      <c r="A103" s="420">
        <v>90</v>
      </c>
      <c r="B103" s="420" t="s">
        <v>266</v>
      </c>
      <c r="C103" s="421" t="s">
        <v>267</v>
      </c>
      <c r="D103" s="420" t="s">
        <v>96</v>
      </c>
      <c r="E103" s="420" t="s">
        <v>394</v>
      </c>
      <c r="F103" s="420" t="s">
        <v>396</v>
      </c>
      <c r="G103" s="422">
        <f t="shared" si="1"/>
        <v>21</v>
      </c>
      <c r="H103" s="422">
        <v>1</v>
      </c>
      <c r="I103" s="422">
        <v>0</v>
      </c>
      <c r="J103" s="422">
        <v>0</v>
      </c>
      <c r="K103" s="422">
        <v>0</v>
      </c>
      <c r="L103" s="422">
        <v>0</v>
      </c>
      <c r="M103" s="422">
        <v>0</v>
      </c>
      <c r="N103" s="422">
        <v>0</v>
      </c>
      <c r="O103" s="422">
        <v>0</v>
      </c>
      <c r="P103" s="422">
        <v>0</v>
      </c>
      <c r="Q103" s="422"/>
      <c r="R103" s="422">
        <v>0</v>
      </c>
      <c r="S103" s="422">
        <v>0</v>
      </c>
      <c r="T103" s="422">
        <v>0</v>
      </c>
      <c r="U103" s="422">
        <v>0</v>
      </c>
      <c r="V103" s="420"/>
    </row>
    <row r="104" spans="1:22">
      <c r="A104" s="420">
        <v>91</v>
      </c>
      <c r="B104" s="420" t="s">
        <v>268</v>
      </c>
      <c r="C104" s="421" t="s">
        <v>269</v>
      </c>
      <c r="D104" s="420" t="s">
        <v>96</v>
      </c>
      <c r="E104" s="420" t="s">
        <v>394</v>
      </c>
      <c r="F104" s="420" t="s">
        <v>396</v>
      </c>
      <c r="G104" s="422">
        <f t="shared" si="1"/>
        <v>22</v>
      </c>
      <c r="H104" s="422">
        <v>0</v>
      </c>
      <c r="I104" s="422">
        <v>0</v>
      </c>
      <c r="J104" s="422">
        <v>0</v>
      </c>
      <c r="K104" s="422">
        <v>0</v>
      </c>
      <c r="L104" s="422">
        <v>0</v>
      </c>
      <c r="M104" s="422">
        <v>0</v>
      </c>
      <c r="N104" s="422">
        <v>0</v>
      </c>
      <c r="O104" s="422">
        <v>0</v>
      </c>
      <c r="P104" s="422">
        <v>0</v>
      </c>
      <c r="Q104" s="422"/>
      <c r="R104" s="422">
        <v>0</v>
      </c>
      <c r="S104" s="422">
        <v>0</v>
      </c>
      <c r="T104" s="422">
        <v>0</v>
      </c>
      <c r="U104" s="422">
        <v>0</v>
      </c>
      <c r="V104" s="420"/>
    </row>
    <row r="105" spans="1:22">
      <c r="A105" s="420">
        <v>92</v>
      </c>
      <c r="B105" s="420" t="s">
        <v>270</v>
      </c>
      <c r="C105" s="421" t="s">
        <v>271</v>
      </c>
      <c r="D105" s="420" t="s">
        <v>96</v>
      </c>
      <c r="E105" s="420" t="s">
        <v>394</v>
      </c>
      <c r="F105" s="420" t="s">
        <v>396</v>
      </c>
      <c r="G105" s="422">
        <f t="shared" si="1"/>
        <v>22</v>
      </c>
      <c r="H105" s="422">
        <v>0</v>
      </c>
      <c r="I105" s="422">
        <v>0</v>
      </c>
      <c r="J105" s="422">
        <v>0</v>
      </c>
      <c r="K105" s="422">
        <v>0</v>
      </c>
      <c r="L105" s="422">
        <v>0</v>
      </c>
      <c r="M105" s="422">
        <v>0</v>
      </c>
      <c r="N105" s="422">
        <v>0</v>
      </c>
      <c r="O105" s="422">
        <v>0</v>
      </c>
      <c r="P105" s="422">
        <v>0</v>
      </c>
      <c r="Q105" s="422"/>
      <c r="R105" s="422">
        <v>0</v>
      </c>
      <c r="S105" s="422">
        <v>0</v>
      </c>
      <c r="T105" s="422">
        <v>0</v>
      </c>
      <c r="U105" s="422">
        <v>0</v>
      </c>
      <c r="V105" s="420"/>
    </row>
    <row r="106" spans="1:22">
      <c r="A106" s="420">
        <v>93</v>
      </c>
      <c r="B106" s="420" t="s">
        <v>290</v>
      </c>
      <c r="C106" s="421" t="s">
        <v>291</v>
      </c>
      <c r="D106" s="420" t="s">
        <v>96</v>
      </c>
      <c r="E106" s="420" t="s">
        <v>394</v>
      </c>
      <c r="F106" s="420" t="s">
        <v>396</v>
      </c>
      <c r="G106" s="422">
        <f t="shared" si="1"/>
        <v>19</v>
      </c>
      <c r="H106" s="422">
        <v>1</v>
      </c>
      <c r="I106" s="422">
        <v>0</v>
      </c>
      <c r="J106" s="422">
        <v>2</v>
      </c>
      <c r="K106" s="422">
        <v>0</v>
      </c>
      <c r="L106" s="422">
        <v>0</v>
      </c>
      <c r="M106" s="422">
        <v>0</v>
      </c>
      <c r="N106" s="422">
        <v>0</v>
      </c>
      <c r="O106" s="422">
        <v>0</v>
      </c>
      <c r="P106" s="422">
        <v>0</v>
      </c>
      <c r="Q106" s="422"/>
      <c r="R106" s="422">
        <v>0</v>
      </c>
      <c r="S106" s="422">
        <v>0</v>
      </c>
      <c r="T106" s="422">
        <v>0</v>
      </c>
      <c r="U106" s="422">
        <v>0</v>
      </c>
      <c r="V106" s="420"/>
    </row>
    <row r="107" spans="1:22">
      <c r="A107" s="420">
        <v>94</v>
      </c>
      <c r="B107" s="420" t="s">
        <v>272</v>
      </c>
      <c r="C107" s="421" t="s">
        <v>273</v>
      </c>
      <c r="D107" s="420" t="s">
        <v>96</v>
      </c>
      <c r="E107" s="420" t="s">
        <v>394</v>
      </c>
      <c r="F107" s="420" t="s">
        <v>396</v>
      </c>
      <c r="G107" s="422">
        <f t="shared" si="1"/>
        <v>22</v>
      </c>
      <c r="H107" s="422">
        <v>0</v>
      </c>
      <c r="I107" s="422">
        <v>0</v>
      </c>
      <c r="J107" s="422">
        <v>0</v>
      </c>
      <c r="K107" s="422">
        <v>0</v>
      </c>
      <c r="L107" s="422">
        <v>0</v>
      </c>
      <c r="M107" s="422">
        <v>0</v>
      </c>
      <c r="N107" s="422">
        <v>0</v>
      </c>
      <c r="O107" s="422">
        <v>0</v>
      </c>
      <c r="P107" s="422">
        <v>0</v>
      </c>
      <c r="Q107" s="422"/>
      <c r="R107" s="422">
        <v>0</v>
      </c>
      <c r="S107" s="422">
        <v>0</v>
      </c>
      <c r="T107" s="422">
        <v>0</v>
      </c>
      <c r="U107" s="422">
        <v>0</v>
      </c>
      <c r="V107" s="420"/>
    </row>
    <row r="108" spans="1:22">
      <c r="A108" s="420">
        <v>95</v>
      </c>
      <c r="B108" s="420" t="s">
        <v>292</v>
      </c>
      <c r="C108" s="421" t="s">
        <v>293</v>
      </c>
      <c r="D108" s="420" t="s">
        <v>96</v>
      </c>
      <c r="E108" s="420" t="s">
        <v>394</v>
      </c>
      <c r="F108" s="420" t="s">
        <v>396</v>
      </c>
      <c r="G108" s="422">
        <f t="shared" si="1"/>
        <v>22</v>
      </c>
      <c r="H108" s="422">
        <v>0</v>
      </c>
      <c r="I108" s="422">
        <v>0</v>
      </c>
      <c r="J108" s="422">
        <v>0</v>
      </c>
      <c r="K108" s="422">
        <v>0</v>
      </c>
      <c r="L108" s="422">
        <v>0</v>
      </c>
      <c r="M108" s="422">
        <v>0</v>
      </c>
      <c r="N108" s="422">
        <v>0</v>
      </c>
      <c r="O108" s="422">
        <v>0</v>
      </c>
      <c r="P108" s="422">
        <v>0</v>
      </c>
      <c r="Q108" s="422"/>
      <c r="R108" s="422">
        <v>0</v>
      </c>
      <c r="S108" s="422">
        <v>0</v>
      </c>
      <c r="T108" s="422">
        <v>0</v>
      </c>
      <c r="U108" s="422">
        <v>0</v>
      </c>
      <c r="V108" s="420"/>
    </row>
    <row r="109" spans="1:22">
      <c r="A109" s="420">
        <v>96</v>
      </c>
      <c r="B109" s="420" t="s">
        <v>274</v>
      </c>
      <c r="C109" s="421" t="s">
        <v>275</v>
      </c>
      <c r="D109" s="420" t="s">
        <v>96</v>
      </c>
      <c r="E109" s="420" t="s">
        <v>394</v>
      </c>
      <c r="F109" s="420" t="s">
        <v>396</v>
      </c>
      <c r="G109" s="422">
        <f t="shared" si="1"/>
        <v>22</v>
      </c>
      <c r="H109" s="422">
        <v>0</v>
      </c>
      <c r="I109" s="422">
        <v>0</v>
      </c>
      <c r="J109" s="422">
        <v>0</v>
      </c>
      <c r="K109" s="422">
        <v>0</v>
      </c>
      <c r="L109" s="422">
        <v>0</v>
      </c>
      <c r="M109" s="422">
        <v>0</v>
      </c>
      <c r="N109" s="422">
        <v>0</v>
      </c>
      <c r="O109" s="422">
        <v>0</v>
      </c>
      <c r="P109" s="422">
        <v>0</v>
      </c>
      <c r="Q109" s="422"/>
      <c r="R109" s="422">
        <v>0</v>
      </c>
      <c r="S109" s="422">
        <v>0</v>
      </c>
      <c r="T109" s="422">
        <v>0</v>
      </c>
      <c r="U109" s="422">
        <v>0</v>
      </c>
      <c r="V109" s="420"/>
    </row>
    <row r="110" spans="1:22">
      <c r="A110" s="420">
        <v>97</v>
      </c>
      <c r="B110" s="420" t="s">
        <v>294</v>
      </c>
      <c r="C110" s="421" t="s">
        <v>295</v>
      </c>
      <c r="D110" s="420" t="s">
        <v>96</v>
      </c>
      <c r="E110" s="420" t="s">
        <v>394</v>
      </c>
      <c r="F110" s="420" t="s">
        <v>396</v>
      </c>
      <c r="G110" s="422">
        <f t="shared" si="1"/>
        <v>20</v>
      </c>
      <c r="H110" s="422">
        <v>2</v>
      </c>
      <c r="I110" s="422">
        <v>0</v>
      </c>
      <c r="J110" s="422">
        <v>0</v>
      </c>
      <c r="K110" s="422">
        <v>0</v>
      </c>
      <c r="L110" s="422">
        <v>0</v>
      </c>
      <c r="M110" s="422">
        <v>0</v>
      </c>
      <c r="N110" s="422">
        <v>0</v>
      </c>
      <c r="O110" s="422">
        <v>0</v>
      </c>
      <c r="P110" s="422">
        <v>0</v>
      </c>
      <c r="Q110" s="422"/>
      <c r="R110" s="422">
        <v>0</v>
      </c>
      <c r="S110" s="422">
        <v>0</v>
      </c>
      <c r="T110" s="422">
        <v>0</v>
      </c>
      <c r="U110" s="422">
        <v>0</v>
      </c>
      <c r="V110" s="420"/>
    </row>
    <row r="111" spans="1:22">
      <c r="A111" s="420">
        <v>98</v>
      </c>
      <c r="B111" s="420" t="s">
        <v>296</v>
      </c>
      <c r="C111" s="421" t="s">
        <v>397</v>
      </c>
      <c r="D111" s="420" t="s">
        <v>96</v>
      </c>
      <c r="E111" s="420" t="s">
        <v>394</v>
      </c>
      <c r="F111" s="420" t="s">
        <v>396</v>
      </c>
      <c r="G111" s="422">
        <f t="shared" si="1"/>
        <v>20</v>
      </c>
      <c r="H111" s="422">
        <v>2</v>
      </c>
      <c r="I111" s="422">
        <v>0</v>
      </c>
      <c r="J111" s="422">
        <v>0</v>
      </c>
      <c r="K111" s="422">
        <v>0</v>
      </c>
      <c r="L111" s="422">
        <v>0</v>
      </c>
      <c r="M111" s="422">
        <v>0</v>
      </c>
      <c r="N111" s="422">
        <v>0</v>
      </c>
      <c r="O111" s="422">
        <v>0</v>
      </c>
      <c r="P111" s="422">
        <v>0</v>
      </c>
      <c r="Q111" s="422"/>
      <c r="R111" s="422">
        <v>0</v>
      </c>
      <c r="S111" s="422">
        <v>0</v>
      </c>
      <c r="T111" s="422">
        <v>0</v>
      </c>
      <c r="U111" s="422">
        <v>0</v>
      </c>
      <c r="V111" s="420"/>
    </row>
    <row r="112" spans="1:22">
      <c r="A112" s="420">
        <v>99</v>
      </c>
      <c r="B112" s="420" t="s">
        <v>298</v>
      </c>
      <c r="C112" s="421" t="s">
        <v>299</v>
      </c>
      <c r="D112" s="420" t="s">
        <v>96</v>
      </c>
      <c r="E112" s="420" t="s">
        <v>394</v>
      </c>
      <c r="F112" s="420" t="s">
        <v>396</v>
      </c>
      <c r="G112" s="422">
        <f t="shared" si="1"/>
        <v>22</v>
      </c>
      <c r="H112" s="422">
        <v>0</v>
      </c>
      <c r="I112" s="422">
        <v>0</v>
      </c>
      <c r="J112" s="422">
        <v>0</v>
      </c>
      <c r="K112" s="422">
        <v>0</v>
      </c>
      <c r="L112" s="422">
        <v>0</v>
      </c>
      <c r="M112" s="422">
        <v>0</v>
      </c>
      <c r="N112" s="422">
        <v>0</v>
      </c>
      <c r="O112" s="422">
        <v>0</v>
      </c>
      <c r="P112" s="422">
        <v>0</v>
      </c>
      <c r="Q112" s="422"/>
      <c r="R112" s="422">
        <v>0</v>
      </c>
      <c r="S112" s="422">
        <v>0</v>
      </c>
      <c r="T112" s="422">
        <v>0</v>
      </c>
      <c r="U112" s="422">
        <v>0</v>
      </c>
      <c r="V112" s="420"/>
    </row>
    <row r="113" spans="1:22">
      <c r="A113" s="420">
        <v>100</v>
      </c>
      <c r="B113" s="420" t="s">
        <v>276</v>
      </c>
      <c r="C113" s="421" t="s">
        <v>277</v>
      </c>
      <c r="D113" s="420" t="s">
        <v>96</v>
      </c>
      <c r="E113" s="420" t="s">
        <v>394</v>
      </c>
      <c r="F113" s="420" t="s">
        <v>396</v>
      </c>
      <c r="G113" s="422">
        <f t="shared" si="1"/>
        <v>22</v>
      </c>
      <c r="H113" s="422">
        <v>0</v>
      </c>
      <c r="I113" s="422">
        <v>0</v>
      </c>
      <c r="J113" s="422">
        <v>0</v>
      </c>
      <c r="K113" s="422">
        <v>0</v>
      </c>
      <c r="L113" s="422">
        <v>0</v>
      </c>
      <c r="M113" s="422">
        <v>0</v>
      </c>
      <c r="N113" s="422">
        <v>0</v>
      </c>
      <c r="O113" s="422">
        <v>0</v>
      </c>
      <c r="P113" s="422">
        <v>0</v>
      </c>
      <c r="Q113" s="422"/>
      <c r="R113" s="422">
        <v>0</v>
      </c>
      <c r="S113" s="422">
        <v>0</v>
      </c>
      <c r="T113" s="422">
        <v>0</v>
      </c>
      <c r="U113" s="422">
        <v>0</v>
      </c>
      <c r="V113" s="420"/>
    </row>
    <row r="114" spans="1:22">
      <c r="A114" s="420">
        <v>101</v>
      </c>
      <c r="B114" s="420" t="s">
        <v>278</v>
      </c>
      <c r="C114" s="421" t="s">
        <v>279</v>
      </c>
      <c r="D114" s="420" t="s">
        <v>96</v>
      </c>
      <c r="E114" s="420" t="s">
        <v>394</v>
      </c>
      <c r="F114" s="420" t="s">
        <v>396</v>
      </c>
      <c r="G114" s="422">
        <f t="shared" si="1"/>
        <v>22</v>
      </c>
      <c r="H114" s="422">
        <v>0</v>
      </c>
      <c r="I114" s="422">
        <v>0</v>
      </c>
      <c r="J114" s="422">
        <v>0</v>
      </c>
      <c r="K114" s="422">
        <v>0</v>
      </c>
      <c r="L114" s="422">
        <v>0</v>
      </c>
      <c r="M114" s="422">
        <v>0</v>
      </c>
      <c r="N114" s="422">
        <v>0</v>
      </c>
      <c r="O114" s="422">
        <v>0</v>
      </c>
      <c r="P114" s="422">
        <v>0</v>
      </c>
      <c r="Q114" s="422"/>
      <c r="R114" s="422">
        <v>0</v>
      </c>
      <c r="S114" s="422">
        <v>0</v>
      </c>
      <c r="T114" s="422">
        <v>0</v>
      </c>
      <c r="U114" s="422">
        <v>0</v>
      </c>
      <c r="V114" s="420"/>
    </row>
    <row r="115" spans="1:22">
      <c r="A115" s="420">
        <v>102</v>
      </c>
      <c r="B115" s="420" t="s">
        <v>280</v>
      </c>
      <c r="C115" s="421" t="s">
        <v>281</v>
      </c>
      <c r="D115" s="420" t="s">
        <v>96</v>
      </c>
      <c r="E115" s="420" t="s">
        <v>394</v>
      </c>
      <c r="F115" s="420" t="s">
        <v>396</v>
      </c>
      <c r="G115" s="422">
        <f t="shared" si="1"/>
        <v>22</v>
      </c>
      <c r="H115" s="422">
        <v>0</v>
      </c>
      <c r="I115" s="422">
        <v>0</v>
      </c>
      <c r="J115" s="422">
        <v>0</v>
      </c>
      <c r="K115" s="422">
        <v>0</v>
      </c>
      <c r="L115" s="422">
        <v>0</v>
      </c>
      <c r="M115" s="422">
        <v>0</v>
      </c>
      <c r="N115" s="422">
        <v>0</v>
      </c>
      <c r="O115" s="422">
        <v>0</v>
      </c>
      <c r="P115" s="422">
        <v>0</v>
      </c>
      <c r="Q115" s="422"/>
      <c r="R115" s="422">
        <v>0</v>
      </c>
      <c r="S115" s="422">
        <v>0</v>
      </c>
      <c r="T115" s="422">
        <v>0</v>
      </c>
      <c r="U115" s="422">
        <v>0</v>
      </c>
      <c r="V115" s="420"/>
    </row>
    <row r="116" spans="1:22">
      <c r="A116" s="420">
        <v>103</v>
      </c>
      <c r="B116" s="420" t="s">
        <v>282</v>
      </c>
      <c r="C116" s="421" t="s">
        <v>283</v>
      </c>
      <c r="D116" s="420" t="s">
        <v>96</v>
      </c>
      <c r="E116" s="420" t="s">
        <v>394</v>
      </c>
      <c r="F116" s="420" t="s">
        <v>396</v>
      </c>
      <c r="G116" s="422">
        <f t="shared" si="1"/>
        <v>22</v>
      </c>
      <c r="H116" s="422">
        <v>0</v>
      </c>
      <c r="I116" s="422">
        <v>0</v>
      </c>
      <c r="J116" s="422">
        <v>0</v>
      </c>
      <c r="K116" s="422">
        <v>0</v>
      </c>
      <c r="L116" s="422">
        <v>0</v>
      </c>
      <c r="M116" s="422">
        <v>0</v>
      </c>
      <c r="N116" s="422">
        <v>0</v>
      </c>
      <c r="O116" s="422">
        <v>0</v>
      </c>
      <c r="P116" s="422">
        <v>0</v>
      </c>
      <c r="Q116" s="422"/>
      <c r="R116" s="422">
        <v>0</v>
      </c>
      <c r="S116" s="422">
        <v>0</v>
      </c>
      <c r="T116" s="422">
        <v>0</v>
      </c>
      <c r="U116" s="422">
        <v>0</v>
      </c>
      <c r="V116" s="420"/>
    </row>
    <row r="117" spans="1:22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</row>
    <row r="118" spans="1:22">
      <c r="A118" s="424"/>
      <c r="B118" s="424"/>
      <c r="C118" s="424"/>
      <c r="D118" s="424"/>
      <c r="E118" s="424"/>
      <c r="F118" s="424"/>
      <c r="G118" s="425" t="s">
        <v>378</v>
      </c>
      <c r="H118" s="425" t="s">
        <v>379</v>
      </c>
      <c r="I118" s="425" t="s">
        <v>380</v>
      </c>
      <c r="J118" s="425" t="s">
        <v>381</v>
      </c>
      <c r="K118" s="425" t="s">
        <v>382</v>
      </c>
      <c r="L118" s="425" t="s">
        <v>383</v>
      </c>
      <c r="M118" s="425" t="s">
        <v>384</v>
      </c>
      <c r="N118" s="425" t="s">
        <v>385</v>
      </c>
      <c r="O118" s="426" t="s">
        <v>386</v>
      </c>
      <c r="P118" s="427"/>
      <c r="Q118" s="426" t="s">
        <v>387</v>
      </c>
      <c r="R118" s="427"/>
      <c r="S118" s="425" t="s">
        <v>389</v>
      </c>
      <c r="T118" s="425" t="s">
        <v>390</v>
      </c>
      <c r="U118" s="425" t="s">
        <v>391</v>
      </c>
      <c r="V118" s="425" t="s">
        <v>392</v>
      </c>
    </row>
    <row r="119" spans="1:22">
      <c r="A119" s="423"/>
      <c r="B119" s="423"/>
      <c r="C119" s="428" t="s">
        <v>398</v>
      </c>
      <c r="D119" s="423"/>
      <c r="E119" s="423"/>
      <c r="F119" s="423"/>
      <c r="G119" s="420">
        <v>103</v>
      </c>
      <c r="H119" s="420">
        <v>0</v>
      </c>
      <c r="I119" s="420">
        <v>0</v>
      </c>
      <c r="J119" s="420">
        <v>103</v>
      </c>
      <c r="K119" s="420">
        <v>0</v>
      </c>
      <c r="L119" s="420">
        <v>0</v>
      </c>
      <c r="M119" s="420">
        <v>0</v>
      </c>
      <c r="N119" s="420">
        <v>0</v>
      </c>
      <c r="O119" s="429">
        <v>0</v>
      </c>
      <c r="P119" s="430"/>
      <c r="Q119" s="429">
        <v>0</v>
      </c>
      <c r="R119" s="430"/>
      <c r="S119" s="420">
        <v>0</v>
      </c>
      <c r="T119" s="420">
        <v>0</v>
      </c>
      <c r="U119" s="420">
        <v>0</v>
      </c>
      <c r="V119" s="420">
        <v>0</v>
      </c>
    </row>
  </sheetData>
  <mergeCells count="27">
    <mergeCell ref="V12:V13"/>
    <mergeCell ref="O118:P118"/>
    <mergeCell ref="Q118:R118"/>
    <mergeCell ref="O119:P119"/>
    <mergeCell ref="Q119:R119"/>
    <mergeCell ref="N12:N13"/>
    <mergeCell ref="Q12:Q13"/>
    <mergeCell ref="R12:R13"/>
    <mergeCell ref="S12:S13"/>
    <mergeCell ref="T12:T13"/>
    <mergeCell ref="U12:U13"/>
    <mergeCell ref="H12:H13"/>
    <mergeCell ref="I12:I13"/>
    <mergeCell ref="J12:J13"/>
    <mergeCell ref="K12:K13"/>
    <mergeCell ref="L12:L13"/>
    <mergeCell ref="M12:M13"/>
    <mergeCell ref="A1:V2"/>
    <mergeCell ref="A3:V3"/>
    <mergeCell ref="A11:V11"/>
    <mergeCell ref="A12:A13"/>
    <mergeCell ref="B12:B13"/>
    <mergeCell ref="C12:C13"/>
    <mergeCell ref="D12:D13"/>
    <mergeCell ref="E12:E13"/>
    <mergeCell ref="F12:F13"/>
    <mergeCell ref="G12:G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U247"/>
  <sheetViews>
    <sheetView showGridLines="0" topLeftCell="A221" workbookViewId="0">
      <selection activeCell="E229" sqref="E229:E230"/>
    </sheetView>
  </sheetViews>
  <sheetFormatPr defaultColWidth="9.140625" defaultRowHeight="15"/>
  <cols>
    <col min="1" max="1" width="4.5703125" style="1"/>
    <col min="2" max="2" width="11.7109375" style="1"/>
    <col min="3" max="3" width="34.7109375" style="1"/>
    <col min="4" max="4" width="12.140625" style="1"/>
    <col min="5" max="5" width="18.28515625" style="1"/>
    <col min="6" max="7" width="5.42578125" style="1"/>
    <col min="8" max="8" width="11.7109375" style="1"/>
    <col min="9" max="11" width="14" style="1"/>
    <col min="12" max="12" width="15.42578125" style="1"/>
    <col min="13" max="15" width="6.28515625" style="1"/>
    <col min="16" max="18" width="12.85546875" style="1"/>
    <col min="19" max="19" width="20.85546875" style="1"/>
    <col min="20" max="20" width="29.28515625" style="1"/>
    <col min="21" max="21" width="11.140625" style="1"/>
    <col min="22" max="16384" width="9.140625" style="1"/>
  </cols>
  <sheetData>
    <row r="1" spans="1:21" ht="18" customHeight="1">
      <c r="A1" s="397" t="s">
        <v>399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</row>
    <row r="2" spans="1:2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</row>
    <row r="3" spans="1:21">
      <c r="A3" s="398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5" t="s">
        <v>92</v>
      </c>
      <c r="S3" s="6" t="s">
        <v>93</v>
      </c>
      <c r="T3" s="2" t="s">
        <v>375</v>
      </c>
      <c r="U3" s="2"/>
    </row>
    <row r="4" spans="1:21">
      <c r="A4" s="398"/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5" t="s">
        <v>95</v>
      </c>
      <c r="S4" s="6" t="s">
        <v>93</v>
      </c>
      <c r="T4" s="2" t="s">
        <v>98</v>
      </c>
      <c r="U4" s="2"/>
    </row>
    <row r="5" spans="1:21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5" t="s">
        <v>97</v>
      </c>
      <c r="S5" s="6" t="s">
        <v>93</v>
      </c>
      <c r="T5" s="2" t="s">
        <v>98</v>
      </c>
      <c r="U5" s="2"/>
    </row>
    <row r="6" spans="1:21">
      <c r="A6" s="398"/>
      <c r="B6" s="398"/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5" t="s">
        <v>99</v>
      </c>
      <c r="S6" s="6" t="s">
        <v>93</v>
      </c>
      <c r="T6" s="2" t="s">
        <v>98</v>
      </c>
      <c r="U6" s="2"/>
    </row>
    <row r="7" spans="1:21">
      <c r="A7" s="398"/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5" t="s">
        <v>100</v>
      </c>
      <c r="S7" s="6" t="s">
        <v>93</v>
      </c>
      <c r="T7" s="2" t="s">
        <v>98</v>
      </c>
      <c r="U7" s="2"/>
    </row>
    <row r="8" spans="1:21">
      <c r="A8" s="398"/>
      <c r="B8" s="398"/>
      <c r="C8" s="398"/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5" t="s">
        <v>101</v>
      </c>
      <c r="S8" s="6" t="s">
        <v>93</v>
      </c>
      <c r="T8" s="2" t="s">
        <v>400</v>
      </c>
      <c r="U8" s="2"/>
    </row>
    <row r="9" spans="1:21">
      <c r="A9" s="398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5" t="s">
        <v>103</v>
      </c>
      <c r="S9" s="6" t="s">
        <v>93</v>
      </c>
      <c r="T9" s="2" t="s">
        <v>401</v>
      </c>
      <c r="U9" s="2"/>
    </row>
    <row r="10" spans="1:21" ht="15" customHeight="1">
      <c r="A10" s="401" t="s">
        <v>376</v>
      </c>
      <c r="B10" s="401" t="s">
        <v>105</v>
      </c>
      <c r="C10" s="401" t="s">
        <v>3</v>
      </c>
      <c r="D10" s="401" t="s">
        <v>402</v>
      </c>
      <c r="E10" s="399" t="s">
        <v>403</v>
      </c>
      <c r="F10" s="399" t="s">
        <v>404</v>
      </c>
      <c r="G10" s="399"/>
      <c r="H10" s="399"/>
      <c r="I10" s="399" t="s">
        <v>109</v>
      </c>
      <c r="J10" s="399"/>
      <c r="K10" s="399"/>
      <c r="L10" s="399" t="s">
        <v>405</v>
      </c>
      <c r="M10" s="399" t="s">
        <v>406</v>
      </c>
      <c r="N10" s="399"/>
      <c r="O10" s="399"/>
      <c r="P10" s="399" t="s">
        <v>407</v>
      </c>
      <c r="Q10" s="399"/>
      <c r="R10" s="399"/>
      <c r="S10" s="401" t="s">
        <v>112</v>
      </c>
      <c r="T10" s="4" t="s">
        <v>80</v>
      </c>
      <c r="U10" s="401" t="s">
        <v>115</v>
      </c>
    </row>
    <row r="11" spans="1:21" ht="15" customHeight="1">
      <c r="A11" s="401"/>
      <c r="B11" s="401"/>
      <c r="C11" s="401"/>
      <c r="D11" s="401"/>
      <c r="E11" s="399"/>
      <c r="F11" s="401">
        <v>1</v>
      </c>
      <c r="G11" s="401">
        <v>2</v>
      </c>
      <c r="H11" s="401">
        <v>3</v>
      </c>
      <c r="I11" s="3" t="s">
        <v>408</v>
      </c>
      <c r="J11" s="3" t="s">
        <v>409</v>
      </c>
      <c r="K11" s="3" t="s">
        <v>410</v>
      </c>
      <c r="L11" s="399"/>
      <c r="M11" s="401">
        <v>1</v>
      </c>
      <c r="N11" s="401">
        <v>2</v>
      </c>
      <c r="O11" s="401">
        <v>3</v>
      </c>
      <c r="P11" s="3" t="s">
        <v>408</v>
      </c>
      <c r="Q11" s="3" t="s">
        <v>409</v>
      </c>
      <c r="R11" s="3" t="s">
        <v>410</v>
      </c>
      <c r="S11" s="401"/>
      <c r="T11" s="4" t="s">
        <v>411</v>
      </c>
      <c r="U11" s="401"/>
    </row>
    <row r="12" spans="1:21">
      <c r="A12" s="401"/>
      <c r="B12" s="401"/>
      <c r="C12" s="401"/>
      <c r="D12" s="401"/>
      <c r="E12" s="399"/>
      <c r="F12" s="401"/>
      <c r="G12" s="401"/>
      <c r="H12" s="401"/>
      <c r="I12" s="3" t="s">
        <v>412</v>
      </c>
      <c r="J12" s="3" t="s">
        <v>413</v>
      </c>
      <c r="K12" s="3" t="s">
        <v>414</v>
      </c>
      <c r="L12" s="399"/>
      <c r="M12" s="401"/>
      <c r="N12" s="401"/>
      <c r="O12" s="401"/>
      <c r="P12" s="3" t="s">
        <v>415</v>
      </c>
      <c r="Q12" s="3" t="s">
        <v>415</v>
      </c>
      <c r="R12" s="3" t="s">
        <v>415</v>
      </c>
      <c r="S12" s="401"/>
      <c r="T12" s="7"/>
      <c r="U12" s="401"/>
    </row>
    <row r="13" spans="1:21" ht="15" customHeight="1">
      <c r="A13" s="402">
        <v>1</v>
      </c>
      <c r="B13" s="403" t="s">
        <v>156</v>
      </c>
      <c r="C13" s="403" t="s">
        <v>157</v>
      </c>
      <c r="D13" s="404">
        <v>44669</v>
      </c>
      <c r="E13" s="405">
        <v>21</v>
      </c>
      <c r="F13" s="405">
        <v>0</v>
      </c>
      <c r="G13" s="405">
        <v>0</v>
      </c>
      <c r="H13" s="405">
        <v>21</v>
      </c>
      <c r="I13" s="405">
        <v>0</v>
      </c>
      <c r="J13" s="405">
        <v>0</v>
      </c>
      <c r="K13" s="406">
        <v>472500</v>
      </c>
      <c r="L13" s="405">
        <v>0</v>
      </c>
      <c r="M13" s="405">
        <v>0</v>
      </c>
      <c r="N13" s="405">
        <v>0</v>
      </c>
      <c r="O13" s="405">
        <v>0</v>
      </c>
      <c r="P13" s="405">
        <v>0</v>
      </c>
      <c r="Q13" s="405">
        <v>0</v>
      </c>
      <c r="R13" s="405">
        <v>0</v>
      </c>
      <c r="S13" s="406">
        <v>472500</v>
      </c>
      <c r="T13" s="406">
        <v>210000</v>
      </c>
      <c r="U13" s="406">
        <v>682500</v>
      </c>
    </row>
    <row r="14" spans="1:21">
      <c r="A14" s="402"/>
      <c r="B14" s="403"/>
      <c r="C14" s="403"/>
      <c r="D14" s="404"/>
      <c r="E14" s="405"/>
      <c r="F14" s="405"/>
      <c r="G14" s="405"/>
      <c r="H14" s="405"/>
      <c r="I14" s="405"/>
      <c r="J14" s="405"/>
      <c r="K14" s="406"/>
      <c r="L14" s="405"/>
      <c r="M14" s="405"/>
      <c r="N14" s="405"/>
      <c r="O14" s="405"/>
      <c r="P14" s="405"/>
      <c r="Q14" s="405"/>
      <c r="R14" s="405"/>
      <c r="S14" s="406"/>
      <c r="T14" s="406"/>
      <c r="U14" s="406"/>
    </row>
    <row r="15" spans="1:21" ht="15" customHeight="1">
      <c r="A15" s="402">
        <v>2</v>
      </c>
      <c r="B15" s="403" t="s">
        <v>158</v>
      </c>
      <c r="C15" s="403" t="s">
        <v>159</v>
      </c>
      <c r="D15" s="404">
        <v>44669</v>
      </c>
      <c r="E15" s="405">
        <v>21</v>
      </c>
      <c r="F15" s="405">
        <v>0</v>
      </c>
      <c r="G15" s="405">
        <v>0</v>
      </c>
      <c r="H15" s="405">
        <v>21</v>
      </c>
      <c r="I15" s="405">
        <v>0</v>
      </c>
      <c r="J15" s="405">
        <v>0</v>
      </c>
      <c r="K15" s="406">
        <v>472500</v>
      </c>
      <c r="L15" s="405">
        <v>0</v>
      </c>
      <c r="M15" s="405">
        <v>0</v>
      </c>
      <c r="N15" s="405">
        <v>0</v>
      </c>
      <c r="O15" s="405">
        <v>0</v>
      </c>
      <c r="P15" s="405">
        <v>0</v>
      </c>
      <c r="Q15" s="405">
        <v>0</v>
      </c>
      <c r="R15" s="405">
        <v>0</v>
      </c>
      <c r="S15" s="406">
        <v>472500</v>
      </c>
      <c r="T15" s="406">
        <v>210000</v>
      </c>
      <c r="U15" s="406">
        <v>682500</v>
      </c>
    </row>
    <row r="16" spans="1:21">
      <c r="A16" s="402"/>
      <c r="B16" s="403"/>
      <c r="C16" s="403"/>
      <c r="D16" s="404"/>
      <c r="E16" s="405"/>
      <c r="F16" s="405"/>
      <c r="G16" s="405"/>
      <c r="H16" s="405"/>
      <c r="I16" s="405"/>
      <c r="J16" s="405"/>
      <c r="K16" s="406"/>
      <c r="L16" s="405"/>
      <c r="M16" s="405"/>
      <c r="N16" s="405"/>
      <c r="O16" s="405"/>
      <c r="P16" s="405"/>
      <c r="Q16" s="405"/>
      <c r="R16" s="405"/>
      <c r="S16" s="406"/>
      <c r="T16" s="406"/>
      <c r="U16" s="406"/>
    </row>
    <row r="17" spans="1:21" ht="15" customHeight="1">
      <c r="A17" s="402">
        <v>3</v>
      </c>
      <c r="B17" s="403" t="s">
        <v>160</v>
      </c>
      <c r="C17" s="403" t="s">
        <v>161</v>
      </c>
      <c r="D17" s="404">
        <v>44669</v>
      </c>
      <c r="E17" s="405">
        <v>19</v>
      </c>
      <c r="F17" s="405">
        <v>0</v>
      </c>
      <c r="G17" s="405">
        <v>0</v>
      </c>
      <c r="H17" s="405">
        <v>19</v>
      </c>
      <c r="I17" s="405">
        <v>0</v>
      </c>
      <c r="J17" s="405">
        <v>0</v>
      </c>
      <c r="K17" s="406">
        <v>427500</v>
      </c>
      <c r="L17" s="405">
        <v>0</v>
      </c>
      <c r="M17" s="405">
        <v>0</v>
      </c>
      <c r="N17" s="405">
        <v>0</v>
      </c>
      <c r="O17" s="405">
        <v>0</v>
      </c>
      <c r="P17" s="405">
        <v>0</v>
      </c>
      <c r="Q17" s="405">
        <v>0</v>
      </c>
      <c r="R17" s="405">
        <v>0</v>
      </c>
      <c r="S17" s="406">
        <v>427500</v>
      </c>
      <c r="T17" s="406">
        <v>190000</v>
      </c>
      <c r="U17" s="406">
        <v>617500</v>
      </c>
    </row>
    <row r="18" spans="1:21">
      <c r="A18" s="402"/>
      <c r="B18" s="403"/>
      <c r="C18" s="403"/>
      <c r="D18" s="404"/>
      <c r="E18" s="405"/>
      <c r="F18" s="405"/>
      <c r="G18" s="405"/>
      <c r="H18" s="405"/>
      <c r="I18" s="405"/>
      <c r="J18" s="405"/>
      <c r="K18" s="406"/>
      <c r="L18" s="405"/>
      <c r="M18" s="405"/>
      <c r="N18" s="405"/>
      <c r="O18" s="405"/>
      <c r="P18" s="405"/>
      <c r="Q18" s="405"/>
      <c r="R18" s="405"/>
      <c r="S18" s="406"/>
      <c r="T18" s="406"/>
      <c r="U18" s="406"/>
    </row>
    <row r="19" spans="1:21" ht="15" customHeight="1">
      <c r="A19" s="402">
        <v>4</v>
      </c>
      <c r="B19" s="403" t="s">
        <v>162</v>
      </c>
      <c r="C19" s="403" t="s">
        <v>163</v>
      </c>
      <c r="D19" s="404">
        <v>44669</v>
      </c>
      <c r="E19" s="405">
        <v>20</v>
      </c>
      <c r="F19" s="405">
        <v>0</v>
      </c>
      <c r="G19" s="405">
        <v>0</v>
      </c>
      <c r="H19" s="405">
        <v>20</v>
      </c>
      <c r="I19" s="405">
        <v>0</v>
      </c>
      <c r="J19" s="405">
        <v>0</v>
      </c>
      <c r="K19" s="406">
        <v>450000</v>
      </c>
      <c r="L19" s="405">
        <v>0</v>
      </c>
      <c r="M19" s="405">
        <v>0</v>
      </c>
      <c r="N19" s="405">
        <v>0</v>
      </c>
      <c r="O19" s="405">
        <v>0</v>
      </c>
      <c r="P19" s="405">
        <v>0</v>
      </c>
      <c r="Q19" s="405">
        <v>0</v>
      </c>
      <c r="R19" s="405">
        <v>0</v>
      </c>
      <c r="S19" s="406">
        <v>450000</v>
      </c>
      <c r="T19" s="406">
        <v>200000</v>
      </c>
      <c r="U19" s="406">
        <v>650000</v>
      </c>
    </row>
    <row r="20" spans="1:21">
      <c r="A20" s="402"/>
      <c r="B20" s="403"/>
      <c r="C20" s="403"/>
      <c r="D20" s="404"/>
      <c r="E20" s="405"/>
      <c r="F20" s="405"/>
      <c r="G20" s="405"/>
      <c r="H20" s="405"/>
      <c r="I20" s="405"/>
      <c r="J20" s="405"/>
      <c r="K20" s="406"/>
      <c r="L20" s="405"/>
      <c r="M20" s="405"/>
      <c r="N20" s="405"/>
      <c r="O20" s="405"/>
      <c r="P20" s="405"/>
      <c r="Q20" s="405"/>
      <c r="R20" s="405"/>
      <c r="S20" s="406"/>
      <c r="T20" s="406"/>
      <c r="U20" s="406"/>
    </row>
    <row r="21" spans="1:21" ht="15" customHeight="1">
      <c r="A21" s="402">
        <v>5</v>
      </c>
      <c r="B21" s="403" t="s">
        <v>284</v>
      </c>
      <c r="C21" s="403" t="s">
        <v>285</v>
      </c>
      <c r="D21" s="404">
        <v>44725</v>
      </c>
      <c r="E21" s="405">
        <v>17</v>
      </c>
      <c r="F21" s="405">
        <v>0</v>
      </c>
      <c r="G21" s="405">
        <v>0</v>
      </c>
      <c r="H21" s="405">
        <v>17</v>
      </c>
      <c r="I21" s="405">
        <v>0</v>
      </c>
      <c r="J21" s="405">
        <v>0</v>
      </c>
      <c r="K21" s="406">
        <v>382500</v>
      </c>
      <c r="L21" s="405">
        <v>0</v>
      </c>
      <c r="M21" s="405">
        <v>0</v>
      </c>
      <c r="N21" s="405">
        <v>0</v>
      </c>
      <c r="O21" s="405">
        <v>0</v>
      </c>
      <c r="P21" s="405">
        <v>0</v>
      </c>
      <c r="Q21" s="405">
        <v>0</v>
      </c>
      <c r="R21" s="405">
        <v>0</v>
      </c>
      <c r="S21" s="406">
        <v>382500</v>
      </c>
      <c r="T21" s="406">
        <v>170000</v>
      </c>
      <c r="U21" s="406">
        <v>552500</v>
      </c>
    </row>
    <row r="22" spans="1:21">
      <c r="A22" s="402"/>
      <c r="B22" s="403"/>
      <c r="C22" s="403"/>
      <c r="D22" s="404"/>
      <c r="E22" s="405"/>
      <c r="F22" s="405"/>
      <c r="G22" s="405"/>
      <c r="H22" s="405"/>
      <c r="I22" s="405"/>
      <c r="J22" s="405"/>
      <c r="K22" s="406"/>
      <c r="L22" s="405"/>
      <c r="M22" s="405"/>
      <c r="N22" s="405"/>
      <c r="O22" s="405"/>
      <c r="P22" s="405"/>
      <c r="Q22" s="405"/>
      <c r="R22" s="405"/>
      <c r="S22" s="406"/>
      <c r="T22" s="406"/>
      <c r="U22" s="406"/>
    </row>
    <row r="23" spans="1:21" ht="15" customHeight="1">
      <c r="A23" s="402">
        <v>6</v>
      </c>
      <c r="B23" s="403" t="s">
        <v>154</v>
      </c>
      <c r="C23" s="403" t="s">
        <v>155</v>
      </c>
      <c r="D23" s="404">
        <v>44573</v>
      </c>
      <c r="E23" s="405">
        <v>19</v>
      </c>
      <c r="F23" s="405">
        <v>0</v>
      </c>
      <c r="G23" s="405">
        <v>0</v>
      </c>
      <c r="H23" s="405">
        <v>19</v>
      </c>
      <c r="I23" s="405">
        <v>0</v>
      </c>
      <c r="J23" s="405">
        <v>0</v>
      </c>
      <c r="K23" s="406">
        <v>427500</v>
      </c>
      <c r="L23" s="405">
        <v>0</v>
      </c>
      <c r="M23" s="405">
        <v>0</v>
      </c>
      <c r="N23" s="405">
        <v>0</v>
      </c>
      <c r="O23" s="405">
        <v>0</v>
      </c>
      <c r="P23" s="405">
        <v>0</v>
      </c>
      <c r="Q23" s="405">
        <v>0</v>
      </c>
      <c r="R23" s="405">
        <v>0</v>
      </c>
      <c r="S23" s="406">
        <v>427500</v>
      </c>
      <c r="T23" s="406">
        <v>190000</v>
      </c>
      <c r="U23" s="406">
        <v>617500</v>
      </c>
    </row>
    <row r="24" spans="1:21">
      <c r="A24" s="402"/>
      <c r="B24" s="403"/>
      <c r="C24" s="403"/>
      <c r="D24" s="404"/>
      <c r="E24" s="405"/>
      <c r="F24" s="405"/>
      <c r="G24" s="405"/>
      <c r="H24" s="405"/>
      <c r="I24" s="405"/>
      <c r="J24" s="405"/>
      <c r="K24" s="406"/>
      <c r="L24" s="405"/>
      <c r="M24" s="405"/>
      <c r="N24" s="405"/>
      <c r="O24" s="405"/>
      <c r="P24" s="405"/>
      <c r="Q24" s="405"/>
      <c r="R24" s="405"/>
      <c r="S24" s="406"/>
      <c r="T24" s="406"/>
      <c r="U24" s="406"/>
    </row>
    <row r="25" spans="1:21" ht="15" customHeight="1">
      <c r="A25" s="402">
        <v>7</v>
      </c>
      <c r="B25" s="403" t="s">
        <v>164</v>
      </c>
      <c r="C25" s="403" t="s">
        <v>165</v>
      </c>
      <c r="D25" s="404">
        <v>44669</v>
      </c>
      <c r="E25" s="405">
        <v>21</v>
      </c>
      <c r="F25" s="405">
        <v>0</v>
      </c>
      <c r="G25" s="405">
        <v>0</v>
      </c>
      <c r="H25" s="405">
        <v>21</v>
      </c>
      <c r="I25" s="405">
        <v>0</v>
      </c>
      <c r="J25" s="405">
        <v>0</v>
      </c>
      <c r="K25" s="406">
        <v>472500</v>
      </c>
      <c r="L25" s="405">
        <v>0</v>
      </c>
      <c r="M25" s="405">
        <v>0</v>
      </c>
      <c r="N25" s="405">
        <v>0</v>
      </c>
      <c r="O25" s="405">
        <v>0</v>
      </c>
      <c r="P25" s="405">
        <v>0</v>
      </c>
      <c r="Q25" s="405">
        <v>0</v>
      </c>
      <c r="R25" s="405">
        <v>0</v>
      </c>
      <c r="S25" s="406">
        <v>472500</v>
      </c>
      <c r="T25" s="406">
        <v>210000</v>
      </c>
      <c r="U25" s="406">
        <v>682500</v>
      </c>
    </row>
    <row r="26" spans="1:21">
      <c r="A26" s="402"/>
      <c r="B26" s="403"/>
      <c r="C26" s="403"/>
      <c r="D26" s="404"/>
      <c r="E26" s="405"/>
      <c r="F26" s="405"/>
      <c r="G26" s="405"/>
      <c r="H26" s="405"/>
      <c r="I26" s="405"/>
      <c r="J26" s="405"/>
      <c r="K26" s="406"/>
      <c r="L26" s="405"/>
      <c r="M26" s="405"/>
      <c r="N26" s="405"/>
      <c r="O26" s="405"/>
      <c r="P26" s="405"/>
      <c r="Q26" s="405"/>
      <c r="R26" s="405"/>
      <c r="S26" s="406"/>
      <c r="T26" s="406"/>
      <c r="U26" s="406"/>
    </row>
    <row r="27" spans="1:21" ht="15" customHeight="1">
      <c r="A27" s="402">
        <v>8</v>
      </c>
      <c r="B27" s="403" t="s">
        <v>166</v>
      </c>
      <c r="C27" s="403" t="s">
        <v>167</v>
      </c>
      <c r="D27" s="404">
        <v>44669</v>
      </c>
      <c r="E27" s="405">
        <v>20</v>
      </c>
      <c r="F27" s="405">
        <v>0</v>
      </c>
      <c r="G27" s="405">
        <v>0</v>
      </c>
      <c r="H27" s="405">
        <v>20</v>
      </c>
      <c r="I27" s="405">
        <v>0</v>
      </c>
      <c r="J27" s="405">
        <v>0</v>
      </c>
      <c r="K27" s="406">
        <v>450000</v>
      </c>
      <c r="L27" s="405">
        <v>0</v>
      </c>
      <c r="M27" s="405">
        <v>0</v>
      </c>
      <c r="N27" s="405">
        <v>0</v>
      </c>
      <c r="O27" s="405">
        <v>0</v>
      </c>
      <c r="P27" s="405">
        <v>0</v>
      </c>
      <c r="Q27" s="405">
        <v>0</v>
      </c>
      <c r="R27" s="405">
        <v>0</v>
      </c>
      <c r="S27" s="406">
        <v>450000</v>
      </c>
      <c r="T27" s="406">
        <v>200000</v>
      </c>
      <c r="U27" s="406">
        <v>650000</v>
      </c>
    </row>
    <row r="28" spans="1:21">
      <c r="A28" s="402"/>
      <c r="B28" s="403"/>
      <c r="C28" s="403"/>
      <c r="D28" s="404"/>
      <c r="E28" s="405"/>
      <c r="F28" s="405"/>
      <c r="G28" s="405"/>
      <c r="H28" s="405"/>
      <c r="I28" s="405"/>
      <c r="J28" s="405"/>
      <c r="K28" s="406"/>
      <c r="L28" s="405"/>
      <c r="M28" s="405"/>
      <c r="N28" s="405"/>
      <c r="O28" s="405"/>
      <c r="P28" s="405"/>
      <c r="Q28" s="405"/>
      <c r="R28" s="405"/>
      <c r="S28" s="406"/>
      <c r="T28" s="406"/>
      <c r="U28" s="406"/>
    </row>
    <row r="29" spans="1:21" ht="15" customHeight="1">
      <c r="A29" s="402">
        <v>9</v>
      </c>
      <c r="B29" s="403" t="s">
        <v>168</v>
      </c>
      <c r="C29" s="403" t="s">
        <v>169</v>
      </c>
      <c r="D29" s="404">
        <v>44669</v>
      </c>
      <c r="E29" s="405">
        <v>21</v>
      </c>
      <c r="F29" s="405">
        <v>0</v>
      </c>
      <c r="G29" s="405">
        <v>0</v>
      </c>
      <c r="H29" s="405">
        <v>21</v>
      </c>
      <c r="I29" s="405">
        <v>0</v>
      </c>
      <c r="J29" s="405">
        <v>0</v>
      </c>
      <c r="K29" s="406">
        <v>472500</v>
      </c>
      <c r="L29" s="405">
        <v>0</v>
      </c>
      <c r="M29" s="405">
        <v>0</v>
      </c>
      <c r="N29" s="405">
        <v>0</v>
      </c>
      <c r="O29" s="405">
        <v>0</v>
      </c>
      <c r="P29" s="405">
        <v>0</v>
      </c>
      <c r="Q29" s="405">
        <v>0</v>
      </c>
      <c r="R29" s="405">
        <v>0</v>
      </c>
      <c r="S29" s="406">
        <v>472500</v>
      </c>
      <c r="T29" s="406">
        <v>210000</v>
      </c>
      <c r="U29" s="406">
        <v>682500</v>
      </c>
    </row>
    <row r="30" spans="1:21">
      <c r="A30" s="402"/>
      <c r="B30" s="403"/>
      <c r="C30" s="403"/>
      <c r="D30" s="404"/>
      <c r="E30" s="405"/>
      <c r="F30" s="405"/>
      <c r="G30" s="405"/>
      <c r="H30" s="405"/>
      <c r="I30" s="405"/>
      <c r="J30" s="405"/>
      <c r="K30" s="406"/>
      <c r="L30" s="405"/>
      <c r="M30" s="405"/>
      <c r="N30" s="405"/>
      <c r="O30" s="405"/>
      <c r="P30" s="405"/>
      <c r="Q30" s="405"/>
      <c r="R30" s="405"/>
      <c r="S30" s="406"/>
      <c r="T30" s="406"/>
      <c r="U30" s="406"/>
    </row>
    <row r="31" spans="1:21" ht="15" customHeight="1">
      <c r="A31" s="402">
        <v>10</v>
      </c>
      <c r="B31" s="403" t="s">
        <v>286</v>
      </c>
      <c r="C31" s="403" t="s">
        <v>287</v>
      </c>
      <c r="D31" s="404">
        <v>44725</v>
      </c>
      <c r="E31" s="405">
        <v>21</v>
      </c>
      <c r="F31" s="405">
        <v>0</v>
      </c>
      <c r="G31" s="405">
        <v>0</v>
      </c>
      <c r="H31" s="405">
        <v>21</v>
      </c>
      <c r="I31" s="405">
        <v>0</v>
      </c>
      <c r="J31" s="405">
        <v>0</v>
      </c>
      <c r="K31" s="406">
        <v>472500</v>
      </c>
      <c r="L31" s="405">
        <v>0</v>
      </c>
      <c r="M31" s="405">
        <v>0</v>
      </c>
      <c r="N31" s="405">
        <v>0</v>
      </c>
      <c r="O31" s="405">
        <v>0</v>
      </c>
      <c r="P31" s="405">
        <v>0</v>
      </c>
      <c r="Q31" s="405">
        <v>0</v>
      </c>
      <c r="R31" s="405">
        <v>0</v>
      </c>
      <c r="S31" s="406">
        <v>472500</v>
      </c>
      <c r="T31" s="406">
        <v>210000</v>
      </c>
      <c r="U31" s="406">
        <v>682500</v>
      </c>
    </row>
    <row r="32" spans="1:21">
      <c r="A32" s="402"/>
      <c r="B32" s="403"/>
      <c r="C32" s="403"/>
      <c r="D32" s="404"/>
      <c r="E32" s="405"/>
      <c r="F32" s="405"/>
      <c r="G32" s="405"/>
      <c r="H32" s="405"/>
      <c r="I32" s="405"/>
      <c r="J32" s="405"/>
      <c r="K32" s="406"/>
      <c r="L32" s="405"/>
      <c r="M32" s="405"/>
      <c r="N32" s="405"/>
      <c r="O32" s="405"/>
      <c r="P32" s="405"/>
      <c r="Q32" s="405"/>
      <c r="R32" s="405"/>
      <c r="S32" s="406"/>
      <c r="T32" s="406"/>
      <c r="U32" s="406"/>
    </row>
    <row r="33" spans="1:21" ht="15" customHeight="1">
      <c r="A33" s="402">
        <v>11</v>
      </c>
      <c r="B33" s="403" t="s">
        <v>300</v>
      </c>
      <c r="C33" s="403" t="s">
        <v>301</v>
      </c>
      <c r="D33" s="404">
        <v>44740</v>
      </c>
      <c r="E33" s="405">
        <v>21</v>
      </c>
      <c r="F33" s="405">
        <v>0</v>
      </c>
      <c r="G33" s="405">
        <v>0</v>
      </c>
      <c r="H33" s="405">
        <v>21</v>
      </c>
      <c r="I33" s="405">
        <v>0</v>
      </c>
      <c r="J33" s="405">
        <v>0</v>
      </c>
      <c r="K33" s="406">
        <v>472500</v>
      </c>
      <c r="L33" s="405">
        <v>0</v>
      </c>
      <c r="M33" s="405">
        <v>0</v>
      </c>
      <c r="N33" s="405">
        <v>0</v>
      </c>
      <c r="O33" s="405">
        <v>0</v>
      </c>
      <c r="P33" s="405">
        <v>0</v>
      </c>
      <c r="Q33" s="405">
        <v>0</v>
      </c>
      <c r="R33" s="405">
        <v>0</v>
      </c>
      <c r="S33" s="406">
        <v>472500</v>
      </c>
      <c r="T33" s="406">
        <v>210000</v>
      </c>
      <c r="U33" s="406">
        <v>682500</v>
      </c>
    </row>
    <row r="34" spans="1:21">
      <c r="A34" s="402"/>
      <c r="B34" s="403"/>
      <c r="C34" s="403"/>
      <c r="D34" s="404"/>
      <c r="E34" s="405"/>
      <c r="F34" s="405"/>
      <c r="G34" s="405"/>
      <c r="H34" s="405"/>
      <c r="I34" s="405"/>
      <c r="J34" s="405"/>
      <c r="K34" s="406"/>
      <c r="L34" s="405"/>
      <c r="M34" s="405"/>
      <c r="N34" s="405"/>
      <c r="O34" s="405"/>
      <c r="P34" s="405"/>
      <c r="Q34" s="405"/>
      <c r="R34" s="405"/>
      <c r="S34" s="406"/>
      <c r="T34" s="406"/>
      <c r="U34" s="406"/>
    </row>
    <row r="35" spans="1:21" ht="15" customHeight="1">
      <c r="A35" s="402">
        <v>12</v>
      </c>
      <c r="B35" s="403" t="s">
        <v>246</v>
      </c>
      <c r="C35" s="403" t="s">
        <v>247</v>
      </c>
      <c r="D35" s="404">
        <v>44712</v>
      </c>
      <c r="E35" s="405">
        <v>21</v>
      </c>
      <c r="F35" s="405">
        <v>0</v>
      </c>
      <c r="G35" s="405">
        <v>0</v>
      </c>
      <c r="H35" s="405">
        <v>21</v>
      </c>
      <c r="I35" s="405">
        <v>0</v>
      </c>
      <c r="J35" s="405">
        <v>0</v>
      </c>
      <c r="K35" s="406">
        <v>472500</v>
      </c>
      <c r="L35" s="405">
        <v>0</v>
      </c>
      <c r="M35" s="405">
        <v>0</v>
      </c>
      <c r="N35" s="405">
        <v>0</v>
      </c>
      <c r="O35" s="405">
        <v>0</v>
      </c>
      <c r="P35" s="405">
        <v>0</v>
      </c>
      <c r="Q35" s="405">
        <v>0</v>
      </c>
      <c r="R35" s="405">
        <v>0</v>
      </c>
      <c r="S35" s="406">
        <v>472500</v>
      </c>
      <c r="T35" s="406">
        <v>210000</v>
      </c>
      <c r="U35" s="406">
        <v>682500</v>
      </c>
    </row>
    <row r="36" spans="1:21">
      <c r="A36" s="402"/>
      <c r="B36" s="403"/>
      <c r="C36" s="403"/>
      <c r="D36" s="404"/>
      <c r="E36" s="405"/>
      <c r="F36" s="405"/>
      <c r="G36" s="405"/>
      <c r="H36" s="405"/>
      <c r="I36" s="405"/>
      <c r="J36" s="405"/>
      <c r="K36" s="406"/>
      <c r="L36" s="405"/>
      <c r="M36" s="405"/>
      <c r="N36" s="405"/>
      <c r="O36" s="405"/>
      <c r="P36" s="405"/>
      <c r="Q36" s="405"/>
      <c r="R36" s="405"/>
      <c r="S36" s="406"/>
      <c r="T36" s="406"/>
      <c r="U36" s="406"/>
    </row>
    <row r="37" spans="1:21" ht="15" customHeight="1">
      <c r="A37" s="402">
        <v>13</v>
      </c>
      <c r="B37" s="403" t="s">
        <v>302</v>
      </c>
      <c r="C37" s="403" t="s">
        <v>303</v>
      </c>
      <c r="D37" s="404">
        <v>44740</v>
      </c>
      <c r="E37" s="405">
        <v>21</v>
      </c>
      <c r="F37" s="405">
        <v>0</v>
      </c>
      <c r="G37" s="405">
        <v>0</v>
      </c>
      <c r="H37" s="405">
        <v>21</v>
      </c>
      <c r="I37" s="405">
        <v>0</v>
      </c>
      <c r="J37" s="405">
        <v>0</v>
      </c>
      <c r="K37" s="406">
        <v>472500</v>
      </c>
      <c r="L37" s="405">
        <v>0</v>
      </c>
      <c r="M37" s="405">
        <v>0</v>
      </c>
      <c r="N37" s="405">
        <v>0</v>
      </c>
      <c r="O37" s="405">
        <v>0</v>
      </c>
      <c r="P37" s="405">
        <v>0</v>
      </c>
      <c r="Q37" s="405">
        <v>0</v>
      </c>
      <c r="R37" s="405">
        <v>0</v>
      </c>
      <c r="S37" s="406">
        <v>472500</v>
      </c>
      <c r="T37" s="406">
        <v>210000</v>
      </c>
      <c r="U37" s="406">
        <v>682500</v>
      </c>
    </row>
    <row r="38" spans="1:21">
      <c r="A38" s="402"/>
      <c r="B38" s="403"/>
      <c r="C38" s="403"/>
      <c r="D38" s="404"/>
      <c r="E38" s="405"/>
      <c r="F38" s="405"/>
      <c r="G38" s="405"/>
      <c r="H38" s="405"/>
      <c r="I38" s="405"/>
      <c r="J38" s="405"/>
      <c r="K38" s="406"/>
      <c r="L38" s="405"/>
      <c r="M38" s="405"/>
      <c r="N38" s="405"/>
      <c r="O38" s="405"/>
      <c r="P38" s="405"/>
      <c r="Q38" s="405"/>
      <c r="R38" s="405"/>
      <c r="S38" s="406"/>
      <c r="T38" s="406"/>
      <c r="U38" s="406"/>
    </row>
    <row r="39" spans="1:21" ht="15" customHeight="1">
      <c r="A39" s="402">
        <v>14</v>
      </c>
      <c r="B39" s="403" t="s">
        <v>248</v>
      </c>
      <c r="C39" s="403" t="s">
        <v>249</v>
      </c>
      <c r="D39" s="404">
        <v>44712</v>
      </c>
      <c r="E39" s="405">
        <v>19</v>
      </c>
      <c r="F39" s="405">
        <v>0</v>
      </c>
      <c r="G39" s="405">
        <v>0</v>
      </c>
      <c r="H39" s="405">
        <v>19</v>
      </c>
      <c r="I39" s="405">
        <v>0</v>
      </c>
      <c r="J39" s="405">
        <v>0</v>
      </c>
      <c r="K39" s="406">
        <v>427500</v>
      </c>
      <c r="L39" s="405">
        <v>0</v>
      </c>
      <c r="M39" s="405">
        <v>0</v>
      </c>
      <c r="N39" s="405">
        <v>0</v>
      </c>
      <c r="O39" s="405">
        <v>0</v>
      </c>
      <c r="P39" s="405">
        <v>0</v>
      </c>
      <c r="Q39" s="405">
        <v>0</v>
      </c>
      <c r="R39" s="405">
        <v>0</v>
      </c>
      <c r="S39" s="406">
        <v>427500</v>
      </c>
      <c r="T39" s="406">
        <v>190000</v>
      </c>
      <c r="U39" s="406">
        <v>617500</v>
      </c>
    </row>
    <row r="40" spans="1:21">
      <c r="A40" s="402"/>
      <c r="B40" s="403"/>
      <c r="C40" s="403"/>
      <c r="D40" s="404"/>
      <c r="E40" s="405"/>
      <c r="F40" s="405"/>
      <c r="G40" s="405"/>
      <c r="H40" s="405"/>
      <c r="I40" s="405"/>
      <c r="J40" s="405"/>
      <c r="K40" s="406"/>
      <c r="L40" s="405"/>
      <c r="M40" s="405"/>
      <c r="N40" s="405"/>
      <c r="O40" s="405"/>
      <c r="P40" s="405"/>
      <c r="Q40" s="405"/>
      <c r="R40" s="405"/>
      <c r="S40" s="406"/>
      <c r="T40" s="406"/>
      <c r="U40" s="406"/>
    </row>
    <row r="41" spans="1:21" ht="15" customHeight="1">
      <c r="A41" s="402">
        <v>15</v>
      </c>
      <c r="B41" s="403" t="s">
        <v>170</v>
      </c>
      <c r="C41" s="403" t="s">
        <v>171</v>
      </c>
      <c r="D41" s="404">
        <v>44669</v>
      </c>
      <c r="E41" s="405">
        <v>21</v>
      </c>
      <c r="F41" s="405">
        <v>0</v>
      </c>
      <c r="G41" s="405">
        <v>0</v>
      </c>
      <c r="H41" s="405">
        <v>21</v>
      </c>
      <c r="I41" s="405">
        <v>0</v>
      </c>
      <c r="J41" s="405">
        <v>0</v>
      </c>
      <c r="K41" s="406">
        <v>472500</v>
      </c>
      <c r="L41" s="405">
        <v>0</v>
      </c>
      <c r="M41" s="405">
        <v>0</v>
      </c>
      <c r="N41" s="405">
        <v>0</v>
      </c>
      <c r="O41" s="405">
        <v>0</v>
      </c>
      <c r="P41" s="405">
        <v>0</v>
      </c>
      <c r="Q41" s="405">
        <v>0</v>
      </c>
      <c r="R41" s="405">
        <v>0</v>
      </c>
      <c r="S41" s="406">
        <v>472500</v>
      </c>
      <c r="T41" s="406">
        <v>210000</v>
      </c>
      <c r="U41" s="406">
        <v>682500</v>
      </c>
    </row>
    <row r="42" spans="1:21">
      <c r="A42" s="402"/>
      <c r="B42" s="403"/>
      <c r="C42" s="403"/>
      <c r="D42" s="404"/>
      <c r="E42" s="405"/>
      <c r="F42" s="405"/>
      <c r="G42" s="405"/>
      <c r="H42" s="405"/>
      <c r="I42" s="405"/>
      <c r="J42" s="405"/>
      <c r="K42" s="406"/>
      <c r="L42" s="405"/>
      <c r="M42" s="405"/>
      <c r="N42" s="405"/>
      <c r="O42" s="405"/>
      <c r="P42" s="405"/>
      <c r="Q42" s="405"/>
      <c r="R42" s="405"/>
      <c r="S42" s="406"/>
      <c r="T42" s="406"/>
      <c r="U42" s="406"/>
    </row>
    <row r="43" spans="1:21" ht="15" customHeight="1">
      <c r="A43" s="402">
        <v>16</v>
      </c>
      <c r="B43" s="403" t="s">
        <v>172</v>
      </c>
      <c r="C43" s="403" t="s">
        <v>173</v>
      </c>
      <c r="D43" s="404">
        <v>44669</v>
      </c>
      <c r="E43" s="405">
        <v>21</v>
      </c>
      <c r="F43" s="405">
        <v>0</v>
      </c>
      <c r="G43" s="405">
        <v>0</v>
      </c>
      <c r="H43" s="405">
        <v>21</v>
      </c>
      <c r="I43" s="405">
        <v>0</v>
      </c>
      <c r="J43" s="405">
        <v>0</v>
      </c>
      <c r="K43" s="406">
        <v>472500</v>
      </c>
      <c r="L43" s="405">
        <v>0</v>
      </c>
      <c r="M43" s="405">
        <v>0</v>
      </c>
      <c r="N43" s="405">
        <v>0</v>
      </c>
      <c r="O43" s="405">
        <v>0</v>
      </c>
      <c r="P43" s="405">
        <v>0</v>
      </c>
      <c r="Q43" s="405">
        <v>0</v>
      </c>
      <c r="R43" s="405">
        <v>0</v>
      </c>
      <c r="S43" s="406">
        <v>472500</v>
      </c>
      <c r="T43" s="406">
        <v>210000</v>
      </c>
      <c r="U43" s="406">
        <v>682500</v>
      </c>
    </row>
    <row r="44" spans="1:21">
      <c r="A44" s="402"/>
      <c r="B44" s="403"/>
      <c r="C44" s="403"/>
      <c r="D44" s="404"/>
      <c r="E44" s="405"/>
      <c r="F44" s="405"/>
      <c r="G44" s="405"/>
      <c r="H44" s="405"/>
      <c r="I44" s="405"/>
      <c r="J44" s="405"/>
      <c r="K44" s="406"/>
      <c r="L44" s="405"/>
      <c r="M44" s="405"/>
      <c r="N44" s="405"/>
      <c r="O44" s="405"/>
      <c r="P44" s="405"/>
      <c r="Q44" s="405"/>
      <c r="R44" s="405"/>
      <c r="S44" s="406"/>
      <c r="T44" s="406"/>
      <c r="U44" s="406"/>
    </row>
    <row r="45" spans="1:21" ht="15" customHeight="1">
      <c r="A45" s="402">
        <v>17</v>
      </c>
      <c r="B45" s="403" t="s">
        <v>304</v>
      </c>
      <c r="C45" s="403" t="s">
        <v>305</v>
      </c>
      <c r="D45" s="404">
        <v>44740</v>
      </c>
      <c r="E45" s="405">
        <v>21</v>
      </c>
      <c r="F45" s="405">
        <v>0</v>
      </c>
      <c r="G45" s="405">
        <v>0</v>
      </c>
      <c r="H45" s="405">
        <v>21</v>
      </c>
      <c r="I45" s="405">
        <v>0</v>
      </c>
      <c r="J45" s="405">
        <v>0</v>
      </c>
      <c r="K45" s="406">
        <v>472500</v>
      </c>
      <c r="L45" s="405">
        <v>0</v>
      </c>
      <c r="M45" s="405">
        <v>0</v>
      </c>
      <c r="N45" s="405">
        <v>0</v>
      </c>
      <c r="O45" s="405">
        <v>0</v>
      </c>
      <c r="P45" s="405">
        <v>0</v>
      </c>
      <c r="Q45" s="405">
        <v>0</v>
      </c>
      <c r="R45" s="405">
        <v>0</v>
      </c>
      <c r="S45" s="406">
        <v>472500</v>
      </c>
      <c r="T45" s="406">
        <v>210000</v>
      </c>
      <c r="U45" s="406">
        <v>682500</v>
      </c>
    </row>
    <row r="46" spans="1:21">
      <c r="A46" s="402"/>
      <c r="B46" s="403"/>
      <c r="C46" s="403"/>
      <c r="D46" s="404"/>
      <c r="E46" s="405"/>
      <c r="F46" s="405"/>
      <c r="G46" s="405"/>
      <c r="H46" s="405"/>
      <c r="I46" s="405"/>
      <c r="J46" s="405"/>
      <c r="K46" s="406"/>
      <c r="L46" s="405"/>
      <c r="M46" s="405"/>
      <c r="N46" s="405"/>
      <c r="O46" s="405"/>
      <c r="P46" s="405"/>
      <c r="Q46" s="405"/>
      <c r="R46" s="405"/>
      <c r="S46" s="406"/>
      <c r="T46" s="406"/>
      <c r="U46" s="406"/>
    </row>
    <row r="47" spans="1:21" ht="15" customHeight="1">
      <c r="A47" s="402">
        <v>18</v>
      </c>
      <c r="B47" s="403" t="s">
        <v>128</v>
      </c>
      <c r="C47" s="403" t="s">
        <v>129</v>
      </c>
      <c r="D47" s="404">
        <v>44550</v>
      </c>
      <c r="E47" s="405">
        <v>21</v>
      </c>
      <c r="F47" s="405">
        <v>0</v>
      </c>
      <c r="G47" s="405">
        <v>0</v>
      </c>
      <c r="H47" s="405">
        <v>21</v>
      </c>
      <c r="I47" s="405">
        <v>0</v>
      </c>
      <c r="J47" s="405">
        <v>0</v>
      </c>
      <c r="K47" s="406">
        <v>472500</v>
      </c>
      <c r="L47" s="405">
        <v>0</v>
      </c>
      <c r="M47" s="405">
        <v>0</v>
      </c>
      <c r="N47" s="405">
        <v>0</v>
      </c>
      <c r="O47" s="405">
        <v>0</v>
      </c>
      <c r="P47" s="405">
        <v>0</v>
      </c>
      <c r="Q47" s="405">
        <v>0</v>
      </c>
      <c r="R47" s="405">
        <v>0</v>
      </c>
      <c r="S47" s="406">
        <v>472500</v>
      </c>
      <c r="T47" s="406">
        <v>210000</v>
      </c>
      <c r="U47" s="406">
        <v>682500</v>
      </c>
    </row>
    <row r="48" spans="1:21">
      <c r="A48" s="402"/>
      <c r="B48" s="403"/>
      <c r="C48" s="403"/>
      <c r="D48" s="404"/>
      <c r="E48" s="405"/>
      <c r="F48" s="405"/>
      <c r="G48" s="405"/>
      <c r="H48" s="405"/>
      <c r="I48" s="405"/>
      <c r="J48" s="405"/>
      <c r="K48" s="406"/>
      <c r="L48" s="405"/>
      <c r="M48" s="405"/>
      <c r="N48" s="405"/>
      <c r="O48" s="405"/>
      <c r="P48" s="405"/>
      <c r="Q48" s="405"/>
      <c r="R48" s="405"/>
      <c r="S48" s="406"/>
      <c r="T48" s="406"/>
      <c r="U48" s="406"/>
    </row>
    <row r="49" spans="1:21" ht="15" customHeight="1">
      <c r="A49" s="402">
        <v>19</v>
      </c>
      <c r="B49" s="403" t="s">
        <v>174</v>
      </c>
      <c r="C49" s="403" t="s">
        <v>175</v>
      </c>
      <c r="D49" s="404">
        <v>44669</v>
      </c>
      <c r="E49" s="405">
        <v>16</v>
      </c>
      <c r="F49" s="405">
        <v>0</v>
      </c>
      <c r="G49" s="405">
        <v>0</v>
      </c>
      <c r="H49" s="405">
        <v>16</v>
      </c>
      <c r="I49" s="405">
        <v>0</v>
      </c>
      <c r="J49" s="405">
        <v>0</v>
      </c>
      <c r="K49" s="406">
        <v>360000</v>
      </c>
      <c r="L49" s="405">
        <v>0</v>
      </c>
      <c r="M49" s="405">
        <v>0</v>
      </c>
      <c r="N49" s="405">
        <v>0</v>
      </c>
      <c r="O49" s="405">
        <v>0</v>
      </c>
      <c r="P49" s="405">
        <v>0</v>
      </c>
      <c r="Q49" s="405">
        <v>0</v>
      </c>
      <c r="R49" s="405">
        <v>0</v>
      </c>
      <c r="S49" s="406">
        <v>360000</v>
      </c>
      <c r="T49" s="406">
        <v>160000</v>
      </c>
      <c r="U49" s="406">
        <v>520000</v>
      </c>
    </row>
    <row r="50" spans="1:21">
      <c r="A50" s="402"/>
      <c r="B50" s="403"/>
      <c r="C50" s="403"/>
      <c r="D50" s="404"/>
      <c r="E50" s="405"/>
      <c r="F50" s="405"/>
      <c r="G50" s="405"/>
      <c r="H50" s="405"/>
      <c r="I50" s="405"/>
      <c r="J50" s="405"/>
      <c r="K50" s="406"/>
      <c r="L50" s="405"/>
      <c r="M50" s="405"/>
      <c r="N50" s="405"/>
      <c r="O50" s="405"/>
      <c r="P50" s="405"/>
      <c r="Q50" s="405"/>
      <c r="R50" s="405"/>
      <c r="S50" s="406"/>
      <c r="T50" s="406"/>
      <c r="U50" s="406"/>
    </row>
    <row r="51" spans="1:21" ht="15" customHeight="1">
      <c r="A51" s="402">
        <v>20</v>
      </c>
      <c r="B51" s="403" t="s">
        <v>176</v>
      </c>
      <c r="C51" s="403" t="s">
        <v>177</v>
      </c>
      <c r="D51" s="404">
        <v>44669</v>
      </c>
      <c r="E51" s="405">
        <v>21</v>
      </c>
      <c r="F51" s="405">
        <v>0</v>
      </c>
      <c r="G51" s="405">
        <v>0</v>
      </c>
      <c r="H51" s="405">
        <v>21</v>
      </c>
      <c r="I51" s="405">
        <v>0</v>
      </c>
      <c r="J51" s="405">
        <v>0</v>
      </c>
      <c r="K51" s="406">
        <v>472500</v>
      </c>
      <c r="L51" s="405">
        <v>0</v>
      </c>
      <c r="M51" s="405">
        <v>0</v>
      </c>
      <c r="N51" s="405">
        <v>0</v>
      </c>
      <c r="O51" s="405">
        <v>0</v>
      </c>
      <c r="P51" s="405">
        <v>0</v>
      </c>
      <c r="Q51" s="405">
        <v>0</v>
      </c>
      <c r="R51" s="405">
        <v>0</v>
      </c>
      <c r="S51" s="406">
        <v>472500</v>
      </c>
      <c r="T51" s="406">
        <v>210000</v>
      </c>
      <c r="U51" s="406">
        <v>682500</v>
      </c>
    </row>
    <row r="52" spans="1:21">
      <c r="A52" s="402"/>
      <c r="B52" s="403"/>
      <c r="C52" s="403"/>
      <c r="D52" s="404"/>
      <c r="E52" s="405"/>
      <c r="F52" s="405"/>
      <c r="G52" s="405"/>
      <c r="H52" s="405"/>
      <c r="I52" s="405"/>
      <c r="J52" s="405"/>
      <c r="K52" s="406"/>
      <c r="L52" s="405"/>
      <c r="M52" s="405"/>
      <c r="N52" s="405"/>
      <c r="O52" s="405"/>
      <c r="P52" s="405"/>
      <c r="Q52" s="405"/>
      <c r="R52" s="405"/>
      <c r="S52" s="406"/>
      <c r="T52" s="406"/>
      <c r="U52" s="406"/>
    </row>
    <row r="53" spans="1:21" ht="15" customHeight="1">
      <c r="A53" s="402">
        <v>21</v>
      </c>
      <c r="B53" s="403" t="s">
        <v>130</v>
      </c>
      <c r="C53" s="403" t="s">
        <v>131</v>
      </c>
      <c r="D53" s="404">
        <v>44550</v>
      </c>
      <c r="E53" s="405">
        <v>16</v>
      </c>
      <c r="F53" s="405">
        <v>0</v>
      </c>
      <c r="G53" s="405">
        <v>0</v>
      </c>
      <c r="H53" s="405">
        <v>16</v>
      </c>
      <c r="I53" s="405">
        <v>0</v>
      </c>
      <c r="J53" s="405">
        <v>0</v>
      </c>
      <c r="K53" s="406">
        <v>360000</v>
      </c>
      <c r="L53" s="405">
        <v>0</v>
      </c>
      <c r="M53" s="405">
        <v>0</v>
      </c>
      <c r="N53" s="405">
        <v>0</v>
      </c>
      <c r="O53" s="405">
        <v>0</v>
      </c>
      <c r="P53" s="405">
        <v>0</v>
      </c>
      <c r="Q53" s="405">
        <v>0</v>
      </c>
      <c r="R53" s="405">
        <v>0</v>
      </c>
      <c r="S53" s="406">
        <v>360000</v>
      </c>
      <c r="T53" s="406">
        <v>160000</v>
      </c>
      <c r="U53" s="406">
        <v>520000</v>
      </c>
    </row>
    <row r="54" spans="1:21">
      <c r="A54" s="402"/>
      <c r="B54" s="403"/>
      <c r="C54" s="403"/>
      <c r="D54" s="404"/>
      <c r="E54" s="405"/>
      <c r="F54" s="405"/>
      <c r="G54" s="405"/>
      <c r="H54" s="405"/>
      <c r="I54" s="405"/>
      <c r="J54" s="405"/>
      <c r="K54" s="406"/>
      <c r="L54" s="405"/>
      <c r="M54" s="405"/>
      <c r="N54" s="405"/>
      <c r="O54" s="405"/>
      <c r="P54" s="405"/>
      <c r="Q54" s="405"/>
      <c r="R54" s="405"/>
      <c r="S54" s="406"/>
      <c r="T54" s="406"/>
      <c r="U54" s="406"/>
    </row>
    <row r="55" spans="1:21" ht="15" customHeight="1">
      <c r="A55" s="402">
        <v>22</v>
      </c>
      <c r="B55" s="403" t="s">
        <v>306</v>
      </c>
      <c r="C55" s="403" t="s">
        <v>307</v>
      </c>
      <c r="D55" s="404">
        <v>44740</v>
      </c>
      <c r="E55" s="405">
        <v>20</v>
      </c>
      <c r="F55" s="405">
        <v>0</v>
      </c>
      <c r="G55" s="405">
        <v>0</v>
      </c>
      <c r="H55" s="405">
        <v>20</v>
      </c>
      <c r="I55" s="405">
        <v>0</v>
      </c>
      <c r="J55" s="405">
        <v>0</v>
      </c>
      <c r="K55" s="406">
        <v>450000</v>
      </c>
      <c r="L55" s="405">
        <v>0</v>
      </c>
      <c r="M55" s="405">
        <v>0</v>
      </c>
      <c r="N55" s="405">
        <v>0</v>
      </c>
      <c r="O55" s="405">
        <v>0</v>
      </c>
      <c r="P55" s="405">
        <v>0</v>
      </c>
      <c r="Q55" s="405">
        <v>0</v>
      </c>
      <c r="R55" s="405">
        <v>0</v>
      </c>
      <c r="S55" s="406">
        <v>450000</v>
      </c>
      <c r="T55" s="406">
        <v>200000</v>
      </c>
      <c r="U55" s="406">
        <v>650000</v>
      </c>
    </row>
    <row r="56" spans="1:21">
      <c r="A56" s="402"/>
      <c r="B56" s="403"/>
      <c r="C56" s="403"/>
      <c r="D56" s="404"/>
      <c r="E56" s="405"/>
      <c r="F56" s="405"/>
      <c r="G56" s="405"/>
      <c r="H56" s="405"/>
      <c r="I56" s="405"/>
      <c r="J56" s="405"/>
      <c r="K56" s="406"/>
      <c r="L56" s="405"/>
      <c r="M56" s="405"/>
      <c r="N56" s="405"/>
      <c r="O56" s="405"/>
      <c r="P56" s="405"/>
      <c r="Q56" s="405"/>
      <c r="R56" s="405"/>
      <c r="S56" s="406"/>
      <c r="T56" s="406"/>
      <c r="U56" s="406"/>
    </row>
    <row r="57" spans="1:21" ht="15" customHeight="1">
      <c r="A57" s="402">
        <v>23</v>
      </c>
      <c r="B57" s="403" t="s">
        <v>308</v>
      </c>
      <c r="C57" s="403" t="s">
        <v>309</v>
      </c>
      <c r="D57" s="404">
        <v>44740</v>
      </c>
      <c r="E57" s="405">
        <v>20</v>
      </c>
      <c r="F57" s="405">
        <v>0</v>
      </c>
      <c r="G57" s="405">
        <v>0</v>
      </c>
      <c r="H57" s="405">
        <v>20</v>
      </c>
      <c r="I57" s="405">
        <v>0</v>
      </c>
      <c r="J57" s="405">
        <v>0</v>
      </c>
      <c r="K57" s="406">
        <v>450000</v>
      </c>
      <c r="L57" s="405">
        <v>0</v>
      </c>
      <c r="M57" s="405">
        <v>0</v>
      </c>
      <c r="N57" s="405">
        <v>0</v>
      </c>
      <c r="O57" s="405">
        <v>0</v>
      </c>
      <c r="P57" s="405">
        <v>0</v>
      </c>
      <c r="Q57" s="405">
        <v>0</v>
      </c>
      <c r="R57" s="405">
        <v>0</v>
      </c>
      <c r="S57" s="406">
        <v>450000</v>
      </c>
      <c r="T57" s="406">
        <v>200000</v>
      </c>
      <c r="U57" s="406">
        <v>650000</v>
      </c>
    </row>
    <row r="58" spans="1:21">
      <c r="A58" s="402"/>
      <c r="B58" s="403"/>
      <c r="C58" s="403"/>
      <c r="D58" s="404"/>
      <c r="E58" s="405"/>
      <c r="F58" s="405"/>
      <c r="G58" s="405"/>
      <c r="H58" s="405"/>
      <c r="I58" s="405"/>
      <c r="J58" s="405"/>
      <c r="K58" s="406"/>
      <c r="L58" s="405"/>
      <c r="M58" s="405"/>
      <c r="N58" s="405"/>
      <c r="O58" s="405"/>
      <c r="P58" s="405"/>
      <c r="Q58" s="405"/>
      <c r="R58" s="405"/>
      <c r="S58" s="406"/>
      <c r="T58" s="406"/>
      <c r="U58" s="406"/>
    </row>
    <row r="59" spans="1:21" ht="15" customHeight="1">
      <c r="A59" s="402">
        <v>24</v>
      </c>
      <c r="B59" s="403" t="s">
        <v>310</v>
      </c>
      <c r="C59" s="403" t="s">
        <v>311</v>
      </c>
      <c r="D59" s="404">
        <v>44740</v>
      </c>
      <c r="E59" s="405">
        <v>14</v>
      </c>
      <c r="F59" s="405">
        <v>0</v>
      </c>
      <c r="G59" s="405">
        <v>0</v>
      </c>
      <c r="H59" s="405">
        <v>14</v>
      </c>
      <c r="I59" s="405">
        <v>0</v>
      </c>
      <c r="J59" s="405">
        <v>0</v>
      </c>
      <c r="K59" s="406">
        <v>315000</v>
      </c>
      <c r="L59" s="405">
        <v>0</v>
      </c>
      <c r="M59" s="405">
        <v>0</v>
      </c>
      <c r="N59" s="405">
        <v>0</v>
      </c>
      <c r="O59" s="405">
        <v>0</v>
      </c>
      <c r="P59" s="405">
        <v>0</v>
      </c>
      <c r="Q59" s="405">
        <v>0</v>
      </c>
      <c r="R59" s="405">
        <v>0</v>
      </c>
      <c r="S59" s="406">
        <v>315000</v>
      </c>
      <c r="T59" s="406">
        <v>140000</v>
      </c>
      <c r="U59" s="406">
        <v>455000</v>
      </c>
    </row>
    <row r="60" spans="1:21">
      <c r="A60" s="402"/>
      <c r="B60" s="403"/>
      <c r="C60" s="403"/>
      <c r="D60" s="404"/>
      <c r="E60" s="405"/>
      <c r="F60" s="405"/>
      <c r="G60" s="405"/>
      <c r="H60" s="405"/>
      <c r="I60" s="405"/>
      <c r="J60" s="405"/>
      <c r="K60" s="406"/>
      <c r="L60" s="405"/>
      <c r="M60" s="405"/>
      <c r="N60" s="405"/>
      <c r="O60" s="405"/>
      <c r="P60" s="405"/>
      <c r="Q60" s="405"/>
      <c r="R60" s="405"/>
      <c r="S60" s="406"/>
      <c r="T60" s="406"/>
      <c r="U60" s="406"/>
    </row>
    <row r="61" spans="1:21" ht="15" customHeight="1">
      <c r="A61" s="402">
        <v>25</v>
      </c>
      <c r="B61" s="403" t="s">
        <v>178</v>
      </c>
      <c r="C61" s="403" t="s">
        <v>179</v>
      </c>
      <c r="D61" s="404">
        <v>44669</v>
      </c>
      <c r="E61" s="405">
        <v>19</v>
      </c>
      <c r="F61" s="405">
        <v>0</v>
      </c>
      <c r="G61" s="405">
        <v>0</v>
      </c>
      <c r="H61" s="405">
        <v>19</v>
      </c>
      <c r="I61" s="405">
        <v>0</v>
      </c>
      <c r="J61" s="405">
        <v>0</v>
      </c>
      <c r="K61" s="406">
        <v>427500</v>
      </c>
      <c r="L61" s="405">
        <v>0</v>
      </c>
      <c r="M61" s="405">
        <v>0</v>
      </c>
      <c r="N61" s="405">
        <v>0</v>
      </c>
      <c r="O61" s="405">
        <v>0</v>
      </c>
      <c r="P61" s="405">
        <v>0</v>
      </c>
      <c r="Q61" s="405">
        <v>0</v>
      </c>
      <c r="R61" s="405">
        <v>0</v>
      </c>
      <c r="S61" s="406">
        <v>427500</v>
      </c>
      <c r="T61" s="406">
        <v>190000</v>
      </c>
      <c r="U61" s="406">
        <v>617500</v>
      </c>
    </row>
    <row r="62" spans="1:21">
      <c r="A62" s="402"/>
      <c r="B62" s="403"/>
      <c r="C62" s="403"/>
      <c r="D62" s="404"/>
      <c r="E62" s="405"/>
      <c r="F62" s="405"/>
      <c r="G62" s="405"/>
      <c r="H62" s="405"/>
      <c r="I62" s="405"/>
      <c r="J62" s="405"/>
      <c r="K62" s="406"/>
      <c r="L62" s="405"/>
      <c r="M62" s="405"/>
      <c r="N62" s="405"/>
      <c r="O62" s="405"/>
      <c r="P62" s="405"/>
      <c r="Q62" s="405"/>
      <c r="R62" s="405"/>
      <c r="S62" s="406"/>
      <c r="T62" s="406"/>
      <c r="U62" s="406"/>
    </row>
    <row r="63" spans="1:21" ht="15" customHeight="1">
      <c r="A63" s="402">
        <v>26</v>
      </c>
      <c r="B63" s="403" t="s">
        <v>150</v>
      </c>
      <c r="C63" s="403" t="s">
        <v>151</v>
      </c>
      <c r="D63" s="404">
        <v>44553</v>
      </c>
      <c r="E63" s="405">
        <v>20</v>
      </c>
      <c r="F63" s="405">
        <v>0</v>
      </c>
      <c r="G63" s="405">
        <v>0</v>
      </c>
      <c r="H63" s="405">
        <v>20</v>
      </c>
      <c r="I63" s="405">
        <v>0</v>
      </c>
      <c r="J63" s="405">
        <v>0</v>
      </c>
      <c r="K63" s="406">
        <v>450000</v>
      </c>
      <c r="L63" s="405">
        <v>0</v>
      </c>
      <c r="M63" s="405">
        <v>0</v>
      </c>
      <c r="N63" s="405">
        <v>0</v>
      </c>
      <c r="O63" s="405">
        <v>0</v>
      </c>
      <c r="P63" s="405">
        <v>0</v>
      </c>
      <c r="Q63" s="405">
        <v>0</v>
      </c>
      <c r="R63" s="405">
        <v>0</v>
      </c>
      <c r="S63" s="406">
        <v>450000</v>
      </c>
      <c r="T63" s="406">
        <v>200000</v>
      </c>
      <c r="U63" s="406">
        <v>650000</v>
      </c>
    </row>
    <row r="64" spans="1:21">
      <c r="A64" s="402"/>
      <c r="B64" s="403"/>
      <c r="C64" s="403"/>
      <c r="D64" s="404"/>
      <c r="E64" s="405"/>
      <c r="F64" s="405"/>
      <c r="G64" s="405"/>
      <c r="H64" s="405"/>
      <c r="I64" s="405"/>
      <c r="J64" s="405"/>
      <c r="K64" s="406"/>
      <c r="L64" s="405"/>
      <c r="M64" s="405"/>
      <c r="N64" s="405"/>
      <c r="O64" s="405"/>
      <c r="P64" s="405"/>
      <c r="Q64" s="405"/>
      <c r="R64" s="405"/>
      <c r="S64" s="406"/>
      <c r="T64" s="406"/>
      <c r="U64" s="406"/>
    </row>
    <row r="65" spans="1:21" ht="15" customHeight="1">
      <c r="A65" s="402">
        <v>27</v>
      </c>
      <c r="B65" s="403" t="s">
        <v>180</v>
      </c>
      <c r="C65" s="403" t="s">
        <v>181</v>
      </c>
      <c r="D65" s="404">
        <v>44669</v>
      </c>
      <c r="E65" s="405">
        <v>21</v>
      </c>
      <c r="F65" s="405">
        <v>0</v>
      </c>
      <c r="G65" s="405">
        <v>0</v>
      </c>
      <c r="H65" s="405">
        <v>21</v>
      </c>
      <c r="I65" s="405">
        <v>0</v>
      </c>
      <c r="J65" s="405">
        <v>0</v>
      </c>
      <c r="K65" s="406">
        <v>472500</v>
      </c>
      <c r="L65" s="405">
        <v>0</v>
      </c>
      <c r="M65" s="405">
        <v>0</v>
      </c>
      <c r="N65" s="405">
        <v>0</v>
      </c>
      <c r="O65" s="405">
        <v>0</v>
      </c>
      <c r="P65" s="405">
        <v>0</v>
      </c>
      <c r="Q65" s="405">
        <v>0</v>
      </c>
      <c r="R65" s="405">
        <v>0</v>
      </c>
      <c r="S65" s="406">
        <v>472500</v>
      </c>
      <c r="T65" s="406">
        <v>210000</v>
      </c>
      <c r="U65" s="406">
        <v>682500</v>
      </c>
    </row>
    <row r="66" spans="1:21">
      <c r="A66" s="402"/>
      <c r="B66" s="403"/>
      <c r="C66" s="403"/>
      <c r="D66" s="404"/>
      <c r="E66" s="405"/>
      <c r="F66" s="405"/>
      <c r="G66" s="405"/>
      <c r="H66" s="405"/>
      <c r="I66" s="405"/>
      <c r="J66" s="405"/>
      <c r="K66" s="406"/>
      <c r="L66" s="405"/>
      <c r="M66" s="405"/>
      <c r="N66" s="405"/>
      <c r="O66" s="405"/>
      <c r="P66" s="405"/>
      <c r="Q66" s="405"/>
      <c r="R66" s="405"/>
      <c r="S66" s="406"/>
      <c r="T66" s="406"/>
      <c r="U66" s="406"/>
    </row>
    <row r="67" spans="1:21" ht="15" customHeight="1">
      <c r="A67" s="402">
        <v>28</v>
      </c>
      <c r="B67" s="403" t="s">
        <v>312</v>
      </c>
      <c r="C67" s="403" t="s">
        <v>313</v>
      </c>
      <c r="D67" s="404">
        <v>44740</v>
      </c>
      <c r="E67" s="405">
        <v>20</v>
      </c>
      <c r="F67" s="405">
        <v>0</v>
      </c>
      <c r="G67" s="405">
        <v>0</v>
      </c>
      <c r="H67" s="405">
        <v>20</v>
      </c>
      <c r="I67" s="405">
        <v>0</v>
      </c>
      <c r="J67" s="405">
        <v>0</v>
      </c>
      <c r="K67" s="406">
        <v>450000</v>
      </c>
      <c r="L67" s="405">
        <v>0</v>
      </c>
      <c r="M67" s="405">
        <v>0</v>
      </c>
      <c r="N67" s="405">
        <v>0</v>
      </c>
      <c r="O67" s="405">
        <v>0</v>
      </c>
      <c r="P67" s="405">
        <v>0</v>
      </c>
      <c r="Q67" s="405">
        <v>0</v>
      </c>
      <c r="R67" s="405">
        <v>0</v>
      </c>
      <c r="S67" s="406">
        <v>450000</v>
      </c>
      <c r="T67" s="406">
        <v>200000</v>
      </c>
      <c r="U67" s="406">
        <v>650000</v>
      </c>
    </row>
    <row r="68" spans="1:21">
      <c r="A68" s="402"/>
      <c r="B68" s="403"/>
      <c r="C68" s="403"/>
      <c r="D68" s="404"/>
      <c r="E68" s="405"/>
      <c r="F68" s="405"/>
      <c r="G68" s="405"/>
      <c r="H68" s="405"/>
      <c r="I68" s="405"/>
      <c r="J68" s="405"/>
      <c r="K68" s="406"/>
      <c r="L68" s="405"/>
      <c r="M68" s="405"/>
      <c r="N68" s="405"/>
      <c r="O68" s="405"/>
      <c r="P68" s="405"/>
      <c r="Q68" s="405"/>
      <c r="R68" s="405"/>
      <c r="S68" s="406"/>
      <c r="T68" s="406"/>
      <c r="U68" s="406"/>
    </row>
    <row r="69" spans="1:21" ht="15" customHeight="1">
      <c r="A69" s="402">
        <v>29</v>
      </c>
      <c r="B69" s="403" t="s">
        <v>314</v>
      </c>
      <c r="C69" s="403" t="s">
        <v>315</v>
      </c>
      <c r="D69" s="404">
        <v>44740</v>
      </c>
      <c r="E69" s="405">
        <v>21</v>
      </c>
      <c r="F69" s="405">
        <v>0</v>
      </c>
      <c r="G69" s="405">
        <v>0</v>
      </c>
      <c r="H69" s="405">
        <v>21</v>
      </c>
      <c r="I69" s="405">
        <v>0</v>
      </c>
      <c r="J69" s="405">
        <v>0</v>
      </c>
      <c r="K69" s="406">
        <v>472500</v>
      </c>
      <c r="L69" s="405">
        <v>0</v>
      </c>
      <c r="M69" s="405">
        <v>0</v>
      </c>
      <c r="N69" s="405">
        <v>0</v>
      </c>
      <c r="O69" s="405">
        <v>0</v>
      </c>
      <c r="P69" s="405">
        <v>0</v>
      </c>
      <c r="Q69" s="405">
        <v>0</v>
      </c>
      <c r="R69" s="405">
        <v>0</v>
      </c>
      <c r="S69" s="406">
        <v>472500</v>
      </c>
      <c r="T69" s="406">
        <v>210000</v>
      </c>
      <c r="U69" s="406">
        <v>682500</v>
      </c>
    </row>
    <row r="70" spans="1:21">
      <c r="A70" s="402"/>
      <c r="B70" s="403"/>
      <c r="C70" s="403"/>
      <c r="D70" s="404"/>
      <c r="E70" s="405"/>
      <c r="F70" s="405"/>
      <c r="G70" s="405"/>
      <c r="H70" s="405"/>
      <c r="I70" s="405"/>
      <c r="J70" s="405"/>
      <c r="K70" s="406"/>
      <c r="L70" s="405"/>
      <c r="M70" s="405"/>
      <c r="N70" s="405"/>
      <c r="O70" s="405"/>
      <c r="P70" s="405"/>
      <c r="Q70" s="405"/>
      <c r="R70" s="405"/>
      <c r="S70" s="406"/>
      <c r="T70" s="406"/>
      <c r="U70" s="406"/>
    </row>
    <row r="71" spans="1:21" ht="15" customHeight="1">
      <c r="A71" s="402">
        <v>30</v>
      </c>
      <c r="B71" s="403" t="s">
        <v>250</v>
      </c>
      <c r="C71" s="403" t="s">
        <v>251</v>
      </c>
      <c r="D71" s="404">
        <v>44712</v>
      </c>
      <c r="E71" s="405">
        <v>21</v>
      </c>
      <c r="F71" s="405">
        <v>0</v>
      </c>
      <c r="G71" s="405">
        <v>0</v>
      </c>
      <c r="H71" s="405">
        <v>21</v>
      </c>
      <c r="I71" s="405">
        <v>0</v>
      </c>
      <c r="J71" s="405">
        <v>0</v>
      </c>
      <c r="K71" s="406">
        <v>472500</v>
      </c>
      <c r="L71" s="405">
        <v>0</v>
      </c>
      <c r="M71" s="405">
        <v>0</v>
      </c>
      <c r="N71" s="405">
        <v>0</v>
      </c>
      <c r="O71" s="405">
        <v>0</v>
      </c>
      <c r="P71" s="405">
        <v>0</v>
      </c>
      <c r="Q71" s="405">
        <v>0</v>
      </c>
      <c r="R71" s="405">
        <v>0</v>
      </c>
      <c r="S71" s="406">
        <v>472500</v>
      </c>
      <c r="T71" s="406">
        <v>210000</v>
      </c>
      <c r="U71" s="406">
        <v>682500</v>
      </c>
    </row>
    <row r="72" spans="1:21">
      <c r="A72" s="402"/>
      <c r="B72" s="403"/>
      <c r="C72" s="403"/>
      <c r="D72" s="404"/>
      <c r="E72" s="405"/>
      <c r="F72" s="405"/>
      <c r="G72" s="405"/>
      <c r="H72" s="405"/>
      <c r="I72" s="405"/>
      <c r="J72" s="405"/>
      <c r="K72" s="406"/>
      <c r="L72" s="405"/>
      <c r="M72" s="405"/>
      <c r="N72" s="405"/>
      <c r="O72" s="405"/>
      <c r="P72" s="405"/>
      <c r="Q72" s="405"/>
      <c r="R72" s="405"/>
      <c r="S72" s="406"/>
      <c r="T72" s="406"/>
      <c r="U72" s="406"/>
    </row>
    <row r="73" spans="1:21" ht="15" customHeight="1">
      <c r="A73" s="402">
        <v>31</v>
      </c>
      <c r="B73" s="403" t="s">
        <v>132</v>
      </c>
      <c r="C73" s="403" t="s">
        <v>133</v>
      </c>
      <c r="D73" s="404">
        <v>44550</v>
      </c>
      <c r="E73" s="405">
        <v>21</v>
      </c>
      <c r="F73" s="405">
        <v>0</v>
      </c>
      <c r="G73" s="405">
        <v>0</v>
      </c>
      <c r="H73" s="405">
        <v>21</v>
      </c>
      <c r="I73" s="405">
        <v>0</v>
      </c>
      <c r="J73" s="405">
        <v>0</v>
      </c>
      <c r="K73" s="406">
        <v>472500</v>
      </c>
      <c r="L73" s="405">
        <v>0</v>
      </c>
      <c r="M73" s="405">
        <v>0</v>
      </c>
      <c r="N73" s="405">
        <v>0</v>
      </c>
      <c r="O73" s="405">
        <v>0</v>
      </c>
      <c r="P73" s="405">
        <v>0</v>
      </c>
      <c r="Q73" s="405">
        <v>0</v>
      </c>
      <c r="R73" s="405">
        <v>0</v>
      </c>
      <c r="S73" s="406">
        <v>472500</v>
      </c>
      <c r="T73" s="406">
        <v>210000</v>
      </c>
      <c r="U73" s="406">
        <v>682500</v>
      </c>
    </row>
    <row r="74" spans="1:21">
      <c r="A74" s="402"/>
      <c r="B74" s="403"/>
      <c r="C74" s="403"/>
      <c r="D74" s="404"/>
      <c r="E74" s="405"/>
      <c r="F74" s="405"/>
      <c r="G74" s="405"/>
      <c r="H74" s="405"/>
      <c r="I74" s="405"/>
      <c r="J74" s="405"/>
      <c r="K74" s="406"/>
      <c r="L74" s="405"/>
      <c r="M74" s="405"/>
      <c r="N74" s="405"/>
      <c r="O74" s="405"/>
      <c r="P74" s="405"/>
      <c r="Q74" s="405"/>
      <c r="R74" s="405"/>
      <c r="S74" s="406"/>
      <c r="T74" s="406"/>
      <c r="U74" s="406"/>
    </row>
    <row r="75" spans="1:21" ht="15" customHeight="1">
      <c r="A75" s="402">
        <v>32</v>
      </c>
      <c r="B75" s="403" t="s">
        <v>316</v>
      </c>
      <c r="C75" s="403" t="s">
        <v>317</v>
      </c>
      <c r="D75" s="404">
        <v>44740</v>
      </c>
      <c r="E75" s="405">
        <v>20</v>
      </c>
      <c r="F75" s="405">
        <v>0</v>
      </c>
      <c r="G75" s="405">
        <v>0</v>
      </c>
      <c r="H75" s="405">
        <v>20</v>
      </c>
      <c r="I75" s="405">
        <v>0</v>
      </c>
      <c r="J75" s="405">
        <v>0</v>
      </c>
      <c r="K75" s="406">
        <v>450000</v>
      </c>
      <c r="L75" s="405">
        <v>0</v>
      </c>
      <c r="M75" s="405">
        <v>0</v>
      </c>
      <c r="N75" s="405">
        <v>0</v>
      </c>
      <c r="O75" s="405">
        <v>0</v>
      </c>
      <c r="P75" s="405">
        <v>0</v>
      </c>
      <c r="Q75" s="405">
        <v>0</v>
      </c>
      <c r="R75" s="405">
        <v>0</v>
      </c>
      <c r="S75" s="406">
        <v>450000</v>
      </c>
      <c r="T75" s="406">
        <v>200000</v>
      </c>
      <c r="U75" s="406">
        <v>650000</v>
      </c>
    </row>
    <row r="76" spans="1:21">
      <c r="A76" s="402"/>
      <c r="B76" s="403"/>
      <c r="C76" s="403"/>
      <c r="D76" s="404"/>
      <c r="E76" s="405"/>
      <c r="F76" s="405"/>
      <c r="G76" s="405"/>
      <c r="H76" s="405"/>
      <c r="I76" s="405"/>
      <c r="J76" s="405"/>
      <c r="K76" s="406"/>
      <c r="L76" s="405"/>
      <c r="M76" s="405"/>
      <c r="N76" s="405"/>
      <c r="O76" s="405"/>
      <c r="P76" s="405"/>
      <c r="Q76" s="405"/>
      <c r="R76" s="405"/>
      <c r="S76" s="406"/>
      <c r="T76" s="406"/>
      <c r="U76" s="406"/>
    </row>
    <row r="77" spans="1:21" ht="15" customHeight="1">
      <c r="A77" s="402">
        <v>33</v>
      </c>
      <c r="B77" s="403" t="s">
        <v>252</v>
      </c>
      <c r="C77" s="403" t="s">
        <v>253</v>
      </c>
      <c r="D77" s="404">
        <v>44712</v>
      </c>
      <c r="E77" s="405">
        <v>20</v>
      </c>
      <c r="F77" s="405">
        <v>0</v>
      </c>
      <c r="G77" s="405">
        <v>0</v>
      </c>
      <c r="H77" s="405">
        <v>20</v>
      </c>
      <c r="I77" s="405">
        <v>0</v>
      </c>
      <c r="J77" s="405">
        <v>0</v>
      </c>
      <c r="K77" s="406">
        <v>450000</v>
      </c>
      <c r="L77" s="405">
        <v>0</v>
      </c>
      <c r="M77" s="405">
        <v>0</v>
      </c>
      <c r="N77" s="405">
        <v>0</v>
      </c>
      <c r="O77" s="405">
        <v>0</v>
      </c>
      <c r="P77" s="405">
        <v>0</v>
      </c>
      <c r="Q77" s="405">
        <v>0</v>
      </c>
      <c r="R77" s="405">
        <v>0</v>
      </c>
      <c r="S77" s="406">
        <v>450000</v>
      </c>
      <c r="T77" s="406">
        <v>200000</v>
      </c>
      <c r="U77" s="406">
        <v>650000</v>
      </c>
    </row>
    <row r="78" spans="1:21">
      <c r="A78" s="402"/>
      <c r="B78" s="403"/>
      <c r="C78" s="403"/>
      <c r="D78" s="404"/>
      <c r="E78" s="405"/>
      <c r="F78" s="405"/>
      <c r="G78" s="405"/>
      <c r="H78" s="405"/>
      <c r="I78" s="405"/>
      <c r="J78" s="405"/>
      <c r="K78" s="406"/>
      <c r="L78" s="405"/>
      <c r="M78" s="405"/>
      <c r="N78" s="405"/>
      <c r="O78" s="405"/>
      <c r="P78" s="405"/>
      <c r="Q78" s="405"/>
      <c r="R78" s="405"/>
      <c r="S78" s="406"/>
      <c r="T78" s="406"/>
      <c r="U78" s="406"/>
    </row>
    <row r="79" spans="1:21" ht="15" customHeight="1">
      <c r="A79" s="402">
        <v>34</v>
      </c>
      <c r="B79" s="403" t="s">
        <v>182</v>
      </c>
      <c r="C79" s="403" t="s">
        <v>183</v>
      </c>
      <c r="D79" s="404">
        <v>44669</v>
      </c>
      <c r="E79" s="405">
        <v>21</v>
      </c>
      <c r="F79" s="405">
        <v>0</v>
      </c>
      <c r="G79" s="405">
        <v>0</v>
      </c>
      <c r="H79" s="405">
        <v>21</v>
      </c>
      <c r="I79" s="405">
        <v>0</v>
      </c>
      <c r="J79" s="405">
        <v>0</v>
      </c>
      <c r="K79" s="406">
        <v>472500</v>
      </c>
      <c r="L79" s="405">
        <v>0</v>
      </c>
      <c r="M79" s="405">
        <v>0</v>
      </c>
      <c r="N79" s="405">
        <v>0</v>
      </c>
      <c r="O79" s="405">
        <v>0</v>
      </c>
      <c r="P79" s="405">
        <v>0</v>
      </c>
      <c r="Q79" s="405">
        <v>0</v>
      </c>
      <c r="R79" s="405">
        <v>0</v>
      </c>
      <c r="S79" s="406">
        <v>472500</v>
      </c>
      <c r="T79" s="406">
        <v>210000</v>
      </c>
      <c r="U79" s="406">
        <v>682500</v>
      </c>
    </row>
    <row r="80" spans="1:21">
      <c r="A80" s="402"/>
      <c r="B80" s="403"/>
      <c r="C80" s="403"/>
      <c r="D80" s="404"/>
      <c r="E80" s="405"/>
      <c r="F80" s="405"/>
      <c r="G80" s="405"/>
      <c r="H80" s="405"/>
      <c r="I80" s="405"/>
      <c r="J80" s="405"/>
      <c r="K80" s="406"/>
      <c r="L80" s="405"/>
      <c r="M80" s="405"/>
      <c r="N80" s="405"/>
      <c r="O80" s="405"/>
      <c r="P80" s="405"/>
      <c r="Q80" s="405"/>
      <c r="R80" s="405"/>
      <c r="S80" s="406"/>
      <c r="T80" s="406"/>
      <c r="U80" s="406"/>
    </row>
    <row r="81" spans="1:21" ht="15" customHeight="1">
      <c r="A81" s="402">
        <v>35</v>
      </c>
      <c r="B81" s="403" t="s">
        <v>184</v>
      </c>
      <c r="C81" s="403" t="s">
        <v>185</v>
      </c>
      <c r="D81" s="404">
        <v>44669</v>
      </c>
      <c r="E81" s="405">
        <v>21</v>
      </c>
      <c r="F81" s="405">
        <v>0</v>
      </c>
      <c r="G81" s="405">
        <v>0</v>
      </c>
      <c r="H81" s="405">
        <v>21</v>
      </c>
      <c r="I81" s="405">
        <v>0</v>
      </c>
      <c r="J81" s="405">
        <v>0</v>
      </c>
      <c r="K81" s="406">
        <v>472500</v>
      </c>
      <c r="L81" s="405">
        <v>0</v>
      </c>
      <c r="M81" s="405">
        <v>0</v>
      </c>
      <c r="N81" s="405">
        <v>0</v>
      </c>
      <c r="O81" s="405">
        <v>0</v>
      </c>
      <c r="P81" s="405">
        <v>0</v>
      </c>
      <c r="Q81" s="405">
        <v>0</v>
      </c>
      <c r="R81" s="405">
        <v>0</v>
      </c>
      <c r="S81" s="406">
        <v>472500</v>
      </c>
      <c r="T81" s="406">
        <v>210000</v>
      </c>
      <c r="U81" s="406">
        <v>682500</v>
      </c>
    </row>
    <row r="82" spans="1:21">
      <c r="A82" s="402"/>
      <c r="B82" s="403"/>
      <c r="C82" s="403"/>
      <c r="D82" s="404"/>
      <c r="E82" s="405"/>
      <c r="F82" s="405"/>
      <c r="G82" s="405"/>
      <c r="H82" s="405"/>
      <c r="I82" s="405"/>
      <c r="J82" s="405"/>
      <c r="K82" s="406"/>
      <c r="L82" s="405"/>
      <c r="M82" s="405"/>
      <c r="N82" s="405"/>
      <c r="O82" s="405"/>
      <c r="P82" s="405"/>
      <c r="Q82" s="405"/>
      <c r="R82" s="405"/>
      <c r="S82" s="406"/>
      <c r="T82" s="406"/>
      <c r="U82" s="406"/>
    </row>
    <row r="83" spans="1:21" ht="15" customHeight="1">
      <c r="A83" s="402">
        <v>36</v>
      </c>
      <c r="B83" s="403" t="s">
        <v>134</v>
      </c>
      <c r="C83" s="403" t="s">
        <v>135</v>
      </c>
      <c r="D83" s="404">
        <v>44550</v>
      </c>
      <c r="E83" s="405">
        <v>21</v>
      </c>
      <c r="F83" s="405">
        <v>0</v>
      </c>
      <c r="G83" s="405">
        <v>0</v>
      </c>
      <c r="H83" s="405">
        <v>21</v>
      </c>
      <c r="I83" s="405">
        <v>0</v>
      </c>
      <c r="J83" s="405">
        <v>0</v>
      </c>
      <c r="K83" s="406">
        <v>472500</v>
      </c>
      <c r="L83" s="405">
        <v>0</v>
      </c>
      <c r="M83" s="405">
        <v>0</v>
      </c>
      <c r="N83" s="405">
        <v>0</v>
      </c>
      <c r="O83" s="405">
        <v>0</v>
      </c>
      <c r="P83" s="405">
        <v>0</v>
      </c>
      <c r="Q83" s="405">
        <v>0</v>
      </c>
      <c r="R83" s="405">
        <v>0</v>
      </c>
      <c r="S83" s="406">
        <v>472500</v>
      </c>
      <c r="T83" s="406">
        <v>210000</v>
      </c>
      <c r="U83" s="406">
        <v>682500</v>
      </c>
    </row>
    <row r="84" spans="1:21">
      <c r="A84" s="402"/>
      <c r="B84" s="403"/>
      <c r="C84" s="403"/>
      <c r="D84" s="404"/>
      <c r="E84" s="405"/>
      <c r="F84" s="405"/>
      <c r="G84" s="405"/>
      <c r="H84" s="405"/>
      <c r="I84" s="405"/>
      <c r="J84" s="405"/>
      <c r="K84" s="406"/>
      <c r="L84" s="405"/>
      <c r="M84" s="405"/>
      <c r="N84" s="405"/>
      <c r="O84" s="405"/>
      <c r="P84" s="405"/>
      <c r="Q84" s="405"/>
      <c r="R84" s="405"/>
      <c r="S84" s="406"/>
      <c r="T84" s="406"/>
      <c r="U84" s="406"/>
    </row>
    <row r="85" spans="1:21" ht="15" customHeight="1">
      <c r="A85" s="402">
        <v>37</v>
      </c>
      <c r="B85" s="403" t="s">
        <v>186</v>
      </c>
      <c r="C85" s="403" t="s">
        <v>187</v>
      </c>
      <c r="D85" s="404">
        <v>44669</v>
      </c>
      <c r="E85" s="405">
        <v>17</v>
      </c>
      <c r="F85" s="405">
        <v>0</v>
      </c>
      <c r="G85" s="405">
        <v>0</v>
      </c>
      <c r="H85" s="405">
        <v>17</v>
      </c>
      <c r="I85" s="405">
        <v>0</v>
      </c>
      <c r="J85" s="405">
        <v>0</v>
      </c>
      <c r="K85" s="406">
        <v>382500</v>
      </c>
      <c r="L85" s="405">
        <v>0</v>
      </c>
      <c r="M85" s="405">
        <v>0</v>
      </c>
      <c r="N85" s="405">
        <v>0</v>
      </c>
      <c r="O85" s="405">
        <v>0</v>
      </c>
      <c r="P85" s="405">
        <v>0</v>
      </c>
      <c r="Q85" s="405">
        <v>0</v>
      </c>
      <c r="R85" s="405">
        <v>0</v>
      </c>
      <c r="S85" s="406">
        <v>382500</v>
      </c>
      <c r="T85" s="406">
        <v>170000</v>
      </c>
      <c r="U85" s="406">
        <v>552500</v>
      </c>
    </row>
    <row r="86" spans="1:21">
      <c r="A86" s="402"/>
      <c r="B86" s="403"/>
      <c r="C86" s="403"/>
      <c r="D86" s="404"/>
      <c r="E86" s="405"/>
      <c r="F86" s="405"/>
      <c r="G86" s="405"/>
      <c r="H86" s="405"/>
      <c r="I86" s="405"/>
      <c r="J86" s="405"/>
      <c r="K86" s="406"/>
      <c r="L86" s="405"/>
      <c r="M86" s="405"/>
      <c r="N86" s="405"/>
      <c r="O86" s="405"/>
      <c r="P86" s="405"/>
      <c r="Q86" s="405"/>
      <c r="R86" s="405"/>
      <c r="S86" s="406"/>
      <c r="T86" s="406"/>
      <c r="U86" s="406"/>
    </row>
    <row r="87" spans="1:21" ht="15" customHeight="1">
      <c r="A87" s="402">
        <v>38</v>
      </c>
      <c r="B87" s="403" t="s">
        <v>188</v>
      </c>
      <c r="C87" s="403" t="s">
        <v>189</v>
      </c>
      <c r="D87" s="404">
        <v>44669</v>
      </c>
      <c r="E87" s="405">
        <v>21</v>
      </c>
      <c r="F87" s="405">
        <v>0</v>
      </c>
      <c r="G87" s="405">
        <v>0</v>
      </c>
      <c r="H87" s="405">
        <v>21</v>
      </c>
      <c r="I87" s="405">
        <v>0</v>
      </c>
      <c r="J87" s="405">
        <v>0</v>
      </c>
      <c r="K87" s="406">
        <v>472500</v>
      </c>
      <c r="L87" s="405">
        <v>0</v>
      </c>
      <c r="M87" s="405">
        <v>0</v>
      </c>
      <c r="N87" s="405">
        <v>0</v>
      </c>
      <c r="O87" s="405">
        <v>0</v>
      </c>
      <c r="P87" s="405">
        <v>0</v>
      </c>
      <c r="Q87" s="405">
        <v>0</v>
      </c>
      <c r="R87" s="405">
        <v>0</v>
      </c>
      <c r="S87" s="406">
        <v>472500</v>
      </c>
      <c r="T87" s="406">
        <v>210000</v>
      </c>
      <c r="U87" s="406">
        <v>682500</v>
      </c>
    </row>
    <row r="88" spans="1:21">
      <c r="A88" s="402"/>
      <c r="B88" s="403"/>
      <c r="C88" s="403"/>
      <c r="D88" s="404"/>
      <c r="E88" s="405"/>
      <c r="F88" s="405"/>
      <c r="G88" s="405"/>
      <c r="H88" s="405"/>
      <c r="I88" s="405"/>
      <c r="J88" s="405"/>
      <c r="K88" s="406"/>
      <c r="L88" s="405"/>
      <c r="M88" s="405"/>
      <c r="N88" s="405"/>
      <c r="O88" s="405"/>
      <c r="P88" s="405"/>
      <c r="Q88" s="405"/>
      <c r="R88" s="405"/>
      <c r="S88" s="406"/>
      <c r="T88" s="406"/>
      <c r="U88" s="406"/>
    </row>
    <row r="89" spans="1:21" ht="15" customHeight="1">
      <c r="A89" s="402">
        <v>39</v>
      </c>
      <c r="B89" s="403" t="s">
        <v>136</v>
      </c>
      <c r="C89" s="403" t="s">
        <v>137</v>
      </c>
      <c r="D89" s="404">
        <v>44550</v>
      </c>
      <c r="E89" s="405">
        <v>21</v>
      </c>
      <c r="F89" s="405">
        <v>0</v>
      </c>
      <c r="G89" s="405">
        <v>0</v>
      </c>
      <c r="H89" s="405">
        <v>21</v>
      </c>
      <c r="I89" s="405">
        <v>0</v>
      </c>
      <c r="J89" s="405">
        <v>0</v>
      </c>
      <c r="K89" s="406">
        <v>472500</v>
      </c>
      <c r="L89" s="405">
        <v>0</v>
      </c>
      <c r="M89" s="405">
        <v>0</v>
      </c>
      <c r="N89" s="405">
        <v>0</v>
      </c>
      <c r="O89" s="405">
        <v>0</v>
      </c>
      <c r="P89" s="405">
        <v>0</v>
      </c>
      <c r="Q89" s="405">
        <v>0</v>
      </c>
      <c r="R89" s="405">
        <v>0</v>
      </c>
      <c r="S89" s="406">
        <v>472500</v>
      </c>
      <c r="T89" s="406">
        <v>210000</v>
      </c>
      <c r="U89" s="406">
        <v>682500</v>
      </c>
    </row>
    <row r="90" spans="1:21">
      <c r="A90" s="402"/>
      <c r="B90" s="403"/>
      <c r="C90" s="403"/>
      <c r="D90" s="404"/>
      <c r="E90" s="405"/>
      <c r="F90" s="405"/>
      <c r="G90" s="405"/>
      <c r="H90" s="405"/>
      <c r="I90" s="405"/>
      <c r="J90" s="405"/>
      <c r="K90" s="406"/>
      <c r="L90" s="405"/>
      <c r="M90" s="405"/>
      <c r="N90" s="405"/>
      <c r="O90" s="405"/>
      <c r="P90" s="405"/>
      <c r="Q90" s="405"/>
      <c r="R90" s="405"/>
      <c r="S90" s="406"/>
      <c r="T90" s="406"/>
      <c r="U90" s="406"/>
    </row>
    <row r="91" spans="1:21" ht="15" customHeight="1">
      <c r="A91" s="402">
        <v>40</v>
      </c>
      <c r="B91" s="403" t="s">
        <v>254</v>
      </c>
      <c r="C91" s="403" t="s">
        <v>255</v>
      </c>
      <c r="D91" s="404">
        <v>44712</v>
      </c>
      <c r="E91" s="405">
        <v>19</v>
      </c>
      <c r="F91" s="405">
        <v>0</v>
      </c>
      <c r="G91" s="405">
        <v>0</v>
      </c>
      <c r="H91" s="405">
        <v>19</v>
      </c>
      <c r="I91" s="405">
        <v>0</v>
      </c>
      <c r="J91" s="405">
        <v>0</v>
      </c>
      <c r="K91" s="406">
        <v>427500</v>
      </c>
      <c r="L91" s="405">
        <v>0</v>
      </c>
      <c r="M91" s="405">
        <v>0</v>
      </c>
      <c r="N91" s="405">
        <v>0</v>
      </c>
      <c r="O91" s="405">
        <v>0</v>
      </c>
      <c r="P91" s="405">
        <v>0</v>
      </c>
      <c r="Q91" s="405">
        <v>0</v>
      </c>
      <c r="R91" s="405">
        <v>0</v>
      </c>
      <c r="S91" s="406">
        <v>427500</v>
      </c>
      <c r="T91" s="406">
        <v>190000</v>
      </c>
      <c r="U91" s="406">
        <v>617500</v>
      </c>
    </row>
    <row r="92" spans="1:21">
      <c r="A92" s="402"/>
      <c r="B92" s="403"/>
      <c r="C92" s="403"/>
      <c r="D92" s="404"/>
      <c r="E92" s="405"/>
      <c r="F92" s="405"/>
      <c r="G92" s="405"/>
      <c r="H92" s="405"/>
      <c r="I92" s="405"/>
      <c r="J92" s="405"/>
      <c r="K92" s="406"/>
      <c r="L92" s="405"/>
      <c r="M92" s="405"/>
      <c r="N92" s="405"/>
      <c r="O92" s="405"/>
      <c r="P92" s="405"/>
      <c r="Q92" s="405"/>
      <c r="R92" s="405"/>
      <c r="S92" s="406"/>
      <c r="T92" s="406"/>
      <c r="U92" s="406"/>
    </row>
    <row r="93" spans="1:21" ht="15" customHeight="1">
      <c r="A93" s="402">
        <v>41</v>
      </c>
      <c r="B93" s="403" t="s">
        <v>256</v>
      </c>
      <c r="C93" s="403" t="s">
        <v>257</v>
      </c>
      <c r="D93" s="404">
        <v>44712</v>
      </c>
      <c r="E93" s="405">
        <v>21</v>
      </c>
      <c r="F93" s="405">
        <v>0</v>
      </c>
      <c r="G93" s="405">
        <v>0</v>
      </c>
      <c r="H93" s="405">
        <v>21</v>
      </c>
      <c r="I93" s="405">
        <v>0</v>
      </c>
      <c r="J93" s="405">
        <v>0</v>
      </c>
      <c r="K93" s="406">
        <v>472500</v>
      </c>
      <c r="L93" s="405">
        <v>0</v>
      </c>
      <c r="M93" s="405">
        <v>0</v>
      </c>
      <c r="N93" s="405">
        <v>0</v>
      </c>
      <c r="O93" s="405">
        <v>0</v>
      </c>
      <c r="P93" s="405">
        <v>0</v>
      </c>
      <c r="Q93" s="405">
        <v>0</v>
      </c>
      <c r="R93" s="405">
        <v>0</v>
      </c>
      <c r="S93" s="406">
        <v>472500</v>
      </c>
      <c r="T93" s="406">
        <v>210000</v>
      </c>
      <c r="U93" s="406">
        <v>682500</v>
      </c>
    </row>
    <row r="94" spans="1:21">
      <c r="A94" s="402"/>
      <c r="B94" s="403"/>
      <c r="C94" s="403"/>
      <c r="D94" s="404"/>
      <c r="E94" s="405"/>
      <c r="F94" s="405"/>
      <c r="G94" s="405"/>
      <c r="H94" s="405"/>
      <c r="I94" s="405"/>
      <c r="J94" s="405"/>
      <c r="K94" s="406"/>
      <c r="L94" s="405"/>
      <c r="M94" s="405"/>
      <c r="N94" s="405"/>
      <c r="O94" s="405"/>
      <c r="P94" s="405"/>
      <c r="Q94" s="405"/>
      <c r="R94" s="405"/>
      <c r="S94" s="406"/>
      <c r="T94" s="406"/>
      <c r="U94" s="406"/>
    </row>
    <row r="95" spans="1:21" ht="15" customHeight="1">
      <c r="A95" s="402">
        <v>42</v>
      </c>
      <c r="B95" s="403" t="s">
        <v>258</v>
      </c>
      <c r="C95" s="403" t="s">
        <v>259</v>
      </c>
      <c r="D95" s="404">
        <v>44712</v>
      </c>
      <c r="E95" s="405">
        <v>20</v>
      </c>
      <c r="F95" s="405">
        <v>0</v>
      </c>
      <c r="G95" s="405">
        <v>0</v>
      </c>
      <c r="H95" s="405">
        <v>20</v>
      </c>
      <c r="I95" s="405">
        <v>0</v>
      </c>
      <c r="J95" s="405">
        <v>0</v>
      </c>
      <c r="K95" s="406">
        <v>450000</v>
      </c>
      <c r="L95" s="405">
        <v>0</v>
      </c>
      <c r="M95" s="405">
        <v>0</v>
      </c>
      <c r="N95" s="405">
        <v>0</v>
      </c>
      <c r="O95" s="405">
        <v>0</v>
      </c>
      <c r="P95" s="405">
        <v>0</v>
      </c>
      <c r="Q95" s="405">
        <v>0</v>
      </c>
      <c r="R95" s="405">
        <v>0</v>
      </c>
      <c r="S95" s="406">
        <v>450000</v>
      </c>
      <c r="T95" s="406">
        <v>200000</v>
      </c>
      <c r="U95" s="406">
        <v>650000</v>
      </c>
    </row>
    <row r="96" spans="1:21">
      <c r="A96" s="402"/>
      <c r="B96" s="403"/>
      <c r="C96" s="403"/>
      <c r="D96" s="404"/>
      <c r="E96" s="405"/>
      <c r="F96" s="405"/>
      <c r="G96" s="405"/>
      <c r="H96" s="405"/>
      <c r="I96" s="405"/>
      <c r="J96" s="405"/>
      <c r="K96" s="406"/>
      <c r="L96" s="405"/>
      <c r="M96" s="405"/>
      <c r="N96" s="405"/>
      <c r="O96" s="405"/>
      <c r="P96" s="405"/>
      <c r="Q96" s="405"/>
      <c r="R96" s="405"/>
      <c r="S96" s="406"/>
      <c r="T96" s="406"/>
      <c r="U96" s="406"/>
    </row>
    <row r="97" spans="1:21" ht="15" customHeight="1">
      <c r="A97" s="402">
        <v>43</v>
      </c>
      <c r="B97" s="403" t="s">
        <v>190</v>
      </c>
      <c r="C97" s="403" t="s">
        <v>191</v>
      </c>
      <c r="D97" s="404">
        <v>44669</v>
      </c>
      <c r="E97" s="405">
        <v>21</v>
      </c>
      <c r="F97" s="405">
        <v>0</v>
      </c>
      <c r="G97" s="405">
        <v>0</v>
      </c>
      <c r="H97" s="405">
        <v>21</v>
      </c>
      <c r="I97" s="405">
        <v>0</v>
      </c>
      <c r="J97" s="405">
        <v>0</v>
      </c>
      <c r="K97" s="406">
        <v>472500</v>
      </c>
      <c r="L97" s="405">
        <v>0</v>
      </c>
      <c r="M97" s="405">
        <v>0</v>
      </c>
      <c r="N97" s="405">
        <v>0</v>
      </c>
      <c r="O97" s="405">
        <v>0</v>
      </c>
      <c r="P97" s="405">
        <v>0</v>
      </c>
      <c r="Q97" s="405">
        <v>0</v>
      </c>
      <c r="R97" s="405">
        <v>0</v>
      </c>
      <c r="S97" s="406">
        <v>472500</v>
      </c>
      <c r="T97" s="406">
        <v>210000</v>
      </c>
      <c r="U97" s="406">
        <v>682500</v>
      </c>
    </row>
    <row r="98" spans="1:21">
      <c r="A98" s="402"/>
      <c r="B98" s="403"/>
      <c r="C98" s="403"/>
      <c r="D98" s="404"/>
      <c r="E98" s="405"/>
      <c r="F98" s="405"/>
      <c r="G98" s="405"/>
      <c r="H98" s="405"/>
      <c r="I98" s="405"/>
      <c r="J98" s="405"/>
      <c r="K98" s="406"/>
      <c r="L98" s="405"/>
      <c r="M98" s="405"/>
      <c r="N98" s="405"/>
      <c r="O98" s="405"/>
      <c r="P98" s="405"/>
      <c r="Q98" s="405"/>
      <c r="R98" s="405"/>
      <c r="S98" s="406"/>
      <c r="T98" s="406"/>
      <c r="U98" s="406"/>
    </row>
    <row r="99" spans="1:21" ht="15" customHeight="1">
      <c r="A99" s="402">
        <v>44</v>
      </c>
      <c r="B99" s="403" t="s">
        <v>318</v>
      </c>
      <c r="C99" s="403" t="s">
        <v>319</v>
      </c>
      <c r="D99" s="404">
        <v>44740</v>
      </c>
      <c r="E99" s="405">
        <v>20</v>
      </c>
      <c r="F99" s="405">
        <v>0</v>
      </c>
      <c r="G99" s="405">
        <v>0</v>
      </c>
      <c r="H99" s="405">
        <v>20</v>
      </c>
      <c r="I99" s="405">
        <v>0</v>
      </c>
      <c r="J99" s="405">
        <v>0</v>
      </c>
      <c r="K99" s="406">
        <v>450000</v>
      </c>
      <c r="L99" s="405">
        <v>0</v>
      </c>
      <c r="M99" s="405">
        <v>0</v>
      </c>
      <c r="N99" s="405">
        <v>0</v>
      </c>
      <c r="O99" s="405">
        <v>0</v>
      </c>
      <c r="P99" s="405">
        <v>0</v>
      </c>
      <c r="Q99" s="405">
        <v>0</v>
      </c>
      <c r="R99" s="405">
        <v>0</v>
      </c>
      <c r="S99" s="406">
        <v>450000</v>
      </c>
      <c r="T99" s="406">
        <v>200000</v>
      </c>
      <c r="U99" s="406">
        <v>650000</v>
      </c>
    </row>
    <row r="100" spans="1:21">
      <c r="A100" s="402"/>
      <c r="B100" s="403"/>
      <c r="C100" s="403"/>
      <c r="D100" s="404"/>
      <c r="E100" s="405"/>
      <c r="F100" s="405"/>
      <c r="G100" s="405"/>
      <c r="H100" s="405"/>
      <c r="I100" s="405"/>
      <c r="J100" s="405"/>
      <c r="K100" s="406"/>
      <c r="L100" s="405"/>
      <c r="M100" s="405"/>
      <c r="N100" s="405"/>
      <c r="O100" s="405"/>
      <c r="P100" s="405"/>
      <c r="Q100" s="405"/>
      <c r="R100" s="405"/>
      <c r="S100" s="406"/>
      <c r="T100" s="406"/>
      <c r="U100" s="406"/>
    </row>
    <row r="101" spans="1:21" ht="15" customHeight="1">
      <c r="A101" s="402">
        <v>45</v>
      </c>
      <c r="B101" s="403" t="s">
        <v>320</v>
      </c>
      <c r="C101" s="403" t="s">
        <v>321</v>
      </c>
      <c r="D101" s="404">
        <v>44740</v>
      </c>
      <c r="E101" s="405">
        <v>21</v>
      </c>
      <c r="F101" s="405">
        <v>0</v>
      </c>
      <c r="G101" s="405">
        <v>0</v>
      </c>
      <c r="H101" s="405">
        <v>21</v>
      </c>
      <c r="I101" s="405">
        <v>0</v>
      </c>
      <c r="J101" s="405">
        <v>0</v>
      </c>
      <c r="K101" s="406">
        <v>472500</v>
      </c>
      <c r="L101" s="405">
        <v>0</v>
      </c>
      <c r="M101" s="405">
        <v>0</v>
      </c>
      <c r="N101" s="405">
        <v>0</v>
      </c>
      <c r="O101" s="405">
        <v>0</v>
      </c>
      <c r="P101" s="405">
        <v>0</v>
      </c>
      <c r="Q101" s="405">
        <v>0</v>
      </c>
      <c r="R101" s="405">
        <v>0</v>
      </c>
      <c r="S101" s="406">
        <v>472500</v>
      </c>
      <c r="T101" s="406">
        <v>210000</v>
      </c>
      <c r="U101" s="406">
        <v>682500</v>
      </c>
    </row>
    <row r="102" spans="1:21">
      <c r="A102" s="402"/>
      <c r="B102" s="403"/>
      <c r="C102" s="403"/>
      <c r="D102" s="404"/>
      <c r="E102" s="405"/>
      <c r="F102" s="405"/>
      <c r="G102" s="405"/>
      <c r="H102" s="405"/>
      <c r="I102" s="405"/>
      <c r="J102" s="405"/>
      <c r="K102" s="406"/>
      <c r="L102" s="405"/>
      <c r="M102" s="405"/>
      <c r="N102" s="405"/>
      <c r="O102" s="405"/>
      <c r="P102" s="405"/>
      <c r="Q102" s="405"/>
      <c r="R102" s="405"/>
      <c r="S102" s="406"/>
      <c r="T102" s="406"/>
      <c r="U102" s="406"/>
    </row>
    <row r="103" spans="1:21" ht="15" customHeight="1">
      <c r="A103" s="402">
        <v>46</v>
      </c>
      <c r="B103" s="403" t="s">
        <v>288</v>
      </c>
      <c r="C103" s="403" t="s">
        <v>289</v>
      </c>
      <c r="D103" s="404">
        <v>44725</v>
      </c>
      <c r="E103" s="405">
        <v>21</v>
      </c>
      <c r="F103" s="405">
        <v>0</v>
      </c>
      <c r="G103" s="405">
        <v>0</v>
      </c>
      <c r="H103" s="405">
        <v>21</v>
      </c>
      <c r="I103" s="405">
        <v>0</v>
      </c>
      <c r="J103" s="405">
        <v>0</v>
      </c>
      <c r="K103" s="406">
        <v>472500</v>
      </c>
      <c r="L103" s="405">
        <v>0</v>
      </c>
      <c r="M103" s="405">
        <v>0</v>
      </c>
      <c r="N103" s="405">
        <v>0</v>
      </c>
      <c r="O103" s="405">
        <v>0</v>
      </c>
      <c r="P103" s="405">
        <v>0</v>
      </c>
      <c r="Q103" s="405">
        <v>0</v>
      </c>
      <c r="R103" s="405">
        <v>0</v>
      </c>
      <c r="S103" s="406">
        <v>472500</v>
      </c>
      <c r="T103" s="406">
        <v>210000</v>
      </c>
      <c r="U103" s="406">
        <v>682500</v>
      </c>
    </row>
    <row r="104" spans="1:21">
      <c r="A104" s="402"/>
      <c r="B104" s="403"/>
      <c r="C104" s="403"/>
      <c r="D104" s="404"/>
      <c r="E104" s="405"/>
      <c r="F104" s="405"/>
      <c r="G104" s="405"/>
      <c r="H104" s="405"/>
      <c r="I104" s="405"/>
      <c r="J104" s="405"/>
      <c r="K104" s="406"/>
      <c r="L104" s="405"/>
      <c r="M104" s="405"/>
      <c r="N104" s="405"/>
      <c r="O104" s="405"/>
      <c r="P104" s="405"/>
      <c r="Q104" s="405"/>
      <c r="R104" s="405"/>
      <c r="S104" s="406"/>
      <c r="T104" s="406"/>
      <c r="U104" s="406"/>
    </row>
    <row r="105" spans="1:21" ht="15" customHeight="1">
      <c r="A105" s="402">
        <v>47</v>
      </c>
      <c r="B105" s="403" t="s">
        <v>192</v>
      </c>
      <c r="C105" s="403" t="s">
        <v>193</v>
      </c>
      <c r="D105" s="404">
        <v>44669</v>
      </c>
      <c r="E105" s="405">
        <v>21</v>
      </c>
      <c r="F105" s="405">
        <v>0</v>
      </c>
      <c r="G105" s="405">
        <v>0</v>
      </c>
      <c r="H105" s="405">
        <v>21</v>
      </c>
      <c r="I105" s="405">
        <v>0</v>
      </c>
      <c r="J105" s="405">
        <v>0</v>
      </c>
      <c r="K105" s="406">
        <v>472500</v>
      </c>
      <c r="L105" s="405">
        <v>0</v>
      </c>
      <c r="M105" s="405">
        <v>0</v>
      </c>
      <c r="N105" s="405">
        <v>0</v>
      </c>
      <c r="O105" s="405">
        <v>0</v>
      </c>
      <c r="P105" s="405">
        <v>0</v>
      </c>
      <c r="Q105" s="405">
        <v>0</v>
      </c>
      <c r="R105" s="405">
        <v>0</v>
      </c>
      <c r="S105" s="406">
        <v>472500</v>
      </c>
      <c r="T105" s="406">
        <v>210000</v>
      </c>
      <c r="U105" s="406">
        <v>682500</v>
      </c>
    </row>
    <row r="106" spans="1:21">
      <c r="A106" s="402"/>
      <c r="B106" s="403"/>
      <c r="C106" s="403"/>
      <c r="D106" s="404"/>
      <c r="E106" s="405"/>
      <c r="F106" s="405"/>
      <c r="G106" s="405"/>
      <c r="H106" s="405"/>
      <c r="I106" s="405"/>
      <c r="J106" s="405"/>
      <c r="K106" s="406"/>
      <c r="L106" s="405"/>
      <c r="M106" s="405"/>
      <c r="N106" s="405"/>
      <c r="O106" s="405"/>
      <c r="P106" s="405"/>
      <c r="Q106" s="405"/>
      <c r="R106" s="405"/>
      <c r="S106" s="406"/>
      <c r="T106" s="406"/>
      <c r="U106" s="406"/>
    </row>
    <row r="107" spans="1:21" ht="15" customHeight="1">
      <c r="A107" s="402">
        <v>48</v>
      </c>
      <c r="B107" s="403" t="s">
        <v>194</v>
      </c>
      <c r="C107" s="403" t="s">
        <v>195</v>
      </c>
      <c r="D107" s="404">
        <v>44669</v>
      </c>
      <c r="E107" s="405">
        <v>20</v>
      </c>
      <c r="F107" s="405">
        <v>0</v>
      </c>
      <c r="G107" s="405">
        <v>0</v>
      </c>
      <c r="H107" s="405">
        <v>20</v>
      </c>
      <c r="I107" s="405">
        <v>0</v>
      </c>
      <c r="J107" s="405">
        <v>0</v>
      </c>
      <c r="K107" s="406">
        <v>450000</v>
      </c>
      <c r="L107" s="405">
        <v>0</v>
      </c>
      <c r="M107" s="405">
        <v>0</v>
      </c>
      <c r="N107" s="405">
        <v>0</v>
      </c>
      <c r="O107" s="405">
        <v>0</v>
      </c>
      <c r="P107" s="405">
        <v>0</v>
      </c>
      <c r="Q107" s="405">
        <v>0</v>
      </c>
      <c r="R107" s="405">
        <v>0</v>
      </c>
      <c r="S107" s="406">
        <v>450000</v>
      </c>
      <c r="T107" s="406">
        <v>200000</v>
      </c>
      <c r="U107" s="406">
        <v>650000</v>
      </c>
    </row>
    <row r="108" spans="1:21">
      <c r="A108" s="402"/>
      <c r="B108" s="403"/>
      <c r="C108" s="403"/>
      <c r="D108" s="404"/>
      <c r="E108" s="405"/>
      <c r="F108" s="405"/>
      <c r="G108" s="405"/>
      <c r="H108" s="405"/>
      <c r="I108" s="405"/>
      <c r="J108" s="405"/>
      <c r="K108" s="406"/>
      <c r="L108" s="405"/>
      <c r="M108" s="405"/>
      <c r="N108" s="405"/>
      <c r="O108" s="405"/>
      <c r="P108" s="405"/>
      <c r="Q108" s="405"/>
      <c r="R108" s="405"/>
      <c r="S108" s="406"/>
      <c r="T108" s="406"/>
      <c r="U108" s="406"/>
    </row>
    <row r="109" spans="1:21" ht="15" customHeight="1">
      <c r="A109" s="402">
        <v>49</v>
      </c>
      <c r="B109" s="403" t="s">
        <v>260</v>
      </c>
      <c r="C109" s="403" t="s">
        <v>261</v>
      </c>
      <c r="D109" s="404">
        <v>44712</v>
      </c>
      <c r="E109" s="405">
        <v>21</v>
      </c>
      <c r="F109" s="405">
        <v>0</v>
      </c>
      <c r="G109" s="405">
        <v>0</v>
      </c>
      <c r="H109" s="405">
        <v>21</v>
      </c>
      <c r="I109" s="405">
        <v>0</v>
      </c>
      <c r="J109" s="405">
        <v>0</v>
      </c>
      <c r="K109" s="406">
        <v>472500</v>
      </c>
      <c r="L109" s="405">
        <v>0</v>
      </c>
      <c r="M109" s="405">
        <v>0</v>
      </c>
      <c r="N109" s="405">
        <v>0</v>
      </c>
      <c r="O109" s="405">
        <v>0</v>
      </c>
      <c r="P109" s="405">
        <v>0</v>
      </c>
      <c r="Q109" s="405">
        <v>0</v>
      </c>
      <c r="R109" s="405">
        <v>0</v>
      </c>
      <c r="S109" s="406">
        <v>472500</v>
      </c>
      <c r="T109" s="406">
        <v>210000</v>
      </c>
      <c r="U109" s="406">
        <v>682500</v>
      </c>
    </row>
    <row r="110" spans="1:21">
      <c r="A110" s="402"/>
      <c r="B110" s="403"/>
      <c r="C110" s="403"/>
      <c r="D110" s="404"/>
      <c r="E110" s="405"/>
      <c r="F110" s="405"/>
      <c r="G110" s="405"/>
      <c r="H110" s="405"/>
      <c r="I110" s="405"/>
      <c r="J110" s="405"/>
      <c r="K110" s="406"/>
      <c r="L110" s="405"/>
      <c r="M110" s="405"/>
      <c r="N110" s="405"/>
      <c r="O110" s="405"/>
      <c r="P110" s="405"/>
      <c r="Q110" s="405"/>
      <c r="R110" s="405"/>
      <c r="S110" s="406"/>
      <c r="T110" s="406"/>
      <c r="U110" s="406"/>
    </row>
    <row r="111" spans="1:21" ht="15" customHeight="1">
      <c r="A111" s="402">
        <v>50</v>
      </c>
      <c r="B111" s="403" t="s">
        <v>138</v>
      </c>
      <c r="C111" s="403" t="s">
        <v>139</v>
      </c>
      <c r="D111" s="404">
        <v>44550</v>
      </c>
      <c r="E111" s="405">
        <v>20</v>
      </c>
      <c r="F111" s="405">
        <v>0</v>
      </c>
      <c r="G111" s="405">
        <v>0</v>
      </c>
      <c r="H111" s="405">
        <v>20</v>
      </c>
      <c r="I111" s="405">
        <v>0</v>
      </c>
      <c r="J111" s="405">
        <v>0</v>
      </c>
      <c r="K111" s="406">
        <v>450000</v>
      </c>
      <c r="L111" s="405">
        <v>0</v>
      </c>
      <c r="M111" s="405">
        <v>0</v>
      </c>
      <c r="N111" s="405">
        <v>0</v>
      </c>
      <c r="O111" s="405">
        <v>0</v>
      </c>
      <c r="P111" s="405">
        <v>0</v>
      </c>
      <c r="Q111" s="405">
        <v>0</v>
      </c>
      <c r="R111" s="405">
        <v>0</v>
      </c>
      <c r="S111" s="406">
        <v>450000</v>
      </c>
      <c r="T111" s="406">
        <v>200000</v>
      </c>
      <c r="U111" s="406">
        <v>650000</v>
      </c>
    </row>
    <row r="112" spans="1:21">
      <c r="A112" s="402"/>
      <c r="B112" s="403"/>
      <c r="C112" s="403"/>
      <c r="D112" s="404"/>
      <c r="E112" s="405"/>
      <c r="F112" s="405"/>
      <c r="G112" s="405"/>
      <c r="H112" s="405"/>
      <c r="I112" s="405"/>
      <c r="J112" s="405"/>
      <c r="K112" s="406"/>
      <c r="L112" s="405"/>
      <c r="M112" s="405"/>
      <c r="N112" s="405"/>
      <c r="O112" s="405"/>
      <c r="P112" s="405"/>
      <c r="Q112" s="405"/>
      <c r="R112" s="405"/>
      <c r="S112" s="406"/>
      <c r="T112" s="406"/>
      <c r="U112" s="406"/>
    </row>
    <row r="113" spans="1:21" ht="15" customHeight="1">
      <c r="A113" s="402">
        <v>51</v>
      </c>
      <c r="B113" s="403" t="s">
        <v>262</v>
      </c>
      <c r="C113" s="403" t="s">
        <v>263</v>
      </c>
      <c r="D113" s="404">
        <v>44712</v>
      </c>
      <c r="E113" s="405">
        <v>21</v>
      </c>
      <c r="F113" s="405">
        <v>0</v>
      </c>
      <c r="G113" s="405">
        <v>0</v>
      </c>
      <c r="H113" s="405">
        <v>21</v>
      </c>
      <c r="I113" s="405">
        <v>0</v>
      </c>
      <c r="J113" s="405">
        <v>0</v>
      </c>
      <c r="K113" s="406">
        <v>472500</v>
      </c>
      <c r="L113" s="405">
        <v>0</v>
      </c>
      <c r="M113" s="405">
        <v>0</v>
      </c>
      <c r="N113" s="405">
        <v>0</v>
      </c>
      <c r="O113" s="405">
        <v>0</v>
      </c>
      <c r="P113" s="405">
        <v>0</v>
      </c>
      <c r="Q113" s="405">
        <v>0</v>
      </c>
      <c r="R113" s="405">
        <v>0</v>
      </c>
      <c r="S113" s="406">
        <v>472500</v>
      </c>
      <c r="T113" s="406">
        <v>210000</v>
      </c>
      <c r="U113" s="406">
        <v>682500</v>
      </c>
    </row>
    <row r="114" spans="1:21">
      <c r="A114" s="402"/>
      <c r="B114" s="403"/>
      <c r="C114" s="403"/>
      <c r="D114" s="404"/>
      <c r="E114" s="405"/>
      <c r="F114" s="405"/>
      <c r="G114" s="405"/>
      <c r="H114" s="405"/>
      <c r="I114" s="405"/>
      <c r="J114" s="405"/>
      <c r="K114" s="406"/>
      <c r="L114" s="405"/>
      <c r="M114" s="405"/>
      <c r="N114" s="405"/>
      <c r="O114" s="405"/>
      <c r="P114" s="405"/>
      <c r="Q114" s="405"/>
      <c r="R114" s="405"/>
      <c r="S114" s="406"/>
      <c r="T114" s="406"/>
      <c r="U114" s="406"/>
    </row>
    <row r="115" spans="1:21" ht="15" customHeight="1">
      <c r="A115" s="402">
        <v>52</v>
      </c>
      <c r="B115" s="403" t="s">
        <v>264</v>
      </c>
      <c r="C115" s="403" t="s">
        <v>265</v>
      </c>
      <c r="D115" s="404">
        <v>44712</v>
      </c>
      <c r="E115" s="405">
        <v>21</v>
      </c>
      <c r="F115" s="405">
        <v>0</v>
      </c>
      <c r="G115" s="405">
        <v>0</v>
      </c>
      <c r="H115" s="405">
        <v>21</v>
      </c>
      <c r="I115" s="405">
        <v>0</v>
      </c>
      <c r="J115" s="405">
        <v>0</v>
      </c>
      <c r="K115" s="406">
        <v>472500</v>
      </c>
      <c r="L115" s="405">
        <v>0</v>
      </c>
      <c r="M115" s="405">
        <v>0</v>
      </c>
      <c r="N115" s="405">
        <v>0</v>
      </c>
      <c r="O115" s="405">
        <v>0</v>
      </c>
      <c r="P115" s="405">
        <v>0</v>
      </c>
      <c r="Q115" s="405">
        <v>0</v>
      </c>
      <c r="R115" s="405">
        <v>0</v>
      </c>
      <c r="S115" s="406">
        <v>472500</v>
      </c>
      <c r="T115" s="406">
        <v>210000</v>
      </c>
      <c r="U115" s="406">
        <v>682500</v>
      </c>
    </row>
    <row r="116" spans="1:21">
      <c r="A116" s="402"/>
      <c r="B116" s="403"/>
      <c r="C116" s="403"/>
      <c r="D116" s="404"/>
      <c r="E116" s="405"/>
      <c r="F116" s="405"/>
      <c r="G116" s="405"/>
      <c r="H116" s="405"/>
      <c r="I116" s="405"/>
      <c r="J116" s="405"/>
      <c r="K116" s="406"/>
      <c r="L116" s="405"/>
      <c r="M116" s="405"/>
      <c r="N116" s="405"/>
      <c r="O116" s="405"/>
      <c r="P116" s="405"/>
      <c r="Q116" s="405"/>
      <c r="R116" s="405"/>
      <c r="S116" s="406"/>
      <c r="T116" s="406"/>
      <c r="U116" s="406"/>
    </row>
    <row r="117" spans="1:21" ht="15" customHeight="1">
      <c r="A117" s="402">
        <v>53</v>
      </c>
      <c r="B117" s="403" t="s">
        <v>266</v>
      </c>
      <c r="C117" s="403" t="s">
        <v>267</v>
      </c>
      <c r="D117" s="404">
        <v>44712</v>
      </c>
      <c r="E117" s="405">
        <v>21</v>
      </c>
      <c r="F117" s="405">
        <v>0</v>
      </c>
      <c r="G117" s="405">
        <v>0</v>
      </c>
      <c r="H117" s="405">
        <v>21</v>
      </c>
      <c r="I117" s="405">
        <v>0</v>
      </c>
      <c r="J117" s="405">
        <v>0</v>
      </c>
      <c r="K117" s="406">
        <v>472500</v>
      </c>
      <c r="L117" s="405">
        <v>0</v>
      </c>
      <c r="M117" s="405">
        <v>0</v>
      </c>
      <c r="N117" s="405">
        <v>0</v>
      </c>
      <c r="O117" s="405">
        <v>0</v>
      </c>
      <c r="P117" s="405">
        <v>0</v>
      </c>
      <c r="Q117" s="405">
        <v>0</v>
      </c>
      <c r="R117" s="405">
        <v>0</v>
      </c>
      <c r="S117" s="406">
        <v>472500</v>
      </c>
      <c r="T117" s="406">
        <v>210000</v>
      </c>
      <c r="U117" s="406">
        <v>682500</v>
      </c>
    </row>
    <row r="118" spans="1:21">
      <c r="A118" s="402"/>
      <c r="B118" s="403"/>
      <c r="C118" s="403"/>
      <c r="D118" s="404"/>
      <c r="E118" s="405"/>
      <c r="F118" s="405"/>
      <c r="G118" s="405"/>
      <c r="H118" s="405"/>
      <c r="I118" s="405"/>
      <c r="J118" s="405"/>
      <c r="K118" s="406"/>
      <c r="L118" s="405"/>
      <c r="M118" s="405"/>
      <c r="N118" s="405"/>
      <c r="O118" s="405"/>
      <c r="P118" s="405"/>
      <c r="Q118" s="405"/>
      <c r="R118" s="405"/>
      <c r="S118" s="406"/>
      <c r="T118" s="406"/>
      <c r="U118" s="406"/>
    </row>
    <row r="119" spans="1:21" ht="15" customHeight="1">
      <c r="A119" s="402">
        <v>54</v>
      </c>
      <c r="B119" s="403" t="s">
        <v>196</v>
      </c>
      <c r="C119" s="403" t="s">
        <v>197</v>
      </c>
      <c r="D119" s="404">
        <v>44669</v>
      </c>
      <c r="E119" s="405">
        <v>17</v>
      </c>
      <c r="F119" s="405">
        <v>0</v>
      </c>
      <c r="G119" s="405">
        <v>0</v>
      </c>
      <c r="H119" s="405">
        <v>17</v>
      </c>
      <c r="I119" s="405">
        <v>0</v>
      </c>
      <c r="J119" s="405">
        <v>0</v>
      </c>
      <c r="K119" s="406">
        <v>382500</v>
      </c>
      <c r="L119" s="405">
        <v>0</v>
      </c>
      <c r="M119" s="405">
        <v>0</v>
      </c>
      <c r="N119" s="405">
        <v>0</v>
      </c>
      <c r="O119" s="405">
        <v>0</v>
      </c>
      <c r="P119" s="405">
        <v>0</v>
      </c>
      <c r="Q119" s="405">
        <v>0</v>
      </c>
      <c r="R119" s="405">
        <v>0</v>
      </c>
      <c r="S119" s="406">
        <v>382500</v>
      </c>
      <c r="T119" s="406">
        <v>170000</v>
      </c>
      <c r="U119" s="406">
        <v>552500</v>
      </c>
    </row>
    <row r="120" spans="1:21">
      <c r="A120" s="402"/>
      <c r="B120" s="403"/>
      <c r="C120" s="403"/>
      <c r="D120" s="404"/>
      <c r="E120" s="405"/>
      <c r="F120" s="405"/>
      <c r="G120" s="405"/>
      <c r="H120" s="405"/>
      <c r="I120" s="405"/>
      <c r="J120" s="405"/>
      <c r="K120" s="406"/>
      <c r="L120" s="405"/>
      <c r="M120" s="405"/>
      <c r="N120" s="405"/>
      <c r="O120" s="405"/>
      <c r="P120" s="405"/>
      <c r="Q120" s="405"/>
      <c r="R120" s="405"/>
      <c r="S120" s="406"/>
      <c r="T120" s="406"/>
      <c r="U120" s="406"/>
    </row>
    <row r="121" spans="1:21" ht="15" customHeight="1">
      <c r="A121" s="402">
        <v>55</v>
      </c>
      <c r="B121" s="403" t="s">
        <v>140</v>
      </c>
      <c r="C121" s="403" t="s">
        <v>141</v>
      </c>
      <c r="D121" s="404">
        <v>44550</v>
      </c>
      <c r="E121" s="405">
        <v>18</v>
      </c>
      <c r="F121" s="405">
        <v>0</v>
      </c>
      <c r="G121" s="405">
        <v>0</v>
      </c>
      <c r="H121" s="405">
        <v>18</v>
      </c>
      <c r="I121" s="405">
        <v>0</v>
      </c>
      <c r="J121" s="405">
        <v>0</v>
      </c>
      <c r="K121" s="406">
        <v>405000</v>
      </c>
      <c r="L121" s="405">
        <v>0</v>
      </c>
      <c r="M121" s="405">
        <v>0</v>
      </c>
      <c r="N121" s="405">
        <v>0</v>
      </c>
      <c r="O121" s="405">
        <v>0</v>
      </c>
      <c r="P121" s="405">
        <v>0</v>
      </c>
      <c r="Q121" s="405">
        <v>0</v>
      </c>
      <c r="R121" s="405">
        <v>0</v>
      </c>
      <c r="S121" s="406">
        <v>405000</v>
      </c>
      <c r="T121" s="406">
        <v>180000</v>
      </c>
      <c r="U121" s="406">
        <v>585000</v>
      </c>
    </row>
    <row r="122" spans="1:21">
      <c r="A122" s="402"/>
      <c r="B122" s="403"/>
      <c r="C122" s="403"/>
      <c r="D122" s="404"/>
      <c r="E122" s="405"/>
      <c r="F122" s="405"/>
      <c r="G122" s="405"/>
      <c r="H122" s="405"/>
      <c r="I122" s="405"/>
      <c r="J122" s="405"/>
      <c r="K122" s="406"/>
      <c r="L122" s="405"/>
      <c r="M122" s="405"/>
      <c r="N122" s="405"/>
      <c r="O122" s="405"/>
      <c r="P122" s="405"/>
      <c r="Q122" s="405"/>
      <c r="R122" s="405"/>
      <c r="S122" s="406"/>
      <c r="T122" s="406"/>
      <c r="U122" s="406"/>
    </row>
    <row r="123" spans="1:21" ht="15" customHeight="1">
      <c r="A123" s="402">
        <v>56</v>
      </c>
      <c r="B123" s="403" t="s">
        <v>198</v>
      </c>
      <c r="C123" s="403" t="s">
        <v>199</v>
      </c>
      <c r="D123" s="404">
        <v>44669</v>
      </c>
      <c r="E123" s="405">
        <v>21</v>
      </c>
      <c r="F123" s="405">
        <v>0</v>
      </c>
      <c r="G123" s="405">
        <v>0</v>
      </c>
      <c r="H123" s="405">
        <v>21</v>
      </c>
      <c r="I123" s="405">
        <v>0</v>
      </c>
      <c r="J123" s="405">
        <v>0</v>
      </c>
      <c r="K123" s="406">
        <v>472500</v>
      </c>
      <c r="L123" s="405">
        <v>0</v>
      </c>
      <c r="M123" s="405">
        <v>0</v>
      </c>
      <c r="N123" s="405">
        <v>0</v>
      </c>
      <c r="O123" s="405">
        <v>0</v>
      </c>
      <c r="P123" s="405">
        <v>0</v>
      </c>
      <c r="Q123" s="405">
        <v>0</v>
      </c>
      <c r="R123" s="405">
        <v>0</v>
      </c>
      <c r="S123" s="406">
        <v>472500</v>
      </c>
      <c r="T123" s="406">
        <v>210000</v>
      </c>
      <c r="U123" s="406">
        <v>682500</v>
      </c>
    </row>
    <row r="124" spans="1:21">
      <c r="A124" s="402"/>
      <c r="B124" s="403"/>
      <c r="C124" s="403"/>
      <c r="D124" s="404"/>
      <c r="E124" s="405"/>
      <c r="F124" s="405"/>
      <c r="G124" s="405"/>
      <c r="H124" s="405"/>
      <c r="I124" s="405"/>
      <c r="J124" s="405"/>
      <c r="K124" s="406"/>
      <c r="L124" s="405"/>
      <c r="M124" s="405"/>
      <c r="N124" s="405"/>
      <c r="O124" s="405"/>
      <c r="P124" s="405"/>
      <c r="Q124" s="405"/>
      <c r="R124" s="405"/>
      <c r="S124" s="406"/>
      <c r="T124" s="406"/>
      <c r="U124" s="406"/>
    </row>
    <row r="125" spans="1:21" ht="15" customHeight="1">
      <c r="A125" s="402">
        <v>57</v>
      </c>
      <c r="B125" s="403" t="s">
        <v>360</v>
      </c>
      <c r="C125" s="403" t="s">
        <v>361</v>
      </c>
      <c r="D125" s="404">
        <v>44750</v>
      </c>
      <c r="E125" s="405">
        <v>19</v>
      </c>
      <c r="F125" s="405">
        <v>0</v>
      </c>
      <c r="G125" s="405">
        <v>0</v>
      </c>
      <c r="H125" s="405">
        <v>4</v>
      </c>
      <c r="I125" s="405">
        <v>0</v>
      </c>
      <c r="J125" s="405">
        <v>0</v>
      </c>
      <c r="K125" s="406">
        <v>90000</v>
      </c>
      <c r="L125" s="405">
        <v>0</v>
      </c>
      <c r="M125" s="405">
        <v>0</v>
      </c>
      <c r="N125" s="405">
        <v>0</v>
      </c>
      <c r="O125" s="405">
        <v>0</v>
      </c>
      <c r="P125" s="405">
        <v>0</v>
      </c>
      <c r="Q125" s="405">
        <v>0</v>
      </c>
      <c r="R125" s="405">
        <v>0</v>
      </c>
      <c r="S125" s="406">
        <v>427500</v>
      </c>
      <c r="T125" s="406">
        <v>190000</v>
      </c>
      <c r="U125" s="406">
        <v>617500</v>
      </c>
    </row>
    <row r="126" spans="1:21">
      <c r="A126" s="402"/>
      <c r="B126" s="403"/>
      <c r="C126" s="403"/>
      <c r="D126" s="404"/>
      <c r="E126" s="405"/>
      <c r="F126" s="405"/>
      <c r="G126" s="405"/>
      <c r="H126" s="405"/>
      <c r="I126" s="405"/>
      <c r="J126" s="405"/>
      <c r="K126" s="406"/>
      <c r="L126" s="405"/>
      <c r="M126" s="405"/>
      <c r="N126" s="405"/>
      <c r="O126" s="405"/>
      <c r="P126" s="405"/>
      <c r="Q126" s="405"/>
      <c r="R126" s="405"/>
      <c r="S126" s="406"/>
      <c r="T126" s="406"/>
      <c r="U126" s="406"/>
    </row>
    <row r="127" spans="1:21" ht="15" customHeight="1">
      <c r="A127" s="402">
        <v>58</v>
      </c>
      <c r="B127" s="403" t="s">
        <v>322</v>
      </c>
      <c r="C127" s="403" t="s">
        <v>323</v>
      </c>
      <c r="D127" s="404">
        <v>44740</v>
      </c>
      <c r="E127" s="405">
        <v>21</v>
      </c>
      <c r="F127" s="405">
        <v>0</v>
      </c>
      <c r="G127" s="405">
        <v>0</v>
      </c>
      <c r="H127" s="405">
        <v>21</v>
      </c>
      <c r="I127" s="405">
        <v>0</v>
      </c>
      <c r="J127" s="405">
        <v>0</v>
      </c>
      <c r="K127" s="406">
        <v>472500</v>
      </c>
      <c r="L127" s="405">
        <v>0</v>
      </c>
      <c r="M127" s="405">
        <v>0</v>
      </c>
      <c r="N127" s="405">
        <v>0</v>
      </c>
      <c r="O127" s="405">
        <v>0</v>
      </c>
      <c r="P127" s="405">
        <v>0</v>
      </c>
      <c r="Q127" s="405">
        <v>0</v>
      </c>
      <c r="R127" s="405">
        <v>0</v>
      </c>
      <c r="S127" s="406">
        <v>472500</v>
      </c>
      <c r="T127" s="406">
        <v>210000</v>
      </c>
      <c r="U127" s="406">
        <v>682500</v>
      </c>
    </row>
    <row r="128" spans="1:21">
      <c r="A128" s="402"/>
      <c r="B128" s="403"/>
      <c r="C128" s="403"/>
      <c r="D128" s="404"/>
      <c r="E128" s="405"/>
      <c r="F128" s="405"/>
      <c r="G128" s="405"/>
      <c r="H128" s="405"/>
      <c r="I128" s="405"/>
      <c r="J128" s="405"/>
      <c r="K128" s="406"/>
      <c r="L128" s="405"/>
      <c r="M128" s="405"/>
      <c r="N128" s="405"/>
      <c r="O128" s="405"/>
      <c r="P128" s="405"/>
      <c r="Q128" s="405"/>
      <c r="R128" s="405"/>
      <c r="S128" s="406"/>
      <c r="T128" s="406"/>
      <c r="U128" s="406"/>
    </row>
    <row r="129" spans="1:21" ht="15" customHeight="1">
      <c r="A129" s="402">
        <v>59</v>
      </c>
      <c r="B129" s="403" t="s">
        <v>200</v>
      </c>
      <c r="C129" s="403" t="s">
        <v>201</v>
      </c>
      <c r="D129" s="404">
        <v>44669</v>
      </c>
      <c r="E129" s="405">
        <v>21</v>
      </c>
      <c r="F129" s="405">
        <v>0</v>
      </c>
      <c r="G129" s="405">
        <v>0</v>
      </c>
      <c r="H129" s="405">
        <v>21</v>
      </c>
      <c r="I129" s="405">
        <v>0</v>
      </c>
      <c r="J129" s="405">
        <v>0</v>
      </c>
      <c r="K129" s="406">
        <v>472500</v>
      </c>
      <c r="L129" s="405">
        <v>0</v>
      </c>
      <c r="M129" s="405">
        <v>0</v>
      </c>
      <c r="N129" s="405">
        <v>0</v>
      </c>
      <c r="O129" s="405">
        <v>0</v>
      </c>
      <c r="P129" s="405">
        <v>0</v>
      </c>
      <c r="Q129" s="405">
        <v>0</v>
      </c>
      <c r="R129" s="405">
        <v>0</v>
      </c>
      <c r="S129" s="406">
        <v>472500</v>
      </c>
      <c r="T129" s="406">
        <v>210000</v>
      </c>
      <c r="U129" s="406">
        <v>682500</v>
      </c>
    </row>
    <row r="130" spans="1:21">
      <c r="A130" s="402"/>
      <c r="B130" s="403"/>
      <c r="C130" s="403"/>
      <c r="D130" s="404"/>
      <c r="E130" s="405"/>
      <c r="F130" s="405"/>
      <c r="G130" s="405"/>
      <c r="H130" s="405"/>
      <c r="I130" s="405"/>
      <c r="J130" s="405"/>
      <c r="K130" s="406"/>
      <c r="L130" s="405"/>
      <c r="M130" s="405"/>
      <c r="N130" s="405"/>
      <c r="O130" s="405"/>
      <c r="P130" s="405"/>
      <c r="Q130" s="405"/>
      <c r="R130" s="405"/>
      <c r="S130" s="406"/>
      <c r="T130" s="406"/>
      <c r="U130" s="406"/>
    </row>
    <row r="131" spans="1:21" ht="15" customHeight="1">
      <c r="A131" s="402">
        <v>60</v>
      </c>
      <c r="B131" s="403" t="s">
        <v>202</v>
      </c>
      <c r="C131" s="403" t="s">
        <v>203</v>
      </c>
      <c r="D131" s="404">
        <v>44669</v>
      </c>
      <c r="E131" s="405">
        <v>19</v>
      </c>
      <c r="F131" s="405">
        <v>0</v>
      </c>
      <c r="G131" s="405">
        <v>0</v>
      </c>
      <c r="H131" s="405">
        <v>19</v>
      </c>
      <c r="I131" s="405">
        <v>0</v>
      </c>
      <c r="J131" s="405">
        <v>0</v>
      </c>
      <c r="K131" s="406">
        <v>427500</v>
      </c>
      <c r="L131" s="405">
        <v>0</v>
      </c>
      <c r="M131" s="405">
        <v>0</v>
      </c>
      <c r="N131" s="405">
        <v>0</v>
      </c>
      <c r="O131" s="405">
        <v>0</v>
      </c>
      <c r="P131" s="405">
        <v>0</v>
      </c>
      <c r="Q131" s="405">
        <v>0</v>
      </c>
      <c r="R131" s="405">
        <v>0</v>
      </c>
      <c r="S131" s="406">
        <v>427500</v>
      </c>
      <c r="T131" s="406">
        <v>190000</v>
      </c>
      <c r="U131" s="406">
        <v>617500</v>
      </c>
    </row>
    <row r="132" spans="1:21">
      <c r="A132" s="402"/>
      <c r="B132" s="403"/>
      <c r="C132" s="403"/>
      <c r="D132" s="404"/>
      <c r="E132" s="405"/>
      <c r="F132" s="405"/>
      <c r="G132" s="405"/>
      <c r="H132" s="405"/>
      <c r="I132" s="405"/>
      <c r="J132" s="405"/>
      <c r="K132" s="406"/>
      <c r="L132" s="405"/>
      <c r="M132" s="405"/>
      <c r="N132" s="405"/>
      <c r="O132" s="405"/>
      <c r="P132" s="405"/>
      <c r="Q132" s="405"/>
      <c r="R132" s="405"/>
      <c r="S132" s="406"/>
      <c r="T132" s="406"/>
      <c r="U132" s="406"/>
    </row>
    <row r="133" spans="1:21" ht="15" customHeight="1">
      <c r="A133" s="402">
        <v>61</v>
      </c>
      <c r="B133" s="403" t="s">
        <v>324</v>
      </c>
      <c r="C133" s="403" t="s">
        <v>325</v>
      </c>
      <c r="D133" s="404">
        <v>44740</v>
      </c>
      <c r="E133" s="405">
        <v>21</v>
      </c>
      <c r="F133" s="405">
        <v>0</v>
      </c>
      <c r="G133" s="405">
        <v>0</v>
      </c>
      <c r="H133" s="405">
        <v>21</v>
      </c>
      <c r="I133" s="405">
        <v>0</v>
      </c>
      <c r="J133" s="405">
        <v>0</v>
      </c>
      <c r="K133" s="406">
        <v>472500</v>
      </c>
      <c r="L133" s="405">
        <v>0</v>
      </c>
      <c r="M133" s="405">
        <v>0</v>
      </c>
      <c r="N133" s="405">
        <v>0</v>
      </c>
      <c r="O133" s="405">
        <v>0</v>
      </c>
      <c r="P133" s="405">
        <v>0</v>
      </c>
      <c r="Q133" s="405">
        <v>0</v>
      </c>
      <c r="R133" s="405">
        <v>0</v>
      </c>
      <c r="S133" s="406">
        <v>472500</v>
      </c>
      <c r="T133" s="406">
        <v>210000</v>
      </c>
      <c r="U133" s="406">
        <v>682500</v>
      </c>
    </row>
    <row r="134" spans="1:21">
      <c r="A134" s="402"/>
      <c r="B134" s="403"/>
      <c r="C134" s="403"/>
      <c r="D134" s="404"/>
      <c r="E134" s="405"/>
      <c r="F134" s="405"/>
      <c r="G134" s="405"/>
      <c r="H134" s="405"/>
      <c r="I134" s="405"/>
      <c r="J134" s="405"/>
      <c r="K134" s="406"/>
      <c r="L134" s="405"/>
      <c r="M134" s="405"/>
      <c r="N134" s="405"/>
      <c r="O134" s="405"/>
      <c r="P134" s="405"/>
      <c r="Q134" s="405"/>
      <c r="R134" s="405"/>
      <c r="S134" s="406"/>
      <c r="T134" s="406"/>
      <c r="U134" s="406"/>
    </row>
    <row r="135" spans="1:21" ht="15" customHeight="1">
      <c r="A135" s="402">
        <v>62</v>
      </c>
      <c r="B135" s="403" t="s">
        <v>326</v>
      </c>
      <c r="C135" s="403" t="s">
        <v>327</v>
      </c>
      <c r="D135" s="404">
        <v>44740</v>
      </c>
      <c r="E135" s="405">
        <v>21</v>
      </c>
      <c r="F135" s="405">
        <v>0</v>
      </c>
      <c r="G135" s="405">
        <v>0</v>
      </c>
      <c r="H135" s="405">
        <v>21</v>
      </c>
      <c r="I135" s="405">
        <v>0</v>
      </c>
      <c r="J135" s="405">
        <v>0</v>
      </c>
      <c r="K135" s="406">
        <v>472500</v>
      </c>
      <c r="L135" s="405">
        <v>0</v>
      </c>
      <c r="M135" s="405">
        <v>0</v>
      </c>
      <c r="N135" s="405">
        <v>0</v>
      </c>
      <c r="O135" s="405">
        <v>0</v>
      </c>
      <c r="P135" s="405">
        <v>0</v>
      </c>
      <c r="Q135" s="405">
        <v>0</v>
      </c>
      <c r="R135" s="405">
        <v>0</v>
      </c>
      <c r="S135" s="406">
        <v>472500</v>
      </c>
      <c r="T135" s="406">
        <v>210000</v>
      </c>
      <c r="U135" s="406">
        <v>682500</v>
      </c>
    </row>
    <row r="136" spans="1:21">
      <c r="A136" s="402"/>
      <c r="B136" s="403"/>
      <c r="C136" s="403"/>
      <c r="D136" s="404"/>
      <c r="E136" s="405"/>
      <c r="F136" s="405"/>
      <c r="G136" s="405"/>
      <c r="H136" s="405"/>
      <c r="I136" s="405"/>
      <c r="J136" s="405"/>
      <c r="K136" s="406"/>
      <c r="L136" s="405"/>
      <c r="M136" s="405"/>
      <c r="N136" s="405"/>
      <c r="O136" s="405"/>
      <c r="P136" s="405"/>
      <c r="Q136" s="405"/>
      <c r="R136" s="405"/>
      <c r="S136" s="406"/>
      <c r="T136" s="406"/>
      <c r="U136" s="406"/>
    </row>
    <row r="137" spans="1:21" ht="15" customHeight="1">
      <c r="A137" s="402">
        <v>63</v>
      </c>
      <c r="B137" s="403" t="s">
        <v>328</v>
      </c>
      <c r="C137" s="403" t="s">
        <v>329</v>
      </c>
      <c r="D137" s="404">
        <v>44740</v>
      </c>
      <c r="E137" s="405">
        <v>19</v>
      </c>
      <c r="F137" s="405">
        <v>0</v>
      </c>
      <c r="G137" s="405">
        <v>0</v>
      </c>
      <c r="H137" s="405">
        <v>19</v>
      </c>
      <c r="I137" s="405">
        <v>0</v>
      </c>
      <c r="J137" s="405">
        <v>0</v>
      </c>
      <c r="K137" s="406">
        <v>427500</v>
      </c>
      <c r="L137" s="405">
        <v>0</v>
      </c>
      <c r="M137" s="405">
        <v>0</v>
      </c>
      <c r="N137" s="405">
        <v>0</v>
      </c>
      <c r="O137" s="405">
        <v>0</v>
      </c>
      <c r="P137" s="405">
        <v>0</v>
      </c>
      <c r="Q137" s="405">
        <v>0</v>
      </c>
      <c r="R137" s="405">
        <v>0</v>
      </c>
      <c r="S137" s="406">
        <v>427500</v>
      </c>
      <c r="T137" s="406">
        <v>190000</v>
      </c>
      <c r="U137" s="406">
        <v>617500</v>
      </c>
    </row>
    <row r="138" spans="1:21">
      <c r="A138" s="402"/>
      <c r="B138" s="403"/>
      <c r="C138" s="403"/>
      <c r="D138" s="404"/>
      <c r="E138" s="405"/>
      <c r="F138" s="405"/>
      <c r="G138" s="405"/>
      <c r="H138" s="405"/>
      <c r="I138" s="405"/>
      <c r="J138" s="405"/>
      <c r="K138" s="406"/>
      <c r="L138" s="405"/>
      <c r="M138" s="405"/>
      <c r="N138" s="405"/>
      <c r="O138" s="405"/>
      <c r="P138" s="405"/>
      <c r="Q138" s="405"/>
      <c r="R138" s="405"/>
      <c r="S138" s="406"/>
      <c r="T138" s="406"/>
      <c r="U138" s="406"/>
    </row>
    <row r="139" spans="1:21" ht="15" customHeight="1">
      <c r="A139" s="402">
        <v>64</v>
      </c>
      <c r="B139" s="403" t="s">
        <v>330</v>
      </c>
      <c r="C139" s="403" t="s">
        <v>331</v>
      </c>
      <c r="D139" s="404">
        <v>44740</v>
      </c>
      <c r="E139" s="405">
        <v>20</v>
      </c>
      <c r="F139" s="405">
        <v>0</v>
      </c>
      <c r="G139" s="405">
        <v>0</v>
      </c>
      <c r="H139" s="405">
        <v>20</v>
      </c>
      <c r="I139" s="405">
        <v>0</v>
      </c>
      <c r="J139" s="405">
        <v>0</v>
      </c>
      <c r="K139" s="406">
        <v>450000</v>
      </c>
      <c r="L139" s="405">
        <v>0</v>
      </c>
      <c r="M139" s="405">
        <v>0</v>
      </c>
      <c r="N139" s="405">
        <v>0</v>
      </c>
      <c r="O139" s="405">
        <v>0</v>
      </c>
      <c r="P139" s="405">
        <v>0</v>
      </c>
      <c r="Q139" s="405">
        <v>0</v>
      </c>
      <c r="R139" s="405">
        <v>0</v>
      </c>
      <c r="S139" s="406">
        <v>450000</v>
      </c>
      <c r="T139" s="406">
        <v>200000</v>
      </c>
      <c r="U139" s="406">
        <v>650000</v>
      </c>
    </row>
    <row r="140" spans="1:21">
      <c r="A140" s="402"/>
      <c r="B140" s="403"/>
      <c r="C140" s="403"/>
      <c r="D140" s="404"/>
      <c r="E140" s="405"/>
      <c r="F140" s="405"/>
      <c r="G140" s="405"/>
      <c r="H140" s="405"/>
      <c r="I140" s="405"/>
      <c r="J140" s="405"/>
      <c r="K140" s="406"/>
      <c r="L140" s="405"/>
      <c r="M140" s="405"/>
      <c r="N140" s="405"/>
      <c r="O140" s="405"/>
      <c r="P140" s="405"/>
      <c r="Q140" s="405"/>
      <c r="R140" s="405"/>
      <c r="S140" s="406"/>
      <c r="T140" s="406"/>
      <c r="U140" s="406"/>
    </row>
    <row r="141" spans="1:21" ht="15" customHeight="1">
      <c r="A141" s="402">
        <v>65</v>
      </c>
      <c r="B141" s="403" t="s">
        <v>204</v>
      </c>
      <c r="C141" s="403" t="s">
        <v>205</v>
      </c>
      <c r="D141" s="404">
        <v>44669</v>
      </c>
      <c r="E141" s="405">
        <v>21</v>
      </c>
      <c r="F141" s="405">
        <v>0</v>
      </c>
      <c r="G141" s="405">
        <v>0</v>
      </c>
      <c r="H141" s="405">
        <v>21</v>
      </c>
      <c r="I141" s="405">
        <v>0</v>
      </c>
      <c r="J141" s="405">
        <v>0</v>
      </c>
      <c r="K141" s="406">
        <v>472500</v>
      </c>
      <c r="L141" s="405">
        <v>0</v>
      </c>
      <c r="M141" s="405">
        <v>0</v>
      </c>
      <c r="N141" s="405">
        <v>0</v>
      </c>
      <c r="O141" s="405">
        <v>0</v>
      </c>
      <c r="P141" s="405">
        <v>0</v>
      </c>
      <c r="Q141" s="405">
        <v>0</v>
      </c>
      <c r="R141" s="405">
        <v>0</v>
      </c>
      <c r="S141" s="406">
        <v>472500</v>
      </c>
      <c r="T141" s="406">
        <v>210000</v>
      </c>
      <c r="U141" s="406">
        <v>682500</v>
      </c>
    </row>
    <row r="142" spans="1:21">
      <c r="A142" s="402"/>
      <c r="B142" s="403"/>
      <c r="C142" s="403"/>
      <c r="D142" s="404"/>
      <c r="E142" s="405"/>
      <c r="F142" s="405"/>
      <c r="G142" s="405"/>
      <c r="H142" s="405"/>
      <c r="I142" s="405"/>
      <c r="J142" s="405"/>
      <c r="K142" s="406"/>
      <c r="L142" s="405"/>
      <c r="M142" s="405"/>
      <c r="N142" s="405"/>
      <c r="O142" s="405"/>
      <c r="P142" s="405"/>
      <c r="Q142" s="405"/>
      <c r="R142" s="405"/>
      <c r="S142" s="406"/>
      <c r="T142" s="406"/>
      <c r="U142" s="406"/>
    </row>
    <row r="143" spans="1:21" ht="15" customHeight="1">
      <c r="A143" s="402">
        <v>66</v>
      </c>
      <c r="B143" s="403" t="s">
        <v>206</v>
      </c>
      <c r="C143" s="403" t="s">
        <v>207</v>
      </c>
      <c r="D143" s="404">
        <v>44669</v>
      </c>
      <c r="E143" s="405">
        <v>21</v>
      </c>
      <c r="F143" s="405">
        <v>0</v>
      </c>
      <c r="G143" s="405">
        <v>0</v>
      </c>
      <c r="H143" s="405">
        <v>21</v>
      </c>
      <c r="I143" s="405">
        <v>0</v>
      </c>
      <c r="J143" s="405">
        <v>0</v>
      </c>
      <c r="K143" s="406">
        <v>472500</v>
      </c>
      <c r="L143" s="405">
        <v>0</v>
      </c>
      <c r="M143" s="405">
        <v>0</v>
      </c>
      <c r="N143" s="405">
        <v>0</v>
      </c>
      <c r="O143" s="405">
        <v>0</v>
      </c>
      <c r="P143" s="405">
        <v>0</v>
      </c>
      <c r="Q143" s="405">
        <v>0</v>
      </c>
      <c r="R143" s="405">
        <v>0</v>
      </c>
      <c r="S143" s="406">
        <v>472500</v>
      </c>
      <c r="T143" s="406">
        <v>210000</v>
      </c>
      <c r="U143" s="406">
        <v>682500</v>
      </c>
    </row>
    <row r="144" spans="1:21">
      <c r="A144" s="402"/>
      <c r="B144" s="403"/>
      <c r="C144" s="403"/>
      <c r="D144" s="404"/>
      <c r="E144" s="405"/>
      <c r="F144" s="405"/>
      <c r="G144" s="405"/>
      <c r="H144" s="405"/>
      <c r="I144" s="405"/>
      <c r="J144" s="405"/>
      <c r="K144" s="406"/>
      <c r="L144" s="405"/>
      <c r="M144" s="405"/>
      <c r="N144" s="405"/>
      <c r="O144" s="405"/>
      <c r="P144" s="405"/>
      <c r="Q144" s="405"/>
      <c r="R144" s="405"/>
      <c r="S144" s="406"/>
      <c r="T144" s="406"/>
      <c r="U144" s="406"/>
    </row>
    <row r="145" spans="1:21" ht="15" customHeight="1">
      <c r="A145" s="402">
        <v>67</v>
      </c>
      <c r="B145" s="403" t="s">
        <v>208</v>
      </c>
      <c r="C145" s="403" t="s">
        <v>209</v>
      </c>
      <c r="D145" s="404">
        <v>44669</v>
      </c>
      <c r="E145" s="405">
        <v>21</v>
      </c>
      <c r="F145" s="405">
        <v>0</v>
      </c>
      <c r="G145" s="405">
        <v>0</v>
      </c>
      <c r="H145" s="405">
        <v>21</v>
      </c>
      <c r="I145" s="405">
        <v>0</v>
      </c>
      <c r="J145" s="405">
        <v>0</v>
      </c>
      <c r="K145" s="406">
        <v>472500</v>
      </c>
      <c r="L145" s="405">
        <v>0</v>
      </c>
      <c r="M145" s="405">
        <v>0</v>
      </c>
      <c r="N145" s="405">
        <v>0</v>
      </c>
      <c r="O145" s="405">
        <v>0</v>
      </c>
      <c r="P145" s="405">
        <v>0</v>
      </c>
      <c r="Q145" s="405">
        <v>0</v>
      </c>
      <c r="R145" s="405">
        <v>0</v>
      </c>
      <c r="S145" s="406">
        <v>472500</v>
      </c>
      <c r="T145" s="406">
        <v>210000</v>
      </c>
      <c r="U145" s="406">
        <v>682500</v>
      </c>
    </row>
    <row r="146" spans="1:21">
      <c r="A146" s="402"/>
      <c r="B146" s="403"/>
      <c r="C146" s="403"/>
      <c r="D146" s="404"/>
      <c r="E146" s="405"/>
      <c r="F146" s="405"/>
      <c r="G146" s="405"/>
      <c r="H146" s="405"/>
      <c r="I146" s="405"/>
      <c r="J146" s="405"/>
      <c r="K146" s="406"/>
      <c r="L146" s="405"/>
      <c r="M146" s="405"/>
      <c r="N146" s="405"/>
      <c r="O146" s="405"/>
      <c r="P146" s="405"/>
      <c r="Q146" s="405"/>
      <c r="R146" s="405"/>
      <c r="S146" s="406"/>
      <c r="T146" s="406"/>
      <c r="U146" s="406"/>
    </row>
    <row r="147" spans="1:21" ht="15" customHeight="1">
      <c r="A147" s="402">
        <v>68</v>
      </c>
      <c r="B147" s="403" t="s">
        <v>332</v>
      </c>
      <c r="C147" s="403" t="s">
        <v>333</v>
      </c>
      <c r="D147" s="404">
        <v>44740</v>
      </c>
      <c r="E147" s="405">
        <v>21</v>
      </c>
      <c r="F147" s="405">
        <v>0</v>
      </c>
      <c r="G147" s="405">
        <v>0</v>
      </c>
      <c r="H147" s="405">
        <v>21</v>
      </c>
      <c r="I147" s="405">
        <v>0</v>
      </c>
      <c r="J147" s="405">
        <v>0</v>
      </c>
      <c r="K147" s="406">
        <v>472500</v>
      </c>
      <c r="L147" s="405">
        <v>0</v>
      </c>
      <c r="M147" s="405">
        <v>0</v>
      </c>
      <c r="N147" s="405">
        <v>0</v>
      </c>
      <c r="O147" s="405">
        <v>0</v>
      </c>
      <c r="P147" s="405">
        <v>0</v>
      </c>
      <c r="Q147" s="405">
        <v>0</v>
      </c>
      <c r="R147" s="405">
        <v>0</v>
      </c>
      <c r="S147" s="406">
        <v>472500</v>
      </c>
      <c r="T147" s="406">
        <v>210000</v>
      </c>
      <c r="U147" s="406">
        <v>682500</v>
      </c>
    </row>
    <row r="148" spans="1:21">
      <c r="A148" s="402"/>
      <c r="B148" s="403"/>
      <c r="C148" s="403"/>
      <c r="D148" s="404"/>
      <c r="E148" s="405"/>
      <c r="F148" s="405"/>
      <c r="G148" s="405"/>
      <c r="H148" s="405"/>
      <c r="I148" s="405"/>
      <c r="J148" s="405"/>
      <c r="K148" s="406"/>
      <c r="L148" s="405"/>
      <c r="M148" s="405"/>
      <c r="N148" s="405"/>
      <c r="O148" s="405"/>
      <c r="P148" s="405"/>
      <c r="Q148" s="405"/>
      <c r="R148" s="405"/>
      <c r="S148" s="406"/>
      <c r="T148" s="406"/>
      <c r="U148" s="406"/>
    </row>
    <row r="149" spans="1:21" ht="15" customHeight="1">
      <c r="A149" s="402">
        <v>69</v>
      </c>
      <c r="B149" s="403" t="s">
        <v>210</v>
      </c>
      <c r="C149" s="403" t="s">
        <v>211</v>
      </c>
      <c r="D149" s="404">
        <v>44669</v>
      </c>
      <c r="E149" s="405">
        <v>21</v>
      </c>
      <c r="F149" s="405">
        <v>0</v>
      </c>
      <c r="G149" s="405">
        <v>0</v>
      </c>
      <c r="H149" s="405">
        <v>21</v>
      </c>
      <c r="I149" s="405">
        <v>0</v>
      </c>
      <c r="J149" s="405">
        <v>0</v>
      </c>
      <c r="K149" s="406">
        <v>472500</v>
      </c>
      <c r="L149" s="405">
        <v>0</v>
      </c>
      <c r="M149" s="405">
        <v>0</v>
      </c>
      <c r="N149" s="405">
        <v>0</v>
      </c>
      <c r="O149" s="405">
        <v>0</v>
      </c>
      <c r="P149" s="405">
        <v>0</v>
      </c>
      <c r="Q149" s="405">
        <v>0</v>
      </c>
      <c r="R149" s="405">
        <v>0</v>
      </c>
      <c r="S149" s="406">
        <v>472500</v>
      </c>
      <c r="T149" s="406">
        <v>210000</v>
      </c>
      <c r="U149" s="406">
        <v>682500</v>
      </c>
    </row>
    <row r="150" spans="1:21">
      <c r="A150" s="402"/>
      <c r="B150" s="403"/>
      <c r="C150" s="403"/>
      <c r="D150" s="404"/>
      <c r="E150" s="405"/>
      <c r="F150" s="405"/>
      <c r="G150" s="405"/>
      <c r="H150" s="405"/>
      <c r="I150" s="405"/>
      <c r="J150" s="405"/>
      <c r="K150" s="406"/>
      <c r="L150" s="405"/>
      <c r="M150" s="405"/>
      <c r="N150" s="405"/>
      <c r="O150" s="405"/>
      <c r="P150" s="405"/>
      <c r="Q150" s="405"/>
      <c r="R150" s="405"/>
      <c r="S150" s="406"/>
      <c r="T150" s="406"/>
      <c r="U150" s="406"/>
    </row>
    <row r="151" spans="1:21" ht="15" customHeight="1">
      <c r="A151" s="402">
        <v>70</v>
      </c>
      <c r="B151" s="403" t="s">
        <v>212</v>
      </c>
      <c r="C151" s="403" t="s">
        <v>213</v>
      </c>
      <c r="D151" s="404">
        <v>44669</v>
      </c>
      <c r="E151" s="405">
        <v>21</v>
      </c>
      <c r="F151" s="405">
        <v>0</v>
      </c>
      <c r="G151" s="405">
        <v>0</v>
      </c>
      <c r="H151" s="405">
        <v>21</v>
      </c>
      <c r="I151" s="405">
        <v>0</v>
      </c>
      <c r="J151" s="405">
        <v>0</v>
      </c>
      <c r="K151" s="406">
        <v>472500</v>
      </c>
      <c r="L151" s="405">
        <v>0</v>
      </c>
      <c r="M151" s="405">
        <v>0</v>
      </c>
      <c r="N151" s="405">
        <v>0</v>
      </c>
      <c r="O151" s="405">
        <v>0</v>
      </c>
      <c r="P151" s="405">
        <v>0</v>
      </c>
      <c r="Q151" s="405">
        <v>0</v>
      </c>
      <c r="R151" s="405">
        <v>0</v>
      </c>
      <c r="S151" s="406">
        <v>472500</v>
      </c>
      <c r="T151" s="406">
        <v>210000</v>
      </c>
      <c r="U151" s="406">
        <v>682500</v>
      </c>
    </row>
    <row r="152" spans="1:21">
      <c r="A152" s="402"/>
      <c r="B152" s="403"/>
      <c r="C152" s="403"/>
      <c r="D152" s="404"/>
      <c r="E152" s="405"/>
      <c r="F152" s="405"/>
      <c r="G152" s="405"/>
      <c r="H152" s="405"/>
      <c r="I152" s="405"/>
      <c r="J152" s="405"/>
      <c r="K152" s="406"/>
      <c r="L152" s="405"/>
      <c r="M152" s="405"/>
      <c r="N152" s="405"/>
      <c r="O152" s="405"/>
      <c r="P152" s="405"/>
      <c r="Q152" s="405"/>
      <c r="R152" s="405"/>
      <c r="S152" s="406"/>
      <c r="T152" s="406"/>
      <c r="U152" s="406"/>
    </row>
    <row r="153" spans="1:21" ht="15" customHeight="1">
      <c r="A153" s="402">
        <v>71</v>
      </c>
      <c r="B153" s="403" t="s">
        <v>214</v>
      </c>
      <c r="C153" s="403" t="s">
        <v>215</v>
      </c>
      <c r="D153" s="404">
        <v>44669</v>
      </c>
      <c r="E153" s="405">
        <v>20</v>
      </c>
      <c r="F153" s="405">
        <v>0</v>
      </c>
      <c r="G153" s="405">
        <v>0</v>
      </c>
      <c r="H153" s="405">
        <v>20</v>
      </c>
      <c r="I153" s="405">
        <v>0</v>
      </c>
      <c r="J153" s="405">
        <v>0</v>
      </c>
      <c r="K153" s="406">
        <v>450000</v>
      </c>
      <c r="L153" s="405">
        <v>0</v>
      </c>
      <c r="M153" s="405">
        <v>0</v>
      </c>
      <c r="N153" s="405">
        <v>0</v>
      </c>
      <c r="O153" s="405">
        <v>0</v>
      </c>
      <c r="P153" s="405">
        <v>0</v>
      </c>
      <c r="Q153" s="405">
        <v>0</v>
      </c>
      <c r="R153" s="405">
        <v>0</v>
      </c>
      <c r="S153" s="406">
        <v>450000</v>
      </c>
      <c r="T153" s="406">
        <v>200000</v>
      </c>
      <c r="U153" s="406">
        <v>650000</v>
      </c>
    </row>
    <row r="154" spans="1:21">
      <c r="A154" s="402"/>
      <c r="B154" s="403"/>
      <c r="C154" s="403"/>
      <c r="D154" s="404"/>
      <c r="E154" s="405"/>
      <c r="F154" s="405"/>
      <c r="G154" s="405"/>
      <c r="H154" s="405"/>
      <c r="I154" s="405"/>
      <c r="J154" s="405"/>
      <c r="K154" s="406"/>
      <c r="L154" s="405"/>
      <c r="M154" s="405"/>
      <c r="N154" s="405"/>
      <c r="O154" s="405"/>
      <c r="P154" s="405"/>
      <c r="Q154" s="405"/>
      <c r="R154" s="405"/>
      <c r="S154" s="406"/>
      <c r="T154" s="406"/>
      <c r="U154" s="406"/>
    </row>
    <row r="155" spans="1:21" ht="15" customHeight="1">
      <c r="A155" s="402">
        <v>72</v>
      </c>
      <c r="B155" s="403" t="s">
        <v>216</v>
      </c>
      <c r="C155" s="403" t="s">
        <v>217</v>
      </c>
      <c r="D155" s="404">
        <v>44669</v>
      </c>
      <c r="E155" s="405">
        <v>18</v>
      </c>
      <c r="F155" s="405">
        <v>0</v>
      </c>
      <c r="G155" s="405">
        <v>0</v>
      </c>
      <c r="H155" s="405">
        <v>18</v>
      </c>
      <c r="I155" s="405">
        <v>0</v>
      </c>
      <c r="J155" s="405">
        <v>0</v>
      </c>
      <c r="K155" s="406">
        <v>405000</v>
      </c>
      <c r="L155" s="405">
        <v>0</v>
      </c>
      <c r="M155" s="405">
        <v>0</v>
      </c>
      <c r="N155" s="405">
        <v>0</v>
      </c>
      <c r="O155" s="405">
        <v>0</v>
      </c>
      <c r="P155" s="405">
        <v>0</v>
      </c>
      <c r="Q155" s="405">
        <v>0</v>
      </c>
      <c r="R155" s="405">
        <v>0</v>
      </c>
      <c r="S155" s="406">
        <v>405000</v>
      </c>
      <c r="T155" s="406">
        <v>180000</v>
      </c>
      <c r="U155" s="406">
        <v>585000</v>
      </c>
    </row>
    <row r="156" spans="1:21">
      <c r="A156" s="402"/>
      <c r="B156" s="403"/>
      <c r="C156" s="403"/>
      <c r="D156" s="404"/>
      <c r="E156" s="405"/>
      <c r="F156" s="405"/>
      <c r="G156" s="405"/>
      <c r="H156" s="405"/>
      <c r="I156" s="405"/>
      <c r="J156" s="405"/>
      <c r="K156" s="406"/>
      <c r="L156" s="405"/>
      <c r="M156" s="405"/>
      <c r="N156" s="405"/>
      <c r="O156" s="405"/>
      <c r="P156" s="405"/>
      <c r="Q156" s="405"/>
      <c r="R156" s="405"/>
      <c r="S156" s="406"/>
      <c r="T156" s="406"/>
      <c r="U156" s="406"/>
    </row>
    <row r="157" spans="1:21" ht="15" customHeight="1">
      <c r="A157" s="402">
        <v>73</v>
      </c>
      <c r="B157" s="403" t="s">
        <v>268</v>
      </c>
      <c r="C157" s="403" t="s">
        <v>269</v>
      </c>
      <c r="D157" s="404">
        <v>44712</v>
      </c>
      <c r="E157" s="405">
        <v>18</v>
      </c>
      <c r="F157" s="405">
        <v>0</v>
      </c>
      <c r="G157" s="405">
        <v>0</v>
      </c>
      <c r="H157" s="405">
        <v>18</v>
      </c>
      <c r="I157" s="405">
        <v>0</v>
      </c>
      <c r="J157" s="405">
        <v>0</v>
      </c>
      <c r="K157" s="406">
        <v>405000</v>
      </c>
      <c r="L157" s="405">
        <v>0</v>
      </c>
      <c r="M157" s="405">
        <v>0</v>
      </c>
      <c r="N157" s="405">
        <v>0</v>
      </c>
      <c r="O157" s="405">
        <v>0</v>
      </c>
      <c r="P157" s="405">
        <v>0</v>
      </c>
      <c r="Q157" s="405">
        <v>0</v>
      </c>
      <c r="R157" s="405">
        <v>0</v>
      </c>
      <c r="S157" s="406">
        <v>405000</v>
      </c>
      <c r="T157" s="406">
        <v>180000</v>
      </c>
      <c r="U157" s="406">
        <v>585000</v>
      </c>
    </row>
    <row r="158" spans="1:21">
      <c r="A158" s="402"/>
      <c r="B158" s="403"/>
      <c r="C158" s="403"/>
      <c r="D158" s="404"/>
      <c r="E158" s="405"/>
      <c r="F158" s="405"/>
      <c r="G158" s="405"/>
      <c r="H158" s="405"/>
      <c r="I158" s="405"/>
      <c r="J158" s="405"/>
      <c r="K158" s="406"/>
      <c r="L158" s="405"/>
      <c r="M158" s="405"/>
      <c r="N158" s="405"/>
      <c r="O158" s="405"/>
      <c r="P158" s="405"/>
      <c r="Q158" s="405"/>
      <c r="R158" s="405"/>
      <c r="S158" s="406"/>
      <c r="T158" s="406"/>
      <c r="U158" s="406"/>
    </row>
    <row r="159" spans="1:21" ht="15" customHeight="1">
      <c r="A159" s="402">
        <v>74</v>
      </c>
      <c r="B159" s="403" t="s">
        <v>270</v>
      </c>
      <c r="C159" s="403" t="s">
        <v>271</v>
      </c>
      <c r="D159" s="404">
        <v>44712</v>
      </c>
      <c r="E159" s="405">
        <v>21</v>
      </c>
      <c r="F159" s="405">
        <v>0</v>
      </c>
      <c r="G159" s="405">
        <v>0</v>
      </c>
      <c r="H159" s="405">
        <v>21</v>
      </c>
      <c r="I159" s="405">
        <v>0</v>
      </c>
      <c r="J159" s="405">
        <v>0</v>
      </c>
      <c r="K159" s="406">
        <v>472500</v>
      </c>
      <c r="L159" s="405">
        <v>0</v>
      </c>
      <c r="M159" s="405">
        <v>0</v>
      </c>
      <c r="N159" s="405">
        <v>0</v>
      </c>
      <c r="O159" s="405">
        <v>0</v>
      </c>
      <c r="P159" s="405">
        <v>0</v>
      </c>
      <c r="Q159" s="405">
        <v>0</v>
      </c>
      <c r="R159" s="405">
        <v>0</v>
      </c>
      <c r="S159" s="406">
        <v>472500</v>
      </c>
      <c r="T159" s="406">
        <v>210000</v>
      </c>
      <c r="U159" s="406">
        <v>682500</v>
      </c>
    </row>
    <row r="160" spans="1:21">
      <c r="A160" s="402"/>
      <c r="B160" s="403"/>
      <c r="C160" s="403"/>
      <c r="D160" s="404"/>
      <c r="E160" s="405"/>
      <c r="F160" s="405"/>
      <c r="G160" s="405"/>
      <c r="H160" s="405"/>
      <c r="I160" s="405"/>
      <c r="J160" s="405"/>
      <c r="K160" s="406"/>
      <c r="L160" s="405"/>
      <c r="M160" s="405"/>
      <c r="N160" s="405"/>
      <c r="O160" s="405"/>
      <c r="P160" s="405"/>
      <c r="Q160" s="405"/>
      <c r="R160" s="405"/>
      <c r="S160" s="406"/>
      <c r="T160" s="406"/>
      <c r="U160" s="406"/>
    </row>
    <row r="161" spans="1:21" ht="15" customHeight="1">
      <c r="A161" s="402">
        <v>75</v>
      </c>
      <c r="B161" s="403" t="s">
        <v>218</v>
      </c>
      <c r="C161" s="403" t="s">
        <v>219</v>
      </c>
      <c r="D161" s="404">
        <v>44669</v>
      </c>
      <c r="E161" s="405">
        <v>20</v>
      </c>
      <c r="F161" s="405">
        <v>0</v>
      </c>
      <c r="G161" s="405">
        <v>0</v>
      </c>
      <c r="H161" s="405">
        <v>20</v>
      </c>
      <c r="I161" s="405">
        <v>0</v>
      </c>
      <c r="J161" s="405">
        <v>0</v>
      </c>
      <c r="K161" s="406">
        <v>450000</v>
      </c>
      <c r="L161" s="405">
        <v>0</v>
      </c>
      <c r="M161" s="405">
        <v>0</v>
      </c>
      <c r="N161" s="405">
        <v>0</v>
      </c>
      <c r="O161" s="405">
        <v>0</v>
      </c>
      <c r="P161" s="405">
        <v>0</v>
      </c>
      <c r="Q161" s="405">
        <v>0</v>
      </c>
      <c r="R161" s="405">
        <v>0</v>
      </c>
      <c r="S161" s="406">
        <v>450000</v>
      </c>
      <c r="T161" s="406">
        <v>200000</v>
      </c>
      <c r="U161" s="406">
        <v>650000</v>
      </c>
    </row>
    <row r="162" spans="1:21">
      <c r="A162" s="402"/>
      <c r="B162" s="403"/>
      <c r="C162" s="403"/>
      <c r="D162" s="404"/>
      <c r="E162" s="405"/>
      <c r="F162" s="405"/>
      <c r="G162" s="405"/>
      <c r="H162" s="405"/>
      <c r="I162" s="405"/>
      <c r="J162" s="405"/>
      <c r="K162" s="406"/>
      <c r="L162" s="405"/>
      <c r="M162" s="405"/>
      <c r="N162" s="405"/>
      <c r="O162" s="405"/>
      <c r="P162" s="405"/>
      <c r="Q162" s="405"/>
      <c r="R162" s="405"/>
      <c r="S162" s="406"/>
      <c r="T162" s="406"/>
      <c r="U162" s="406"/>
    </row>
    <row r="163" spans="1:21" ht="15" customHeight="1">
      <c r="A163" s="402">
        <v>76</v>
      </c>
      <c r="B163" s="403" t="s">
        <v>220</v>
      </c>
      <c r="C163" s="403" t="s">
        <v>221</v>
      </c>
      <c r="D163" s="404">
        <v>44669</v>
      </c>
      <c r="E163" s="405">
        <v>14</v>
      </c>
      <c r="F163" s="405">
        <v>0</v>
      </c>
      <c r="G163" s="405">
        <v>0</v>
      </c>
      <c r="H163" s="405">
        <v>14</v>
      </c>
      <c r="I163" s="405">
        <v>0</v>
      </c>
      <c r="J163" s="405">
        <v>0</v>
      </c>
      <c r="K163" s="406">
        <v>315000</v>
      </c>
      <c r="L163" s="405">
        <v>0</v>
      </c>
      <c r="M163" s="405">
        <v>0</v>
      </c>
      <c r="N163" s="405">
        <v>0</v>
      </c>
      <c r="O163" s="405">
        <v>0</v>
      </c>
      <c r="P163" s="405">
        <v>0</v>
      </c>
      <c r="Q163" s="405">
        <v>0</v>
      </c>
      <c r="R163" s="405">
        <v>0</v>
      </c>
      <c r="S163" s="406">
        <v>315000</v>
      </c>
      <c r="T163" s="406">
        <v>140000</v>
      </c>
      <c r="U163" s="406">
        <v>455000</v>
      </c>
    </row>
    <row r="164" spans="1:21">
      <c r="A164" s="402"/>
      <c r="B164" s="403"/>
      <c r="C164" s="403"/>
      <c r="D164" s="404"/>
      <c r="E164" s="405"/>
      <c r="F164" s="405"/>
      <c r="G164" s="405"/>
      <c r="H164" s="405"/>
      <c r="I164" s="405"/>
      <c r="J164" s="405"/>
      <c r="K164" s="406"/>
      <c r="L164" s="405"/>
      <c r="M164" s="405"/>
      <c r="N164" s="405"/>
      <c r="O164" s="405"/>
      <c r="P164" s="405"/>
      <c r="Q164" s="405"/>
      <c r="R164" s="405"/>
      <c r="S164" s="406"/>
      <c r="T164" s="406"/>
      <c r="U164" s="406"/>
    </row>
    <row r="165" spans="1:21" ht="15" customHeight="1">
      <c r="A165" s="402">
        <v>77</v>
      </c>
      <c r="B165" s="403" t="s">
        <v>222</v>
      </c>
      <c r="C165" s="403" t="s">
        <v>223</v>
      </c>
      <c r="D165" s="404">
        <v>44669</v>
      </c>
      <c r="E165" s="405">
        <v>21</v>
      </c>
      <c r="F165" s="405">
        <v>0</v>
      </c>
      <c r="G165" s="405">
        <v>0</v>
      </c>
      <c r="H165" s="405">
        <v>21</v>
      </c>
      <c r="I165" s="405">
        <v>0</v>
      </c>
      <c r="J165" s="405">
        <v>0</v>
      </c>
      <c r="K165" s="406">
        <v>472500</v>
      </c>
      <c r="L165" s="405">
        <v>0</v>
      </c>
      <c r="M165" s="405">
        <v>0</v>
      </c>
      <c r="N165" s="405">
        <v>0</v>
      </c>
      <c r="O165" s="405">
        <v>0</v>
      </c>
      <c r="P165" s="405">
        <v>0</v>
      </c>
      <c r="Q165" s="405">
        <v>0</v>
      </c>
      <c r="R165" s="405">
        <v>0</v>
      </c>
      <c r="S165" s="406">
        <v>472500</v>
      </c>
      <c r="T165" s="406">
        <v>210000</v>
      </c>
      <c r="U165" s="406">
        <v>682500</v>
      </c>
    </row>
    <row r="166" spans="1:21">
      <c r="A166" s="402"/>
      <c r="B166" s="403"/>
      <c r="C166" s="403"/>
      <c r="D166" s="404"/>
      <c r="E166" s="405"/>
      <c r="F166" s="405"/>
      <c r="G166" s="405"/>
      <c r="H166" s="405"/>
      <c r="I166" s="405"/>
      <c r="J166" s="405"/>
      <c r="K166" s="406"/>
      <c r="L166" s="405"/>
      <c r="M166" s="405"/>
      <c r="N166" s="405"/>
      <c r="O166" s="405"/>
      <c r="P166" s="405"/>
      <c r="Q166" s="405"/>
      <c r="R166" s="405"/>
      <c r="S166" s="406"/>
      <c r="T166" s="406"/>
      <c r="U166" s="406"/>
    </row>
    <row r="167" spans="1:21" ht="15" customHeight="1">
      <c r="A167" s="402">
        <v>78</v>
      </c>
      <c r="B167" s="403" t="s">
        <v>224</v>
      </c>
      <c r="C167" s="403" t="s">
        <v>225</v>
      </c>
      <c r="D167" s="404">
        <v>44669</v>
      </c>
      <c r="E167" s="405">
        <v>21</v>
      </c>
      <c r="F167" s="405">
        <v>0</v>
      </c>
      <c r="G167" s="405">
        <v>0</v>
      </c>
      <c r="H167" s="405">
        <v>21</v>
      </c>
      <c r="I167" s="405">
        <v>0</v>
      </c>
      <c r="J167" s="405">
        <v>0</v>
      </c>
      <c r="K167" s="406">
        <v>472500</v>
      </c>
      <c r="L167" s="405">
        <v>0</v>
      </c>
      <c r="M167" s="405">
        <v>0</v>
      </c>
      <c r="N167" s="405">
        <v>0</v>
      </c>
      <c r="O167" s="405">
        <v>0</v>
      </c>
      <c r="P167" s="405">
        <v>0</v>
      </c>
      <c r="Q167" s="405">
        <v>0</v>
      </c>
      <c r="R167" s="405">
        <v>0</v>
      </c>
      <c r="S167" s="406">
        <v>472500</v>
      </c>
      <c r="T167" s="406">
        <v>210000</v>
      </c>
      <c r="U167" s="406">
        <v>682500</v>
      </c>
    </row>
    <row r="168" spans="1:21">
      <c r="A168" s="402"/>
      <c r="B168" s="403"/>
      <c r="C168" s="403"/>
      <c r="D168" s="404"/>
      <c r="E168" s="405"/>
      <c r="F168" s="405"/>
      <c r="G168" s="405"/>
      <c r="H168" s="405"/>
      <c r="I168" s="405"/>
      <c r="J168" s="405"/>
      <c r="K168" s="406"/>
      <c r="L168" s="405"/>
      <c r="M168" s="405"/>
      <c r="N168" s="405"/>
      <c r="O168" s="405"/>
      <c r="P168" s="405"/>
      <c r="Q168" s="405"/>
      <c r="R168" s="405"/>
      <c r="S168" s="406"/>
      <c r="T168" s="406"/>
      <c r="U168" s="406"/>
    </row>
    <row r="169" spans="1:21" ht="15" customHeight="1">
      <c r="A169" s="402">
        <v>79</v>
      </c>
      <c r="B169" s="403" t="s">
        <v>226</v>
      </c>
      <c r="C169" s="403" t="s">
        <v>227</v>
      </c>
      <c r="D169" s="404">
        <v>44669</v>
      </c>
      <c r="E169" s="405">
        <v>19</v>
      </c>
      <c r="F169" s="405">
        <v>0</v>
      </c>
      <c r="G169" s="405">
        <v>0</v>
      </c>
      <c r="H169" s="405">
        <v>19</v>
      </c>
      <c r="I169" s="405">
        <v>0</v>
      </c>
      <c r="J169" s="405">
        <v>0</v>
      </c>
      <c r="K169" s="406">
        <v>427500</v>
      </c>
      <c r="L169" s="405">
        <v>0</v>
      </c>
      <c r="M169" s="405">
        <v>0</v>
      </c>
      <c r="N169" s="405">
        <v>0</v>
      </c>
      <c r="O169" s="405">
        <v>0</v>
      </c>
      <c r="P169" s="405">
        <v>0</v>
      </c>
      <c r="Q169" s="405">
        <v>0</v>
      </c>
      <c r="R169" s="405">
        <v>0</v>
      </c>
      <c r="S169" s="406">
        <v>427500</v>
      </c>
      <c r="T169" s="406">
        <v>190000</v>
      </c>
      <c r="U169" s="406">
        <v>617500</v>
      </c>
    </row>
    <row r="170" spans="1:21">
      <c r="A170" s="402"/>
      <c r="B170" s="403"/>
      <c r="C170" s="403"/>
      <c r="D170" s="404"/>
      <c r="E170" s="405"/>
      <c r="F170" s="405"/>
      <c r="G170" s="405"/>
      <c r="H170" s="405"/>
      <c r="I170" s="405"/>
      <c r="J170" s="405"/>
      <c r="K170" s="406"/>
      <c r="L170" s="405"/>
      <c r="M170" s="405"/>
      <c r="N170" s="405"/>
      <c r="O170" s="405"/>
      <c r="P170" s="405"/>
      <c r="Q170" s="405"/>
      <c r="R170" s="405"/>
      <c r="S170" s="406"/>
      <c r="T170" s="406"/>
      <c r="U170" s="406"/>
    </row>
    <row r="171" spans="1:21" ht="15" customHeight="1">
      <c r="A171" s="402">
        <v>80</v>
      </c>
      <c r="B171" s="403" t="s">
        <v>228</v>
      </c>
      <c r="C171" s="403" t="s">
        <v>229</v>
      </c>
      <c r="D171" s="404">
        <v>44669</v>
      </c>
      <c r="E171" s="405">
        <v>20</v>
      </c>
      <c r="F171" s="405">
        <v>0</v>
      </c>
      <c r="G171" s="405">
        <v>0</v>
      </c>
      <c r="H171" s="405">
        <v>20</v>
      </c>
      <c r="I171" s="405">
        <v>0</v>
      </c>
      <c r="J171" s="405">
        <v>0</v>
      </c>
      <c r="K171" s="406">
        <v>450000</v>
      </c>
      <c r="L171" s="405">
        <v>0</v>
      </c>
      <c r="M171" s="405">
        <v>0</v>
      </c>
      <c r="N171" s="405">
        <v>0</v>
      </c>
      <c r="O171" s="405">
        <v>0</v>
      </c>
      <c r="P171" s="405">
        <v>0</v>
      </c>
      <c r="Q171" s="405">
        <v>0</v>
      </c>
      <c r="R171" s="405">
        <v>0</v>
      </c>
      <c r="S171" s="406">
        <v>450000</v>
      </c>
      <c r="T171" s="406">
        <v>200000</v>
      </c>
      <c r="U171" s="406">
        <v>650000</v>
      </c>
    </row>
    <row r="172" spans="1:21">
      <c r="A172" s="402"/>
      <c r="B172" s="403"/>
      <c r="C172" s="403"/>
      <c r="D172" s="404"/>
      <c r="E172" s="405"/>
      <c r="F172" s="405"/>
      <c r="G172" s="405"/>
      <c r="H172" s="405"/>
      <c r="I172" s="405"/>
      <c r="J172" s="405"/>
      <c r="K172" s="406"/>
      <c r="L172" s="405"/>
      <c r="M172" s="405"/>
      <c r="N172" s="405"/>
      <c r="O172" s="405"/>
      <c r="P172" s="405"/>
      <c r="Q172" s="405"/>
      <c r="R172" s="405"/>
      <c r="S172" s="406"/>
      <c r="T172" s="406"/>
      <c r="U172" s="406"/>
    </row>
    <row r="173" spans="1:21" ht="15" customHeight="1">
      <c r="A173" s="402">
        <v>81</v>
      </c>
      <c r="B173" s="403" t="s">
        <v>230</v>
      </c>
      <c r="C173" s="403" t="s">
        <v>231</v>
      </c>
      <c r="D173" s="404">
        <v>44669</v>
      </c>
      <c r="E173" s="405">
        <v>20</v>
      </c>
      <c r="F173" s="405">
        <v>0</v>
      </c>
      <c r="G173" s="405">
        <v>0</v>
      </c>
      <c r="H173" s="405">
        <v>20</v>
      </c>
      <c r="I173" s="405">
        <v>0</v>
      </c>
      <c r="J173" s="405">
        <v>0</v>
      </c>
      <c r="K173" s="406">
        <v>450000</v>
      </c>
      <c r="L173" s="405">
        <v>0</v>
      </c>
      <c r="M173" s="405">
        <v>0</v>
      </c>
      <c r="N173" s="405">
        <v>0</v>
      </c>
      <c r="O173" s="405">
        <v>0</v>
      </c>
      <c r="P173" s="405">
        <v>0</v>
      </c>
      <c r="Q173" s="405">
        <v>0</v>
      </c>
      <c r="R173" s="405">
        <v>0</v>
      </c>
      <c r="S173" s="406">
        <v>450000</v>
      </c>
      <c r="T173" s="406">
        <v>200000</v>
      </c>
      <c r="U173" s="406">
        <v>650000</v>
      </c>
    </row>
    <row r="174" spans="1:21">
      <c r="A174" s="402"/>
      <c r="B174" s="403"/>
      <c r="C174" s="403"/>
      <c r="D174" s="404"/>
      <c r="E174" s="405"/>
      <c r="F174" s="405"/>
      <c r="G174" s="405"/>
      <c r="H174" s="405"/>
      <c r="I174" s="405"/>
      <c r="J174" s="405"/>
      <c r="K174" s="406"/>
      <c r="L174" s="405"/>
      <c r="M174" s="405"/>
      <c r="N174" s="405"/>
      <c r="O174" s="405"/>
      <c r="P174" s="405"/>
      <c r="Q174" s="405"/>
      <c r="R174" s="405"/>
      <c r="S174" s="406"/>
      <c r="T174" s="406"/>
      <c r="U174" s="406"/>
    </row>
    <row r="175" spans="1:21" ht="15" customHeight="1">
      <c r="A175" s="402">
        <v>82</v>
      </c>
      <c r="B175" s="403" t="s">
        <v>290</v>
      </c>
      <c r="C175" s="403" t="s">
        <v>291</v>
      </c>
      <c r="D175" s="404">
        <v>44725</v>
      </c>
      <c r="E175" s="405">
        <v>19</v>
      </c>
      <c r="F175" s="405">
        <v>0</v>
      </c>
      <c r="G175" s="405">
        <v>0</v>
      </c>
      <c r="H175" s="405">
        <v>19</v>
      </c>
      <c r="I175" s="405">
        <v>0</v>
      </c>
      <c r="J175" s="405">
        <v>0</v>
      </c>
      <c r="K175" s="406">
        <v>427500</v>
      </c>
      <c r="L175" s="405">
        <v>0</v>
      </c>
      <c r="M175" s="405">
        <v>0</v>
      </c>
      <c r="N175" s="405">
        <v>0</v>
      </c>
      <c r="O175" s="405">
        <v>0</v>
      </c>
      <c r="P175" s="405">
        <v>0</v>
      </c>
      <c r="Q175" s="405">
        <v>0</v>
      </c>
      <c r="R175" s="405">
        <v>0</v>
      </c>
      <c r="S175" s="406">
        <v>427500</v>
      </c>
      <c r="T175" s="406">
        <v>190000</v>
      </c>
      <c r="U175" s="406">
        <v>617500</v>
      </c>
    </row>
    <row r="176" spans="1:21">
      <c r="A176" s="402"/>
      <c r="B176" s="403"/>
      <c r="C176" s="403"/>
      <c r="D176" s="404"/>
      <c r="E176" s="405"/>
      <c r="F176" s="405"/>
      <c r="G176" s="405"/>
      <c r="H176" s="405"/>
      <c r="I176" s="405"/>
      <c r="J176" s="405"/>
      <c r="K176" s="406"/>
      <c r="L176" s="405"/>
      <c r="M176" s="405"/>
      <c r="N176" s="405"/>
      <c r="O176" s="405"/>
      <c r="P176" s="405"/>
      <c r="Q176" s="405"/>
      <c r="R176" s="405"/>
      <c r="S176" s="406"/>
      <c r="T176" s="406"/>
      <c r="U176" s="406"/>
    </row>
    <row r="177" spans="1:21" ht="15" customHeight="1">
      <c r="A177" s="402">
        <v>83</v>
      </c>
      <c r="B177" s="403" t="s">
        <v>334</v>
      </c>
      <c r="C177" s="403" t="s">
        <v>335</v>
      </c>
      <c r="D177" s="404">
        <v>44740</v>
      </c>
      <c r="E177" s="405">
        <v>21</v>
      </c>
      <c r="F177" s="405">
        <v>0</v>
      </c>
      <c r="G177" s="405">
        <v>0</v>
      </c>
      <c r="H177" s="405">
        <v>21</v>
      </c>
      <c r="I177" s="405">
        <v>0</v>
      </c>
      <c r="J177" s="405">
        <v>0</v>
      </c>
      <c r="K177" s="406">
        <v>472500</v>
      </c>
      <c r="L177" s="405">
        <v>0</v>
      </c>
      <c r="M177" s="405">
        <v>0</v>
      </c>
      <c r="N177" s="405">
        <v>0</v>
      </c>
      <c r="O177" s="405">
        <v>0</v>
      </c>
      <c r="P177" s="405">
        <v>0</v>
      </c>
      <c r="Q177" s="405">
        <v>0</v>
      </c>
      <c r="R177" s="405">
        <v>0</v>
      </c>
      <c r="S177" s="406">
        <v>472500</v>
      </c>
      <c r="T177" s="406">
        <v>210000</v>
      </c>
      <c r="U177" s="406">
        <v>682500</v>
      </c>
    </row>
    <row r="178" spans="1:21">
      <c r="A178" s="402"/>
      <c r="B178" s="403"/>
      <c r="C178" s="403"/>
      <c r="D178" s="404"/>
      <c r="E178" s="405"/>
      <c r="F178" s="405"/>
      <c r="G178" s="405"/>
      <c r="H178" s="405"/>
      <c r="I178" s="405"/>
      <c r="J178" s="405"/>
      <c r="K178" s="406"/>
      <c r="L178" s="405"/>
      <c r="M178" s="405"/>
      <c r="N178" s="405"/>
      <c r="O178" s="405"/>
      <c r="P178" s="405"/>
      <c r="Q178" s="405"/>
      <c r="R178" s="405"/>
      <c r="S178" s="406"/>
      <c r="T178" s="406"/>
      <c r="U178" s="406"/>
    </row>
    <row r="179" spans="1:21" ht="15" customHeight="1">
      <c r="A179" s="402">
        <v>84</v>
      </c>
      <c r="B179" s="403" t="s">
        <v>232</v>
      </c>
      <c r="C179" s="403" t="s">
        <v>233</v>
      </c>
      <c r="D179" s="404">
        <v>44669</v>
      </c>
      <c r="E179" s="405">
        <v>21</v>
      </c>
      <c r="F179" s="405">
        <v>0</v>
      </c>
      <c r="G179" s="405">
        <v>0</v>
      </c>
      <c r="H179" s="405">
        <v>21</v>
      </c>
      <c r="I179" s="405">
        <v>0</v>
      </c>
      <c r="J179" s="405">
        <v>0</v>
      </c>
      <c r="K179" s="406">
        <v>472500</v>
      </c>
      <c r="L179" s="405">
        <v>0</v>
      </c>
      <c r="M179" s="405">
        <v>0</v>
      </c>
      <c r="N179" s="405">
        <v>0</v>
      </c>
      <c r="O179" s="405">
        <v>0</v>
      </c>
      <c r="P179" s="405">
        <v>0</v>
      </c>
      <c r="Q179" s="405">
        <v>0</v>
      </c>
      <c r="R179" s="405">
        <v>0</v>
      </c>
      <c r="S179" s="406">
        <v>472500</v>
      </c>
      <c r="T179" s="406">
        <v>210000</v>
      </c>
      <c r="U179" s="406">
        <v>682500</v>
      </c>
    </row>
    <row r="180" spans="1:21">
      <c r="A180" s="402"/>
      <c r="B180" s="403"/>
      <c r="C180" s="403"/>
      <c r="D180" s="404"/>
      <c r="E180" s="405"/>
      <c r="F180" s="405"/>
      <c r="G180" s="405"/>
      <c r="H180" s="405"/>
      <c r="I180" s="405"/>
      <c r="J180" s="405"/>
      <c r="K180" s="406"/>
      <c r="L180" s="405"/>
      <c r="M180" s="405"/>
      <c r="N180" s="405"/>
      <c r="O180" s="405"/>
      <c r="P180" s="405"/>
      <c r="Q180" s="405"/>
      <c r="R180" s="405"/>
      <c r="S180" s="406"/>
      <c r="T180" s="406"/>
      <c r="U180" s="406"/>
    </row>
    <row r="181" spans="1:21" ht="15" customHeight="1">
      <c r="A181" s="402">
        <v>85</v>
      </c>
      <c r="B181" s="403" t="s">
        <v>234</v>
      </c>
      <c r="C181" s="403" t="s">
        <v>235</v>
      </c>
      <c r="D181" s="404">
        <v>44669</v>
      </c>
      <c r="E181" s="405">
        <v>20</v>
      </c>
      <c r="F181" s="405">
        <v>0</v>
      </c>
      <c r="G181" s="405">
        <v>0</v>
      </c>
      <c r="H181" s="405">
        <v>20</v>
      </c>
      <c r="I181" s="405">
        <v>0</v>
      </c>
      <c r="J181" s="405">
        <v>0</v>
      </c>
      <c r="K181" s="406">
        <v>450000</v>
      </c>
      <c r="L181" s="405">
        <v>0</v>
      </c>
      <c r="M181" s="405">
        <v>0</v>
      </c>
      <c r="N181" s="405">
        <v>0</v>
      </c>
      <c r="O181" s="405">
        <v>0</v>
      </c>
      <c r="P181" s="405">
        <v>0</v>
      </c>
      <c r="Q181" s="405">
        <v>0</v>
      </c>
      <c r="R181" s="405">
        <v>0</v>
      </c>
      <c r="S181" s="406">
        <v>450000</v>
      </c>
      <c r="T181" s="406">
        <v>200000</v>
      </c>
      <c r="U181" s="406">
        <v>650000</v>
      </c>
    </row>
    <row r="182" spans="1:21">
      <c r="A182" s="402"/>
      <c r="B182" s="403"/>
      <c r="C182" s="403"/>
      <c r="D182" s="404"/>
      <c r="E182" s="405"/>
      <c r="F182" s="405"/>
      <c r="G182" s="405"/>
      <c r="H182" s="405"/>
      <c r="I182" s="405"/>
      <c r="J182" s="405"/>
      <c r="K182" s="406"/>
      <c r="L182" s="405"/>
      <c r="M182" s="405"/>
      <c r="N182" s="405"/>
      <c r="O182" s="405"/>
      <c r="P182" s="405"/>
      <c r="Q182" s="405"/>
      <c r="R182" s="405"/>
      <c r="S182" s="406"/>
      <c r="T182" s="406"/>
      <c r="U182" s="406"/>
    </row>
    <row r="183" spans="1:21" ht="15" customHeight="1">
      <c r="A183" s="402">
        <v>86</v>
      </c>
      <c r="B183" s="403" t="s">
        <v>236</v>
      </c>
      <c r="C183" s="403" t="s">
        <v>237</v>
      </c>
      <c r="D183" s="404">
        <v>44669</v>
      </c>
      <c r="E183" s="405">
        <v>18</v>
      </c>
      <c r="F183" s="405">
        <v>0</v>
      </c>
      <c r="G183" s="405">
        <v>0</v>
      </c>
      <c r="H183" s="405">
        <v>18</v>
      </c>
      <c r="I183" s="405">
        <v>0</v>
      </c>
      <c r="J183" s="405">
        <v>0</v>
      </c>
      <c r="K183" s="406">
        <v>405000</v>
      </c>
      <c r="L183" s="405">
        <v>0</v>
      </c>
      <c r="M183" s="405">
        <v>0</v>
      </c>
      <c r="N183" s="405">
        <v>0</v>
      </c>
      <c r="O183" s="405">
        <v>0</v>
      </c>
      <c r="P183" s="405">
        <v>0</v>
      </c>
      <c r="Q183" s="405">
        <v>0</v>
      </c>
      <c r="R183" s="405">
        <v>0</v>
      </c>
      <c r="S183" s="406">
        <v>405000</v>
      </c>
      <c r="T183" s="406">
        <v>180000</v>
      </c>
      <c r="U183" s="406">
        <v>585000</v>
      </c>
    </row>
    <row r="184" spans="1:21">
      <c r="A184" s="402"/>
      <c r="B184" s="403"/>
      <c r="C184" s="403"/>
      <c r="D184" s="404"/>
      <c r="E184" s="405"/>
      <c r="F184" s="405"/>
      <c r="G184" s="405"/>
      <c r="H184" s="405"/>
      <c r="I184" s="405"/>
      <c r="J184" s="405"/>
      <c r="K184" s="406"/>
      <c r="L184" s="405"/>
      <c r="M184" s="405"/>
      <c r="N184" s="405"/>
      <c r="O184" s="405"/>
      <c r="P184" s="405"/>
      <c r="Q184" s="405"/>
      <c r="R184" s="405"/>
      <c r="S184" s="406"/>
      <c r="T184" s="406"/>
      <c r="U184" s="406"/>
    </row>
    <row r="185" spans="1:21" ht="15" customHeight="1">
      <c r="A185" s="402">
        <v>87</v>
      </c>
      <c r="B185" s="403" t="s">
        <v>336</v>
      </c>
      <c r="C185" s="403" t="s">
        <v>337</v>
      </c>
      <c r="D185" s="404">
        <v>44740</v>
      </c>
      <c r="E185" s="405">
        <v>21</v>
      </c>
      <c r="F185" s="405">
        <v>0</v>
      </c>
      <c r="G185" s="405">
        <v>0</v>
      </c>
      <c r="H185" s="405">
        <v>21</v>
      </c>
      <c r="I185" s="405">
        <v>0</v>
      </c>
      <c r="J185" s="405">
        <v>0</v>
      </c>
      <c r="K185" s="406">
        <v>472500</v>
      </c>
      <c r="L185" s="405">
        <v>0</v>
      </c>
      <c r="M185" s="405">
        <v>0</v>
      </c>
      <c r="N185" s="405">
        <v>0</v>
      </c>
      <c r="O185" s="405">
        <v>0</v>
      </c>
      <c r="P185" s="405">
        <v>0</v>
      </c>
      <c r="Q185" s="405">
        <v>0</v>
      </c>
      <c r="R185" s="405">
        <v>0</v>
      </c>
      <c r="S185" s="406">
        <v>472500</v>
      </c>
      <c r="T185" s="406">
        <v>210000</v>
      </c>
      <c r="U185" s="406">
        <v>682500</v>
      </c>
    </row>
    <row r="186" spans="1:21">
      <c r="A186" s="402"/>
      <c r="B186" s="403"/>
      <c r="C186" s="403"/>
      <c r="D186" s="404"/>
      <c r="E186" s="405"/>
      <c r="F186" s="405"/>
      <c r="G186" s="405"/>
      <c r="H186" s="405"/>
      <c r="I186" s="405"/>
      <c r="J186" s="405"/>
      <c r="K186" s="406"/>
      <c r="L186" s="405"/>
      <c r="M186" s="405"/>
      <c r="N186" s="405"/>
      <c r="O186" s="405"/>
      <c r="P186" s="405"/>
      <c r="Q186" s="405"/>
      <c r="R186" s="405"/>
      <c r="S186" s="406"/>
      <c r="T186" s="406"/>
      <c r="U186" s="406"/>
    </row>
    <row r="187" spans="1:21" ht="15" customHeight="1">
      <c r="A187" s="402">
        <v>88</v>
      </c>
      <c r="B187" s="403" t="s">
        <v>272</v>
      </c>
      <c r="C187" s="403" t="s">
        <v>273</v>
      </c>
      <c r="D187" s="404">
        <v>44712</v>
      </c>
      <c r="E187" s="405">
        <v>21</v>
      </c>
      <c r="F187" s="405">
        <v>0</v>
      </c>
      <c r="G187" s="405">
        <v>0</v>
      </c>
      <c r="H187" s="405">
        <v>21</v>
      </c>
      <c r="I187" s="405">
        <v>0</v>
      </c>
      <c r="J187" s="405">
        <v>0</v>
      </c>
      <c r="K187" s="406">
        <v>472500</v>
      </c>
      <c r="L187" s="405">
        <v>0</v>
      </c>
      <c r="M187" s="405">
        <v>0</v>
      </c>
      <c r="N187" s="405">
        <v>0</v>
      </c>
      <c r="O187" s="405">
        <v>0</v>
      </c>
      <c r="P187" s="405">
        <v>0</v>
      </c>
      <c r="Q187" s="405">
        <v>0</v>
      </c>
      <c r="R187" s="405">
        <v>0</v>
      </c>
      <c r="S187" s="406">
        <v>472500</v>
      </c>
      <c r="T187" s="406">
        <v>210000</v>
      </c>
      <c r="U187" s="406">
        <v>682500</v>
      </c>
    </row>
    <row r="188" spans="1:21">
      <c r="A188" s="402"/>
      <c r="B188" s="403"/>
      <c r="C188" s="403"/>
      <c r="D188" s="404"/>
      <c r="E188" s="405"/>
      <c r="F188" s="405"/>
      <c r="G188" s="405"/>
      <c r="H188" s="405"/>
      <c r="I188" s="405"/>
      <c r="J188" s="405"/>
      <c r="K188" s="406"/>
      <c r="L188" s="405"/>
      <c r="M188" s="405"/>
      <c r="N188" s="405"/>
      <c r="O188" s="405"/>
      <c r="P188" s="405"/>
      <c r="Q188" s="405"/>
      <c r="R188" s="405"/>
      <c r="S188" s="406"/>
      <c r="T188" s="406"/>
      <c r="U188" s="406"/>
    </row>
    <row r="189" spans="1:21" ht="15" customHeight="1">
      <c r="A189" s="402">
        <v>89</v>
      </c>
      <c r="B189" s="403" t="s">
        <v>338</v>
      </c>
      <c r="C189" s="403" t="s">
        <v>339</v>
      </c>
      <c r="D189" s="404">
        <v>44740</v>
      </c>
      <c r="E189" s="405">
        <v>21</v>
      </c>
      <c r="F189" s="405">
        <v>0</v>
      </c>
      <c r="G189" s="405">
        <v>0</v>
      </c>
      <c r="H189" s="405">
        <v>21</v>
      </c>
      <c r="I189" s="405">
        <v>0</v>
      </c>
      <c r="J189" s="405">
        <v>0</v>
      </c>
      <c r="K189" s="406">
        <v>472500</v>
      </c>
      <c r="L189" s="405">
        <v>0</v>
      </c>
      <c r="M189" s="405">
        <v>0</v>
      </c>
      <c r="N189" s="405">
        <v>0</v>
      </c>
      <c r="O189" s="405">
        <v>0</v>
      </c>
      <c r="P189" s="405">
        <v>0</v>
      </c>
      <c r="Q189" s="405">
        <v>0</v>
      </c>
      <c r="R189" s="405">
        <v>0</v>
      </c>
      <c r="S189" s="406">
        <v>472500</v>
      </c>
      <c r="T189" s="406">
        <v>210000</v>
      </c>
      <c r="U189" s="406">
        <v>682500</v>
      </c>
    </row>
    <row r="190" spans="1:21">
      <c r="A190" s="402"/>
      <c r="B190" s="403"/>
      <c r="C190" s="403"/>
      <c r="D190" s="404"/>
      <c r="E190" s="405"/>
      <c r="F190" s="405"/>
      <c r="G190" s="405"/>
      <c r="H190" s="405"/>
      <c r="I190" s="405"/>
      <c r="J190" s="405"/>
      <c r="K190" s="406"/>
      <c r="L190" s="405"/>
      <c r="M190" s="405"/>
      <c r="N190" s="405"/>
      <c r="O190" s="405"/>
      <c r="P190" s="405"/>
      <c r="Q190" s="405"/>
      <c r="R190" s="405"/>
      <c r="S190" s="406"/>
      <c r="T190" s="406"/>
      <c r="U190" s="406"/>
    </row>
    <row r="191" spans="1:21" ht="15" customHeight="1">
      <c r="A191" s="402">
        <v>90</v>
      </c>
      <c r="B191" s="403" t="s">
        <v>292</v>
      </c>
      <c r="C191" s="403" t="s">
        <v>293</v>
      </c>
      <c r="D191" s="404">
        <v>44725</v>
      </c>
      <c r="E191" s="405">
        <v>21</v>
      </c>
      <c r="F191" s="405">
        <v>0</v>
      </c>
      <c r="G191" s="405">
        <v>0</v>
      </c>
      <c r="H191" s="405">
        <v>21</v>
      </c>
      <c r="I191" s="405">
        <v>0</v>
      </c>
      <c r="J191" s="405">
        <v>0</v>
      </c>
      <c r="K191" s="406">
        <v>472500</v>
      </c>
      <c r="L191" s="405">
        <v>0</v>
      </c>
      <c r="M191" s="405">
        <v>0</v>
      </c>
      <c r="N191" s="405">
        <v>0</v>
      </c>
      <c r="O191" s="405">
        <v>0</v>
      </c>
      <c r="P191" s="405">
        <v>0</v>
      </c>
      <c r="Q191" s="405">
        <v>0</v>
      </c>
      <c r="R191" s="405">
        <v>0</v>
      </c>
      <c r="S191" s="406">
        <v>472500</v>
      </c>
      <c r="T191" s="406">
        <v>210000</v>
      </c>
      <c r="U191" s="406">
        <v>682500</v>
      </c>
    </row>
    <row r="192" spans="1:21">
      <c r="A192" s="402"/>
      <c r="B192" s="403"/>
      <c r="C192" s="403"/>
      <c r="D192" s="404"/>
      <c r="E192" s="405"/>
      <c r="F192" s="405"/>
      <c r="G192" s="405"/>
      <c r="H192" s="405"/>
      <c r="I192" s="405"/>
      <c r="J192" s="405"/>
      <c r="K192" s="406"/>
      <c r="L192" s="405"/>
      <c r="M192" s="405"/>
      <c r="N192" s="405"/>
      <c r="O192" s="405"/>
      <c r="P192" s="405"/>
      <c r="Q192" s="405"/>
      <c r="R192" s="405"/>
      <c r="S192" s="406"/>
      <c r="T192" s="406"/>
      <c r="U192" s="406"/>
    </row>
    <row r="193" spans="1:21" ht="15" customHeight="1">
      <c r="A193" s="402">
        <v>91</v>
      </c>
      <c r="B193" s="403" t="s">
        <v>340</v>
      </c>
      <c r="C193" s="403" t="s">
        <v>341</v>
      </c>
      <c r="D193" s="404">
        <v>44740</v>
      </c>
      <c r="E193" s="405">
        <v>15</v>
      </c>
      <c r="F193" s="405">
        <v>0</v>
      </c>
      <c r="G193" s="405">
        <v>0</v>
      </c>
      <c r="H193" s="405">
        <v>15</v>
      </c>
      <c r="I193" s="405">
        <v>0</v>
      </c>
      <c r="J193" s="405">
        <v>0</v>
      </c>
      <c r="K193" s="406">
        <v>337500</v>
      </c>
      <c r="L193" s="405">
        <v>0</v>
      </c>
      <c r="M193" s="405">
        <v>0</v>
      </c>
      <c r="N193" s="405">
        <v>0</v>
      </c>
      <c r="O193" s="405">
        <v>0</v>
      </c>
      <c r="P193" s="405">
        <v>0</v>
      </c>
      <c r="Q193" s="405">
        <v>0</v>
      </c>
      <c r="R193" s="405">
        <v>0</v>
      </c>
      <c r="S193" s="406">
        <v>337500</v>
      </c>
      <c r="T193" s="406">
        <v>150000</v>
      </c>
      <c r="U193" s="406">
        <v>487500</v>
      </c>
    </row>
    <row r="194" spans="1:21">
      <c r="A194" s="402"/>
      <c r="B194" s="403"/>
      <c r="C194" s="403"/>
      <c r="D194" s="404"/>
      <c r="E194" s="405"/>
      <c r="F194" s="405"/>
      <c r="G194" s="405"/>
      <c r="H194" s="405"/>
      <c r="I194" s="405"/>
      <c r="J194" s="405"/>
      <c r="K194" s="406"/>
      <c r="L194" s="405"/>
      <c r="M194" s="405"/>
      <c r="N194" s="405"/>
      <c r="O194" s="405"/>
      <c r="P194" s="405"/>
      <c r="Q194" s="405"/>
      <c r="R194" s="405"/>
      <c r="S194" s="406"/>
      <c r="T194" s="406"/>
      <c r="U194" s="406"/>
    </row>
    <row r="195" spans="1:21" ht="15" customHeight="1">
      <c r="A195" s="402">
        <v>92</v>
      </c>
      <c r="B195" s="403" t="s">
        <v>342</v>
      </c>
      <c r="C195" s="403" t="s">
        <v>343</v>
      </c>
      <c r="D195" s="404">
        <v>44740</v>
      </c>
      <c r="E195" s="405">
        <v>20</v>
      </c>
      <c r="F195" s="405">
        <v>0</v>
      </c>
      <c r="G195" s="405">
        <v>0</v>
      </c>
      <c r="H195" s="405">
        <v>20</v>
      </c>
      <c r="I195" s="405">
        <v>0</v>
      </c>
      <c r="J195" s="405">
        <v>0</v>
      </c>
      <c r="K195" s="406">
        <v>450000</v>
      </c>
      <c r="L195" s="405">
        <v>0</v>
      </c>
      <c r="M195" s="405">
        <v>0</v>
      </c>
      <c r="N195" s="405">
        <v>0</v>
      </c>
      <c r="O195" s="405">
        <v>0</v>
      </c>
      <c r="P195" s="405">
        <v>0</v>
      </c>
      <c r="Q195" s="405">
        <v>0</v>
      </c>
      <c r="R195" s="405">
        <v>0</v>
      </c>
      <c r="S195" s="406">
        <v>450000</v>
      </c>
      <c r="T195" s="406">
        <v>200000</v>
      </c>
      <c r="U195" s="406">
        <v>650000</v>
      </c>
    </row>
    <row r="196" spans="1:21">
      <c r="A196" s="402"/>
      <c r="B196" s="403"/>
      <c r="C196" s="403"/>
      <c r="D196" s="404"/>
      <c r="E196" s="405"/>
      <c r="F196" s="405"/>
      <c r="G196" s="405"/>
      <c r="H196" s="405"/>
      <c r="I196" s="405"/>
      <c r="J196" s="405"/>
      <c r="K196" s="406"/>
      <c r="L196" s="405"/>
      <c r="M196" s="405"/>
      <c r="N196" s="405"/>
      <c r="O196" s="405"/>
      <c r="P196" s="405"/>
      <c r="Q196" s="405"/>
      <c r="R196" s="405"/>
      <c r="S196" s="406"/>
      <c r="T196" s="406"/>
      <c r="U196" s="406"/>
    </row>
    <row r="197" spans="1:21" ht="15" customHeight="1">
      <c r="A197" s="402">
        <v>93</v>
      </c>
      <c r="B197" s="403" t="s">
        <v>142</v>
      </c>
      <c r="C197" s="403" t="s">
        <v>143</v>
      </c>
      <c r="D197" s="404">
        <v>44550</v>
      </c>
      <c r="E197" s="405">
        <v>15</v>
      </c>
      <c r="F197" s="405">
        <v>0</v>
      </c>
      <c r="G197" s="405">
        <v>0</v>
      </c>
      <c r="H197" s="405">
        <v>15</v>
      </c>
      <c r="I197" s="405">
        <v>0</v>
      </c>
      <c r="J197" s="405">
        <v>0</v>
      </c>
      <c r="K197" s="406">
        <v>337500</v>
      </c>
      <c r="L197" s="405">
        <v>0</v>
      </c>
      <c r="M197" s="405">
        <v>0</v>
      </c>
      <c r="N197" s="405">
        <v>0</v>
      </c>
      <c r="O197" s="405">
        <v>0</v>
      </c>
      <c r="P197" s="405">
        <v>0</v>
      </c>
      <c r="Q197" s="405">
        <v>0</v>
      </c>
      <c r="R197" s="405">
        <v>0</v>
      </c>
      <c r="S197" s="406">
        <v>337500</v>
      </c>
      <c r="T197" s="406">
        <v>150000</v>
      </c>
      <c r="U197" s="406">
        <v>487500</v>
      </c>
    </row>
    <row r="198" spans="1:21">
      <c r="A198" s="402"/>
      <c r="B198" s="403"/>
      <c r="C198" s="403"/>
      <c r="D198" s="404"/>
      <c r="E198" s="405"/>
      <c r="F198" s="405"/>
      <c r="G198" s="405"/>
      <c r="H198" s="405"/>
      <c r="I198" s="405"/>
      <c r="J198" s="405"/>
      <c r="K198" s="406"/>
      <c r="L198" s="405"/>
      <c r="M198" s="405"/>
      <c r="N198" s="405"/>
      <c r="O198" s="405"/>
      <c r="P198" s="405"/>
      <c r="Q198" s="405"/>
      <c r="R198" s="405"/>
      <c r="S198" s="406"/>
      <c r="T198" s="406"/>
      <c r="U198" s="406"/>
    </row>
    <row r="199" spans="1:21" ht="15" customHeight="1">
      <c r="A199" s="402">
        <v>94</v>
      </c>
      <c r="B199" s="403" t="s">
        <v>144</v>
      </c>
      <c r="C199" s="403" t="s">
        <v>145</v>
      </c>
      <c r="D199" s="404">
        <v>44550</v>
      </c>
      <c r="E199" s="405">
        <v>20</v>
      </c>
      <c r="F199" s="405">
        <v>0</v>
      </c>
      <c r="G199" s="405">
        <v>0</v>
      </c>
      <c r="H199" s="405">
        <v>20</v>
      </c>
      <c r="I199" s="405">
        <v>0</v>
      </c>
      <c r="J199" s="405">
        <v>0</v>
      </c>
      <c r="K199" s="406">
        <v>450000</v>
      </c>
      <c r="L199" s="405">
        <v>0</v>
      </c>
      <c r="M199" s="405">
        <v>0</v>
      </c>
      <c r="N199" s="405">
        <v>0</v>
      </c>
      <c r="O199" s="405">
        <v>0</v>
      </c>
      <c r="P199" s="405">
        <v>0</v>
      </c>
      <c r="Q199" s="405">
        <v>0</v>
      </c>
      <c r="R199" s="405">
        <v>0</v>
      </c>
      <c r="S199" s="406">
        <v>450000</v>
      </c>
      <c r="T199" s="406">
        <v>200000</v>
      </c>
      <c r="U199" s="406">
        <v>650000</v>
      </c>
    </row>
    <row r="200" spans="1:21">
      <c r="A200" s="402"/>
      <c r="B200" s="403"/>
      <c r="C200" s="403"/>
      <c r="D200" s="404"/>
      <c r="E200" s="405"/>
      <c r="F200" s="405"/>
      <c r="G200" s="405"/>
      <c r="H200" s="405"/>
      <c r="I200" s="405"/>
      <c r="J200" s="405"/>
      <c r="K200" s="406"/>
      <c r="L200" s="405"/>
      <c r="M200" s="405"/>
      <c r="N200" s="405"/>
      <c r="O200" s="405"/>
      <c r="P200" s="405"/>
      <c r="Q200" s="405"/>
      <c r="R200" s="405"/>
      <c r="S200" s="406"/>
      <c r="T200" s="406"/>
      <c r="U200" s="406"/>
    </row>
    <row r="201" spans="1:21" ht="15" customHeight="1">
      <c r="A201" s="402">
        <v>95</v>
      </c>
      <c r="B201" s="403" t="s">
        <v>274</v>
      </c>
      <c r="C201" s="403" t="s">
        <v>275</v>
      </c>
      <c r="D201" s="404">
        <v>44712</v>
      </c>
      <c r="E201" s="405">
        <v>21</v>
      </c>
      <c r="F201" s="405">
        <v>0</v>
      </c>
      <c r="G201" s="405">
        <v>0</v>
      </c>
      <c r="H201" s="405">
        <v>21</v>
      </c>
      <c r="I201" s="405">
        <v>0</v>
      </c>
      <c r="J201" s="405">
        <v>0</v>
      </c>
      <c r="K201" s="406">
        <v>472500</v>
      </c>
      <c r="L201" s="405">
        <v>0</v>
      </c>
      <c r="M201" s="405">
        <v>0</v>
      </c>
      <c r="N201" s="405">
        <v>0</v>
      </c>
      <c r="O201" s="405">
        <v>0</v>
      </c>
      <c r="P201" s="405">
        <v>0</v>
      </c>
      <c r="Q201" s="405">
        <v>0</v>
      </c>
      <c r="R201" s="405">
        <v>0</v>
      </c>
      <c r="S201" s="406">
        <v>472500</v>
      </c>
      <c r="T201" s="406">
        <v>210000</v>
      </c>
      <c r="U201" s="406">
        <v>682500</v>
      </c>
    </row>
    <row r="202" spans="1:21">
      <c r="A202" s="402"/>
      <c r="B202" s="403"/>
      <c r="C202" s="403"/>
      <c r="D202" s="404"/>
      <c r="E202" s="405"/>
      <c r="F202" s="405"/>
      <c r="G202" s="405"/>
      <c r="H202" s="405"/>
      <c r="I202" s="405"/>
      <c r="J202" s="405"/>
      <c r="K202" s="406"/>
      <c r="L202" s="405"/>
      <c r="M202" s="405"/>
      <c r="N202" s="405"/>
      <c r="O202" s="405"/>
      <c r="P202" s="405"/>
      <c r="Q202" s="405"/>
      <c r="R202" s="405"/>
      <c r="S202" s="406"/>
      <c r="T202" s="406"/>
      <c r="U202" s="406"/>
    </row>
    <row r="203" spans="1:21" ht="15" customHeight="1">
      <c r="A203" s="402">
        <v>96</v>
      </c>
      <c r="B203" s="403" t="s">
        <v>152</v>
      </c>
      <c r="C203" s="403" t="s">
        <v>153</v>
      </c>
      <c r="D203" s="404">
        <v>44553</v>
      </c>
      <c r="E203" s="405">
        <v>21</v>
      </c>
      <c r="F203" s="405">
        <v>0</v>
      </c>
      <c r="G203" s="405">
        <v>0</v>
      </c>
      <c r="H203" s="405">
        <v>21</v>
      </c>
      <c r="I203" s="405">
        <v>0</v>
      </c>
      <c r="J203" s="405">
        <v>0</v>
      </c>
      <c r="K203" s="406">
        <v>472500</v>
      </c>
      <c r="L203" s="405">
        <v>0</v>
      </c>
      <c r="M203" s="405">
        <v>0</v>
      </c>
      <c r="N203" s="405">
        <v>0</v>
      </c>
      <c r="O203" s="405">
        <v>0</v>
      </c>
      <c r="P203" s="405">
        <v>0</v>
      </c>
      <c r="Q203" s="405">
        <v>0</v>
      </c>
      <c r="R203" s="405">
        <v>0</v>
      </c>
      <c r="S203" s="406">
        <v>472500</v>
      </c>
      <c r="T203" s="406">
        <v>210000</v>
      </c>
      <c r="U203" s="406">
        <v>682500</v>
      </c>
    </row>
    <row r="204" spans="1:21">
      <c r="A204" s="402"/>
      <c r="B204" s="403"/>
      <c r="C204" s="403"/>
      <c r="D204" s="404"/>
      <c r="E204" s="405"/>
      <c r="F204" s="405"/>
      <c r="G204" s="405"/>
      <c r="H204" s="405"/>
      <c r="I204" s="405"/>
      <c r="J204" s="405"/>
      <c r="K204" s="406"/>
      <c r="L204" s="405"/>
      <c r="M204" s="405"/>
      <c r="N204" s="405"/>
      <c r="O204" s="405"/>
      <c r="P204" s="405"/>
      <c r="Q204" s="405"/>
      <c r="R204" s="405"/>
      <c r="S204" s="406"/>
      <c r="T204" s="406"/>
      <c r="U204" s="406"/>
    </row>
    <row r="205" spans="1:21" ht="15" customHeight="1">
      <c r="A205" s="402">
        <v>97</v>
      </c>
      <c r="B205" s="403" t="s">
        <v>238</v>
      </c>
      <c r="C205" s="403" t="s">
        <v>239</v>
      </c>
      <c r="D205" s="404">
        <v>44669</v>
      </c>
      <c r="E205" s="405">
        <v>21</v>
      </c>
      <c r="F205" s="405">
        <v>0</v>
      </c>
      <c r="G205" s="405">
        <v>0</v>
      </c>
      <c r="H205" s="405">
        <v>21</v>
      </c>
      <c r="I205" s="405">
        <v>0</v>
      </c>
      <c r="J205" s="405">
        <v>0</v>
      </c>
      <c r="K205" s="406">
        <v>472500</v>
      </c>
      <c r="L205" s="405">
        <v>0</v>
      </c>
      <c r="M205" s="405">
        <v>0</v>
      </c>
      <c r="N205" s="405">
        <v>0</v>
      </c>
      <c r="O205" s="405">
        <v>0</v>
      </c>
      <c r="P205" s="405">
        <v>0</v>
      </c>
      <c r="Q205" s="405">
        <v>0</v>
      </c>
      <c r="R205" s="405">
        <v>0</v>
      </c>
      <c r="S205" s="406">
        <v>472500</v>
      </c>
      <c r="T205" s="406">
        <v>210000</v>
      </c>
      <c r="U205" s="406">
        <v>682500</v>
      </c>
    </row>
    <row r="206" spans="1:21">
      <c r="A206" s="402"/>
      <c r="B206" s="403"/>
      <c r="C206" s="403"/>
      <c r="D206" s="404"/>
      <c r="E206" s="405"/>
      <c r="F206" s="405"/>
      <c r="G206" s="405"/>
      <c r="H206" s="405"/>
      <c r="I206" s="405"/>
      <c r="J206" s="405"/>
      <c r="K206" s="406"/>
      <c r="L206" s="405"/>
      <c r="M206" s="405"/>
      <c r="N206" s="405"/>
      <c r="O206" s="405"/>
      <c r="P206" s="405"/>
      <c r="Q206" s="405"/>
      <c r="R206" s="405"/>
      <c r="S206" s="406"/>
      <c r="T206" s="406"/>
      <c r="U206" s="406"/>
    </row>
    <row r="207" spans="1:21" ht="15" customHeight="1">
      <c r="A207" s="402">
        <v>98</v>
      </c>
      <c r="B207" s="403" t="s">
        <v>294</v>
      </c>
      <c r="C207" s="403" t="s">
        <v>295</v>
      </c>
      <c r="D207" s="404">
        <v>44725</v>
      </c>
      <c r="E207" s="405">
        <v>20</v>
      </c>
      <c r="F207" s="405">
        <v>0</v>
      </c>
      <c r="G207" s="405">
        <v>0</v>
      </c>
      <c r="H207" s="405">
        <v>20</v>
      </c>
      <c r="I207" s="405">
        <v>0</v>
      </c>
      <c r="J207" s="405">
        <v>0</v>
      </c>
      <c r="K207" s="406">
        <v>450000</v>
      </c>
      <c r="L207" s="405">
        <v>0</v>
      </c>
      <c r="M207" s="405">
        <v>0</v>
      </c>
      <c r="N207" s="405">
        <v>0</v>
      </c>
      <c r="O207" s="405">
        <v>0</v>
      </c>
      <c r="P207" s="405">
        <v>0</v>
      </c>
      <c r="Q207" s="405">
        <v>0</v>
      </c>
      <c r="R207" s="405">
        <v>0</v>
      </c>
      <c r="S207" s="406">
        <v>450000</v>
      </c>
      <c r="T207" s="406">
        <v>200000</v>
      </c>
      <c r="U207" s="406">
        <v>650000</v>
      </c>
    </row>
    <row r="208" spans="1:21">
      <c r="A208" s="402"/>
      <c r="B208" s="403"/>
      <c r="C208" s="403"/>
      <c r="D208" s="404"/>
      <c r="E208" s="405"/>
      <c r="F208" s="405"/>
      <c r="G208" s="405"/>
      <c r="H208" s="405"/>
      <c r="I208" s="405"/>
      <c r="J208" s="405"/>
      <c r="K208" s="406"/>
      <c r="L208" s="405"/>
      <c r="M208" s="405"/>
      <c r="N208" s="405"/>
      <c r="O208" s="405"/>
      <c r="P208" s="405"/>
      <c r="Q208" s="405"/>
      <c r="R208" s="405"/>
      <c r="S208" s="406"/>
      <c r="T208" s="406"/>
      <c r="U208" s="406"/>
    </row>
    <row r="209" spans="1:21" ht="15" customHeight="1">
      <c r="A209" s="402">
        <v>99</v>
      </c>
      <c r="B209" s="403" t="s">
        <v>296</v>
      </c>
      <c r="C209" s="403" t="s">
        <v>397</v>
      </c>
      <c r="D209" s="404">
        <v>44725</v>
      </c>
      <c r="E209" s="405">
        <v>19</v>
      </c>
      <c r="F209" s="405">
        <v>0</v>
      </c>
      <c r="G209" s="405">
        <v>0</v>
      </c>
      <c r="H209" s="405">
        <v>19</v>
      </c>
      <c r="I209" s="405">
        <v>0</v>
      </c>
      <c r="J209" s="405">
        <v>0</v>
      </c>
      <c r="K209" s="406">
        <v>427500</v>
      </c>
      <c r="L209" s="405">
        <v>0</v>
      </c>
      <c r="M209" s="405">
        <v>0</v>
      </c>
      <c r="N209" s="405">
        <v>0</v>
      </c>
      <c r="O209" s="405">
        <v>0</v>
      </c>
      <c r="P209" s="405">
        <v>0</v>
      </c>
      <c r="Q209" s="405">
        <v>0</v>
      </c>
      <c r="R209" s="405">
        <v>0</v>
      </c>
      <c r="S209" s="406">
        <v>427500</v>
      </c>
      <c r="T209" s="406">
        <v>190000</v>
      </c>
      <c r="U209" s="406">
        <v>617500</v>
      </c>
    </row>
    <row r="210" spans="1:21">
      <c r="A210" s="402"/>
      <c r="B210" s="403"/>
      <c r="C210" s="403"/>
      <c r="D210" s="404"/>
      <c r="E210" s="405"/>
      <c r="F210" s="405"/>
      <c r="G210" s="405"/>
      <c r="H210" s="405"/>
      <c r="I210" s="405"/>
      <c r="J210" s="405"/>
      <c r="K210" s="406"/>
      <c r="L210" s="405"/>
      <c r="M210" s="405"/>
      <c r="N210" s="405"/>
      <c r="O210" s="405"/>
      <c r="P210" s="405"/>
      <c r="Q210" s="405"/>
      <c r="R210" s="405"/>
      <c r="S210" s="406"/>
      <c r="T210" s="406"/>
      <c r="U210" s="406"/>
    </row>
    <row r="211" spans="1:21" ht="15" customHeight="1">
      <c r="A211" s="402">
        <v>100</v>
      </c>
      <c r="B211" s="403" t="s">
        <v>298</v>
      </c>
      <c r="C211" s="403" t="s">
        <v>299</v>
      </c>
      <c r="D211" s="404">
        <v>44725</v>
      </c>
      <c r="E211" s="405">
        <v>17</v>
      </c>
      <c r="F211" s="405">
        <v>0</v>
      </c>
      <c r="G211" s="405">
        <v>0</v>
      </c>
      <c r="H211" s="405">
        <v>17</v>
      </c>
      <c r="I211" s="405">
        <v>0</v>
      </c>
      <c r="J211" s="405">
        <v>0</v>
      </c>
      <c r="K211" s="406">
        <v>382500</v>
      </c>
      <c r="L211" s="405">
        <v>0</v>
      </c>
      <c r="M211" s="405">
        <v>0</v>
      </c>
      <c r="N211" s="405">
        <v>0</v>
      </c>
      <c r="O211" s="405">
        <v>0</v>
      </c>
      <c r="P211" s="405">
        <v>0</v>
      </c>
      <c r="Q211" s="405">
        <v>0</v>
      </c>
      <c r="R211" s="405">
        <v>0</v>
      </c>
      <c r="S211" s="406">
        <v>382500</v>
      </c>
      <c r="T211" s="406">
        <v>170000</v>
      </c>
      <c r="U211" s="406">
        <v>552500</v>
      </c>
    </row>
    <row r="212" spans="1:21">
      <c r="A212" s="402"/>
      <c r="B212" s="403"/>
      <c r="C212" s="403"/>
      <c r="D212" s="404"/>
      <c r="E212" s="405"/>
      <c r="F212" s="405"/>
      <c r="G212" s="405"/>
      <c r="H212" s="405"/>
      <c r="I212" s="405"/>
      <c r="J212" s="405"/>
      <c r="K212" s="406"/>
      <c r="L212" s="405"/>
      <c r="M212" s="405"/>
      <c r="N212" s="405"/>
      <c r="O212" s="405"/>
      <c r="P212" s="405"/>
      <c r="Q212" s="405"/>
      <c r="R212" s="405"/>
      <c r="S212" s="406"/>
      <c r="T212" s="406"/>
      <c r="U212" s="406"/>
    </row>
    <row r="213" spans="1:21" ht="15" customHeight="1">
      <c r="A213" s="402">
        <v>101</v>
      </c>
      <c r="B213" s="403" t="s">
        <v>276</v>
      </c>
      <c r="C213" s="403" t="s">
        <v>277</v>
      </c>
      <c r="D213" s="404">
        <v>44712</v>
      </c>
      <c r="E213" s="405">
        <v>19</v>
      </c>
      <c r="F213" s="405">
        <v>0</v>
      </c>
      <c r="G213" s="405">
        <v>0</v>
      </c>
      <c r="H213" s="405">
        <v>19</v>
      </c>
      <c r="I213" s="405">
        <v>0</v>
      </c>
      <c r="J213" s="405">
        <v>0</v>
      </c>
      <c r="K213" s="406">
        <v>427500</v>
      </c>
      <c r="L213" s="405">
        <v>0</v>
      </c>
      <c r="M213" s="405">
        <v>0</v>
      </c>
      <c r="N213" s="405">
        <v>0</v>
      </c>
      <c r="O213" s="405">
        <v>0</v>
      </c>
      <c r="P213" s="405">
        <v>0</v>
      </c>
      <c r="Q213" s="405">
        <v>0</v>
      </c>
      <c r="R213" s="405">
        <v>0</v>
      </c>
      <c r="S213" s="406">
        <v>427500</v>
      </c>
      <c r="T213" s="406">
        <v>190000</v>
      </c>
      <c r="U213" s="406">
        <v>617500</v>
      </c>
    </row>
    <row r="214" spans="1:21">
      <c r="A214" s="402"/>
      <c r="B214" s="403"/>
      <c r="C214" s="403"/>
      <c r="D214" s="404"/>
      <c r="E214" s="405"/>
      <c r="F214" s="405"/>
      <c r="G214" s="405"/>
      <c r="H214" s="405"/>
      <c r="I214" s="405"/>
      <c r="J214" s="405"/>
      <c r="K214" s="406"/>
      <c r="L214" s="405"/>
      <c r="M214" s="405"/>
      <c r="N214" s="405"/>
      <c r="O214" s="405"/>
      <c r="P214" s="405"/>
      <c r="Q214" s="405"/>
      <c r="R214" s="405"/>
      <c r="S214" s="406"/>
      <c r="T214" s="406"/>
      <c r="U214" s="406"/>
    </row>
    <row r="215" spans="1:21" ht="15" customHeight="1">
      <c r="A215" s="402">
        <v>102</v>
      </c>
      <c r="B215" s="403" t="s">
        <v>240</v>
      </c>
      <c r="C215" s="403" t="s">
        <v>241</v>
      </c>
      <c r="D215" s="404">
        <v>44669</v>
      </c>
      <c r="E215" s="405">
        <v>20</v>
      </c>
      <c r="F215" s="405">
        <v>0</v>
      </c>
      <c r="G215" s="405">
        <v>0</v>
      </c>
      <c r="H215" s="405">
        <v>20</v>
      </c>
      <c r="I215" s="405">
        <v>0</v>
      </c>
      <c r="J215" s="405">
        <v>0</v>
      </c>
      <c r="K215" s="406">
        <v>450000</v>
      </c>
      <c r="L215" s="405">
        <v>0</v>
      </c>
      <c r="M215" s="405">
        <v>0</v>
      </c>
      <c r="N215" s="405">
        <v>0</v>
      </c>
      <c r="O215" s="405">
        <v>0</v>
      </c>
      <c r="P215" s="405">
        <v>0</v>
      </c>
      <c r="Q215" s="405">
        <v>0</v>
      </c>
      <c r="R215" s="405">
        <v>0</v>
      </c>
      <c r="S215" s="406">
        <v>450000</v>
      </c>
      <c r="T215" s="406">
        <v>200000</v>
      </c>
      <c r="U215" s="406">
        <v>650000</v>
      </c>
    </row>
    <row r="216" spans="1:21">
      <c r="A216" s="402"/>
      <c r="B216" s="403"/>
      <c r="C216" s="403"/>
      <c r="D216" s="404"/>
      <c r="E216" s="405"/>
      <c r="F216" s="405"/>
      <c r="G216" s="405"/>
      <c r="H216" s="405"/>
      <c r="I216" s="405"/>
      <c r="J216" s="405"/>
      <c r="K216" s="406"/>
      <c r="L216" s="405"/>
      <c r="M216" s="405"/>
      <c r="N216" s="405"/>
      <c r="O216" s="405"/>
      <c r="P216" s="405"/>
      <c r="Q216" s="405"/>
      <c r="R216" s="405"/>
      <c r="S216" s="406"/>
      <c r="T216" s="406"/>
      <c r="U216" s="406"/>
    </row>
    <row r="217" spans="1:21" ht="15" customHeight="1">
      <c r="A217" s="402">
        <v>103</v>
      </c>
      <c r="B217" s="403" t="s">
        <v>278</v>
      </c>
      <c r="C217" s="403" t="s">
        <v>279</v>
      </c>
      <c r="D217" s="404">
        <v>44712</v>
      </c>
      <c r="E217" s="405">
        <v>21</v>
      </c>
      <c r="F217" s="405">
        <v>0</v>
      </c>
      <c r="G217" s="405">
        <v>0</v>
      </c>
      <c r="H217" s="405">
        <v>21</v>
      </c>
      <c r="I217" s="405">
        <v>0</v>
      </c>
      <c r="J217" s="405">
        <v>0</v>
      </c>
      <c r="K217" s="406">
        <v>472500</v>
      </c>
      <c r="L217" s="405">
        <v>0</v>
      </c>
      <c r="M217" s="405">
        <v>0</v>
      </c>
      <c r="N217" s="405">
        <v>0</v>
      </c>
      <c r="O217" s="405">
        <v>0</v>
      </c>
      <c r="P217" s="405">
        <v>0</v>
      </c>
      <c r="Q217" s="405">
        <v>0</v>
      </c>
      <c r="R217" s="405">
        <v>0</v>
      </c>
      <c r="S217" s="406">
        <v>472500</v>
      </c>
      <c r="T217" s="406">
        <v>210000</v>
      </c>
      <c r="U217" s="406">
        <v>682500</v>
      </c>
    </row>
    <row r="218" spans="1:21">
      <c r="A218" s="402"/>
      <c r="B218" s="403"/>
      <c r="C218" s="403"/>
      <c r="D218" s="404"/>
      <c r="E218" s="405"/>
      <c r="F218" s="405"/>
      <c r="G218" s="405"/>
      <c r="H218" s="405"/>
      <c r="I218" s="405"/>
      <c r="J218" s="405"/>
      <c r="K218" s="406"/>
      <c r="L218" s="405"/>
      <c r="M218" s="405"/>
      <c r="N218" s="405"/>
      <c r="O218" s="405"/>
      <c r="P218" s="405"/>
      <c r="Q218" s="405"/>
      <c r="R218" s="405"/>
      <c r="S218" s="406"/>
      <c r="T218" s="406"/>
      <c r="U218" s="406"/>
    </row>
    <row r="219" spans="1:21" ht="15" customHeight="1">
      <c r="A219" s="402">
        <v>104</v>
      </c>
      <c r="B219" s="403" t="s">
        <v>344</v>
      </c>
      <c r="C219" s="403" t="s">
        <v>345</v>
      </c>
      <c r="D219" s="404">
        <v>44740</v>
      </c>
      <c r="E219" s="405">
        <v>21</v>
      </c>
      <c r="F219" s="405">
        <v>0</v>
      </c>
      <c r="G219" s="405">
        <v>0</v>
      </c>
      <c r="H219" s="405">
        <v>21</v>
      </c>
      <c r="I219" s="405">
        <v>0</v>
      </c>
      <c r="J219" s="405">
        <v>0</v>
      </c>
      <c r="K219" s="406">
        <v>472500</v>
      </c>
      <c r="L219" s="405">
        <v>0</v>
      </c>
      <c r="M219" s="405">
        <v>0</v>
      </c>
      <c r="N219" s="405">
        <v>0</v>
      </c>
      <c r="O219" s="405">
        <v>0</v>
      </c>
      <c r="P219" s="405">
        <v>0</v>
      </c>
      <c r="Q219" s="405">
        <v>0</v>
      </c>
      <c r="R219" s="405">
        <v>0</v>
      </c>
      <c r="S219" s="406">
        <v>472500</v>
      </c>
      <c r="T219" s="406">
        <v>210000</v>
      </c>
      <c r="U219" s="406">
        <v>682500</v>
      </c>
    </row>
    <row r="220" spans="1:21">
      <c r="A220" s="402"/>
      <c r="B220" s="403"/>
      <c r="C220" s="403"/>
      <c r="D220" s="404"/>
      <c r="E220" s="405"/>
      <c r="F220" s="405"/>
      <c r="G220" s="405"/>
      <c r="H220" s="405"/>
      <c r="I220" s="405"/>
      <c r="J220" s="405"/>
      <c r="K220" s="406"/>
      <c r="L220" s="405"/>
      <c r="M220" s="405"/>
      <c r="N220" s="405"/>
      <c r="O220" s="405"/>
      <c r="P220" s="405"/>
      <c r="Q220" s="405"/>
      <c r="R220" s="405"/>
      <c r="S220" s="406"/>
      <c r="T220" s="406"/>
      <c r="U220" s="406"/>
    </row>
    <row r="221" spans="1:21" ht="15" customHeight="1">
      <c r="A221" s="402">
        <v>105</v>
      </c>
      <c r="B221" s="403" t="s">
        <v>346</v>
      </c>
      <c r="C221" s="403" t="s">
        <v>347</v>
      </c>
      <c r="D221" s="404">
        <v>44740</v>
      </c>
      <c r="E221" s="405">
        <v>21</v>
      </c>
      <c r="F221" s="405">
        <v>0</v>
      </c>
      <c r="G221" s="405">
        <v>0</v>
      </c>
      <c r="H221" s="405">
        <v>21</v>
      </c>
      <c r="I221" s="405">
        <v>0</v>
      </c>
      <c r="J221" s="405">
        <v>0</v>
      </c>
      <c r="K221" s="406">
        <v>472500</v>
      </c>
      <c r="L221" s="405">
        <v>0</v>
      </c>
      <c r="M221" s="405">
        <v>0</v>
      </c>
      <c r="N221" s="405">
        <v>0</v>
      </c>
      <c r="O221" s="405">
        <v>0</v>
      </c>
      <c r="P221" s="405">
        <v>0</v>
      </c>
      <c r="Q221" s="405">
        <v>0</v>
      </c>
      <c r="R221" s="405">
        <v>0</v>
      </c>
      <c r="S221" s="406">
        <v>472500</v>
      </c>
      <c r="T221" s="406">
        <v>210000</v>
      </c>
      <c r="U221" s="406">
        <v>682500</v>
      </c>
    </row>
    <row r="222" spans="1:21">
      <c r="A222" s="402"/>
      <c r="B222" s="403"/>
      <c r="C222" s="403"/>
      <c r="D222" s="404"/>
      <c r="E222" s="405"/>
      <c r="F222" s="405"/>
      <c r="G222" s="405"/>
      <c r="H222" s="405"/>
      <c r="I222" s="405"/>
      <c r="J222" s="405"/>
      <c r="K222" s="406"/>
      <c r="L222" s="405"/>
      <c r="M222" s="405"/>
      <c r="N222" s="405"/>
      <c r="O222" s="405"/>
      <c r="P222" s="405"/>
      <c r="Q222" s="405"/>
      <c r="R222" s="405"/>
      <c r="S222" s="406"/>
      <c r="T222" s="406"/>
      <c r="U222" s="406"/>
    </row>
    <row r="223" spans="1:21" ht="15" customHeight="1">
      <c r="A223" s="402">
        <v>106</v>
      </c>
      <c r="B223" s="403" t="s">
        <v>280</v>
      </c>
      <c r="C223" s="403" t="s">
        <v>281</v>
      </c>
      <c r="D223" s="404">
        <v>44712</v>
      </c>
      <c r="E223" s="405">
        <v>21</v>
      </c>
      <c r="F223" s="405">
        <v>0</v>
      </c>
      <c r="G223" s="405">
        <v>0</v>
      </c>
      <c r="H223" s="405">
        <v>21</v>
      </c>
      <c r="I223" s="405">
        <v>0</v>
      </c>
      <c r="J223" s="405">
        <v>0</v>
      </c>
      <c r="K223" s="406">
        <v>472500</v>
      </c>
      <c r="L223" s="405">
        <v>0</v>
      </c>
      <c r="M223" s="405">
        <v>0</v>
      </c>
      <c r="N223" s="405">
        <v>0</v>
      </c>
      <c r="O223" s="405">
        <v>0</v>
      </c>
      <c r="P223" s="405">
        <v>0</v>
      </c>
      <c r="Q223" s="405">
        <v>0</v>
      </c>
      <c r="R223" s="405">
        <v>0</v>
      </c>
      <c r="S223" s="406">
        <v>472500</v>
      </c>
      <c r="T223" s="406">
        <v>210000</v>
      </c>
      <c r="U223" s="406">
        <v>682500</v>
      </c>
    </row>
    <row r="224" spans="1:21">
      <c r="A224" s="402"/>
      <c r="B224" s="403"/>
      <c r="C224" s="403"/>
      <c r="D224" s="404"/>
      <c r="E224" s="405"/>
      <c r="F224" s="405"/>
      <c r="G224" s="405"/>
      <c r="H224" s="405"/>
      <c r="I224" s="405"/>
      <c r="J224" s="405"/>
      <c r="K224" s="406"/>
      <c r="L224" s="405"/>
      <c r="M224" s="405"/>
      <c r="N224" s="405"/>
      <c r="O224" s="405"/>
      <c r="P224" s="405"/>
      <c r="Q224" s="405"/>
      <c r="R224" s="405"/>
      <c r="S224" s="406"/>
      <c r="T224" s="406"/>
      <c r="U224" s="406"/>
    </row>
    <row r="225" spans="1:21" ht="15" customHeight="1">
      <c r="A225" s="402">
        <v>107</v>
      </c>
      <c r="B225" s="403" t="s">
        <v>242</v>
      </c>
      <c r="C225" s="403" t="s">
        <v>243</v>
      </c>
      <c r="D225" s="404">
        <v>44669</v>
      </c>
      <c r="E225" s="405">
        <v>21</v>
      </c>
      <c r="F225" s="405">
        <v>0</v>
      </c>
      <c r="G225" s="405">
        <v>0</v>
      </c>
      <c r="H225" s="405">
        <v>21</v>
      </c>
      <c r="I225" s="405">
        <v>0</v>
      </c>
      <c r="J225" s="405">
        <v>0</v>
      </c>
      <c r="K225" s="406">
        <v>472500</v>
      </c>
      <c r="L225" s="405">
        <v>0</v>
      </c>
      <c r="M225" s="405">
        <v>0</v>
      </c>
      <c r="N225" s="405">
        <v>0</v>
      </c>
      <c r="O225" s="405">
        <v>0</v>
      </c>
      <c r="P225" s="405">
        <v>0</v>
      </c>
      <c r="Q225" s="405">
        <v>0</v>
      </c>
      <c r="R225" s="405">
        <v>0</v>
      </c>
      <c r="S225" s="406">
        <v>472500</v>
      </c>
      <c r="T225" s="406">
        <v>210000</v>
      </c>
      <c r="U225" s="406">
        <v>682500</v>
      </c>
    </row>
    <row r="226" spans="1:21">
      <c r="A226" s="402"/>
      <c r="B226" s="403"/>
      <c r="C226" s="403"/>
      <c r="D226" s="404"/>
      <c r="E226" s="405"/>
      <c r="F226" s="405"/>
      <c r="G226" s="405"/>
      <c r="H226" s="405"/>
      <c r="I226" s="405"/>
      <c r="J226" s="405"/>
      <c r="K226" s="406"/>
      <c r="L226" s="405"/>
      <c r="M226" s="405"/>
      <c r="N226" s="405"/>
      <c r="O226" s="405"/>
      <c r="P226" s="405"/>
      <c r="Q226" s="405"/>
      <c r="R226" s="405"/>
      <c r="S226" s="406"/>
      <c r="T226" s="406"/>
      <c r="U226" s="406"/>
    </row>
    <row r="227" spans="1:21" ht="15" customHeight="1">
      <c r="A227" s="402">
        <v>108</v>
      </c>
      <c r="B227" s="403" t="s">
        <v>146</v>
      </c>
      <c r="C227" s="403" t="s">
        <v>147</v>
      </c>
      <c r="D227" s="404">
        <v>44550</v>
      </c>
      <c r="E227" s="405">
        <v>21</v>
      </c>
      <c r="F227" s="405">
        <v>0</v>
      </c>
      <c r="G227" s="405">
        <v>0</v>
      </c>
      <c r="H227" s="405">
        <v>21</v>
      </c>
      <c r="I227" s="405">
        <v>0</v>
      </c>
      <c r="J227" s="405">
        <v>0</v>
      </c>
      <c r="K227" s="406">
        <v>472500</v>
      </c>
      <c r="L227" s="405">
        <v>0</v>
      </c>
      <c r="M227" s="405">
        <v>0</v>
      </c>
      <c r="N227" s="405">
        <v>0</v>
      </c>
      <c r="O227" s="405">
        <v>0</v>
      </c>
      <c r="P227" s="405">
        <v>0</v>
      </c>
      <c r="Q227" s="405">
        <v>0</v>
      </c>
      <c r="R227" s="405">
        <v>0</v>
      </c>
      <c r="S227" s="406">
        <v>472500</v>
      </c>
      <c r="T227" s="406">
        <v>210000</v>
      </c>
      <c r="U227" s="406">
        <v>682500</v>
      </c>
    </row>
    <row r="228" spans="1:21">
      <c r="A228" s="402"/>
      <c r="B228" s="403"/>
      <c r="C228" s="403"/>
      <c r="D228" s="404"/>
      <c r="E228" s="405"/>
      <c r="F228" s="405"/>
      <c r="G228" s="405"/>
      <c r="H228" s="405"/>
      <c r="I228" s="405"/>
      <c r="J228" s="405"/>
      <c r="K228" s="406"/>
      <c r="L228" s="405"/>
      <c r="M228" s="405"/>
      <c r="N228" s="405"/>
      <c r="O228" s="405"/>
      <c r="P228" s="405"/>
      <c r="Q228" s="405"/>
      <c r="R228" s="405"/>
      <c r="S228" s="406"/>
      <c r="T228" s="406"/>
      <c r="U228" s="406"/>
    </row>
    <row r="229" spans="1:21" ht="15" customHeight="1">
      <c r="A229" s="402">
        <v>109</v>
      </c>
      <c r="B229" s="403" t="s">
        <v>148</v>
      </c>
      <c r="C229" s="403" t="s">
        <v>149</v>
      </c>
      <c r="D229" s="404">
        <v>44550</v>
      </c>
      <c r="E229" s="405">
        <v>19</v>
      </c>
      <c r="F229" s="405">
        <v>0</v>
      </c>
      <c r="G229" s="405">
        <v>0</v>
      </c>
      <c r="H229" s="405">
        <v>19</v>
      </c>
      <c r="I229" s="405">
        <v>0</v>
      </c>
      <c r="J229" s="405">
        <v>0</v>
      </c>
      <c r="K229" s="406">
        <v>427500</v>
      </c>
      <c r="L229" s="405">
        <v>0</v>
      </c>
      <c r="M229" s="405">
        <v>0</v>
      </c>
      <c r="N229" s="405">
        <v>0</v>
      </c>
      <c r="O229" s="405">
        <v>0</v>
      </c>
      <c r="P229" s="405">
        <v>0</v>
      </c>
      <c r="Q229" s="405">
        <v>0</v>
      </c>
      <c r="R229" s="405">
        <v>0</v>
      </c>
      <c r="S229" s="406">
        <v>427500</v>
      </c>
      <c r="T229" s="406">
        <v>190000</v>
      </c>
      <c r="U229" s="406">
        <v>617500</v>
      </c>
    </row>
    <row r="230" spans="1:21">
      <c r="A230" s="402"/>
      <c r="B230" s="403"/>
      <c r="C230" s="403"/>
      <c r="D230" s="404"/>
      <c r="E230" s="405"/>
      <c r="F230" s="405"/>
      <c r="G230" s="405"/>
      <c r="H230" s="405"/>
      <c r="I230" s="405"/>
      <c r="J230" s="405"/>
      <c r="K230" s="406"/>
      <c r="L230" s="405"/>
      <c r="M230" s="405"/>
      <c r="N230" s="405"/>
      <c r="O230" s="405"/>
      <c r="P230" s="405"/>
      <c r="Q230" s="405"/>
      <c r="R230" s="405"/>
      <c r="S230" s="406"/>
      <c r="T230" s="406"/>
      <c r="U230" s="406"/>
    </row>
    <row r="231" spans="1:21" ht="15" customHeight="1">
      <c r="A231" s="402">
        <v>110</v>
      </c>
      <c r="B231" s="403" t="s">
        <v>348</v>
      </c>
      <c r="C231" s="403" t="s">
        <v>349</v>
      </c>
      <c r="D231" s="404">
        <v>44740</v>
      </c>
      <c r="E231" s="405">
        <v>21</v>
      </c>
      <c r="F231" s="405">
        <v>0</v>
      </c>
      <c r="G231" s="405">
        <v>0</v>
      </c>
      <c r="H231" s="405">
        <v>21</v>
      </c>
      <c r="I231" s="405">
        <v>0</v>
      </c>
      <c r="J231" s="405">
        <v>0</v>
      </c>
      <c r="K231" s="406">
        <v>472500</v>
      </c>
      <c r="L231" s="405">
        <v>0</v>
      </c>
      <c r="M231" s="405">
        <v>0</v>
      </c>
      <c r="N231" s="405">
        <v>0</v>
      </c>
      <c r="O231" s="405">
        <v>0</v>
      </c>
      <c r="P231" s="405">
        <v>0</v>
      </c>
      <c r="Q231" s="405">
        <v>0</v>
      </c>
      <c r="R231" s="405">
        <v>0</v>
      </c>
      <c r="S231" s="406">
        <v>472500</v>
      </c>
      <c r="T231" s="406">
        <v>210000</v>
      </c>
      <c r="U231" s="406">
        <v>682500</v>
      </c>
    </row>
    <row r="232" spans="1:21">
      <c r="A232" s="402"/>
      <c r="B232" s="403"/>
      <c r="C232" s="403"/>
      <c r="D232" s="404"/>
      <c r="E232" s="405"/>
      <c r="F232" s="405"/>
      <c r="G232" s="405"/>
      <c r="H232" s="405"/>
      <c r="I232" s="405"/>
      <c r="J232" s="405"/>
      <c r="K232" s="406"/>
      <c r="L232" s="405"/>
      <c r="M232" s="405"/>
      <c r="N232" s="405"/>
      <c r="O232" s="405"/>
      <c r="P232" s="405"/>
      <c r="Q232" s="405"/>
      <c r="R232" s="405"/>
      <c r="S232" s="406"/>
      <c r="T232" s="406"/>
      <c r="U232" s="406"/>
    </row>
    <row r="233" spans="1:21" ht="15" customHeight="1">
      <c r="A233" s="402">
        <v>111</v>
      </c>
      <c r="B233" s="403" t="s">
        <v>282</v>
      </c>
      <c r="C233" s="403" t="s">
        <v>283</v>
      </c>
      <c r="D233" s="404">
        <v>44712</v>
      </c>
      <c r="E233" s="405">
        <v>21</v>
      </c>
      <c r="F233" s="405">
        <v>0</v>
      </c>
      <c r="G233" s="405">
        <v>0</v>
      </c>
      <c r="H233" s="405">
        <v>21</v>
      </c>
      <c r="I233" s="405">
        <v>0</v>
      </c>
      <c r="J233" s="405">
        <v>0</v>
      </c>
      <c r="K233" s="406">
        <v>472500</v>
      </c>
      <c r="L233" s="405">
        <v>0</v>
      </c>
      <c r="M233" s="405">
        <v>0</v>
      </c>
      <c r="N233" s="405">
        <v>0</v>
      </c>
      <c r="O233" s="405">
        <v>0</v>
      </c>
      <c r="P233" s="405">
        <v>0</v>
      </c>
      <c r="Q233" s="405">
        <v>0</v>
      </c>
      <c r="R233" s="405">
        <v>0</v>
      </c>
      <c r="S233" s="406">
        <v>472500</v>
      </c>
      <c r="T233" s="406">
        <v>210000</v>
      </c>
      <c r="U233" s="406">
        <v>682500</v>
      </c>
    </row>
    <row r="234" spans="1:21">
      <c r="A234" s="402"/>
      <c r="B234" s="403"/>
      <c r="C234" s="403"/>
      <c r="D234" s="404"/>
      <c r="E234" s="405"/>
      <c r="F234" s="405"/>
      <c r="G234" s="405"/>
      <c r="H234" s="405"/>
      <c r="I234" s="405"/>
      <c r="J234" s="405"/>
      <c r="K234" s="406"/>
      <c r="L234" s="405"/>
      <c r="M234" s="405"/>
      <c r="N234" s="405"/>
      <c r="O234" s="405"/>
      <c r="P234" s="405"/>
      <c r="Q234" s="405"/>
      <c r="R234" s="405"/>
      <c r="S234" s="406"/>
      <c r="T234" s="406"/>
      <c r="U234" s="406"/>
    </row>
    <row r="235" spans="1:21" ht="15" customHeight="1">
      <c r="A235" s="402">
        <v>112</v>
      </c>
      <c r="B235" s="403" t="s">
        <v>350</v>
      </c>
      <c r="C235" s="403" t="s">
        <v>351</v>
      </c>
      <c r="D235" s="404">
        <v>44740</v>
      </c>
      <c r="E235" s="405">
        <v>19</v>
      </c>
      <c r="F235" s="405">
        <v>0</v>
      </c>
      <c r="G235" s="405">
        <v>0</v>
      </c>
      <c r="H235" s="405">
        <v>19</v>
      </c>
      <c r="I235" s="405">
        <v>0</v>
      </c>
      <c r="J235" s="405">
        <v>0</v>
      </c>
      <c r="K235" s="406">
        <v>427500</v>
      </c>
      <c r="L235" s="405">
        <v>0</v>
      </c>
      <c r="M235" s="405">
        <v>0</v>
      </c>
      <c r="N235" s="405">
        <v>0</v>
      </c>
      <c r="O235" s="405">
        <v>0</v>
      </c>
      <c r="P235" s="405">
        <v>0</v>
      </c>
      <c r="Q235" s="405">
        <v>0</v>
      </c>
      <c r="R235" s="405">
        <v>0</v>
      </c>
      <c r="S235" s="406">
        <v>427500</v>
      </c>
      <c r="T235" s="406">
        <v>190000</v>
      </c>
      <c r="U235" s="406">
        <v>617500</v>
      </c>
    </row>
    <row r="236" spans="1:21">
      <c r="A236" s="402"/>
      <c r="B236" s="403"/>
      <c r="C236" s="403"/>
      <c r="D236" s="404"/>
      <c r="E236" s="405"/>
      <c r="F236" s="405"/>
      <c r="G236" s="405"/>
      <c r="H236" s="405"/>
      <c r="I236" s="405"/>
      <c r="J236" s="405"/>
      <c r="K236" s="406"/>
      <c r="L236" s="405"/>
      <c r="M236" s="405"/>
      <c r="N236" s="405"/>
      <c r="O236" s="405"/>
      <c r="P236" s="405"/>
      <c r="Q236" s="405"/>
      <c r="R236" s="405"/>
      <c r="S236" s="406"/>
      <c r="T236" s="406"/>
      <c r="U236" s="406"/>
    </row>
    <row r="237" spans="1:21" ht="15" customHeight="1">
      <c r="A237" s="402">
        <v>113</v>
      </c>
      <c r="B237" s="403" t="s">
        <v>244</v>
      </c>
      <c r="C237" s="403" t="s">
        <v>245</v>
      </c>
      <c r="D237" s="404">
        <v>44669</v>
      </c>
      <c r="E237" s="405">
        <v>20</v>
      </c>
      <c r="F237" s="405">
        <v>0</v>
      </c>
      <c r="G237" s="405">
        <v>0</v>
      </c>
      <c r="H237" s="405">
        <v>20</v>
      </c>
      <c r="I237" s="405">
        <v>0</v>
      </c>
      <c r="J237" s="405">
        <v>0</v>
      </c>
      <c r="K237" s="406">
        <v>450000</v>
      </c>
      <c r="L237" s="405">
        <v>0</v>
      </c>
      <c r="M237" s="405">
        <v>0</v>
      </c>
      <c r="N237" s="405">
        <v>0</v>
      </c>
      <c r="O237" s="405">
        <v>0</v>
      </c>
      <c r="P237" s="405">
        <v>0</v>
      </c>
      <c r="Q237" s="405">
        <v>0</v>
      </c>
      <c r="R237" s="405">
        <v>0</v>
      </c>
      <c r="S237" s="406">
        <v>450000</v>
      </c>
      <c r="T237" s="406">
        <v>200000</v>
      </c>
      <c r="U237" s="406">
        <v>650000</v>
      </c>
    </row>
    <row r="238" spans="1:21">
      <c r="A238" s="402"/>
      <c r="B238" s="403"/>
      <c r="C238" s="403"/>
      <c r="D238" s="404"/>
      <c r="E238" s="405"/>
      <c r="F238" s="405"/>
      <c r="G238" s="405"/>
      <c r="H238" s="405"/>
      <c r="I238" s="405"/>
      <c r="J238" s="405"/>
      <c r="K238" s="406"/>
      <c r="L238" s="405"/>
      <c r="M238" s="405"/>
      <c r="N238" s="405"/>
      <c r="O238" s="405"/>
      <c r="P238" s="405"/>
      <c r="Q238" s="405"/>
      <c r="R238" s="405"/>
      <c r="S238" s="406"/>
      <c r="T238" s="406"/>
      <c r="U238" s="406"/>
    </row>
    <row r="239" spans="1:21" ht="15" customHeight="1">
      <c r="A239" s="402">
        <v>114</v>
      </c>
      <c r="B239" s="403" t="s">
        <v>352</v>
      </c>
      <c r="C239" s="403" t="s">
        <v>353</v>
      </c>
      <c r="D239" s="404">
        <v>44740</v>
      </c>
      <c r="E239" s="405">
        <v>20</v>
      </c>
      <c r="F239" s="405">
        <v>0</v>
      </c>
      <c r="G239" s="405">
        <v>0</v>
      </c>
      <c r="H239" s="405">
        <v>20</v>
      </c>
      <c r="I239" s="405">
        <v>0</v>
      </c>
      <c r="J239" s="405">
        <v>0</v>
      </c>
      <c r="K239" s="406">
        <v>450000</v>
      </c>
      <c r="L239" s="405">
        <v>0</v>
      </c>
      <c r="M239" s="405">
        <v>0</v>
      </c>
      <c r="N239" s="405">
        <v>0</v>
      </c>
      <c r="O239" s="405">
        <v>0</v>
      </c>
      <c r="P239" s="405">
        <v>0</v>
      </c>
      <c r="Q239" s="405">
        <v>0</v>
      </c>
      <c r="R239" s="405">
        <v>0</v>
      </c>
      <c r="S239" s="406">
        <v>450000</v>
      </c>
      <c r="T239" s="406">
        <v>200000</v>
      </c>
      <c r="U239" s="406">
        <v>650000</v>
      </c>
    </row>
    <row r="240" spans="1:21">
      <c r="A240" s="402"/>
      <c r="B240" s="403"/>
      <c r="C240" s="403"/>
      <c r="D240" s="404"/>
      <c r="E240" s="405"/>
      <c r="F240" s="405"/>
      <c r="G240" s="405"/>
      <c r="H240" s="405"/>
      <c r="I240" s="405"/>
      <c r="J240" s="405"/>
      <c r="K240" s="406"/>
      <c r="L240" s="405"/>
      <c r="M240" s="405"/>
      <c r="N240" s="405"/>
      <c r="O240" s="405"/>
      <c r="P240" s="405"/>
      <c r="Q240" s="405"/>
      <c r="R240" s="405"/>
      <c r="S240" s="406"/>
      <c r="T240" s="406"/>
      <c r="U240" s="406"/>
    </row>
    <row r="241" spans="1:21" ht="15" customHeight="1">
      <c r="A241" s="402">
        <v>115</v>
      </c>
      <c r="B241" s="403" t="s">
        <v>354</v>
      </c>
      <c r="C241" s="403" t="s">
        <v>355</v>
      </c>
      <c r="D241" s="404">
        <v>44740</v>
      </c>
      <c r="E241" s="405">
        <v>21</v>
      </c>
      <c r="F241" s="405">
        <v>0</v>
      </c>
      <c r="G241" s="405">
        <v>0</v>
      </c>
      <c r="H241" s="405">
        <v>21</v>
      </c>
      <c r="I241" s="405">
        <v>0</v>
      </c>
      <c r="J241" s="405">
        <v>0</v>
      </c>
      <c r="K241" s="406">
        <v>472500</v>
      </c>
      <c r="L241" s="405">
        <v>0</v>
      </c>
      <c r="M241" s="405">
        <v>0</v>
      </c>
      <c r="N241" s="405">
        <v>0</v>
      </c>
      <c r="O241" s="405">
        <v>0</v>
      </c>
      <c r="P241" s="405">
        <v>0</v>
      </c>
      <c r="Q241" s="405">
        <v>0</v>
      </c>
      <c r="R241" s="405">
        <v>0</v>
      </c>
      <c r="S241" s="406">
        <v>472500</v>
      </c>
      <c r="T241" s="406">
        <v>210000</v>
      </c>
      <c r="U241" s="406">
        <v>682500</v>
      </c>
    </row>
    <row r="242" spans="1:21">
      <c r="A242" s="402"/>
      <c r="B242" s="403"/>
      <c r="C242" s="403"/>
      <c r="D242" s="404"/>
      <c r="E242" s="405"/>
      <c r="F242" s="405"/>
      <c r="G242" s="405"/>
      <c r="H242" s="405"/>
      <c r="I242" s="405"/>
      <c r="J242" s="405"/>
      <c r="K242" s="406"/>
      <c r="L242" s="405"/>
      <c r="M242" s="405"/>
      <c r="N242" s="405"/>
      <c r="O242" s="405"/>
      <c r="P242" s="405"/>
      <c r="Q242" s="405"/>
      <c r="R242" s="405"/>
      <c r="S242" s="406"/>
      <c r="T242" s="406"/>
      <c r="U242" s="406"/>
    </row>
    <row r="243" spans="1:21" ht="15" customHeight="1">
      <c r="A243" s="402">
        <v>116</v>
      </c>
      <c r="B243" s="403" t="s">
        <v>356</v>
      </c>
      <c r="C243" s="403" t="s">
        <v>357</v>
      </c>
      <c r="D243" s="404">
        <v>44740</v>
      </c>
      <c r="E243" s="405">
        <v>20</v>
      </c>
      <c r="F243" s="405">
        <v>0</v>
      </c>
      <c r="G243" s="405">
        <v>0</v>
      </c>
      <c r="H243" s="405">
        <v>20</v>
      </c>
      <c r="I243" s="405">
        <v>0</v>
      </c>
      <c r="J243" s="405">
        <v>0</v>
      </c>
      <c r="K243" s="406">
        <v>450000</v>
      </c>
      <c r="L243" s="405">
        <v>0</v>
      </c>
      <c r="M243" s="405">
        <v>0</v>
      </c>
      <c r="N243" s="405">
        <v>0</v>
      </c>
      <c r="O243" s="405">
        <v>0</v>
      </c>
      <c r="P243" s="405">
        <v>0</v>
      </c>
      <c r="Q243" s="405">
        <v>0</v>
      </c>
      <c r="R243" s="405">
        <v>0</v>
      </c>
      <c r="S243" s="406">
        <v>450000</v>
      </c>
      <c r="T243" s="406">
        <v>200000</v>
      </c>
      <c r="U243" s="406">
        <v>650000</v>
      </c>
    </row>
    <row r="244" spans="1:21">
      <c r="A244" s="402"/>
      <c r="B244" s="403"/>
      <c r="C244" s="403"/>
      <c r="D244" s="404"/>
      <c r="E244" s="405"/>
      <c r="F244" s="405"/>
      <c r="G244" s="405"/>
      <c r="H244" s="405"/>
      <c r="I244" s="405"/>
      <c r="J244" s="405"/>
      <c r="K244" s="406"/>
      <c r="L244" s="405"/>
      <c r="M244" s="405"/>
      <c r="N244" s="405"/>
      <c r="O244" s="405"/>
      <c r="P244" s="405"/>
      <c r="Q244" s="405"/>
      <c r="R244" s="405"/>
      <c r="S244" s="406"/>
      <c r="T244" s="406"/>
      <c r="U244" s="406"/>
    </row>
    <row r="245" spans="1:21" ht="15" customHeight="1">
      <c r="A245" s="402">
        <v>117</v>
      </c>
      <c r="B245" s="403" t="s">
        <v>358</v>
      </c>
      <c r="C245" s="403" t="s">
        <v>359</v>
      </c>
      <c r="D245" s="404">
        <v>44740</v>
      </c>
      <c r="E245" s="405">
        <v>21</v>
      </c>
      <c r="F245" s="405">
        <v>0</v>
      </c>
      <c r="G245" s="405">
        <v>0</v>
      </c>
      <c r="H245" s="405">
        <v>21</v>
      </c>
      <c r="I245" s="405">
        <v>0</v>
      </c>
      <c r="J245" s="405">
        <v>0</v>
      </c>
      <c r="K245" s="406">
        <v>472500</v>
      </c>
      <c r="L245" s="405">
        <v>0</v>
      </c>
      <c r="M245" s="405">
        <v>0</v>
      </c>
      <c r="N245" s="405">
        <v>0</v>
      </c>
      <c r="O245" s="405">
        <v>0</v>
      </c>
      <c r="P245" s="405">
        <v>0</v>
      </c>
      <c r="Q245" s="405">
        <v>0</v>
      </c>
      <c r="R245" s="405">
        <v>0</v>
      </c>
      <c r="S245" s="406">
        <v>472500</v>
      </c>
      <c r="T245" s="406">
        <v>210000</v>
      </c>
      <c r="U245" s="406">
        <v>682500</v>
      </c>
    </row>
    <row r="246" spans="1:21">
      <c r="A246" s="402"/>
      <c r="B246" s="403"/>
      <c r="C246" s="403"/>
      <c r="D246" s="404"/>
      <c r="E246" s="405"/>
      <c r="F246" s="405"/>
      <c r="G246" s="405"/>
      <c r="H246" s="405"/>
      <c r="I246" s="405"/>
      <c r="J246" s="405"/>
      <c r="K246" s="406"/>
      <c r="L246" s="405"/>
      <c r="M246" s="405"/>
      <c r="N246" s="405"/>
      <c r="O246" s="405"/>
      <c r="P246" s="405"/>
      <c r="Q246" s="405"/>
      <c r="R246" s="405"/>
      <c r="S246" s="406"/>
      <c r="T246" s="406"/>
      <c r="U246" s="406"/>
    </row>
    <row r="247" spans="1:21" ht="15" customHeight="1">
      <c r="A247" s="400" t="s">
        <v>416</v>
      </c>
      <c r="B247" s="400"/>
      <c r="C247" s="400"/>
      <c r="D247" s="400"/>
      <c r="E247" s="9">
        <v>2340</v>
      </c>
      <c r="F247" s="8">
        <v>0</v>
      </c>
      <c r="G247" s="8">
        <v>0</v>
      </c>
      <c r="H247" s="8">
        <v>2325</v>
      </c>
      <c r="I247" s="8">
        <v>0</v>
      </c>
      <c r="J247" s="8">
        <v>0</v>
      </c>
      <c r="K247" s="10">
        <v>52312500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9">
        <v>52650000</v>
      </c>
      <c r="T247" s="9">
        <v>23400000</v>
      </c>
      <c r="U247" s="9">
        <v>76050000</v>
      </c>
    </row>
  </sheetData>
  <mergeCells count="2485">
    <mergeCell ref="U215:U216"/>
    <mergeCell ref="U217:U218"/>
    <mergeCell ref="U219:U220"/>
    <mergeCell ref="U221:U222"/>
    <mergeCell ref="U223:U224"/>
    <mergeCell ref="U225:U226"/>
    <mergeCell ref="U227:U228"/>
    <mergeCell ref="U229:U230"/>
    <mergeCell ref="U231:U232"/>
    <mergeCell ref="U233:U234"/>
    <mergeCell ref="U235:U236"/>
    <mergeCell ref="U237:U238"/>
    <mergeCell ref="U239:U240"/>
    <mergeCell ref="U241:U242"/>
    <mergeCell ref="U243:U244"/>
    <mergeCell ref="U245:U246"/>
    <mergeCell ref="U181:U182"/>
    <mergeCell ref="U183:U184"/>
    <mergeCell ref="U185:U186"/>
    <mergeCell ref="U187:U188"/>
    <mergeCell ref="U189:U190"/>
    <mergeCell ref="U191:U192"/>
    <mergeCell ref="U193:U194"/>
    <mergeCell ref="U195:U196"/>
    <mergeCell ref="U197:U198"/>
    <mergeCell ref="U199:U200"/>
    <mergeCell ref="U201:U202"/>
    <mergeCell ref="U203:U204"/>
    <mergeCell ref="U205:U206"/>
    <mergeCell ref="U207:U208"/>
    <mergeCell ref="U209:U210"/>
    <mergeCell ref="U211:U212"/>
    <mergeCell ref="U213:U214"/>
    <mergeCell ref="U147:U148"/>
    <mergeCell ref="U149:U150"/>
    <mergeCell ref="U151:U152"/>
    <mergeCell ref="U153:U154"/>
    <mergeCell ref="U155:U156"/>
    <mergeCell ref="U157:U158"/>
    <mergeCell ref="U159:U160"/>
    <mergeCell ref="U161:U162"/>
    <mergeCell ref="U163:U164"/>
    <mergeCell ref="U165:U166"/>
    <mergeCell ref="U167:U168"/>
    <mergeCell ref="U169:U170"/>
    <mergeCell ref="U171:U172"/>
    <mergeCell ref="U173:U174"/>
    <mergeCell ref="U175:U176"/>
    <mergeCell ref="U177:U178"/>
    <mergeCell ref="U179:U180"/>
    <mergeCell ref="U113:U114"/>
    <mergeCell ref="U115:U116"/>
    <mergeCell ref="U117:U118"/>
    <mergeCell ref="U119:U120"/>
    <mergeCell ref="U121:U122"/>
    <mergeCell ref="U123:U124"/>
    <mergeCell ref="U125:U126"/>
    <mergeCell ref="U127:U128"/>
    <mergeCell ref="U129:U130"/>
    <mergeCell ref="U131:U132"/>
    <mergeCell ref="U133:U134"/>
    <mergeCell ref="U135:U136"/>
    <mergeCell ref="U137:U138"/>
    <mergeCell ref="U139:U140"/>
    <mergeCell ref="U141:U142"/>
    <mergeCell ref="U143:U144"/>
    <mergeCell ref="U145:U146"/>
    <mergeCell ref="U79:U80"/>
    <mergeCell ref="U81:U82"/>
    <mergeCell ref="U83:U84"/>
    <mergeCell ref="U85:U86"/>
    <mergeCell ref="U87:U88"/>
    <mergeCell ref="U89:U90"/>
    <mergeCell ref="U91:U92"/>
    <mergeCell ref="U93:U94"/>
    <mergeCell ref="U95:U96"/>
    <mergeCell ref="U97:U98"/>
    <mergeCell ref="U99:U100"/>
    <mergeCell ref="U101:U102"/>
    <mergeCell ref="U103:U104"/>
    <mergeCell ref="U105:U106"/>
    <mergeCell ref="U107:U108"/>
    <mergeCell ref="U109:U110"/>
    <mergeCell ref="U111:U112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U77:U78"/>
    <mergeCell ref="T217:T218"/>
    <mergeCell ref="T219:T220"/>
    <mergeCell ref="T221:T222"/>
    <mergeCell ref="T223:T224"/>
    <mergeCell ref="T225:T226"/>
    <mergeCell ref="T227:T228"/>
    <mergeCell ref="T229:T230"/>
    <mergeCell ref="T231:T232"/>
    <mergeCell ref="T233:T234"/>
    <mergeCell ref="T235:T236"/>
    <mergeCell ref="T237:T238"/>
    <mergeCell ref="T239:T240"/>
    <mergeCell ref="T241:T242"/>
    <mergeCell ref="T243:T244"/>
    <mergeCell ref="T245:T246"/>
    <mergeCell ref="U10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T183:T184"/>
    <mergeCell ref="T185:T186"/>
    <mergeCell ref="T187:T188"/>
    <mergeCell ref="T189:T190"/>
    <mergeCell ref="T191:T192"/>
    <mergeCell ref="T193:T194"/>
    <mergeCell ref="T195:T196"/>
    <mergeCell ref="T197:T198"/>
    <mergeCell ref="T199:T200"/>
    <mergeCell ref="T201:T202"/>
    <mergeCell ref="T203:T204"/>
    <mergeCell ref="T205:T206"/>
    <mergeCell ref="T207:T208"/>
    <mergeCell ref="T209:T210"/>
    <mergeCell ref="T211:T212"/>
    <mergeCell ref="T213:T214"/>
    <mergeCell ref="T215:T216"/>
    <mergeCell ref="T149:T150"/>
    <mergeCell ref="T151:T152"/>
    <mergeCell ref="T153:T154"/>
    <mergeCell ref="T155:T156"/>
    <mergeCell ref="T157:T158"/>
    <mergeCell ref="T159:T160"/>
    <mergeCell ref="T161:T162"/>
    <mergeCell ref="T163:T164"/>
    <mergeCell ref="T165:T166"/>
    <mergeCell ref="T167:T168"/>
    <mergeCell ref="T169:T170"/>
    <mergeCell ref="T171:T172"/>
    <mergeCell ref="T173:T174"/>
    <mergeCell ref="T175:T176"/>
    <mergeCell ref="T177:T178"/>
    <mergeCell ref="T179:T180"/>
    <mergeCell ref="T181:T182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T141:T142"/>
    <mergeCell ref="T143:T144"/>
    <mergeCell ref="T145:T146"/>
    <mergeCell ref="T147:T148"/>
    <mergeCell ref="T81:T82"/>
    <mergeCell ref="T83:T84"/>
    <mergeCell ref="T85:T86"/>
    <mergeCell ref="T87:T88"/>
    <mergeCell ref="T89:T90"/>
    <mergeCell ref="T91:T92"/>
    <mergeCell ref="T93:T94"/>
    <mergeCell ref="T95:T96"/>
    <mergeCell ref="T97:T98"/>
    <mergeCell ref="T99:T100"/>
    <mergeCell ref="T101:T102"/>
    <mergeCell ref="T103:T104"/>
    <mergeCell ref="T105:T106"/>
    <mergeCell ref="T107:T108"/>
    <mergeCell ref="T109:T110"/>
    <mergeCell ref="T111:T112"/>
    <mergeCell ref="T113:T114"/>
    <mergeCell ref="T47:T48"/>
    <mergeCell ref="T49:T50"/>
    <mergeCell ref="T51:T52"/>
    <mergeCell ref="T53:T54"/>
    <mergeCell ref="T55:T56"/>
    <mergeCell ref="T57:T58"/>
    <mergeCell ref="T59:T60"/>
    <mergeCell ref="T61:T62"/>
    <mergeCell ref="T63:T64"/>
    <mergeCell ref="T65:T66"/>
    <mergeCell ref="T67:T68"/>
    <mergeCell ref="T69:T70"/>
    <mergeCell ref="T71:T72"/>
    <mergeCell ref="T73:T74"/>
    <mergeCell ref="T75:T76"/>
    <mergeCell ref="T77:T78"/>
    <mergeCell ref="T79:T80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S213:S214"/>
    <mergeCell ref="S215:S216"/>
    <mergeCell ref="S217:S218"/>
    <mergeCell ref="S219:S220"/>
    <mergeCell ref="S221:S222"/>
    <mergeCell ref="S223:S224"/>
    <mergeCell ref="S225:S226"/>
    <mergeCell ref="S227:S228"/>
    <mergeCell ref="S229:S230"/>
    <mergeCell ref="S231:S232"/>
    <mergeCell ref="S233:S234"/>
    <mergeCell ref="S235:S236"/>
    <mergeCell ref="S237:S238"/>
    <mergeCell ref="S239:S240"/>
    <mergeCell ref="S241:S242"/>
    <mergeCell ref="S243:S244"/>
    <mergeCell ref="S245:S246"/>
    <mergeCell ref="S179:S180"/>
    <mergeCell ref="S181:S182"/>
    <mergeCell ref="S183:S184"/>
    <mergeCell ref="S185:S186"/>
    <mergeCell ref="S187:S188"/>
    <mergeCell ref="S189:S190"/>
    <mergeCell ref="S191:S192"/>
    <mergeCell ref="S193:S194"/>
    <mergeCell ref="S195:S196"/>
    <mergeCell ref="S197:S198"/>
    <mergeCell ref="S199:S200"/>
    <mergeCell ref="S201:S202"/>
    <mergeCell ref="S203:S204"/>
    <mergeCell ref="S205:S206"/>
    <mergeCell ref="S207:S208"/>
    <mergeCell ref="S209:S210"/>
    <mergeCell ref="S211:S212"/>
    <mergeCell ref="S145:S146"/>
    <mergeCell ref="S147:S148"/>
    <mergeCell ref="S149:S150"/>
    <mergeCell ref="S151:S152"/>
    <mergeCell ref="S153:S154"/>
    <mergeCell ref="S155:S156"/>
    <mergeCell ref="S157:S158"/>
    <mergeCell ref="S159:S160"/>
    <mergeCell ref="S161:S162"/>
    <mergeCell ref="S163:S164"/>
    <mergeCell ref="S165:S166"/>
    <mergeCell ref="S167:S168"/>
    <mergeCell ref="S169:S170"/>
    <mergeCell ref="S171:S172"/>
    <mergeCell ref="S173:S174"/>
    <mergeCell ref="S175:S176"/>
    <mergeCell ref="S177:S178"/>
    <mergeCell ref="S111:S112"/>
    <mergeCell ref="S113:S114"/>
    <mergeCell ref="S115:S116"/>
    <mergeCell ref="S117:S118"/>
    <mergeCell ref="S119:S120"/>
    <mergeCell ref="S121:S122"/>
    <mergeCell ref="S123:S124"/>
    <mergeCell ref="S125:S126"/>
    <mergeCell ref="S127:S128"/>
    <mergeCell ref="S129:S130"/>
    <mergeCell ref="S131:S132"/>
    <mergeCell ref="S133:S134"/>
    <mergeCell ref="S135:S136"/>
    <mergeCell ref="S137:S138"/>
    <mergeCell ref="S139:S140"/>
    <mergeCell ref="S141:S142"/>
    <mergeCell ref="S143:S144"/>
    <mergeCell ref="S77:S78"/>
    <mergeCell ref="S79:S80"/>
    <mergeCell ref="S81:S82"/>
    <mergeCell ref="S83:S84"/>
    <mergeCell ref="S85:S86"/>
    <mergeCell ref="S87:S88"/>
    <mergeCell ref="S89:S90"/>
    <mergeCell ref="S91:S92"/>
    <mergeCell ref="S93:S94"/>
    <mergeCell ref="S95:S96"/>
    <mergeCell ref="S97:S98"/>
    <mergeCell ref="S99:S100"/>
    <mergeCell ref="S101:S102"/>
    <mergeCell ref="S103:S104"/>
    <mergeCell ref="S105:S106"/>
    <mergeCell ref="S107:S108"/>
    <mergeCell ref="S109:S110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61:S62"/>
    <mergeCell ref="S63:S64"/>
    <mergeCell ref="S65:S66"/>
    <mergeCell ref="S67:S68"/>
    <mergeCell ref="S69:S70"/>
    <mergeCell ref="S71:S72"/>
    <mergeCell ref="S73:S74"/>
    <mergeCell ref="S75:S76"/>
    <mergeCell ref="R215:R216"/>
    <mergeCell ref="R217:R218"/>
    <mergeCell ref="R219:R220"/>
    <mergeCell ref="R221:R222"/>
    <mergeCell ref="R223:R224"/>
    <mergeCell ref="R225:R226"/>
    <mergeCell ref="R227:R228"/>
    <mergeCell ref="R229:R230"/>
    <mergeCell ref="R231:R232"/>
    <mergeCell ref="R233:R234"/>
    <mergeCell ref="R235:R236"/>
    <mergeCell ref="R237:R238"/>
    <mergeCell ref="R239:R240"/>
    <mergeCell ref="R241:R242"/>
    <mergeCell ref="R243:R244"/>
    <mergeCell ref="R245:R246"/>
    <mergeCell ref="S10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R181:R182"/>
    <mergeCell ref="R183:R184"/>
    <mergeCell ref="R185:R186"/>
    <mergeCell ref="R187:R188"/>
    <mergeCell ref="R189:R190"/>
    <mergeCell ref="R191:R192"/>
    <mergeCell ref="R193:R194"/>
    <mergeCell ref="R195:R196"/>
    <mergeCell ref="R197:R198"/>
    <mergeCell ref="R199:R200"/>
    <mergeCell ref="R201:R202"/>
    <mergeCell ref="R203:R204"/>
    <mergeCell ref="R205:R206"/>
    <mergeCell ref="R207:R208"/>
    <mergeCell ref="R209:R210"/>
    <mergeCell ref="R211:R212"/>
    <mergeCell ref="R213:R214"/>
    <mergeCell ref="R147:R148"/>
    <mergeCell ref="R149:R150"/>
    <mergeCell ref="R151:R152"/>
    <mergeCell ref="R153:R154"/>
    <mergeCell ref="R155:R156"/>
    <mergeCell ref="R157:R158"/>
    <mergeCell ref="R159:R160"/>
    <mergeCell ref="R161:R162"/>
    <mergeCell ref="R163:R164"/>
    <mergeCell ref="R165:R166"/>
    <mergeCell ref="R167:R168"/>
    <mergeCell ref="R169:R170"/>
    <mergeCell ref="R171:R172"/>
    <mergeCell ref="R173:R174"/>
    <mergeCell ref="R175:R176"/>
    <mergeCell ref="R177:R178"/>
    <mergeCell ref="R179:R180"/>
    <mergeCell ref="R113:R114"/>
    <mergeCell ref="R115:R116"/>
    <mergeCell ref="R117:R118"/>
    <mergeCell ref="R119:R120"/>
    <mergeCell ref="R121:R122"/>
    <mergeCell ref="R123:R124"/>
    <mergeCell ref="R125:R126"/>
    <mergeCell ref="R127:R128"/>
    <mergeCell ref="R129:R130"/>
    <mergeCell ref="R131:R132"/>
    <mergeCell ref="R133:R134"/>
    <mergeCell ref="R135:R136"/>
    <mergeCell ref="R137:R138"/>
    <mergeCell ref="R139:R140"/>
    <mergeCell ref="R141:R142"/>
    <mergeCell ref="R143:R144"/>
    <mergeCell ref="R145:R146"/>
    <mergeCell ref="R79:R80"/>
    <mergeCell ref="R81:R82"/>
    <mergeCell ref="R83:R84"/>
    <mergeCell ref="R85:R86"/>
    <mergeCell ref="R87:R88"/>
    <mergeCell ref="R89:R90"/>
    <mergeCell ref="R91:R92"/>
    <mergeCell ref="R93:R94"/>
    <mergeCell ref="R95:R96"/>
    <mergeCell ref="R97:R98"/>
    <mergeCell ref="R99:R100"/>
    <mergeCell ref="R101:R102"/>
    <mergeCell ref="R103:R104"/>
    <mergeCell ref="R105:R106"/>
    <mergeCell ref="R107:R108"/>
    <mergeCell ref="R109:R110"/>
    <mergeCell ref="R111:R112"/>
    <mergeCell ref="R45:R46"/>
    <mergeCell ref="R47:R48"/>
    <mergeCell ref="R49:R50"/>
    <mergeCell ref="R51:R52"/>
    <mergeCell ref="R53:R54"/>
    <mergeCell ref="R55:R56"/>
    <mergeCell ref="R57:R58"/>
    <mergeCell ref="R59:R60"/>
    <mergeCell ref="R61:R62"/>
    <mergeCell ref="R63:R64"/>
    <mergeCell ref="R65:R66"/>
    <mergeCell ref="R67:R68"/>
    <mergeCell ref="R69:R70"/>
    <mergeCell ref="R71:R72"/>
    <mergeCell ref="R73:R74"/>
    <mergeCell ref="R75:R76"/>
    <mergeCell ref="R77:R78"/>
    <mergeCell ref="Q215:Q216"/>
    <mergeCell ref="Q217:Q218"/>
    <mergeCell ref="Q219:Q220"/>
    <mergeCell ref="Q221:Q222"/>
    <mergeCell ref="Q223:Q224"/>
    <mergeCell ref="Q225:Q226"/>
    <mergeCell ref="Q227:Q228"/>
    <mergeCell ref="Q229:Q230"/>
    <mergeCell ref="Q231:Q232"/>
    <mergeCell ref="Q233:Q234"/>
    <mergeCell ref="Q235:Q236"/>
    <mergeCell ref="Q237:Q238"/>
    <mergeCell ref="Q239:Q240"/>
    <mergeCell ref="Q241:Q242"/>
    <mergeCell ref="Q243:Q244"/>
    <mergeCell ref="Q245:Q246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Q181:Q182"/>
    <mergeCell ref="Q183:Q184"/>
    <mergeCell ref="Q185:Q186"/>
    <mergeCell ref="Q187:Q188"/>
    <mergeCell ref="Q189:Q190"/>
    <mergeCell ref="Q191:Q192"/>
    <mergeCell ref="Q193:Q194"/>
    <mergeCell ref="Q195:Q196"/>
    <mergeCell ref="Q197:Q198"/>
    <mergeCell ref="Q199:Q200"/>
    <mergeCell ref="Q201:Q202"/>
    <mergeCell ref="Q203:Q204"/>
    <mergeCell ref="Q205:Q206"/>
    <mergeCell ref="Q207:Q208"/>
    <mergeCell ref="Q209:Q210"/>
    <mergeCell ref="Q211:Q212"/>
    <mergeCell ref="Q213:Q214"/>
    <mergeCell ref="Q147:Q148"/>
    <mergeCell ref="Q149:Q150"/>
    <mergeCell ref="Q151:Q152"/>
    <mergeCell ref="Q153:Q154"/>
    <mergeCell ref="Q155:Q156"/>
    <mergeCell ref="Q157:Q158"/>
    <mergeCell ref="Q159:Q160"/>
    <mergeCell ref="Q161:Q162"/>
    <mergeCell ref="Q163:Q164"/>
    <mergeCell ref="Q165:Q166"/>
    <mergeCell ref="Q167:Q168"/>
    <mergeCell ref="Q169:Q170"/>
    <mergeCell ref="Q171:Q172"/>
    <mergeCell ref="Q173:Q174"/>
    <mergeCell ref="Q175:Q176"/>
    <mergeCell ref="Q177:Q178"/>
    <mergeCell ref="Q179:Q180"/>
    <mergeCell ref="Q113:Q114"/>
    <mergeCell ref="Q115:Q116"/>
    <mergeCell ref="Q117:Q118"/>
    <mergeCell ref="Q119:Q120"/>
    <mergeCell ref="Q121:Q122"/>
    <mergeCell ref="Q123:Q124"/>
    <mergeCell ref="Q125:Q126"/>
    <mergeCell ref="Q127:Q128"/>
    <mergeCell ref="Q129:Q130"/>
    <mergeCell ref="Q131:Q132"/>
    <mergeCell ref="Q133:Q134"/>
    <mergeCell ref="Q135:Q136"/>
    <mergeCell ref="Q137:Q138"/>
    <mergeCell ref="Q139:Q140"/>
    <mergeCell ref="Q141:Q142"/>
    <mergeCell ref="Q143:Q144"/>
    <mergeCell ref="Q145:Q146"/>
    <mergeCell ref="Q79:Q80"/>
    <mergeCell ref="Q81:Q82"/>
    <mergeCell ref="Q83:Q84"/>
    <mergeCell ref="Q85:Q86"/>
    <mergeCell ref="Q87:Q88"/>
    <mergeCell ref="Q89:Q90"/>
    <mergeCell ref="Q91:Q92"/>
    <mergeCell ref="Q93:Q94"/>
    <mergeCell ref="Q95:Q96"/>
    <mergeCell ref="Q97:Q98"/>
    <mergeCell ref="Q99:Q100"/>
    <mergeCell ref="Q101:Q102"/>
    <mergeCell ref="Q103:Q104"/>
    <mergeCell ref="Q105:Q106"/>
    <mergeCell ref="Q107:Q108"/>
    <mergeCell ref="Q109:Q110"/>
    <mergeCell ref="Q111:Q112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  <mergeCell ref="Q63:Q64"/>
    <mergeCell ref="Q65:Q66"/>
    <mergeCell ref="Q67:Q68"/>
    <mergeCell ref="Q69:Q70"/>
    <mergeCell ref="Q71:Q72"/>
    <mergeCell ref="Q73:Q74"/>
    <mergeCell ref="Q75:Q76"/>
    <mergeCell ref="Q77:Q78"/>
    <mergeCell ref="P215:P216"/>
    <mergeCell ref="P217:P218"/>
    <mergeCell ref="P219:P220"/>
    <mergeCell ref="P221:P222"/>
    <mergeCell ref="P223:P224"/>
    <mergeCell ref="P225:P226"/>
    <mergeCell ref="P227:P228"/>
    <mergeCell ref="P229:P230"/>
    <mergeCell ref="P231:P232"/>
    <mergeCell ref="P233:P234"/>
    <mergeCell ref="P235:P236"/>
    <mergeCell ref="P237:P238"/>
    <mergeCell ref="P239:P240"/>
    <mergeCell ref="P241:P242"/>
    <mergeCell ref="P243:P244"/>
    <mergeCell ref="P245:P246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P181:P182"/>
    <mergeCell ref="P183:P184"/>
    <mergeCell ref="P185:P186"/>
    <mergeCell ref="P187:P188"/>
    <mergeCell ref="P189:P190"/>
    <mergeCell ref="P191:P192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147:P148"/>
    <mergeCell ref="P149:P150"/>
    <mergeCell ref="P151:P152"/>
    <mergeCell ref="P153:P154"/>
    <mergeCell ref="P155:P156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13:P114"/>
    <mergeCell ref="P115:P116"/>
    <mergeCell ref="P117:P118"/>
    <mergeCell ref="P119:P120"/>
    <mergeCell ref="P121:P122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O215:O216"/>
    <mergeCell ref="O217:O218"/>
    <mergeCell ref="O219:O220"/>
    <mergeCell ref="O221:O222"/>
    <mergeCell ref="O223:O224"/>
    <mergeCell ref="O225:O226"/>
    <mergeCell ref="O227:O228"/>
    <mergeCell ref="O229:O230"/>
    <mergeCell ref="O231:O232"/>
    <mergeCell ref="O233:O234"/>
    <mergeCell ref="O235:O236"/>
    <mergeCell ref="O237:O238"/>
    <mergeCell ref="O239:O240"/>
    <mergeCell ref="O241:O242"/>
    <mergeCell ref="O243:O244"/>
    <mergeCell ref="O245:O246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O213:O214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N213:N214"/>
    <mergeCell ref="N215:N216"/>
    <mergeCell ref="N217:N218"/>
    <mergeCell ref="N219:N220"/>
    <mergeCell ref="N221:N222"/>
    <mergeCell ref="N223:N224"/>
    <mergeCell ref="N225:N226"/>
    <mergeCell ref="N227:N228"/>
    <mergeCell ref="N229:N230"/>
    <mergeCell ref="N231:N232"/>
    <mergeCell ref="N233:N234"/>
    <mergeCell ref="N235:N236"/>
    <mergeCell ref="N237:N238"/>
    <mergeCell ref="N239:N240"/>
    <mergeCell ref="N241:N242"/>
    <mergeCell ref="N243:N244"/>
    <mergeCell ref="N245:N246"/>
    <mergeCell ref="N179:N180"/>
    <mergeCell ref="N181:N182"/>
    <mergeCell ref="N183:N184"/>
    <mergeCell ref="N185:N186"/>
    <mergeCell ref="N187:N188"/>
    <mergeCell ref="N189:N190"/>
    <mergeCell ref="N191:N192"/>
    <mergeCell ref="N193:N194"/>
    <mergeCell ref="N195:N196"/>
    <mergeCell ref="N197:N198"/>
    <mergeCell ref="N199:N200"/>
    <mergeCell ref="N201:N202"/>
    <mergeCell ref="N203:N204"/>
    <mergeCell ref="N205:N206"/>
    <mergeCell ref="N207:N208"/>
    <mergeCell ref="N209:N210"/>
    <mergeCell ref="N211:N212"/>
    <mergeCell ref="N145:N146"/>
    <mergeCell ref="N147:N148"/>
    <mergeCell ref="N149:N150"/>
    <mergeCell ref="N151:N152"/>
    <mergeCell ref="N153:N154"/>
    <mergeCell ref="N155:N156"/>
    <mergeCell ref="N157:N158"/>
    <mergeCell ref="N159:N160"/>
    <mergeCell ref="N161:N162"/>
    <mergeCell ref="N163:N164"/>
    <mergeCell ref="N165:N166"/>
    <mergeCell ref="N167:N168"/>
    <mergeCell ref="N169:N170"/>
    <mergeCell ref="N171:N172"/>
    <mergeCell ref="N173:N174"/>
    <mergeCell ref="N175:N176"/>
    <mergeCell ref="N177:N178"/>
    <mergeCell ref="N111:N112"/>
    <mergeCell ref="N113:N114"/>
    <mergeCell ref="N115:N116"/>
    <mergeCell ref="N117:N118"/>
    <mergeCell ref="N119:N120"/>
    <mergeCell ref="N121:N122"/>
    <mergeCell ref="N123:N124"/>
    <mergeCell ref="N125:N126"/>
    <mergeCell ref="N127:N128"/>
    <mergeCell ref="N129:N130"/>
    <mergeCell ref="N131:N132"/>
    <mergeCell ref="N133:N134"/>
    <mergeCell ref="N135:N136"/>
    <mergeCell ref="N137:N138"/>
    <mergeCell ref="N139:N140"/>
    <mergeCell ref="N141:N142"/>
    <mergeCell ref="N143:N144"/>
    <mergeCell ref="N77:N78"/>
    <mergeCell ref="N79:N80"/>
    <mergeCell ref="N81:N82"/>
    <mergeCell ref="N83:N84"/>
    <mergeCell ref="N85:N86"/>
    <mergeCell ref="N87:N88"/>
    <mergeCell ref="N89:N90"/>
    <mergeCell ref="N91:N92"/>
    <mergeCell ref="N93:N94"/>
    <mergeCell ref="N95:N96"/>
    <mergeCell ref="N97:N98"/>
    <mergeCell ref="N99:N100"/>
    <mergeCell ref="N101:N102"/>
    <mergeCell ref="N103:N104"/>
    <mergeCell ref="N105:N106"/>
    <mergeCell ref="N107:N108"/>
    <mergeCell ref="N109:N110"/>
    <mergeCell ref="N43:N44"/>
    <mergeCell ref="N45:N46"/>
    <mergeCell ref="N47:N48"/>
    <mergeCell ref="N49:N50"/>
    <mergeCell ref="N51:N52"/>
    <mergeCell ref="N53:N54"/>
    <mergeCell ref="N55:N56"/>
    <mergeCell ref="N57:N58"/>
    <mergeCell ref="N59:N60"/>
    <mergeCell ref="N61:N62"/>
    <mergeCell ref="N63:N64"/>
    <mergeCell ref="N65:N66"/>
    <mergeCell ref="N67:N68"/>
    <mergeCell ref="N69:N70"/>
    <mergeCell ref="N71:N72"/>
    <mergeCell ref="N73:N74"/>
    <mergeCell ref="N75:N76"/>
    <mergeCell ref="M215:M216"/>
    <mergeCell ref="M217:M218"/>
    <mergeCell ref="M219:M220"/>
    <mergeCell ref="M221:M222"/>
    <mergeCell ref="M223:M224"/>
    <mergeCell ref="M225:M226"/>
    <mergeCell ref="M227:M228"/>
    <mergeCell ref="M229:M230"/>
    <mergeCell ref="M231:M232"/>
    <mergeCell ref="M233:M234"/>
    <mergeCell ref="M235:M236"/>
    <mergeCell ref="M237:M238"/>
    <mergeCell ref="M239:M240"/>
    <mergeCell ref="M241:M242"/>
    <mergeCell ref="M243:M244"/>
    <mergeCell ref="M245:M246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M181:M182"/>
    <mergeCell ref="M183:M184"/>
    <mergeCell ref="M185:M186"/>
    <mergeCell ref="M187:M188"/>
    <mergeCell ref="M189:M190"/>
    <mergeCell ref="M191:M192"/>
    <mergeCell ref="M193:M194"/>
    <mergeCell ref="M195:M196"/>
    <mergeCell ref="M197:M198"/>
    <mergeCell ref="M199:M200"/>
    <mergeCell ref="M201:M202"/>
    <mergeCell ref="M203:M204"/>
    <mergeCell ref="M205:M206"/>
    <mergeCell ref="M207:M208"/>
    <mergeCell ref="M209:M210"/>
    <mergeCell ref="M211:M212"/>
    <mergeCell ref="M213:M214"/>
    <mergeCell ref="M147:M148"/>
    <mergeCell ref="M149:M150"/>
    <mergeCell ref="M151:M152"/>
    <mergeCell ref="M153:M154"/>
    <mergeCell ref="M155:M156"/>
    <mergeCell ref="M157:M158"/>
    <mergeCell ref="M159:M160"/>
    <mergeCell ref="M161:M162"/>
    <mergeCell ref="M163:M164"/>
    <mergeCell ref="M165:M166"/>
    <mergeCell ref="M167:M168"/>
    <mergeCell ref="M169:M170"/>
    <mergeCell ref="M171:M172"/>
    <mergeCell ref="M173:M174"/>
    <mergeCell ref="M175:M176"/>
    <mergeCell ref="M177:M178"/>
    <mergeCell ref="M179:M180"/>
    <mergeCell ref="M113:M114"/>
    <mergeCell ref="M115:M116"/>
    <mergeCell ref="M117:M118"/>
    <mergeCell ref="M119:M120"/>
    <mergeCell ref="M121:M122"/>
    <mergeCell ref="M123:M124"/>
    <mergeCell ref="M125:M126"/>
    <mergeCell ref="M127:M128"/>
    <mergeCell ref="M129:M130"/>
    <mergeCell ref="M131:M132"/>
    <mergeCell ref="M133:M134"/>
    <mergeCell ref="M135:M136"/>
    <mergeCell ref="M137:M138"/>
    <mergeCell ref="M139:M140"/>
    <mergeCell ref="M141:M142"/>
    <mergeCell ref="M143:M144"/>
    <mergeCell ref="M145:M146"/>
    <mergeCell ref="M79:M80"/>
    <mergeCell ref="M81:M82"/>
    <mergeCell ref="M83:M84"/>
    <mergeCell ref="M85:M86"/>
    <mergeCell ref="M87:M88"/>
    <mergeCell ref="M89:M90"/>
    <mergeCell ref="M91:M92"/>
    <mergeCell ref="M93:M94"/>
    <mergeCell ref="M95:M96"/>
    <mergeCell ref="M97:M98"/>
    <mergeCell ref="M99:M100"/>
    <mergeCell ref="M101:M102"/>
    <mergeCell ref="M103:M104"/>
    <mergeCell ref="M105:M106"/>
    <mergeCell ref="M107:M108"/>
    <mergeCell ref="M109:M110"/>
    <mergeCell ref="M111:M112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  <mergeCell ref="M63:M64"/>
    <mergeCell ref="M65:M66"/>
    <mergeCell ref="M67:M68"/>
    <mergeCell ref="M69:M70"/>
    <mergeCell ref="M71:M72"/>
    <mergeCell ref="M73:M74"/>
    <mergeCell ref="M75:M76"/>
    <mergeCell ref="M77:M78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239:L240"/>
    <mergeCell ref="L241:L242"/>
    <mergeCell ref="L243:L244"/>
    <mergeCell ref="L245:L246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205:L206"/>
    <mergeCell ref="L207:L208"/>
    <mergeCell ref="L209:L210"/>
    <mergeCell ref="L211:L212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239:K240"/>
    <mergeCell ref="K241:K242"/>
    <mergeCell ref="K243:K244"/>
    <mergeCell ref="K245:K246"/>
    <mergeCell ref="L10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205:K206"/>
    <mergeCell ref="K207:K208"/>
    <mergeCell ref="K209:K210"/>
    <mergeCell ref="K211:K212"/>
    <mergeCell ref="K213:K214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J215:J216"/>
    <mergeCell ref="J217:J218"/>
    <mergeCell ref="J219:J220"/>
    <mergeCell ref="J221:J222"/>
    <mergeCell ref="J223:J224"/>
    <mergeCell ref="J225:J226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J181:J182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I215:I216"/>
    <mergeCell ref="I217:I218"/>
    <mergeCell ref="I219:I220"/>
    <mergeCell ref="I221:I222"/>
    <mergeCell ref="I223:I224"/>
    <mergeCell ref="I225:I226"/>
    <mergeCell ref="I227:I228"/>
    <mergeCell ref="I229:I230"/>
    <mergeCell ref="I231:I232"/>
    <mergeCell ref="I233:I234"/>
    <mergeCell ref="I235:I236"/>
    <mergeCell ref="I237:I238"/>
    <mergeCell ref="I239:I240"/>
    <mergeCell ref="I241:I242"/>
    <mergeCell ref="I243:I244"/>
    <mergeCell ref="I245:I246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I181:I182"/>
    <mergeCell ref="I183:I184"/>
    <mergeCell ref="I185:I186"/>
    <mergeCell ref="I187:I188"/>
    <mergeCell ref="I189:I190"/>
    <mergeCell ref="I191:I192"/>
    <mergeCell ref="I193:I194"/>
    <mergeCell ref="I195:I196"/>
    <mergeCell ref="I197:I198"/>
    <mergeCell ref="I199:I200"/>
    <mergeCell ref="I201:I202"/>
    <mergeCell ref="I203:I204"/>
    <mergeCell ref="I205:I206"/>
    <mergeCell ref="I207:I208"/>
    <mergeCell ref="I209:I210"/>
    <mergeCell ref="I211:I212"/>
    <mergeCell ref="I213:I214"/>
    <mergeCell ref="I147:I148"/>
    <mergeCell ref="I149:I150"/>
    <mergeCell ref="I151:I152"/>
    <mergeCell ref="I153:I154"/>
    <mergeCell ref="I155:I156"/>
    <mergeCell ref="I157:I158"/>
    <mergeCell ref="I159:I160"/>
    <mergeCell ref="I161:I162"/>
    <mergeCell ref="I163:I164"/>
    <mergeCell ref="I165:I166"/>
    <mergeCell ref="I167:I168"/>
    <mergeCell ref="I169:I170"/>
    <mergeCell ref="I171:I172"/>
    <mergeCell ref="I173:I174"/>
    <mergeCell ref="I175:I176"/>
    <mergeCell ref="I177:I178"/>
    <mergeCell ref="I179:I180"/>
    <mergeCell ref="I113:I114"/>
    <mergeCell ref="I115:I116"/>
    <mergeCell ref="I117:I118"/>
    <mergeCell ref="I119:I120"/>
    <mergeCell ref="I121:I122"/>
    <mergeCell ref="I123:I124"/>
    <mergeCell ref="I125:I126"/>
    <mergeCell ref="I127:I128"/>
    <mergeCell ref="I129:I130"/>
    <mergeCell ref="I131:I132"/>
    <mergeCell ref="I133:I134"/>
    <mergeCell ref="I135:I136"/>
    <mergeCell ref="I137:I138"/>
    <mergeCell ref="I139:I140"/>
    <mergeCell ref="I141:I142"/>
    <mergeCell ref="I143:I144"/>
    <mergeCell ref="I145:I146"/>
    <mergeCell ref="I79:I80"/>
    <mergeCell ref="I81:I82"/>
    <mergeCell ref="I83:I84"/>
    <mergeCell ref="I85:I86"/>
    <mergeCell ref="I87:I88"/>
    <mergeCell ref="I89:I90"/>
    <mergeCell ref="I91:I92"/>
    <mergeCell ref="I93:I94"/>
    <mergeCell ref="I95:I96"/>
    <mergeCell ref="I97:I98"/>
    <mergeCell ref="I99:I100"/>
    <mergeCell ref="I101:I102"/>
    <mergeCell ref="I103:I104"/>
    <mergeCell ref="I105:I106"/>
    <mergeCell ref="I107:I108"/>
    <mergeCell ref="I109:I110"/>
    <mergeCell ref="I111:I112"/>
    <mergeCell ref="I45:I46"/>
    <mergeCell ref="I47:I48"/>
    <mergeCell ref="I49:I50"/>
    <mergeCell ref="I51:I52"/>
    <mergeCell ref="I53:I54"/>
    <mergeCell ref="I55:I56"/>
    <mergeCell ref="I57:I58"/>
    <mergeCell ref="I59:I60"/>
    <mergeCell ref="I61:I62"/>
    <mergeCell ref="I63:I64"/>
    <mergeCell ref="I65:I66"/>
    <mergeCell ref="I67:I68"/>
    <mergeCell ref="I69:I70"/>
    <mergeCell ref="I71:I72"/>
    <mergeCell ref="I73:I74"/>
    <mergeCell ref="I75:I76"/>
    <mergeCell ref="I77:I78"/>
    <mergeCell ref="H215:H216"/>
    <mergeCell ref="H217:H218"/>
    <mergeCell ref="H219:H220"/>
    <mergeCell ref="H221:H222"/>
    <mergeCell ref="H223:H224"/>
    <mergeCell ref="H225:H226"/>
    <mergeCell ref="H227:H228"/>
    <mergeCell ref="H229:H230"/>
    <mergeCell ref="H231:H232"/>
    <mergeCell ref="H233:H234"/>
    <mergeCell ref="H235:H236"/>
    <mergeCell ref="H237:H238"/>
    <mergeCell ref="H239:H240"/>
    <mergeCell ref="H241:H242"/>
    <mergeCell ref="H243:H244"/>
    <mergeCell ref="H245:H246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H181:H182"/>
    <mergeCell ref="H183:H184"/>
    <mergeCell ref="H185:H186"/>
    <mergeCell ref="H187:H188"/>
    <mergeCell ref="H189:H190"/>
    <mergeCell ref="H191:H192"/>
    <mergeCell ref="H193:H194"/>
    <mergeCell ref="H195:H196"/>
    <mergeCell ref="H197:H198"/>
    <mergeCell ref="H199:H200"/>
    <mergeCell ref="H201:H202"/>
    <mergeCell ref="H203:H204"/>
    <mergeCell ref="H205:H206"/>
    <mergeCell ref="H207:H208"/>
    <mergeCell ref="H209:H210"/>
    <mergeCell ref="H211:H212"/>
    <mergeCell ref="H213:H214"/>
    <mergeCell ref="H147:H148"/>
    <mergeCell ref="H149:H150"/>
    <mergeCell ref="H151:H152"/>
    <mergeCell ref="H153:H154"/>
    <mergeCell ref="H155:H156"/>
    <mergeCell ref="H157:H158"/>
    <mergeCell ref="H159:H160"/>
    <mergeCell ref="H161:H162"/>
    <mergeCell ref="H163:H164"/>
    <mergeCell ref="H165:H166"/>
    <mergeCell ref="H167:H168"/>
    <mergeCell ref="H169:H170"/>
    <mergeCell ref="H171:H172"/>
    <mergeCell ref="H173:H174"/>
    <mergeCell ref="H175:H176"/>
    <mergeCell ref="H177:H178"/>
    <mergeCell ref="H179:H180"/>
    <mergeCell ref="H113:H114"/>
    <mergeCell ref="H115:H116"/>
    <mergeCell ref="H117:H118"/>
    <mergeCell ref="H119:H120"/>
    <mergeCell ref="H121:H122"/>
    <mergeCell ref="H123:H124"/>
    <mergeCell ref="H125:H126"/>
    <mergeCell ref="H127:H128"/>
    <mergeCell ref="H129:H130"/>
    <mergeCell ref="H131:H132"/>
    <mergeCell ref="H133:H134"/>
    <mergeCell ref="H135:H136"/>
    <mergeCell ref="H137:H138"/>
    <mergeCell ref="H139:H140"/>
    <mergeCell ref="H141:H142"/>
    <mergeCell ref="H143:H144"/>
    <mergeCell ref="H145:H146"/>
    <mergeCell ref="H79:H80"/>
    <mergeCell ref="H81:H82"/>
    <mergeCell ref="H83:H84"/>
    <mergeCell ref="H85:H86"/>
    <mergeCell ref="H87:H88"/>
    <mergeCell ref="H89:H90"/>
    <mergeCell ref="H91:H92"/>
    <mergeCell ref="H93:H94"/>
    <mergeCell ref="H95:H96"/>
    <mergeCell ref="H97:H98"/>
    <mergeCell ref="H99:H100"/>
    <mergeCell ref="H101:H102"/>
    <mergeCell ref="H103:H104"/>
    <mergeCell ref="H105:H106"/>
    <mergeCell ref="H107:H108"/>
    <mergeCell ref="H109:H110"/>
    <mergeCell ref="H111:H112"/>
    <mergeCell ref="H45:H46"/>
    <mergeCell ref="H47:H48"/>
    <mergeCell ref="H49:H50"/>
    <mergeCell ref="H51:H52"/>
    <mergeCell ref="H53:H54"/>
    <mergeCell ref="H55:H56"/>
    <mergeCell ref="H57:H58"/>
    <mergeCell ref="H59:H60"/>
    <mergeCell ref="H61:H62"/>
    <mergeCell ref="H63:H64"/>
    <mergeCell ref="H65:H66"/>
    <mergeCell ref="H67:H68"/>
    <mergeCell ref="H69:H70"/>
    <mergeCell ref="H71:H72"/>
    <mergeCell ref="H73:H74"/>
    <mergeCell ref="H75:H76"/>
    <mergeCell ref="H77:H78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G213:G214"/>
    <mergeCell ref="G215:G216"/>
    <mergeCell ref="G217:G218"/>
    <mergeCell ref="G219:G220"/>
    <mergeCell ref="G221:G222"/>
    <mergeCell ref="G223:G224"/>
    <mergeCell ref="G225:G226"/>
    <mergeCell ref="G227:G228"/>
    <mergeCell ref="G229:G230"/>
    <mergeCell ref="G231:G232"/>
    <mergeCell ref="G233:G234"/>
    <mergeCell ref="G235:G236"/>
    <mergeCell ref="G237:G238"/>
    <mergeCell ref="G239:G240"/>
    <mergeCell ref="G241:G242"/>
    <mergeCell ref="G243:G244"/>
    <mergeCell ref="G245:G246"/>
    <mergeCell ref="G179:G180"/>
    <mergeCell ref="G181:G182"/>
    <mergeCell ref="G183:G184"/>
    <mergeCell ref="G185:G186"/>
    <mergeCell ref="G187:G188"/>
    <mergeCell ref="G189:G190"/>
    <mergeCell ref="G191:G192"/>
    <mergeCell ref="G193:G194"/>
    <mergeCell ref="G195:G196"/>
    <mergeCell ref="G197:G198"/>
    <mergeCell ref="G199:G200"/>
    <mergeCell ref="G201:G202"/>
    <mergeCell ref="G203:G204"/>
    <mergeCell ref="G205:G206"/>
    <mergeCell ref="G207:G208"/>
    <mergeCell ref="G209:G210"/>
    <mergeCell ref="G211:G212"/>
    <mergeCell ref="G145:G146"/>
    <mergeCell ref="G147:G148"/>
    <mergeCell ref="G149:G150"/>
    <mergeCell ref="G151:G152"/>
    <mergeCell ref="G153:G154"/>
    <mergeCell ref="G155:G156"/>
    <mergeCell ref="G157:G158"/>
    <mergeCell ref="G159:G160"/>
    <mergeCell ref="G161:G162"/>
    <mergeCell ref="G163:G164"/>
    <mergeCell ref="G165:G166"/>
    <mergeCell ref="G167:G168"/>
    <mergeCell ref="G169:G170"/>
    <mergeCell ref="G171:G172"/>
    <mergeCell ref="G173:G174"/>
    <mergeCell ref="G175:G176"/>
    <mergeCell ref="G177:G178"/>
    <mergeCell ref="G111:G112"/>
    <mergeCell ref="G113:G114"/>
    <mergeCell ref="G115:G116"/>
    <mergeCell ref="G117:G118"/>
    <mergeCell ref="G119:G120"/>
    <mergeCell ref="G121:G122"/>
    <mergeCell ref="G123:G124"/>
    <mergeCell ref="G125:G126"/>
    <mergeCell ref="G127:G128"/>
    <mergeCell ref="G129:G130"/>
    <mergeCell ref="G131:G132"/>
    <mergeCell ref="G133:G134"/>
    <mergeCell ref="G135:G136"/>
    <mergeCell ref="G137:G138"/>
    <mergeCell ref="G139:G140"/>
    <mergeCell ref="G141:G142"/>
    <mergeCell ref="G143:G144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95:G96"/>
    <mergeCell ref="G97:G98"/>
    <mergeCell ref="G99:G100"/>
    <mergeCell ref="G101:G102"/>
    <mergeCell ref="G103:G104"/>
    <mergeCell ref="G105:G106"/>
    <mergeCell ref="G107:G108"/>
    <mergeCell ref="G109:G110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F215:F216"/>
    <mergeCell ref="F217:F218"/>
    <mergeCell ref="F219:F220"/>
    <mergeCell ref="F221:F222"/>
    <mergeCell ref="F223:F224"/>
    <mergeCell ref="F225:F226"/>
    <mergeCell ref="F227:F228"/>
    <mergeCell ref="F229:F230"/>
    <mergeCell ref="F231:F232"/>
    <mergeCell ref="F233:F234"/>
    <mergeCell ref="F235:F236"/>
    <mergeCell ref="F237:F238"/>
    <mergeCell ref="F239:F240"/>
    <mergeCell ref="F241:F242"/>
    <mergeCell ref="F243:F244"/>
    <mergeCell ref="F245:F246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F181:F182"/>
    <mergeCell ref="F183:F184"/>
    <mergeCell ref="F185:F186"/>
    <mergeCell ref="F187:F188"/>
    <mergeCell ref="F189:F190"/>
    <mergeCell ref="F191:F192"/>
    <mergeCell ref="F193:F194"/>
    <mergeCell ref="F195:F196"/>
    <mergeCell ref="F197:F198"/>
    <mergeCell ref="F199:F200"/>
    <mergeCell ref="F201:F202"/>
    <mergeCell ref="F203:F204"/>
    <mergeCell ref="F205:F206"/>
    <mergeCell ref="F207:F208"/>
    <mergeCell ref="F209:F210"/>
    <mergeCell ref="F211:F212"/>
    <mergeCell ref="F213:F214"/>
    <mergeCell ref="F147:F148"/>
    <mergeCell ref="F149:F150"/>
    <mergeCell ref="F151:F152"/>
    <mergeCell ref="F153:F154"/>
    <mergeCell ref="F155:F156"/>
    <mergeCell ref="F157:F158"/>
    <mergeCell ref="F159:F160"/>
    <mergeCell ref="F161:F162"/>
    <mergeCell ref="F163:F164"/>
    <mergeCell ref="F165:F166"/>
    <mergeCell ref="F167:F168"/>
    <mergeCell ref="F169:F170"/>
    <mergeCell ref="F171:F172"/>
    <mergeCell ref="F173:F174"/>
    <mergeCell ref="F175:F176"/>
    <mergeCell ref="F177:F178"/>
    <mergeCell ref="F179:F180"/>
    <mergeCell ref="F113:F114"/>
    <mergeCell ref="F115:F116"/>
    <mergeCell ref="F117:F118"/>
    <mergeCell ref="F119:F120"/>
    <mergeCell ref="F121:F122"/>
    <mergeCell ref="F123:F124"/>
    <mergeCell ref="F125:F126"/>
    <mergeCell ref="F127:F128"/>
    <mergeCell ref="F129:F130"/>
    <mergeCell ref="F131:F132"/>
    <mergeCell ref="F133:F134"/>
    <mergeCell ref="F135:F136"/>
    <mergeCell ref="F137:F138"/>
    <mergeCell ref="F139:F140"/>
    <mergeCell ref="F141:F142"/>
    <mergeCell ref="F143:F144"/>
    <mergeCell ref="F145:F146"/>
    <mergeCell ref="F79:F80"/>
    <mergeCell ref="F81:F82"/>
    <mergeCell ref="F83:F84"/>
    <mergeCell ref="F85:F86"/>
    <mergeCell ref="F87:F88"/>
    <mergeCell ref="F89:F90"/>
    <mergeCell ref="F91:F92"/>
    <mergeCell ref="F93:F94"/>
    <mergeCell ref="F95:F96"/>
    <mergeCell ref="F97:F98"/>
    <mergeCell ref="F99:F100"/>
    <mergeCell ref="F101:F102"/>
    <mergeCell ref="F103:F104"/>
    <mergeCell ref="F105:F106"/>
    <mergeCell ref="F107:F108"/>
    <mergeCell ref="F109:F110"/>
    <mergeCell ref="F111:F112"/>
    <mergeCell ref="F45:F46"/>
    <mergeCell ref="F47:F48"/>
    <mergeCell ref="F49:F50"/>
    <mergeCell ref="F51:F52"/>
    <mergeCell ref="F53:F54"/>
    <mergeCell ref="F55:F56"/>
    <mergeCell ref="F57:F58"/>
    <mergeCell ref="F59:F60"/>
    <mergeCell ref="F61:F62"/>
    <mergeCell ref="F63:F64"/>
    <mergeCell ref="F65:F66"/>
    <mergeCell ref="F67:F68"/>
    <mergeCell ref="F69:F70"/>
    <mergeCell ref="F71:F72"/>
    <mergeCell ref="F73:F74"/>
    <mergeCell ref="F75:F76"/>
    <mergeCell ref="F77:F78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E213:E214"/>
    <mergeCell ref="E215:E216"/>
    <mergeCell ref="E217:E218"/>
    <mergeCell ref="E219:E220"/>
    <mergeCell ref="E221:E222"/>
    <mergeCell ref="E223:E224"/>
    <mergeCell ref="E225:E226"/>
    <mergeCell ref="E227:E228"/>
    <mergeCell ref="E229:E230"/>
    <mergeCell ref="E231:E232"/>
    <mergeCell ref="E233:E234"/>
    <mergeCell ref="E235:E236"/>
    <mergeCell ref="E237:E238"/>
    <mergeCell ref="E239:E240"/>
    <mergeCell ref="E241:E242"/>
    <mergeCell ref="E243:E244"/>
    <mergeCell ref="E245:E246"/>
    <mergeCell ref="E179:E180"/>
    <mergeCell ref="E181:E182"/>
    <mergeCell ref="E183:E184"/>
    <mergeCell ref="E185:E186"/>
    <mergeCell ref="E187:E188"/>
    <mergeCell ref="E189:E190"/>
    <mergeCell ref="E191:E192"/>
    <mergeCell ref="E193:E194"/>
    <mergeCell ref="E195:E196"/>
    <mergeCell ref="E197:E198"/>
    <mergeCell ref="E199:E200"/>
    <mergeCell ref="E201:E202"/>
    <mergeCell ref="E203:E204"/>
    <mergeCell ref="E205:E206"/>
    <mergeCell ref="E207:E208"/>
    <mergeCell ref="E209:E210"/>
    <mergeCell ref="E211:E212"/>
    <mergeCell ref="E145:E146"/>
    <mergeCell ref="E147:E148"/>
    <mergeCell ref="E149:E150"/>
    <mergeCell ref="E151:E152"/>
    <mergeCell ref="E153:E154"/>
    <mergeCell ref="E155:E156"/>
    <mergeCell ref="E157:E158"/>
    <mergeCell ref="E159:E160"/>
    <mergeCell ref="E161:E162"/>
    <mergeCell ref="E163:E164"/>
    <mergeCell ref="E165:E166"/>
    <mergeCell ref="E167:E168"/>
    <mergeCell ref="E169:E170"/>
    <mergeCell ref="E171:E172"/>
    <mergeCell ref="E173:E174"/>
    <mergeCell ref="E175:E176"/>
    <mergeCell ref="E177:E178"/>
    <mergeCell ref="E111:E112"/>
    <mergeCell ref="E113:E114"/>
    <mergeCell ref="E115:E116"/>
    <mergeCell ref="E117:E118"/>
    <mergeCell ref="E119:E120"/>
    <mergeCell ref="E121:E122"/>
    <mergeCell ref="E123:E124"/>
    <mergeCell ref="E125:E126"/>
    <mergeCell ref="E127:E128"/>
    <mergeCell ref="E129:E130"/>
    <mergeCell ref="E131:E132"/>
    <mergeCell ref="E133:E134"/>
    <mergeCell ref="E135:E136"/>
    <mergeCell ref="E137:E138"/>
    <mergeCell ref="E139:E140"/>
    <mergeCell ref="E141:E142"/>
    <mergeCell ref="E143:E144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07:E108"/>
    <mergeCell ref="E109:E110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215:D216"/>
    <mergeCell ref="D217:D218"/>
    <mergeCell ref="D219:D220"/>
    <mergeCell ref="D221:D222"/>
    <mergeCell ref="D223:D224"/>
    <mergeCell ref="D225:D226"/>
    <mergeCell ref="D227:D228"/>
    <mergeCell ref="D229:D230"/>
    <mergeCell ref="D231:D232"/>
    <mergeCell ref="D233:D234"/>
    <mergeCell ref="D235:D236"/>
    <mergeCell ref="D237:D238"/>
    <mergeCell ref="D239:D240"/>
    <mergeCell ref="D241:D242"/>
    <mergeCell ref="D243:D244"/>
    <mergeCell ref="D245:D246"/>
    <mergeCell ref="E10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D181:D182"/>
    <mergeCell ref="D183:D184"/>
    <mergeCell ref="D185:D186"/>
    <mergeCell ref="D187:D188"/>
    <mergeCell ref="D189:D190"/>
    <mergeCell ref="D191:D192"/>
    <mergeCell ref="D193:D194"/>
    <mergeCell ref="D195:D196"/>
    <mergeCell ref="D197:D198"/>
    <mergeCell ref="D199:D200"/>
    <mergeCell ref="D201:D202"/>
    <mergeCell ref="D203:D204"/>
    <mergeCell ref="D205:D206"/>
    <mergeCell ref="D207:D208"/>
    <mergeCell ref="D209:D210"/>
    <mergeCell ref="D211:D212"/>
    <mergeCell ref="D213:D214"/>
    <mergeCell ref="D147:D148"/>
    <mergeCell ref="D149:D150"/>
    <mergeCell ref="D151:D152"/>
    <mergeCell ref="D153:D154"/>
    <mergeCell ref="D155:D156"/>
    <mergeCell ref="D157:D158"/>
    <mergeCell ref="D159:D160"/>
    <mergeCell ref="D161:D162"/>
    <mergeCell ref="D163:D164"/>
    <mergeCell ref="D165:D166"/>
    <mergeCell ref="D167:D168"/>
    <mergeCell ref="D169:D170"/>
    <mergeCell ref="D171:D172"/>
    <mergeCell ref="D173:D174"/>
    <mergeCell ref="D175:D176"/>
    <mergeCell ref="D177:D178"/>
    <mergeCell ref="D179:D180"/>
    <mergeCell ref="D113:D114"/>
    <mergeCell ref="D115:D116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133:D134"/>
    <mergeCell ref="D135:D136"/>
    <mergeCell ref="D137:D138"/>
    <mergeCell ref="D139:D140"/>
    <mergeCell ref="D141:D142"/>
    <mergeCell ref="D143:D144"/>
    <mergeCell ref="D145:D146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105:D106"/>
    <mergeCell ref="D107:D108"/>
    <mergeCell ref="D109:D110"/>
    <mergeCell ref="D111:D112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10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C10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B10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1:U1"/>
    <mergeCell ref="A2:U2"/>
    <mergeCell ref="A3:Q3"/>
    <mergeCell ref="A4:Q4"/>
    <mergeCell ref="A5:Q5"/>
    <mergeCell ref="A6:Q6"/>
    <mergeCell ref="A7:Q7"/>
    <mergeCell ref="A8:Q8"/>
    <mergeCell ref="A9:Q9"/>
    <mergeCell ref="F10:H10"/>
    <mergeCell ref="I10:K10"/>
    <mergeCell ref="M10:O10"/>
    <mergeCell ref="P10:R10"/>
    <mergeCell ref="A247:D247"/>
    <mergeCell ref="A10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335" r:id="rId3" name="Host Control  119">
          <controlPr defaultSize="0" altText="" r:id="rId4">
            <anchor moveWithCells="1">
              <from>
                <xdr:col>1</xdr:col>
                <xdr:colOff>0</xdr:colOff>
                <xdr:row>245</xdr:row>
                <xdr:rowOff>0</xdr:rowOff>
              </from>
              <to>
                <xdr:col>2</xdr:col>
                <xdr:colOff>133350</xdr:colOff>
                <xdr:row>246</xdr:row>
                <xdr:rowOff>38100</xdr:rowOff>
              </to>
            </anchor>
          </controlPr>
        </control>
      </mc:Choice>
      <mc:Fallback>
        <control shapeId="9335" r:id="rId3" name="Host Control  119"/>
      </mc:Fallback>
    </mc:AlternateContent>
    <mc:AlternateContent xmlns:mc="http://schemas.openxmlformats.org/markup-compatibility/2006">
      <mc:Choice Requires="x14">
        <control shapeId="9334" r:id="rId5" name="Host Control  118">
          <controlPr defaultSize="0" altText="" r:id="rId6">
            <anchor moveWithCells="1">
              <from>
                <xdr:col>1</xdr:col>
                <xdr:colOff>0</xdr:colOff>
                <xdr:row>243</xdr:row>
                <xdr:rowOff>0</xdr:rowOff>
              </from>
              <to>
                <xdr:col>2</xdr:col>
                <xdr:colOff>133350</xdr:colOff>
                <xdr:row>244</xdr:row>
                <xdr:rowOff>38100</xdr:rowOff>
              </to>
            </anchor>
          </controlPr>
        </control>
      </mc:Choice>
      <mc:Fallback>
        <control shapeId="9334" r:id="rId5" name="Host Control  118"/>
      </mc:Fallback>
    </mc:AlternateContent>
    <mc:AlternateContent xmlns:mc="http://schemas.openxmlformats.org/markup-compatibility/2006">
      <mc:Choice Requires="x14">
        <control shapeId="9333" r:id="rId7" name="Host Control  117">
          <controlPr defaultSize="0" altText="" r:id="rId8">
            <anchor moveWithCells="1">
              <from>
                <xdr:col>1</xdr:col>
                <xdr:colOff>0</xdr:colOff>
                <xdr:row>241</xdr:row>
                <xdr:rowOff>0</xdr:rowOff>
              </from>
              <to>
                <xdr:col>2</xdr:col>
                <xdr:colOff>133350</xdr:colOff>
                <xdr:row>242</xdr:row>
                <xdr:rowOff>38100</xdr:rowOff>
              </to>
            </anchor>
          </controlPr>
        </control>
      </mc:Choice>
      <mc:Fallback>
        <control shapeId="9333" r:id="rId7" name="Host Control  117"/>
      </mc:Fallback>
    </mc:AlternateContent>
    <mc:AlternateContent xmlns:mc="http://schemas.openxmlformats.org/markup-compatibility/2006">
      <mc:Choice Requires="x14">
        <control shapeId="9332" r:id="rId9" name="Host Control  116">
          <controlPr defaultSize="0" altText="" r:id="rId10">
            <anchor moveWithCells="1">
              <from>
                <xdr:col>1</xdr:col>
                <xdr:colOff>0</xdr:colOff>
                <xdr:row>239</xdr:row>
                <xdr:rowOff>0</xdr:rowOff>
              </from>
              <to>
                <xdr:col>2</xdr:col>
                <xdr:colOff>133350</xdr:colOff>
                <xdr:row>240</xdr:row>
                <xdr:rowOff>38100</xdr:rowOff>
              </to>
            </anchor>
          </controlPr>
        </control>
      </mc:Choice>
      <mc:Fallback>
        <control shapeId="9332" r:id="rId9" name="Host Control  116"/>
      </mc:Fallback>
    </mc:AlternateContent>
    <mc:AlternateContent xmlns:mc="http://schemas.openxmlformats.org/markup-compatibility/2006">
      <mc:Choice Requires="x14">
        <control shapeId="9331" r:id="rId11" name="Host Control  115">
          <controlPr defaultSize="0" altText="" r:id="rId12">
            <anchor moveWithCells="1">
              <from>
                <xdr:col>1</xdr:col>
                <xdr:colOff>0</xdr:colOff>
                <xdr:row>237</xdr:row>
                <xdr:rowOff>0</xdr:rowOff>
              </from>
              <to>
                <xdr:col>2</xdr:col>
                <xdr:colOff>133350</xdr:colOff>
                <xdr:row>238</xdr:row>
                <xdr:rowOff>38100</xdr:rowOff>
              </to>
            </anchor>
          </controlPr>
        </control>
      </mc:Choice>
      <mc:Fallback>
        <control shapeId="9331" r:id="rId11" name="Host Control  115"/>
      </mc:Fallback>
    </mc:AlternateContent>
    <mc:AlternateContent xmlns:mc="http://schemas.openxmlformats.org/markup-compatibility/2006">
      <mc:Choice Requires="x14">
        <control shapeId="9330" r:id="rId13" name="Host Control  114">
          <controlPr defaultSize="0" altText="" r:id="rId14">
            <anchor moveWithCells="1">
              <from>
                <xdr:col>1</xdr:col>
                <xdr:colOff>0</xdr:colOff>
                <xdr:row>235</xdr:row>
                <xdr:rowOff>0</xdr:rowOff>
              </from>
              <to>
                <xdr:col>2</xdr:col>
                <xdr:colOff>133350</xdr:colOff>
                <xdr:row>236</xdr:row>
                <xdr:rowOff>38100</xdr:rowOff>
              </to>
            </anchor>
          </controlPr>
        </control>
      </mc:Choice>
      <mc:Fallback>
        <control shapeId="9330" r:id="rId13" name="Host Control  114"/>
      </mc:Fallback>
    </mc:AlternateContent>
    <mc:AlternateContent xmlns:mc="http://schemas.openxmlformats.org/markup-compatibility/2006">
      <mc:Choice Requires="x14">
        <control shapeId="9329" r:id="rId15" name="Host Control  113">
          <controlPr defaultSize="0" altText="" r:id="rId16">
            <anchor moveWithCells="1">
              <from>
                <xdr:col>1</xdr:col>
                <xdr:colOff>0</xdr:colOff>
                <xdr:row>233</xdr:row>
                <xdr:rowOff>0</xdr:rowOff>
              </from>
              <to>
                <xdr:col>2</xdr:col>
                <xdr:colOff>133350</xdr:colOff>
                <xdr:row>234</xdr:row>
                <xdr:rowOff>38100</xdr:rowOff>
              </to>
            </anchor>
          </controlPr>
        </control>
      </mc:Choice>
      <mc:Fallback>
        <control shapeId="9329" r:id="rId15" name="Host Control  113"/>
      </mc:Fallback>
    </mc:AlternateContent>
    <mc:AlternateContent xmlns:mc="http://schemas.openxmlformats.org/markup-compatibility/2006">
      <mc:Choice Requires="x14">
        <control shapeId="9328" r:id="rId17" name="Host Control  112">
          <controlPr defaultSize="0" altText="" r:id="rId18">
            <anchor moveWithCells="1">
              <from>
                <xdr:col>1</xdr:col>
                <xdr:colOff>0</xdr:colOff>
                <xdr:row>231</xdr:row>
                <xdr:rowOff>0</xdr:rowOff>
              </from>
              <to>
                <xdr:col>2</xdr:col>
                <xdr:colOff>133350</xdr:colOff>
                <xdr:row>232</xdr:row>
                <xdr:rowOff>38100</xdr:rowOff>
              </to>
            </anchor>
          </controlPr>
        </control>
      </mc:Choice>
      <mc:Fallback>
        <control shapeId="9328" r:id="rId17" name="Host Control  112"/>
      </mc:Fallback>
    </mc:AlternateContent>
    <mc:AlternateContent xmlns:mc="http://schemas.openxmlformats.org/markup-compatibility/2006">
      <mc:Choice Requires="x14">
        <control shapeId="9327" r:id="rId19" name="Host Control  111">
          <controlPr defaultSize="0" altText="" r:id="rId20">
            <anchor moveWithCells="1">
              <from>
                <xdr:col>1</xdr:col>
                <xdr:colOff>0</xdr:colOff>
                <xdr:row>229</xdr:row>
                <xdr:rowOff>0</xdr:rowOff>
              </from>
              <to>
                <xdr:col>2</xdr:col>
                <xdr:colOff>133350</xdr:colOff>
                <xdr:row>230</xdr:row>
                <xdr:rowOff>38100</xdr:rowOff>
              </to>
            </anchor>
          </controlPr>
        </control>
      </mc:Choice>
      <mc:Fallback>
        <control shapeId="9327" r:id="rId19" name="Host Control  111"/>
      </mc:Fallback>
    </mc:AlternateContent>
    <mc:AlternateContent xmlns:mc="http://schemas.openxmlformats.org/markup-compatibility/2006">
      <mc:Choice Requires="x14">
        <control shapeId="9326" r:id="rId21" name="Host Control  110">
          <controlPr defaultSize="0" altText="" r:id="rId22">
            <anchor moveWithCells="1">
              <from>
                <xdr:col>1</xdr:col>
                <xdr:colOff>0</xdr:colOff>
                <xdr:row>227</xdr:row>
                <xdr:rowOff>0</xdr:rowOff>
              </from>
              <to>
                <xdr:col>2</xdr:col>
                <xdr:colOff>133350</xdr:colOff>
                <xdr:row>228</xdr:row>
                <xdr:rowOff>38100</xdr:rowOff>
              </to>
            </anchor>
          </controlPr>
        </control>
      </mc:Choice>
      <mc:Fallback>
        <control shapeId="9326" r:id="rId21" name="Host Control  110"/>
      </mc:Fallback>
    </mc:AlternateContent>
    <mc:AlternateContent xmlns:mc="http://schemas.openxmlformats.org/markup-compatibility/2006">
      <mc:Choice Requires="x14">
        <control shapeId="9325" r:id="rId23" name="Host Control  109">
          <controlPr defaultSize="0" altText="" r:id="rId24">
            <anchor moveWithCells="1">
              <from>
                <xdr:col>1</xdr:col>
                <xdr:colOff>0</xdr:colOff>
                <xdr:row>225</xdr:row>
                <xdr:rowOff>0</xdr:rowOff>
              </from>
              <to>
                <xdr:col>2</xdr:col>
                <xdr:colOff>133350</xdr:colOff>
                <xdr:row>226</xdr:row>
                <xdr:rowOff>38100</xdr:rowOff>
              </to>
            </anchor>
          </controlPr>
        </control>
      </mc:Choice>
      <mc:Fallback>
        <control shapeId="9325" r:id="rId23" name="Host Control  109"/>
      </mc:Fallback>
    </mc:AlternateContent>
    <mc:AlternateContent xmlns:mc="http://schemas.openxmlformats.org/markup-compatibility/2006">
      <mc:Choice Requires="x14">
        <control shapeId="9324" r:id="rId25" name="Host Control  108">
          <controlPr defaultSize="0" altText="" r:id="rId26">
            <anchor moveWithCells="1">
              <from>
                <xdr:col>1</xdr:col>
                <xdr:colOff>0</xdr:colOff>
                <xdr:row>223</xdr:row>
                <xdr:rowOff>0</xdr:rowOff>
              </from>
              <to>
                <xdr:col>2</xdr:col>
                <xdr:colOff>133350</xdr:colOff>
                <xdr:row>224</xdr:row>
                <xdr:rowOff>38100</xdr:rowOff>
              </to>
            </anchor>
          </controlPr>
        </control>
      </mc:Choice>
      <mc:Fallback>
        <control shapeId="9324" r:id="rId25" name="Host Control  108"/>
      </mc:Fallback>
    </mc:AlternateContent>
    <mc:AlternateContent xmlns:mc="http://schemas.openxmlformats.org/markup-compatibility/2006">
      <mc:Choice Requires="x14">
        <control shapeId="9323" r:id="rId27" name="Host Control  107">
          <controlPr defaultSize="0" altText="" r:id="rId28">
            <anchor moveWithCells="1">
              <from>
                <xdr:col>1</xdr:col>
                <xdr:colOff>0</xdr:colOff>
                <xdr:row>221</xdr:row>
                <xdr:rowOff>0</xdr:rowOff>
              </from>
              <to>
                <xdr:col>2</xdr:col>
                <xdr:colOff>133350</xdr:colOff>
                <xdr:row>222</xdr:row>
                <xdr:rowOff>38100</xdr:rowOff>
              </to>
            </anchor>
          </controlPr>
        </control>
      </mc:Choice>
      <mc:Fallback>
        <control shapeId="9323" r:id="rId27" name="Host Control  107"/>
      </mc:Fallback>
    </mc:AlternateContent>
    <mc:AlternateContent xmlns:mc="http://schemas.openxmlformats.org/markup-compatibility/2006">
      <mc:Choice Requires="x14">
        <control shapeId="9322" r:id="rId29" name="Host Control  106">
          <controlPr defaultSize="0" altText="" r:id="rId30">
            <anchor moveWithCells="1">
              <from>
                <xdr:col>1</xdr:col>
                <xdr:colOff>0</xdr:colOff>
                <xdr:row>219</xdr:row>
                <xdr:rowOff>0</xdr:rowOff>
              </from>
              <to>
                <xdr:col>2</xdr:col>
                <xdr:colOff>133350</xdr:colOff>
                <xdr:row>220</xdr:row>
                <xdr:rowOff>38100</xdr:rowOff>
              </to>
            </anchor>
          </controlPr>
        </control>
      </mc:Choice>
      <mc:Fallback>
        <control shapeId="9322" r:id="rId29" name="Host Control  106"/>
      </mc:Fallback>
    </mc:AlternateContent>
    <mc:AlternateContent xmlns:mc="http://schemas.openxmlformats.org/markup-compatibility/2006">
      <mc:Choice Requires="x14">
        <control shapeId="9321" r:id="rId31" name="Host Control  105">
          <controlPr defaultSize="0" altText="" r:id="rId32">
            <anchor moveWithCells="1">
              <from>
                <xdr:col>1</xdr:col>
                <xdr:colOff>0</xdr:colOff>
                <xdr:row>217</xdr:row>
                <xdr:rowOff>0</xdr:rowOff>
              </from>
              <to>
                <xdr:col>2</xdr:col>
                <xdr:colOff>133350</xdr:colOff>
                <xdr:row>218</xdr:row>
                <xdr:rowOff>38100</xdr:rowOff>
              </to>
            </anchor>
          </controlPr>
        </control>
      </mc:Choice>
      <mc:Fallback>
        <control shapeId="9321" r:id="rId31" name="Host Control  105"/>
      </mc:Fallback>
    </mc:AlternateContent>
    <mc:AlternateContent xmlns:mc="http://schemas.openxmlformats.org/markup-compatibility/2006">
      <mc:Choice Requires="x14">
        <control shapeId="9320" r:id="rId33" name="Host Control  104">
          <controlPr defaultSize="0" altText="" r:id="rId34">
            <anchor moveWithCells="1">
              <from>
                <xdr:col>1</xdr:col>
                <xdr:colOff>0</xdr:colOff>
                <xdr:row>215</xdr:row>
                <xdr:rowOff>0</xdr:rowOff>
              </from>
              <to>
                <xdr:col>2</xdr:col>
                <xdr:colOff>133350</xdr:colOff>
                <xdr:row>216</xdr:row>
                <xdr:rowOff>38100</xdr:rowOff>
              </to>
            </anchor>
          </controlPr>
        </control>
      </mc:Choice>
      <mc:Fallback>
        <control shapeId="9320" r:id="rId33" name="Host Control  104"/>
      </mc:Fallback>
    </mc:AlternateContent>
    <mc:AlternateContent xmlns:mc="http://schemas.openxmlformats.org/markup-compatibility/2006">
      <mc:Choice Requires="x14">
        <control shapeId="9319" r:id="rId35" name="Host Control  103">
          <controlPr defaultSize="0" altText="" r:id="rId36">
            <anchor moveWithCells="1">
              <from>
                <xdr:col>1</xdr:col>
                <xdr:colOff>0</xdr:colOff>
                <xdr:row>213</xdr:row>
                <xdr:rowOff>0</xdr:rowOff>
              </from>
              <to>
                <xdr:col>2</xdr:col>
                <xdr:colOff>133350</xdr:colOff>
                <xdr:row>214</xdr:row>
                <xdr:rowOff>38100</xdr:rowOff>
              </to>
            </anchor>
          </controlPr>
        </control>
      </mc:Choice>
      <mc:Fallback>
        <control shapeId="9319" r:id="rId35" name="Host Control  103"/>
      </mc:Fallback>
    </mc:AlternateContent>
    <mc:AlternateContent xmlns:mc="http://schemas.openxmlformats.org/markup-compatibility/2006">
      <mc:Choice Requires="x14">
        <control shapeId="9318" r:id="rId37" name="Host Control  102">
          <controlPr defaultSize="0" altText="" r:id="rId38">
            <anchor moveWithCells="1">
              <from>
                <xdr:col>1</xdr:col>
                <xdr:colOff>0</xdr:colOff>
                <xdr:row>211</xdr:row>
                <xdr:rowOff>0</xdr:rowOff>
              </from>
              <to>
                <xdr:col>2</xdr:col>
                <xdr:colOff>133350</xdr:colOff>
                <xdr:row>212</xdr:row>
                <xdr:rowOff>38100</xdr:rowOff>
              </to>
            </anchor>
          </controlPr>
        </control>
      </mc:Choice>
      <mc:Fallback>
        <control shapeId="9318" r:id="rId37" name="Host Control  102"/>
      </mc:Fallback>
    </mc:AlternateContent>
    <mc:AlternateContent xmlns:mc="http://schemas.openxmlformats.org/markup-compatibility/2006">
      <mc:Choice Requires="x14">
        <control shapeId="9317" r:id="rId39" name="Host Control  101">
          <controlPr defaultSize="0" altText="" r:id="rId40">
            <anchor moveWithCells="1">
              <from>
                <xdr:col>1</xdr:col>
                <xdr:colOff>0</xdr:colOff>
                <xdr:row>209</xdr:row>
                <xdr:rowOff>0</xdr:rowOff>
              </from>
              <to>
                <xdr:col>2</xdr:col>
                <xdr:colOff>133350</xdr:colOff>
                <xdr:row>210</xdr:row>
                <xdr:rowOff>38100</xdr:rowOff>
              </to>
            </anchor>
          </controlPr>
        </control>
      </mc:Choice>
      <mc:Fallback>
        <control shapeId="9317" r:id="rId39" name="Host Control  101"/>
      </mc:Fallback>
    </mc:AlternateContent>
    <mc:AlternateContent xmlns:mc="http://schemas.openxmlformats.org/markup-compatibility/2006">
      <mc:Choice Requires="x14">
        <control shapeId="9316" r:id="rId41" name="Host Control  100">
          <controlPr defaultSize="0" altText="" r:id="rId42">
            <anchor moveWithCells="1">
              <from>
                <xdr:col>1</xdr:col>
                <xdr:colOff>0</xdr:colOff>
                <xdr:row>207</xdr:row>
                <xdr:rowOff>0</xdr:rowOff>
              </from>
              <to>
                <xdr:col>2</xdr:col>
                <xdr:colOff>133350</xdr:colOff>
                <xdr:row>208</xdr:row>
                <xdr:rowOff>38100</xdr:rowOff>
              </to>
            </anchor>
          </controlPr>
        </control>
      </mc:Choice>
      <mc:Fallback>
        <control shapeId="9316" r:id="rId41" name="Host Control  100"/>
      </mc:Fallback>
    </mc:AlternateContent>
    <mc:AlternateContent xmlns:mc="http://schemas.openxmlformats.org/markup-compatibility/2006">
      <mc:Choice Requires="x14">
        <control shapeId="9315" r:id="rId43" name="Host Control  99">
          <controlPr defaultSize="0" altText="" r:id="rId44">
            <anchor moveWithCells="1">
              <from>
                <xdr:col>1</xdr:col>
                <xdr:colOff>0</xdr:colOff>
                <xdr:row>205</xdr:row>
                <xdr:rowOff>0</xdr:rowOff>
              </from>
              <to>
                <xdr:col>2</xdr:col>
                <xdr:colOff>133350</xdr:colOff>
                <xdr:row>206</xdr:row>
                <xdr:rowOff>38100</xdr:rowOff>
              </to>
            </anchor>
          </controlPr>
        </control>
      </mc:Choice>
      <mc:Fallback>
        <control shapeId="9315" r:id="rId43" name="Host Control  99"/>
      </mc:Fallback>
    </mc:AlternateContent>
    <mc:AlternateContent xmlns:mc="http://schemas.openxmlformats.org/markup-compatibility/2006">
      <mc:Choice Requires="x14">
        <control shapeId="9314" r:id="rId45" name="Host Control  98">
          <controlPr defaultSize="0" altText="" r:id="rId46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2</xdr:col>
                <xdr:colOff>133350</xdr:colOff>
                <xdr:row>204</xdr:row>
                <xdr:rowOff>38100</xdr:rowOff>
              </to>
            </anchor>
          </controlPr>
        </control>
      </mc:Choice>
      <mc:Fallback>
        <control shapeId="9314" r:id="rId45" name="Host Control  98"/>
      </mc:Fallback>
    </mc:AlternateContent>
    <mc:AlternateContent xmlns:mc="http://schemas.openxmlformats.org/markup-compatibility/2006">
      <mc:Choice Requires="x14">
        <control shapeId="9313" r:id="rId47" name="Host Control  97">
          <controlPr defaultSize="0" altText="" r:id="rId48">
            <anchor moveWithCells="1">
              <from>
                <xdr:col>1</xdr:col>
                <xdr:colOff>0</xdr:colOff>
                <xdr:row>201</xdr:row>
                <xdr:rowOff>0</xdr:rowOff>
              </from>
              <to>
                <xdr:col>2</xdr:col>
                <xdr:colOff>133350</xdr:colOff>
                <xdr:row>202</xdr:row>
                <xdr:rowOff>38100</xdr:rowOff>
              </to>
            </anchor>
          </controlPr>
        </control>
      </mc:Choice>
      <mc:Fallback>
        <control shapeId="9313" r:id="rId47" name="Host Control  97"/>
      </mc:Fallback>
    </mc:AlternateContent>
    <mc:AlternateContent xmlns:mc="http://schemas.openxmlformats.org/markup-compatibility/2006">
      <mc:Choice Requires="x14">
        <control shapeId="9312" r:id="rId49" name="Host Control  96">
          <controlPr defaultSize="0" altText="" r:id="rId50">
            <anchor moveWithCells="1">
              <from>
                <xdr:col>1</xdr:col>
                <xdr:colOff>0</xdr:colOff>
                <xdr:row>199</xdr:row>
                <xdr:rowOff>0</xdr:rowOff>
              </from>
              <to>
                <xdr:col>2</xdr:col>
                <xdr:colOff>133350</xdr:colOff>
                <xdr:row>200</xdr:row>
                <xdr:rowOff>38100</xdr:rowOff>
              </to>
            </anchor>
          </controlPr>
        </control>
      </mc:Choice>
      <mc:Fallback>
        <control shapeId="9312" r:id="rId49" name="Host Control  96"/>
      </mc:Fallback>
    </mc:AlternateContent>
    <mc:AlternateContent xmlns:mc="http://schemas.openxmlformats.org/markup-compatibility/2006">
      <mc:Choice Requires="x14">
        <control shapeId="9311" r:id="rId51" name="Host Control  95">
          <controlPr defaultSize="0" altText="" r:id="rId52">
            <anchor moveWithCells="1">
              <from>
                <xdr:col>1</xdr:col>
                <xdr:colOff>0</xdr:colOff>
                <xdr:row>197</xdr:row>
                <xdr:rowOff>0</xdr:rowOff>
              </from>
              <to>
                <xdr:col>2</xdr:col>
                <xdr:colOff>133350</xdr:colOff>
                <xdr:row>198</xdr:row>
                <xdr:rowOff>38100</xdr:rowOff>
              </to>
            </anchor>
          </controlPr>
        </control>
      </mc:Choice>
      <mc:Fallback>
        <control shapeId="9311" r:id="rId51" name="Host Control  95"/>
      </mc:Fallback>
    </mc:AlternateContent>
    <mc:AlternateContent xmlns:mc="http://schemas.openxmlformats.org/markup-compatibility/2006">
      <mc:Choice Requires="x14">
        <control shapeId="9310" r:id="rId53" name="Host Control  94">
          <controlPr defaultSize="0" altText="" r:id="rId54">
            <anchor moveWithCells="1">
              <from>
                <xdr:col>1</xdr:col>
                <xdr:colOff>0</xdr:colOff>
                <xdr:row>195</xdr:row>
                <xdr:rowOff>0</xdr:rowOff>
              </from>
              <to>
                <xdr:col>2</xdr:col>
                <xdr:colOff>133350</xdr:colOff>
                <xdr:row>196</xdr:row>
                <xdr:rowOff>38100</xdr:rowOff>
              </to>
            </anchor>
          </controlPr>
        </control>
      </mc:Choice>
      <mc:Fallback>
        <control shapeId="9310" r:id="rId53" name="Host Control  94"/>
      </mc:Fallback>
    </mc:AlternateContent>
    <mc:AlternateContent xmlns:mc="http://schemas.openxmlformats.org/markup-compatibility/2006">
      <mc:Choice Requires="x14">
        <control shapeId="9309" r:id="rId55" name="Host Control  93">
          <controlPr defaultSize="0" altText="" r:id="rId56">
            <anchor moveWithCells="1">
              <from>
                <xdr:col>1</xdr:col>
                <xdr:colOff>0</xdr:colOff>
                <xdr:row>193</xdr:row>
                <xdr:rowOff>0</xdr:rowOff>
              </from>
              <to>
                <xdr:col>2</xdr:col>
                <xdr:colOff>133350</xdr:colOff>
                <xdr:row>194</xdr:row>
                <xdr:rowOff>38100</xdr:rowOff>
              </to>
            </anchor>
          </controlPr>
        </control>
      </mc:Choice>
      <mc:Fallback>
        <control shapeId="9309" r:id="rId55" name="Host Control  93"/>
      </mc:Fallback>
    </mc:AlternateContent>
    <mc:AlternateContent xmlns:mc="http://schemas.openxmlformats.org/markup-compatibility/2006">
      <mc:Choice Requires="x14">
        <control shapeId="9308" r:id="rId57" name="Host Control  92">
          <controlPr defaultSize="0" altText="" r:id="rId58">
            <anchor moveWithCells="1">
              <from>
                <xdr:col>1</xdr:col>
                <xdr:colOff>0</xdr:colOff>
                <xdr:row>191</xdr:row>
                <xdr:rowOff>0</xdr:rowOff>
              </from>
              <to>
                <xdr:col>2</xdr:col>
                <xdr:colOff>133350</xdr:colOff>
                <xdr:row>192</xdr:row>
                <xdr:rowOff>38100</xdr:rowOff>
              </to>
            </anchor>
          </controlPr>
        </control>
      </mc:Choice>
      <mc:Fallback>
        <control shapeId="9308" r:id="rId57" name="Host Control  92"/>
      </mc:Fallback>
    </mc:AlternateContent>
    <mc:AlternateContent xmlns:mc="http://schemas.openxmlformats.org/markup-compatibility/2006">
      <mc:Choice Requires="x14">
        <control shapeId="9307" r:id="rId59" name="Host Control  91">
          <controlPr defaultSize="0" altText="" r:id="rId60">
            <anchor moveWithCells="1">
              <from>
                <xdr:col>1</xdr:col>
                <xdr:colOff>0</xdr:colOff>
                <xdr:row>189</xdr:row>
                <xdr:rowOff>0</xdr:rowOff>
              </from>
              <to>
                <xdr:col>2</xdr:col>
                <xdr:colOff>133350</xdr:colOff>
                <xdr:row>190</xdr:row>
                <xdr:rowOff>38100</xdr:rowOff>
              </to>
            </anchor>
          </controlPr>
        </control>
      </mc:Choice>
      <mc:Fallback>
        <control shapeId="9307" r:id="rId59" name="Host Control  91"/>
      </mc:Fallback>
    </mc:AlternateContent>
    <mc:AlternateContent xmlns:mc="http://schemas.openxmlformats.org/markup-compatibility/2006">
      <mc:Choice Requires="x14">
        <control shapeId="9306" r:id="rId61" name="Host Control  90">
          <controlPr defaultSize="0" altText="" r:id="rId62">
            <anchor moveWithCells="1">
              <from>
                <xdr:col>1</xdr:col>
                <xdr:colOff>0</xdr:colOff>
                <xdr:row>187</xdr:row>
                <xdr:rowOff>0</xdr:rowOff>
              </from>
              <to>
                <xdr:col>2</xdr:col>
                <xdr:colOff>133350</xdr:colOff>
                <xdr:row>188</xdr:row>
                <xdr:rowOff>38100</xdr:rowOff>
              </to>
            </anchor>
          </controlPr>
        </control>
      </mc:Choice>
      <mc:Fallback>
        <control shapeId="9306" r:id="rId61" name="Host Control  90"/>
      </mc:Fallback>
    </mc:AlternateContent>
    <mc:AlternateContent xmlns:mc="http://schemas.openxmlformats.org/markup-compatibility/2006">
      <mc:Choice Requires="x14">
        <control shapeId="9305" r:id="rId63" name="Host Control  89">
          <controlPr defaultSize="0" altText="" r:id="rId64">
            <anchor moveWithCells="1">
              <from>
                <xdr:col>1</xdr:col>
                <xdr:colOff>0</xdr:colOff>
                <xdr:row>185</xdr:row>
                <xdr:rowOff>0</xdr:rowOff>
              </from>
              <to>
                <xdr:col>2</xdr:col>
                <xdr:colOff>133350</xdr:colOff>
                <xdr:row>186</xdr:row>
                <xdr:rowOff>38100</xdr:rowOff>
              </to>
            </anchor>
          </controlPr>
        </control>
      </mc:Choice>
      <mc:Fallback>
        <control shapeId="9305" r:id="rId63" name="Host Control  89"/>
      </mc:Fallback>
    </mc:AlternateContent>
    <mc:AlternateContent xmlns:mc="http://schemas.openxmlformats.org/markup-compatibility/2006">
      <mc:Choice Requires="x14">
        <control shapeId="9304" r:id="rId65" name="Host Control  88">
          <controlPr defaultSize="0" altText="" r:id="rId66">
            <anchor moveWithCells="1">
              <from>
                <xdr:col>1</xdr:col>
                <xdr:colOff>0</xdr:colOff>
                <xdr:row>183</xdr:row>
                <xdr:rowOff>0</xdr:rowOff>
              </from>
              <to>
                <xdr:col>2</xdr:col>
                <xdr:colOff>133350</xdr:colOff>
                <xdr:row>184</xdr:row>
                <xdr:rowOff>38100</xdr:rowOff>
              </to>
            </anchor>
          </controlPr>
        </control>
      </mc:Choice>
      <mc:Fallback>
        <control shapeId="9304" r:id="rId65" name="Host Control  88"/>
      </mc:Fallback>
    </mc:AlternateContent>
    <mc:AlternateContent xmlns:mc="http://schemas.openxmlformats.org/markup-compatibility/2006">
      <mc:Choice Requires="x14">
        <control shapeId="9303" r:id="rId67" name="Host Control  87">
          <controlPr defaultSize="0" altText="" r:id="rId68">
            <anchor moveWithCells="1">
              <from>
                <xdr:col>1</xdr:col>
                <xdr:colOff>0</xdr:colOff>
                <xdr:row>181</xdr:row>
                <xdr:rowOff>0</xdr:rowOff>
              </from>
              <to>
                <xdr:col>2</xdr:col>
                <xdr:colOff>133350</xdr:colOff>
                <xdr:row>182</xdr:row>
                <xdr:rowOff>38100</xdr:rowOff>
              </to>
            </anchor>
          </controlPr>
        </control>
      </mc:Choice>
      <mc:Fallback>
        <control shapeId="9303" r:id="rId67" name="Host Control  87"/>
      </mc:Fallback>
    </mc:AlternateContent>
    <mc:AlternateContent xmlns:mc="http://schemas.openxmlformats.org/markup-compatibility/2006">
      <mc:Choice Requires="x14">
        <control shapeId="9302" r:id="rId69" name="Host Control  86">
          <controlPr defaultSize="0" altText="" r:id="rId70">
            <anchor moveWithCells="1">
              <from>
                <xdr:col>1</xdr:col>
                <xdr:colOff>0</xdr:colOff>
                <xdr:row>179</xdr:row>
                <xdr:rowOff>0</xdr:rowOff>
              </from>
              <to>
                <xdr:col>2</xdr:col>
                <xdr:colOff>133350</xdr:colOff>
                <xdr:row>180</xdr:row>
                <xdr:rowOff>38100</xdr:rowOff>
              </to>
            </anchor>
          </controlPr>
        </control>
      </mc:Choice>
      <mc:Fallback>
        <control shapeId="9302" r:id="rId69" name="Host Control  86"/>
      </mc:Fallback>
    </mc:AlternateContent>
    <mc:AlternateContent xmlns:mc="http://schemas.openxmlformats.org/markup-compatibility/2006">
      <mc:Choice Requires="x14">
        <control shapeId="9301" r:id="rId71" name="Host Control  85">
          <controlPr defaultSize="0" altText="" r:id="rId72">
            <anchor moveWithCells="1">
              <from>
                <xdr:col>1</xdr:col>
                <xdr:colOff>0</xdr:colOff>
                <xdr:row>177</xdr:row>
                <xdr:rowOff>0</xdr:rowOff>
              </from>
              <to>
                <xdr:col>2</xdr:col>
                <xdr:colOff>133350</xdr:colOff>
                <xdr:row>178</xdr:row>
                <xdr:rowOff>38100</xdr:rowOff>
              </to>
            </anchor>
          </controlPr>
        </control>
      </mc:Choice>
      <mc:Fallback>
        <control shapeId="9301" r:id="rId71" name="Host Control  85"/>
      </mc:Fallback>
    </mc:AlternateContent>
    <mc:AlternateContent xmlns:mc="http://schemas.openxmlformats.org/markup-compatibility/2006">
      <mc:Choice Requires="x14">
        <control shapeId="9300" r:id="rId73" name="Host Control  84">
          <controlPr defaultSize="0" altText="" r:id="rId74">
            <anchor moveWithCells="1">
              <from>
                <xdr:col>1</xdr:col>
                <xdr:colOff>0</xdr:colOff>
                <xdr:row>175</xdr:row>
                <xdr:rowOff>0</xdr:rowOff>
              </from>
              <to>
                <xdr:col>2</xdr:col>
                <xdr:colOff>133350</xdr:colOff>
                <xdr:row>176</xdr:row>
                <xdr:rowOff>38100</xdr:rowOff>
              </to>
            </anchor>
          </controlPr>
        </control>
      </mc:Choice>
      <mc:Fallback>
        <control shapeId="9300" r:id="rId73" name="Host Control  84"/>
      </mc:Fallback>
    </mc:AlternateContent>
    <mc:AlternateContent xmlns:mc="http://schemas.openxmlformats.org/markup-compatibility/2006">
      <mc:Choice Requires="x14">
        <control shapeId="9299" r:id="rId75" name="Host Control  83">
          <controlPr defaultSize="0" altText="" r:id="rId76">
            <anchor moveWithCells="1">
              <from>
                <xdr:col>1</xdr:col>
                <xdr:colOff>0</xdr:colOff>
                <xdr:row>173</xdr:row>
                <xdr:rowOff>0</xdr:rowOff>
              </from>
              <to>
                <xdr:col>2</xdr:col>
                <xdr:colOff>133350</xdr:colOff>
                <xdr:row>174</xdr:row>
                <xdr:rowOff>38100</xdr:rowOff>
              </to>
            </anchor>
          </controlPr>
        </control>
      </mc:Choice>
      <mc:Fallback>
        <control shapeId="9299" r:id="rId75" name="Host Control  83"/>
      </mc:Fallback>
    </mc:AlternateContent>
    <mc:AlternateContent xmlns:mc="http://schemas.openxmlformats.org/markup-compatibility/2006">
      <mc:Choice Requires="x14">
        <control shapeId="9298" r:id="rId77" name="Host Control  82">
          <controlPr defaultSize="0" altText="" r:id="rId78">
            <anchor moveWithCells="1">
              <from>
                <xdr:col>1</xdr:col>
                <xdr:colOff>0</xdr:colOff>
                <xdr:row>171</xdr:row>
                <xdr:rowOff>0</xdr:rowOff>
              </from>
              <to>
                <xdr:col>2</xdr:col>
                <xdr:colOff>133350</xdr:colOff>
                <xdr:row>172</xdr:row>
                <xdr:rowOff>38100</xdr:rowOff>
              </to>
            </anchor>
          </controlPr>
        </control>
      </mc:Choice>
      <mc:Fallback>
        <control shapeId="9298" r:id="rId77" name="Host Control  82"/>
      </mc:Fallback>
    </mc:AlternateContent>
    <mc:AlternateContent xmlns:mc="http://schemas.openxmlformats.org/markup-compatibility/2006">
      <mc:Choice Requires="x14">
        <control shapeId="9297" r:id="rId79" name="Host Control  81">
          <controlPr defaultSize="0" altText="" r:id="rId80">
            <anchor moveWithCells="1">
              <from>
                <xdr:col>1</xdr:col>
                <xdr:colOff>0</xdr:colOff>
                <xdr:row>169</xdr:row>
                <xdr:rowOff>0</xdr:rowOff>
              </from>
              <to>
                <xdr:col>2</xdr:col>
                <xdr:colOff>133350</xdr:colOff>
                <xdr:row>170</xdr:row>
                <xdr:rowOff>38100</xdr:rowOff>
              </to>
            </anchor>
          </controlPr>
        </control>
      </mc:Choice>
      <mc:Fallback>
        <control shapeId="9297" r:id="rId79" name="Host Control  81"/>
      </mc:Fallback>
    </mc:AlternateContent>
    <mc:AlternateContent xmlns:mc="http://schemas.openxmlformats.org/markup-compatibility/2006">
      <mc:Choice Requires="x14">
        <control shapeId="9296" r:id="rId81" name="Host Control  80">
          <controlPr defaultSize="0" altText="" r:id="rId82">
            <anchor moveWithCells="1">
              <from>
                <xdr:col>1</xdr:col>
                <xdr:colOff>0</xdr:colOff>
                <xdr:row>167</xdr:row>
                <xdr:rowOff>0</xdr:rowOff>
              </from>
              <to>
                <xdr:col>2</xdr:col>
                <xdr:colOff>133350</xdr:colOff>
                <xdr:row>168</xdr:row>
                <xdr:rowOff>38100</xdr:rowOff>
              </to>
            </anchor>
          </controlPr>
        </control>
      </mc:Choice>
      <mc:Fallback>
        <control shapeId="9296" r:id="rId81" name="Host Control  80"/>
      </mc:Fallback>
    </mc:AlternateContent>
    <mc:AlternateContent xmlns:mc="http://schemas.openxmlformats.org/markup-compatibility/2006">
      <mc:Choice Requires="x14">
        <control shapeId="9295" r:id="rId83" name="Host Control  79">
          <controlPr defaultSize="0" altText="" r:id="rId84">
            <anchor moveWithCells="1">
              <from>
                <xdr:col>1</xdr:col>
                <xdr:colOff>0</xdr:colOff>
                <xdr:row>165</xdr:row>
                <xdr:rowOff>0</xdr:rowOff>
              </from>
              <to>
                <xdr:col>2</xdr:col>
                <xdr:colOff>133350</xdr:colOff>
                <xdr:row>166</xdr:row>
                <xdr:rowOff>38100</xdr:rowOff>
              </to>
            </anchor>
          </controlPr>
        </control>
      </mc:Choice>
      <mc:Fallback>
        <control shapeId="9295" r:id="rId83" name="Host Control  79"/>
      </mc:Fallback>
    </mc:AlternateContent>
    <mc:AlternateContent xmlns:mc="http://schemas.openxmlformats.org/markup-compatibility/2006">
      <mc:Choice Requires="x14">
        <control shapeId="9294" r:id="rId85" name="Host Control  78">
          <controlPr defaultSize="0" altText="" r:id="rId86">
            <anchor moveWithCells="1">
              <from>
                <xdr:col>1</xdr:col>
                <xdr:colOff>0</xdr:colOff>
                <xdr:row>163</xdr:row>
                <xdr:rowOff>0</xdr:rowOff>
              </from>
              <to>
                <xdr:col>2</xdr:col>
                <xdr:colOff>133350</xdr:colOff>
                <xdr:row>164</xdr:row>
                <xdr:rowOff>38100</xdr:rowOff>
              </to>
            </anchor>
          </controlPr>
        </control>
      </mc:Choice>
      <mc:Fallback>
        <control shapeId="9294" r:id="rId85" name="Host Control  78"/>
      </mc:Fallback>
    </mc:AlternateContent>
    <mc:AlternateContent xmlns:mc="http://schemas.openxmlformats.org/markup-compatibility/2006">
      <mc:Choice Requires="x14">
        <control shapeId="9293" r:id="rId87" name="Host Control  77">
          <controlPr defaultSize="0" altText="" r:id="rId88">
            <anchor moveWithCells="1">
              <from>
                <xdr:col>1</xdr:col>
                <xdr:colOff>0</xdr:colOff>
                <xdr:row>161</xdr:row>
                <xdr:rowOff>0</xdr:rowOff>
              </from>
              <to>
                <xdr:col>2</xdr:col>
                <xdr:colOff>133350</xdr:colOff>
                <xdr:row>162</xdr:row>
                <xdr:rowOff>38100</xdr:rowOff>
              </to>
            </anchor>
          </controlPr>
        </control>
      </mc:Choice>
      <mc:Fallback>
        <control shapeId="9293" r:id="rId87" name="Host Control  77"/>
      </mc:Fallback>
    </mc:AlternateContent>
    <mc:AlternateContent xmlns:mc="http://schemas.openxmlformats.org/markup-compatibility/2006">
      <mc:Choice Requires="x14">
        <control shapeId="9292" r:id="rId89" name="Host Control  76">
          <controlPr defaultSize="0" altText="" r:id="rId90">
            <anchor moveWithCells="1">
              <from>
                <xdr:col>1</xdr:col>
                <xdr:colOff>0</xdr:colOff>
                <xdr:row>159</xdr:row>
                <xdr:rowOff>0</xdr:rowOff>
              </from>
              <to>
                <xdr:col>2</xdr:col>
                <xdr:colOff>133350</xdr:colOff>
                <xdr:row>160</xdr:row>
                <xdr:rowOff>38100</xdr:rowOff>
              </to>
            </anchor>
          </controlPr>
        </control>
      </mc:Choice>
      <mc:Fallback>
        <control shapeId="9292" r:id="rId89" name="Host Control  76"/>
      </mc:Fallback>
    </mc:AlternateContent>
    <mc:AlternateContent xmlns:mc="http://schemas.openxmlformats.org/markup-compatibility/2006">
      <mc:Choice Requires="x14">
        <control shapeId="9291" r:id="rId91" name="Host Control  75">
          <controlPr defaultSize="0" altText="" r:id="rId92">
            <anchor mov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133350</xdr:colOff>
                <xdr:row>158</xdr:row>
                <xdr:rowOff>38100</xdr:rowOff>
              </to>
            </anchor>
          </controlPr>
        </control>
      </mc:Choice>
      <mc:Fallback>
        <control shapeId="9291" r:id="rId91" name="Host Control  75"/>
      </mc:Fallback>
    </mc:AlternateContent>
    <mc:AlternateContent xmlns:mc="http://schemas.openxmlformats.org/markup-compatibility/2006">
      <mc:Choice Requires="x14">
        <control shapeId="9290" r:id="rId93" name="Host Control  74">
          <controlPr defaultSize="0" altText="" r:id="rId94">
            <anchor moveWithCells="1">
              <from>
                <xdr:col>1</xdr:col>
                <xdr:colOff>0</xdr:colOff>
                <xdr:row>155</xdr:row>
                <xdr:rowOff>0</xdr:rowOff>
              </from>
              <to>
                <xdr:col>2</xdr:col>
                <xdr:colOff>133350</xdr:colOff>
                <xdr:row>156</xdr:row>
                <xdr:rowOff>38100</xdr:rowOff>
              </to>
            </anchor>
          </controlPr>
        </control>
      </mc:Choice>
      <mc:Fallback>
        <control shapeId="9290" r:id="rId93" name="Host Control  74"/>
      </mc:Fallback>
    </mc:AlternateContent>
    <mc:AlternateContent xmlns:mc="http://schemas.openxmlformats.org/markup-compatibility/2006">
      <mc:Choice Requires="x14">
        <control shapeId="9289" r:id="rId95" name="Host Control  73">
          <controlPr defaultSize="0" altText="" r:id="rId96">
            <anchor moveWithCells="1">
              <from>
                <xdr:col>1</xdr:col>
                <xdr:colOff>0</xdr:colOff>
                <xdr:row>153</xdr:row>
                <xdr:rowOff>0</xdr:rowOff>
              </from>
              <to>
                <xdr:col>2</xdr:col>
                <xdr:colOff>133350</xdr:colOff>
                <xdr:row>154</xdr:row>
                <xdr:rowOff>38100</xdr:rowOff>
              </to>
            </anchor>
          </controlPr>
        </control>
      </mc:Choice>
      <mc:Fallback>
        <control shapeId="9289" r:id="rId95" name="Host Control  73"/>
      </mc:Fallback>
    </mc:AlternateContent>
    <mc:AlternateContent xmlns:mc="http://schemas.openxmlformats.org/markup-compatibility/2006">
      <mc:Choice Requires="x14">
        <control shapeId="9288" r:id="rId97" name="Host Control  72">
          <controlPr defaultSize="0" altText="" r:id="rId98">
            <anchor moveWithCells="1">
              <from>
                <xdr:col>1</xdr:col>
                <xdr:colOff>0</xdr:colOff>
                <xdr:row>151</xdr:row>
                <xdr:rowOff>0</xdr:rowOff>
              </from>
              <to>
                <xdr:col>2</xdr:col>
                <xdr:colOff>133350</xdr:colOff>
                <xdr:row>152</xdr:row>
                <xdr:rowOff>38100</xdr:rowOff>
              </to>
            </anchor>
          </controlPr>
        </control>
      </mc:Choice>
      <mc:Fallback>
        <control shapeId="9288" r:id="rId97" name="Host Control  72"/>
      </mc:Fallback>
    </mc:AlternateContent>
    <mc:AlternateContent xmlns:mc="http://schemas.openxmlformats.org/markup-compatibility/2006">
      <mc:Choice Requires="x14">
        <control shapeId="9287" r:id="rId99" name="Host Control  71">
          <controlPr defaultSize="0" altText="" r:id="rId100">
            <anchor moveWithCells="1">
              <from>
                <xdr:col>1</xdr:col>
                <xdr:colOff>0</xdr:colOff>
                <xdr:row>149</xdr:row>
                <xdr:rowOff>0</xdr:rowOff>
              </from>
              <to>
                <xdr:col>2</xdr:col>
                <xdr:colOff>133350</xdr:colOff>
                <xdr:row>150</xdr:row>
                <xdr:rowOff>38100</xdr:rowOff>
              </to>
            </anchor>
          </controlPr>
        </control>
      </mc:Choice>
      <mc:Fallback>
        <control shapeId="9287" r:id="rId99" name="Host Control  71"/>
      </mc:Fallback>
    </mc:AlternateContent>
    <mc:AlternateContent xmlns:mc="http://schemas.openxmlformats.org/markup-compatibility/2006">
      <mc:Choice Requires="x14">
        <control shapeId="9286" r:id="rId101" name="Host Control  70">
          <controlPr defaultSize="0" altText="" r:id="rId102">
            <anchor moveWithCells="1">
              <from>
                <xdr:col>1</xdr:col>
                <xdr:colOff>0</xdr:colOff>
                <xdr:row>147</xdr:row>
                <xdr:rowOff>0</xdr:rowOff>
              </from>
              <to>
                <xdr:col>2</xdr:col>
                <xdr:colOff>133350</xdr:colOff>
                <xdr:row>148</xdr:row>
                <xdr:rowOff>38100</xdr:rowOff>
              </to>
            </anchor>
          </controlPr>
        </control>
      </mc:Choice>
      <mc:Fallback>
        <control shapeId="9286" r:id="rId101" name="Host Control  70"/>
      </mc:Fallback>
    </mc:AlternateContent>
    <mc:AlternateContent xmlns:mc="http://schemas.openxmlformats.org/markup-compatibility/2006">
      <mc:Choice Requires="x14">
        <control shapeId="9285" r:id="rId103" name="Host Control  69">
          <controlPr defaultSize="0" altText="" r:id="rId104">
            <anchor moveWithCells="1">
              <from>
                <xdr:col>1</xdr:col>
                <xdr:colOff>0</xdr:colOff>
                <xdr:row>145</xdr:row>
                <xdr:rowOff>0</xdr:rowOff>
              </from>
              <to>
                <xdr:col>2</xdr:col>
                <xdr:colOff>133350</xdr:colOff>
                <xdr:row>146</xdr:row>
                <xdr:rowOff>38100</xdr:rowOff>
              </to>
            </anchor>
          </controlPr>
        </control>
      </mc:Choice>
      <mc:Fallback>
        <control shapeId="9285" r:id="rId103" name="Host Control  69"/>
      </mc:Fallback>
    </mc:AlternateContent>
    <mc:AlternateContent xmlns:mc="http://schemas.openxmlformats.org/markup-compatibility/2006">
      <mc:Choice Requires="x14">
        <control shapeId="9284" r:id="rId105" name="Host Control  68">
          <controlPr defaultSize="0" altText="" r:id="rId106">
            <anchor moveWithCells="1">
              <from>
                <xdr:col>1</xdr:col>
                <xdr:colOff>0</xdr:colOff>
                <xdr:row>143</xdr:row>
                <xdr:rowOff>0</xdr:rowOff>
              </from>
              <to>
                <xdr:col>2</xdr:col>
                <xdr:colOff>133350</xdr:colOff>
                <xdr:row>144</xdr:row>
                <xdr:rowOff>38100</xdr:rowOff>
              </to>
            </anchor>
          </controlPr>
        </control>
      </mc:Choice>
      <mc:Fallback>
        <control shapeId="9284" r:id="rId105" name="Host Control  68"/>
      </mc:Fallback>
    </mc:AlternateContent>
    <mc:AlternateContent xmlns:mc="http://schemas.openxmlformats.org/markup-compatibility/2006">
      <mc:Choice Requires="x14">
        <control shapeId="9283" r:id="rId107" name="Host Control  67">
          <controlPr defaultSize="0" altText="" r:id="rId108">
            <anchor moveWithCells="1">
              <from>
                <xdr:col>1</xdr:col>
                <xdr:colOff>0</xdr:colOff>
                <xdr:row>141</xdr:row>
                <xdr:rowOff>0</xdr:rowOff>
              </from>
              <to>
                <xdr:col>2</xdr:col>
                <xdr:colOff>133350</xdr:colOff>
                <xdr:row>142</xdr:row>
                <xdr:rowOff>38100</xdr:rowOff>
              </to>
            </anchor>
          </controlPr>
        </control>
      </mc:Choice>
      <mc:Fallback>
        <control shapeId="9283" r:id="rId107" name="Host Control  67"/>
      </mc:Fallback>
    </mc:AlternateContent>
    <mc:AlternateContent xmlns:mc="http://schemas.openxmlformats.org/markup-compatibility/2006">
      <mc:Choice Requires="x14">
        <control shapeId="9282" r:id="rId109" name="Host Control  66">
          <controlPr defaultSize="0" altText="" r:id="rId110">
            <anchor moveWithCells="1">
              <from>
                <xdr:col>1</xdr:col>
                <xdr:colOff>0</xdr:colOff>
                <xdr:row>139</xdr:row>
                <xdr:rowOff>0</xdr:rowOff>
              </from>
              <to>
                <xdr:col>2</xdr:col>
                <xdr:colOff>133350</xdr:colOff>
                <xdr:row>140</xdr:row>
                <xdr:rowOff>38100</xdr:rowOff>
              </to>
            </anchor>
          </controlPr>
        </control>
      </mc:Choice>
      <mc:Fallback>
        <control shapeId="9282" r:id="rId109" name="Host Control  66"/>
      </mc:Fallback>
    </mc:AlternateContent>
    <mc:AlternateContent xmlns:mc="http://schemas.openxmlformats.org/markup-compatibility/2006">
      <mc:Choice Requires="x14">
        <control shapeId="9281" r:id="rId111" name="Host Control  65">
          <controlPr defaultSize="0" altText="" r:id="rId112">
            <anchor moveWithCells="1">
              <from>
                <xdr:col>1</xdr:col>
                <xdr:colOff>0</xdr:colOff>
                <xdr:row>137</xdr:row>
                <xdr:rowOff>0</xdr:rowOff>
              </from>
              <to>
                <xdr:col>2</xdr:col>
                <xdr:colOff>133350</xdr:colOff>
                <xdr:row>138</xdr:row>
                <xdr:rowOff>38100</xdr:rowOff>
              </to>
            </anchor>
          </controlPr>
        </control>
      </mc:Choice>
      <mc:Fallback>
        <control shapeId="9281" r:id="rId111" name="Host Control  65"/>
      </mc:Fallback>
    </mc:AlternateContent>
    <mc:AlternateContent xmlns:mc="http://schemas.openxmlformats.org/markup-compatibility/2006">
      <mc:Choice Requires="x14">
        <control shapeId="9280" r:id="rId113" name="Host Control  64">
          <controlPr defaultSize="0" altText="" r:id="rId114">
            <anchor mov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133350</xdr:colOff>
                <xdr:row>136</xdr:row>
                <xdr:rowOff>38100</xdr:rowOff>
              </to>
            </anchor>
          </controlPr>
        </control>
      </mc:Choice>
      <mc:Fallback>
        <control shapeId="9280" r:id="rId113" name="Host Control  64"/>
      </mc:Fallback>
    </mc:AlternateContent>
    <mc:AlternateContent xmlns:mc="http://schemas.openxmlformats.org/markup-compatibility/2006">
      <mc:Choice Requires="x14">
        <control shapeId="9279" r:id="rId115" name="Host Control  63">
          <controlPr defaultSize="0" altText="" r:id="rId116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2</xdr:col>
                <xdr:colOff>133350</xdr:colOff>
                <xdr:row>134</xdr:row>
                <xdr:rowOff>38100</xdr:rowOff>
              </to>
            </anchor>
          </controlPr>
        </control>
      </mc:Choice>
      <mc:Fallback>
        <control shapeId="9279" r:id="rId115" name="Host Control  63"/>
      </mc:Fallback>
    </mc:AlternateContent>
    <mc:AlternateContent xmlns:mc="http://schemas.openxmlformats.org/markup-compatibility/2006">
      <mc:Choice Requires="x14">
        <control shapeId="9278" r:id="rId117" name="Host Control  62">
          <controlPr defaultSize="0" altText="" r:id="rId118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2</xdr:col>
                <xdr:colOff>133350</xdr:colOff>
                <xdr:row>132</xdr:row>
                <xdr:rowOff>38100</xdr:rowOff>
              </to>
            </anchor>
          </controlPr>
        </control>
      </mc:Choice>
      <mc:Fallback>
        <control shapeId="9278" r:id="rId117" name="Host Control  62"/>
      </mc:Fallback>
    </mc:AlternateContent>
    <mc:AlternateContent xmlns:mc="http://schemas.openxmlformats.org/markup-compatibility/2006">
      <mc:Choice Requires="x14">
        <control shapeId="9277" r:id="rId119" name="Host Control  61">
          <controlPr defaultSize="0" altText="" r:id="rId120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2</xdr:col>
                <xdr:colOff>133350</xdr:colOff>
                <xdr:row>130</xdr:row>
                <xdr:rowOff>38100</xdr:rowOff>
              </to>
            </anchor>
          </controlPr>
        </control>
      </mc:Choice>
      <mc:Fallback>
        <control shapeId="9277" r:id="rId119" name="Host Control  61"/>
      </mc:Fallback>
    </mc:AlternateContent>
    <mc:AlternateContent xmlns:mc="http://schemas.openxmlformats.org/markup-compatibility/2006">
      <mc:Choice Requires="x14">
        <control shapeId="9276" r:id="rId121" name="Host Control  60">
          <controlPr defaultSize="0" altText="" r:id="rId122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2</xdr:col>
                <xdr:colOff>133350</xdr:colOff>
                <xdr:row>128</xdr:row>
                <xdr:rowOff>38100</xdr:rowOff>
              </to>
            </anchor>
          </controlPr>
        </control>
      </mc:Choice>
      <mc:Fallback>
        <control shapeId="9276" r:id="rId121" name="Host Control  60"/>
      </mc:Fallback>
    </mc:AlternateContent>
    <mc:AlternateContent xmlns:mc="http://schemas.openxmlformats.org/markup-compatibility/2006">
      <mc:Choice Requires="x14">
        <control shapeId="9275" r:id="rId123" name="Host Control  59">
          <controlPr defaultSize="0" altText="" r:id="rId124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2</xdr:col>
                <xdr:colOff>133350</xdr:colOff>
                <xdr:row>126</xdr:row>
                <xdr:rowOff>38100</xdr:rowOff>
              </to>
            </anchor>
          </controlPr>
        </control>
      </mc:Choice>
      <mc:Fallback>
        <control shapeId="9275" r:id="rId123" name="Host Control  59"/>
      </mc:Fallback>
    </mc:AlternateContent>
    <mc:AlternateContent xmlns:mc="http://schemas.openxmlformats.org/markup-compatibility/2006">
      <mc:Choice Requires="x14">
        <control shapeId="9274" r:id="rId125" name="Host Control  58">
          <controlPr defaultSize="0" altText="" r:id="rId126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2</xdr:col>
                <xdr:colOff>133350</xdr:colOff>
                <xdr:row>124</xdr:row>
                <xdr:rowOff>38100</xdr:rowOff>
              </to>
            </anchor>
          </controlPr>
        </control>
      </mc:Choice>
      <mc:Fallback>
        <control shapeId="9274" r:id="rId125" name="Host Control  58"/>
      </mc:Fallback>
    </mc:AlternateContent>
    <mc:AlternateContent xmlns:mc="http://schemas.openxmlformats.org/markup-compatibility/2006">
      <mc:Choice Requires="x14">
        <control shapeId="9273" r:id="rId127" name="Host Control  57">
          <controlPr defaultSize="0" altText="" r:id="rId128">
            <anchor moveWithCells="1">
              <from>
                <xdr:col>1</xdr:col>
                <xdr:colOff>0</xdr:colOff>
                <xdr:row>121</xdr:row>
                <xdr:rowOff>0</xdr:rowOff>
              </from>
              <to>
                <xdr:col>2</xdr:col>
                <xdr:colOff>133350</xdr:colOff>
                <xdr:row>122</xdr:row>
                <xdr:rowOff>38100</xdr:rowOff>
              </to>
            </anchor>
          </controlPr>
        </control>
      </mc:Choice>
      <mc:Fallback>
        <control shapeId="9273" r:id="rId127" name="Host Control  57"/>
      </mc:Fallback>
    </mc:AlternateContent>
    <mc:AlternateContent xmlns:mc="http://schemas.openxmlformats.org/markup-compatibility/2006">
      <mc:Choice Requires="x14">
        <control shapeId="9272" r:id="rId129" name="Host Control  56">
          <controlPr defaultSize="0" altText="" r:id="rId130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2</xdr:col>
                <xdr:colOff>133350</xdr:colOff>
                <xdr:row>120</xdr:row>
                <xdr:rowOff>38100</xdr:rowOff>
              </to>
            </anchor>
          </controlPr>
        </control>
      </mc:Choice>
      <mc:Fallback>
        <control shapeId="9272" r:id="rId129" name="Host Control  56"/>
      </mc:Fallback>
    </mc:AlternateContent>
    <mc:AlternateContent xmlns:mc="http://schemas.openxmlformats.org/markup-compatibility/2006">
      <mc:Choice Requires="x14">
        <control shapeId="9271" r:id="rId131" name="Host Control  55">
          <controlPr defaultSize="0" altText="" r:id="rId132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2</xdr:col>
                <xdr:colOff>133350</xdr:colOff>
                <xdr:row>118</xdr:row>
                <xdr:rowOff>38100</xdr:rowOff>
              </to>
            </anchor>
          </controlPr>
        </control>
      </mc:Choice>
      <mc:Fallback>
        <control shapeId="9271" r:id="rId131" name="Host Control  55"/>
      </mc:Fallback>
    </mc:AlternateContent>
    <mc:AlternateContent xmlns:mc="http://schemas.openxmlformats.org/markup-compatibility/2006">
      <mc:Choice Requires="x14">
        <control shapeId="9270" r:id="rId133" name="Host Control  54">
          <controlPr defaultSize="0" altText="" r:id="rId134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2</xdr:col>
                <xdr:colOff>133350</xdr:colOff>
                <xdr:row>116</xdr:row>
                <xdr:rowOff>38100</xdr:rowOff>
              </to>
            </anchor>
          </controlPr>
        </control>
      </mc:Choice>
      <mc:Fallback>
        <control shapeId="9270" r:id="rId133" name="Host Control  54"/>
      </mc:Fallback>
    </mc:AlternateContent>
    <mc:AlternateContent xmlns:mc="http://schemas.openxmlformats.org/markup-compatibility/2006">
      <mc:Choice Requires="x14">
        <control shapeId="9269" r:id="rId135" name="Host Control  53">
          <controlPr defaultSize="0" altText="" r:id="rId136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2</xdr:col>
                <xdr:colOff>133350</xdr:colOff>
                <xdr:row>114</xdr:row>
                <xdr:rowOff>38100</xdr:rowOff>
              </to>
            </anchor>
          </controlPr>
        </control>
      </mc:Choice>
      <mc:Fallback>
        <control shapeId="9269" r:id="rId135" name="Host Control  53"/>
      </mc:Fallback>
    </mc:AlternateContent>
    <mc:AlternateContent xmlns:mc="http://schemas.openxmlformats.org/markup-compatibility/2006">
      <mc:Choice Requires="x14">
        <control shapeId="9268" r:id="rId137" name="Host Control  52">
          <controlPr defaultSize="0" altText="" r:id="rId138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2</xdr:col>
                <xdr:colOff>133350</xdr:colOff>
                <xdr:row>112</xdr:row>
                <xdr:rowOff>38100</xdr:rowOff>
              </to>
            </anchor>
          </controlPr>
        </control>
      </mc:Choice>
      <mc:Fallback>
        <control shapeId="9268" r:id="rId137" name="Host Control  52"/>
      </mc:Fallback>
    </mc:AlternateContent>
    <mc:AlternateContent xmlns:mc="http://schemas.openxmlformats.org/markup-compatibility/2006">
      <mc:Choice Requires="x14">
        <control shapeId="9267" r:id="rId139" name="Host Control  51">
          <controlPr defaultSize="0" altText="" r:id="rId140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2</xdr:col>
                <xdr:colOff>133350</xdr:colOff>
                <xdr:row>110</xdr:row>
                <xdr:rowOff>38100</xdr:rowOff>
              </to>
            </anchor>
          </controlPr>
        </control>
      </mc:Choice>
      <mc:Fallback>
        <control shapeId="9267" r:id="rId139" name="Host Control  51"/>
      </mc:Fallback>
    </mc:AlternateContent>
    <mc:AlternateContent xmlns:mc="http://schemas.openxmlformats.org/markup-compatibility/2006">
      <mc:Choice Requires="x14">
        <control shapeId="9266" r:id="rId141" name="Host Control  50">
          <controlPr defaultSize="0" altText="" r:id="rId142">
            <anchor moveWithCells="1">
              <from>
                <xdr:col>1</xdr:col>
                <xdr:colOff>0</xdr:colOff>
                <xdr:row>107</xdr:row>
                <xdr:rowOff>0</xdr:rowOff>
              </from>
              <to>
                <xdr:col>2</xdr:col>
                <xdr:colOff>133350</xdr:colOff>
                <xdr:row>108</xdr:row>
                <xdr:rowOff>38100</xdr:rowOff>
              </to>
            </anchor>
          </controlPr>
        </control>
      </mc:Choice>
      <mc:Fallback>
        <control shapeId="9266" r:id="rId141" name="Host Control  50"/>
      </mc:Fallback>
    </mc:AlternateContent>
    <mc:AlternateContent xmlns:mc="http://schemas.openxmlformats.org/markup-compatibility/2006">
      <mc:Choice Requires="x14">
        <control shapeId="9265" r:id="rId143" name="Host Control  49">
          <controlPr defaultSize="0" altText="" r:id="rId144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2</xdr:col>
                <xdr:colOff>133350</xdr:colOff>
                <xdr:row>106</xdr:row>
                <xdr:rowOff>38100</xdr:rowOff>
              </to>
            </anchor>
          </controlPr>
        </control>
      </mc:Choice>
      <mc:Fallback>
        <control shapeId="9265" r:id="rId143" name="Host Control  49"/>
      </mc:Fallback>
    </mc:AlternateContent>
    <mc:AlternateContent xmlns:mc="http://schemas.openxmlformats.org/markup-compatibility/2006">
      <mc:Choice Requires="x14">
        <control shapeId="9264" r:id="rId145" name="Host Control  48">
          <controlPr defaultSize="0" altText="" r:id="rId146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2</xdr:col>
                <xdr:colOff>133350</xdr:colOff>
                <xdr:row>104</xdr:row>
                <xdr:rowOff>38100</xdr:rowOff>
              </to>
            </anchor>
          </controlPr>
        </control>
      </mc:Choice>
      <mc:Fallback>
        <control shapeId="9264" r:id="rId145" name="Host Control  48"/>
      </mc:Fallback>
    </mc:AlternateContent>
    <mc:AlternateContent xmlns:mc="http://schemas.openxmlformats.org/markup-compatibility/2006">
      <mc:Choice Requires="x14">
        <control shapeId="9263" r:id="rId147" name="Host Control  47">
          <controlPr defaultSize="0" altText="" r:id="rId148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2</xdr:col>
                <xdr:colOff>133350</xdr:colOff>
                <xdr:row>102</xdr:row>
                <xdr:rowOff>38100</xdr:rowOff>
              </to>
            </anchor>
          </controlPr>
        </control>
      </mc:Choice>
      <mc:Fallback>
        <control shapeId="9263" r:id="rId147" name="Host Control  47"/>
      </mc:Fallback>
    </mc:AlternateContent>
    <mc:AlternateContent xmlns:mc="http://schemas.openxmlformats.org/markup-compatibility/2006">
      <mc:Choice Requires="x14">
        <control shapeId="9262" r:id="rId149" name="Host Control  46">
          <controlPr defaultSize="0" altText="" r:id="rId150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2</xdr:col>
                <xdr:colOff>133350</xdr:colOff>
                <xdr:row>100</xdr:row>
                <xdr:rowOff>38100</xdr:rowOff>
              </to>
            </anchor>
          </controlPr>
        </control>
      </mc:Choice>
      <mc:Fallback>
        <control shapeId="9262" r:id="rId149" name="Host Control  46"/>
      </mc:Fallback>
    </mc:AlternateContent>
    <mc:AlternateContent xmlns:mc="http://schemas.openxmlformats.org/markup-compatibility/2006">
      <mc:Choice Requires="x14">
        <control shapeId="9261" r:id="rId151" name="Host Control  45">
          <controlPr defaultSize="0" altText="" r:id="rId152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2</xdr:col>
                <xdr:colOff>133350</xdr:colOff>
                <xdr:row>98</xdr:row>
                <xdr:rowOff>38100</xdr:rowOff>
              </to>
            </anchor>
          </controlPr>
        </control>
      </mc:Choice>
      <mc:Fallback>
        <control shapeId="9261" r:id="rId151" name="Host Control  45"/>
      </mc:Fallback>
    </mc:AlternateContent>
    <mc:AlternateContent xmlns:mc="http://schemas.openxmlformats.org/markup-compatibility/2006">
      <mc:Choice Requires="x14">
        <control shapeId="9260" r:id="rId153" name="Host Control  44">
          <controlPr defaultSize="0" altText="" r:id="rId154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2</xdr:col>
                <xdr:colOff>133350</xdr:colOff>
                <xdr:row>96</xdr:row>
                <xdr:rowOff>38100</xdr:rowOff>
              </to>
            </anchor>
          </controlPr>
        </control>
      </mc:Choice>
      <mc:Fallback>
        <control shapeId="9260" r:id="rId153" name="Host Control  44"/>
      </mc:Fallback>
    </mc:AlternateContent>
    <mc:AlternateContent xmlns:mc="http://schemas.openxmlformats.org/markup-compatibility/2006">
      <mc:Choice Requires="x14">
        <control shapeId="9259" r:id="rId155" name="Host Control  43">
          <controlPr defaultSize="0" altText="" r:id="rId156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2</xdr:col>
                <xdr:colOff>133350</xdr:colOff>
                <xdr:row>94</xdr:row>
                <xdr:rowOff>38100</xdr:rowOff>
              </to>
            </anchor>
          </controlPr>
        </control>
      </mc:Choice>
      <mc:Fallback>
        <control shapeId="9259" r:id="rId155" name="Host Control  43"/>
      </mc:Fallback>
    </mc:AlternateContent>
    <mc:AlternateContent xmlns:mc="http://schemas.openxmlformats.org/markup-compatibility/2006">
      <mc:Choice Requires="x14">
        <control shapeId="9258" r:id="rId157" name="Host Control  42">
          <controlPr defaultSize="0" altText="" r:id="rId158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2</xdr:col>
                <xdr:colOff>133350</xdr:colOff>
                <xdr:row>92</xdr:row>
                <xdr:rowOff>38100</xdr:rowOff>
              </to>
            </anchor>
          </controlPr>
        </control>
      </mc:Choice>
      <mc:Fallback>
        <control shapeId="9258" r:id="rId157" name="Host Control  42"/>
      </mc:Fallback>
    </mc:AlternateContent>
    <mc:AlternateContent xmlns:mc="http://schemas.openxmlformats.org/markup-compatibility/2006">
      <mc:Choice Requires="x14">
        <control shapeId="9257" r:id="rId159" name="Host Control  41">
          <controlPr defaultSize="0" altText="" r:id="rId160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2</xdr:col>
                <xdr:colOff>133350</xdr:colOff>
                <xdr:row>90</xdr:row>
                <xdr:rowOff>38100</xdr:rowOff>
              </to>
            </anchor>
          </controlPr>
        </control>
      </mc:Choice>
      <mc:Fallback>
        <control shapeId="9257" r:id="rId159" name="Host Control  41"/>
      </mc:Fallback>
    </mc:AlternateContent>
    <mc:AlternateContent xmlns:mc="http://schemas.openxmlformats.org/markup-compatibility/2006">
      <mc:Choice Requires="x14">
        <control shapeId="9256" r:id="rId161" name="Host Control  40">
          <controlPr defaultSize="0" altText="" r:id="rId162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2</xdr:col>
                <xdr:colOff>133350</xdr:colOff>
                <xdr:row>88</xdr:row>
                <xdr:rowOff>38100</xdr:rowOff>
              </to>
            </anchor>
          </controlPr>
        </control>
      </mc:Choice>
      <mc:Fallback>
        <control shapeId="9256" r:id="rId161" name="Host Control  40"/>
      </mc:Fallback>
    </mc:AlternateContent>
    <mc:AlternateContent xmlns:mc="http://schemas.openxmlformats.org/markup-compatibility/2006">
      <mc:Choice Requires="x14">
        <control shapeId="9255" r:id="rId163" name="Host Control  39">
          <controlPr defaultSize="0" altText="" r:id="rId164">
            <anchor moveWithCells="1">
              <from>
                <xdr:col>1</xdr:col>
                <xdr:colOff>0</xdr:colOff>
                <xdr:row>85</xdr:row>
                <xdr:rowOff>0</xdr:rowOff>
              </from>
              <to>
                <xdr:col>2</xdr:col>
                <xdr:colOff>133350</xdr:colOff>
                <xdr:row>86</xdr:row>
                <xdr:rowOff>38100</xdr:rowOff>
              </to>
            </anchor>
          </controlPr>
        </control>
      </mc:Choice>
      <mc:Fallback>
        <control shapeId="9255" r:id="rId163" name="Host Control  39"/>
      </mc:Fallback>
    </mc:AlternateContent>
    <mc:AlternateContent xmlns:mc="http://schemas.openxmlformats.org/markup-compatibility/2006">
      <mc:Choice Requires="x14">
        <control shapeId="9254" r:id="rId165" name="Host Control  38">
          <controlPr defaultSize="0" altText="" r:id="rId166">
            <anchor moveWithCells="1">
              <from>
                <xdr:col>1</xdr:col>
                <xdr:colOff>0</xdr:colOff>
                <xdr:row>83</xdr:row>
                <xdr:rowOff>0</xdr:rowOff>
              </from>
              <to>
                <xdr:col>2</xdr:col>
                <xdr:colOff>133350</xdr:colOff>
                <xdr:row>84</xdr:row>
                <xdr:rowOff>38100</xdr:rowOff>
              </to>
            </anchor>
          </controlPr>
        </control>
      </mc:Choice>
      <mc:Fallback>
        <control shapeId="9254" r:id="rId165" name="Host Control  38"/>
      </mc:Fallback>
    </mc:AlternateContent>
    <mc:AlternateContent xmlns:mc="http://schemas.openxmlformats.org/markup-compatibility/2006">
      <mc:Choice Requires="x14">
        <control shapeId="9253" r:id="rId167" name="Host Control  37">
          <controlPr defaultSize="0" altText="" r:id="rId168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2</xdr:col>
                <xdr:colOff>133350</xdr:colOff>
                <xdr:row>82</xdr:row>
                <xdr:rowOff>38100</xdr:rowOff>
              </to>
            </anchor>
          </controlPr>
        </control>
      </mc:Choice>
      <mc:Fallback>
        <control shapeId="9253" r:id="rId167" name="Host Control  37"/>
      </mc:Fallback>
    </mc:AlternateContent>
    <mc:AlternateContent xmlns:mc="http://schemas.openxmlformats.org/markup-compatibility/2006">
      <mc:Choice Requires="x14">
        <control shapeId="9252" r:id="rId169" name="Host Control  36">
          <controlPr defaultSize="0" altText="" r:id="rId170">
            <anchor moveWithCells="1">
              <from>
                <xdr:col>1</xdr:col>
                <xdr:colOff>0</xdr:colOff>
                <xdr:row>79</xdr:row>
                <xdr:rowOff>0</xdr:rowOff>
              </from>
              <to>
                <xdr:col>2</xdr:col>
                <xdr:colOff>133350</xdr:colOff>
                <xdr:row>80</xdr:row>
                <xdr:rowOff>38100</xdr:rowOff>
              </to>
            </anchor>
          </controlPr>
        </control>
      </mc:Choice>
      <mc:Fallback>
        <control shapeId="9252" r:id="rId169" name="Host Control  36"/>
      </mc:Fallback>
    </mc:AlternateContent>
    <mc:AlternateContent xmlns:mc="http://schemas.openxmlformats.org/markup-compatibility/2006">
      <mc:Choice Requires="x14">
        <control shapeId="9251" r:id="rId171" name="Host Control  35">
          <controlPr defaultSize="0" altText="" r:id="rId172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2</xdr:col>
                <xdr:colOff>133350</xdr:colOff>
                <xdr:row>78</xdr:row>
                <xdr:rowOff>38100</xdr:rowOff>
              </to>
            </anchor>
          </controlPr>
        </control>
      </mc:Choice>
      <mc:Fallback>
        <control shapeId="9251" r:id="rId171" name="Host Control  35"/>
      </mc:Fallback>
    </mc:AlternateContent>
    <mc:AlternateContent xmlns:mc="http://schemas.openxmlformats.org/markup-compatibility/2006">
      <mc:Choice Requires="x14">
        <control shapeId="9250" r:id="rId173" name="Host Control  34">
          <controlPr defaultSize="0" altText="" r:id="rId174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133350</xdr:colOff>
                <xdr:row>76</xdr:row>
                <xdr:rowOff>38100</xdr:rowOff>
              </to>
            </anchor>
          </controlPr>
        </control>
      </mc:Choice>
      <mc:Fallback>
        <control shapeId="9250" r:id="rId173" name="Host Control  34"/>
      </mc:Fallback>
    </mc:AlternateContent>
    <mc:AlternateContent xmlns:mc="http://schemas.openxmlformats.org/markup-compatibility/2006">
      <mc:Choice Requires="x14">
        <control shapeId="9249" r:id="rId175" name="Host Control  33">
          <controlPr defaultSize="0" altText="" r:id="rId176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2</xdr:col>
                <xdr:colOff>133350</xdr:colOff>
                <xdr:row>74</xdr:row>
                <xdr:rowOff>38100</xdr:rowOff>
              </to>
            </anchor>
          </controlPr>
        </control>
      </mc:Choice>
      <mc:Fallback>
        <control shapeId="9249" r:id="rId175" name="Host Control  33"/>
      </mc:Fallback>
    </mc:AlternateContent>
    <mc:AlternateContent xmlns:mc="http://schemas.openxmlformats.org/markup-compatibility/2006">
      <mc:Choice Requires="x14">
        <control shapeId="9248" r:id="rId177" name="Host Control  32">
          <controlPr defaultSize="0" altText="" r:id="rId178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2</xdr:col>
                <xdr:colOff>133350</xdr:colOff>
                <xdr:row>72</xdr:row>
                <xdr:rowOff>38100</xdr:rowOff>
              </to>
            </anchor>
          </controlPr>
        </control>
      </mc:Choice>
      <mc:Fallback>
        <control shapeId="9248" r:id="rId177" name="Host Control  32"/>
      </mc:Fallback>
    </mc:AlternateContent>
    <mc:AlternateContent xmlns:mc="http://schemas.openxmlformats.org/markup-compatibility/2006">
      <mc:Choice Requires="x14">
        <control shapeId="9247" r:id="rId179" name="Host Control  31">
          <controlPr defaultSize="0" altText="" r:id="rId180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2</xdr:col>
                <xdr:colOff>133350</xdr:colOff>
                <xdr:row>70</xdr:row>
                <xdr:rowOff>38100</xdr:rowOff>
              </to>
            </anchor>
          </controlPr>
        </control>
      </mc:Choice>
      <mc:Fallback>
        <control shapeId="9247" r:id="rId179" name="Host Control  31"/>
      </mc:Fallback>
    </mc:AlternateContent>
    <mc:AlternateContent xmlns:mc="http://schemas.openxmlformats.org/markup-compatibility/2006">
      <mc:Choice Requires="x14">
        <control shapeId="9246" r:id="rId181" name="Host Control  30">
          <controlPr defaultSize="0" altText="" r:id="rId182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2</xdr:col>
                <xdr:colOff>133350</xdr:colOff>
                <xdr:row>68</xdr:row>
                <xdr:rowOff>38100</xdr:rowOff>
              </to>
            </anchor>
          </controlPr>
        </control>
      </mc:Choice>
      <mc:Fallback>
        <control shapeId="9246" r:id="rId181" name="Host Control  30"/>
      </mc:Fallback>
    </mc:AlternateContent>
    <mc:AlternateContent xmlns:mc="http://schemas.openxmlformats.org/markup-compatibility/2006">
      <mc:Choice Requires="x14">
        <control shapeId="9245" r:id="rId183" name="Host Control  29">
          <controlPr defaultSize="0" altText="" r:id="rId184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2</xdr:col>
                <xdr:colOff>133350</xdr:colOff>
                <xdr:row>66</xdr:row>
                <xdr:rowOff>38100</xdr:rowOff>
              </to>
            </anchor>
          </controlPr>
        </control>
      </mc:Choice>
      <mc:Fallback>
        <control shapeId="9245" r:id="rId183" name="Host Control  29"/>
      </mc:Fallback>
    </mc:AlternateContent>
    <mc:AlternateContent xmlns:mc="http://schemas.openxmlformats.org/markup-compatibility/2006">
      <mc:Choice Requires="x14">
        <control shapeId="9244" r:id="rId185" name="Host Control  28">
          <controlPr defaultSize="0" altText="" r:id="rId186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133350</xdr:colOff>
                <xdr:row>64</xdr:row>
                <xdr:rowOff>38100</xdr:rowOff>
              </to>
            </anchor>
          </controlPr>
        </control>
      </mc:Choice>
      <mc:Fallback>
        <control shapeId="9244" r:id="rId185" name="Host Control  28"/>
      </mc:Fallback>
    </mc:AlternateContent>
    <mc:AlternateContent xmlns:mc="http://schemas.openxmlformats.org/markup-compatibility/2006">
      <mc:Choice Requires="x14">
        <control shapeId="9243" r:id="rId187" name="Host Control  27">
          <controlPr defaultSize="0" altText="" r:id="rId188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2</xdr:col>
                <xdr:colOff>133350</xdr:colOff>
                <xdr:row>62</xdr:row>
                <xdr:rowOff>38100</xdr:rowOff>
              </to>
            </anchor>
          </controlPr>
        </control>
      </mc:Choice>
      <mc:Fallback>
        <control shapeId="9243" r:id="rId187" name="Host Control  27"/>
      </mc:Fallback>
    </mc:AlternateContent>
    <mc:AlternateContent xmlns:mc="http://schemas.openxmlformats.org/markup-compatibility/2006">
      <mc:Choice Requires="x14">
        <control shapeId="9242" r:id="rId189" name="Host Control  26">
          <controlPr defaultSize="0" altText="" r:id="rId190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2</xdr:col>
                <xdr:colOff>133350</xdr:colOff>
                <xdr:row>60</xdr:row>
                <xdr:rowOff>38100</xdr:rowOff>
              </to>
            </anchor>
          </controlPr>
        </control>
      </mc:Choice>
      <mc:Fallback>
        <control shapeId="9242" r:id="rId189" name="Host Control  26"/>
      </mc:Fallback>
    </mc:AlternateContent>
    <mc:AlternateContent xmlns:mc="http://schemas.openxmlformats.org/markup-compatibility/2006">
      <mc:Choice Requires="x14">
        <control shapeId="9241" r:id="rId191" name="Host Control  25">
          <controlPr defaultSize="0" altText="" r:id="rId192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133350</xdr:colOff>
                <xdr:row>58</xdr:row>
                <xdr:rowOff>38100</xdr:rowOff>
              </to>
            </anchor>
          </controlPr>
        </control>
      </mc:Choice>
      <mc:Fallback>
        <control shapeId="9241" r:id="rId191" name="Host Control  25"/>
      </mc:Fallback>
    </mc:AlternateContent>
    <mc:AlternateContent xmlns:mc="http://schemas.openxmlformats.org/markup-compatibility/2006">
      <mc:Choice Requires="x14">
        <control shapeId="9240" r:id="rId193" name="Host Control  24">
          <controlPr defaultSize="0" altText="" r:id="rId194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2</xdr:col>
                <xdr:colOff>133350</xdr:colOff>
                <xdr:row>56</xdr:row>
                <xdr:rowOff>38100</xdr:rowOff>
              </to>
            </anchor>
          </controlPr>
        </control>
      </mc:Choice>
      <mc:Fallback>
        <control shapeId="9240" r:id="rId193" name="Host Control  24"/>
      </mc:Fallback>
    </mc:AlternateContent>
    <mc:AlternateContent xmlns:mc="http://schemas.openxmlformats.org/markup-compatibility/2006">
      <mc:Choice Requires="x14">
        <control shapeId="9239" r:id="rId195" name="Host Control  23">
          <controlPr defaultSize="0" altText="" r:id="rId196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2</xdr:col>
                <xdr:colOff>133350</xdr:colOff>
                <xdr:row>54</xdr:row>
                <xdr:rowOff>38100</xdr:rowOff>
              </to>
            </anchor>
          </controlPr>
        </control>
      </mc:Choice>
      <mc:Fallback>
        <control shapeId="9239" r:id="rId195" name="Host Control  23"/>
      </mc:Fallback>
    </mc:AlternateContent>
    <mc:AlternateContent xmlns:mc="http://schemas.openxmlformats.org/markup-compatibility/2006">
      <mc:Choice Requires="x14">
        <control shapeId="9238" r:id="rId197" name="Host Control  22">
          <controlPr defaultSize="0" altText="" r:id="rId198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2</xdr:col>
                <xdr:colOff>133350</xdr:colOff>
                <xdr:row>52</xdr:row>
                <xdr:rowOff>38100</xdr:rowOff>
              </to>
            </anchor>
          </controlPr>
        </control>
      </mc:Choice>
      <mc:Fallback>
        <control shapeId="9238" r:id="rId197" name="Host Control  22"/>
      </mc:Fallback>
    </mc:AlternateContent>
    <mc:AlternateContent xmlns:mc="http://schemas.openxmlformats.org/markup-compatibility/2006">
      <mc:Choice Requires="x14">
        <control shapeId="9237" r:id="rId199" name="Host Control  21">
          <controlPr defaultSize="0" altText="" r:id="rId200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2</xdr:col>
                <xdr:colOff>133350</xdr:colOff>
                <xdr:row>50</xdr:row>
                <xdr:rowOff>38100</xdr:rowOff>
              </to>
            </anchor>
          </controlPr>
        </control>
      </mc:Choice>
      <mc:Fallback>
        <control shapeId="9237" r:id="rId199" name="Host Control  21"/>
      </mc:Fallback>
    </mc:AlternateContent>
    <mc:AlternateContent xmlns:mc="http://schemas.openxmlformats.org/markup-compatibility/2006">
      <mc:Choice Requires="x14">
        <control shapeId="9236" r:id="rId201" name="Host Control  20">
          <controlPr defaultSize="0" altText="" r:id="rId202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2</xdr:col>
                <xdr:colOff>133350</xdr:colOff>
                <xdr:row>48</xdr:row>
                <xdr:rowOff>38100</xdr:rowOff>
              </to>
            </anchor>
          </controlPr>
        </control>
      </mc:Choice>
      <mc:Fallback>
        <control shapeId="9236" r:id="rId201" name="Host Control  20"/>
      </mc:Fallback>
    </mc:AlternateContent>
    <mc:AlternateContent xmlns:mc="http://schemas.openxmlformats.org/markup-compatibility/2006">
      <mc:Choice Requires="x14">
        <control shapeId="9235" r:id="rId203" name="Host Control  19">
          <controlPr defaultSize="0" altText="" r:id="rId204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2</xdr:col>
                <xdr:colOff>133350</xdr:colOff>
                <xdr:row>46</xdr:row>
                <xdr:rowOff>38100</xdr:rowOff>
              </to>
            </anchor>
          </controlPr>
        </control>
      </mc:Choice>
      <mc:Fallback>
        <control shapeId="9235" r:id="rId203" name="Host Control  19"/>
      </mc:Fallback>
    </mc:AlternateContent>
    <mc:AlternateContent xmlns:mc="http://schemas.openxmlformats.org/markup-compatibility/2006">
      <mc:Choice Requires="x14">
        <control shapeId="9234" r:id="rId205" name="Host Control  18">
          <controlPr defaultSize="0" altText="" r:id="rId206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2</xdr:col>
                <xdr:colOff>133350</xdr:colOff>
                <xdr:row>44</xdr:row>
                <xdr:rowOff>38100</xdr:rowOff>
              </to>
            </anchor>
          </controlPr>
        </control>
      </mc:Choice>
      <mc:Fallback>
        <control shapeId="9234" r:id="rId205" name="Host Control  18"/>
      </mc:Fallback>
    </mc:AlternateContent>
    <mc:AlternateContent xmlns:mc="http://schemas.openxmlformats.org/markup-compatibility/2006">
      <mc:Choice Requires="x14">
        <control shapeId="9233" r:id="rId207" name="Host Control  17">
          <controlPr defaultSize="0" altText="" r:id="rId208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2</xdr:col>
                <xdr:colOff>133350</xdr:colOff>
                <xdr:row>42</xdr:row>
                <xdr:rowOff>38100</xdr:rowOff>
              </to>
            </anchor>
          </controlPr>
        </control>
      </mc:Choice>
      <mc:Fallback>
        <control shapeId="9233" r:id="rId207" name="Host Control  17"/>
      </mc:Fallback>
    </mc:AlternateContent>
    <mc:AlternateContent xmlns:mc="http://schemas.openxmlformats.org/markup-compatibility/2006">
      <mc:Choice Requires="x14">
        <control shapeId="9232" r:id="rId209" name="Host Control  16">
          <controlPr defaultSize="0" altText="" r:id="rId210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2</xdr:col>
                <xdr:colOff>133350</xdr:colOff>
                <xdr:row>40</xdr:row>
                <xdr:rowOff>38100</xdr:rowOff>
              </to>
            </anchor>
          </controlPr>
        </control>
      </mc:Choice>
      <mc:Fallback>
        <control shapeId="9232" r:id="rId209" name="Host Control  16"/>
      </mc:Fallback>
    </mc:AlternateContent>
    <mc:AlternateContent xmlns:mc="http://schemas.openxmlformats.org/markup-compatibility/2006">
      <mc:Choice Requires="x14">
        <control shapeId="9231" r:id="rId211" name="Host Control  15">
          <controlPr defaultSize="0" altText="" r:id="rId212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2</xdr:col>
                <xdr:colOff>133350</xdr:colOff>
                <xdr:row>38</xdr:row>
                <xdr:rowOff>38100</xdr:rowOff>
              </to>
            </anchor>
          </controlPr>
        </control>
      </mc:Choice>
      <mc:Fallback>
        <control shapeId="9231" r:id="rId211" name="Host Control  15"/>
      </mc:Fallback>
    </mc:AlternateContent>
    <mc:AlternateContent xmlns:mc="http://schemas.openxmlformats.org/markup-compatibility/2006">
      <mc:Choice Requires="x14">
        <control shapeId="9230" r:id="rId213" name="Host Control  14">
          <controlPr defaultSize="0" altText="" r:id="rId21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133350</xdr:colOff>
                <xdr:row>36</xdr:row>
                <xdr:rowOff>38100</xdr:rowOff>
              </to>
            </anchor>
          </controlPr>
        </control>
      </mc:Choice>
      <mc:Fallback>
        <control shapeId="9230" r:id="rId213" name="Host Control  14"/>
      </mc:Fallback>
    </mc:AlternateContent>
    <mc:AlternateContent xmlns:mc="http://schemas.openxmlformats.org/markup-compatibility/2006">
      <mc:Choice Requires="x14">
        <control shapeId="9229" r:id="rId215" name="Host Control  13">
          <controlPr defaultSize="0" altText="" r:id="rId216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2</xdr:col>
                <xdr:colOff>133350</xdr:colOff>
                <xdr:row>34</xdr:row>
                <xdr:rowOff>38100</xdr:rowOff>
              </to>
            </anchor>
          </controlPr>
        </control>
      </mc:Choice>
      <mc:Fallback>
        <control shapeId="9229" r:id="rId215" name="Host Control  13"/>
      </mc:Fallback>
    </mc:AlternateContent>
    <mc:AlternateContent xmlns:mc="http://schemas.openxmlformats.org/markup-compatibility/2006">
      <mc:Choice Requires="x14">
        <control shapeId="9228" r:id="rId217" name="Host Control  12">
          <controlPr defaultSize="0" altText="" r:id="rId218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2</xdr:col>
                <xdr:colOff>133350</xdr:colOff>
                <xdr:row>32</xdr:row>
                <xdr:rowOff>38100</xdr:rowOff>
              </to>
            </anchor>
          </controlPr>
        </control>
      </mc:Choice>
      <mc:Fallback>
        <control shapeId="9228" r:id="rId217" name="Host Control  12"/>
      </mc:Fallback>
    </mc:AlternateContent>
    <mc:AlternateContent xmlns:mc="http://schemas.openxmlformats.org/markup-compatibility/2006">
      <mc:Choice Requires="x14">
        <control shapeId="9227" r:id="rId219" name="Host Control  11">
          <controlPr defaultSize="0" altText="" r:id="rId220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133350</xdr:colOff>
                <xdr:row>30</xdr:row>
                <xdr:rowOff>38100</xdr:rowOff>
              </to>
            </anchor>
          </controlPr>
        </control>
      </mc:Choice>
      <mc:Fallback>
        <control shapeId="9227" r:id="rId219" name="Host Control  11"/>
      </mc:Fallback>
    </mc:AlternateContent>
    <mc:AlternateContent xmlns:mc="http://schemas.openxmlformats.org/markup-compatibility/2006">
      <mc:Choice Requires="x14">
        <control shapeId="9226" r:id="rId221" name="Host Control  10">
          <controlPr defaultSize="0" altText="" r:id="rId222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2</xdr:col>
                <xdr:colOff>133350</xdr:colOff>
                <xdr:row>28</xdr:row>
                <xdr:rowOff>38100</xdr:rowOff>
              </to>
            </anchor>
          </controlPr>
        </control>
      </mc:Choice>
      <mc:Fallback>
        <control shapeId="9226" r:id="rId221" name="Host Control  10"/>
      </mc:Fallback>
    </mc:AlternateContent>
    <mc:AlternateContent xmlns:mc="http://schemas.openxmlformats.org/markup-compatibility/2006">
      <mc:Choice Requires="x14">
        <control shapeId="9225" r:id="rId223" name="Host Control  9">
          <controlPr defaultSize="0" altText="" r:id="rId22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2</xdr:col>
                <xdr:colOff>133350</xdr:colOff>
                <xdr:row>26</xdr:row>
                <xdr:rowOff>38100</xdr:rowOff>
              </to>
            </anchor>
          </controlPr>
        </control>
      </mc:Choice>
      <mc:Fallback>
        <control shapeId="9225" r:id="rId223" name="Host Control  9"/>
      </mc:Fallback>
    </mc:AlternateContent>
    <mc:AlternateContent xmlns:mc="http://schemas.openxmlformats.org/markup-compatibility/2006">
      <mc:Choice Requires="x14">
        <control shapeId="9224" r:id="rId225" name="Host Control  8">
          <controlPr defaultSize="0" altText="" r:id="rId226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2</xdr:col>
                <xdr:colOff>133350</xdr:colOff>
                <xdr:row>24</xdr:row>
                <xdr:rowOff>38100</xdr:rowOff>
              </to>
            </anchor>
          </controlPr>
        </control>
      </mc:Choice>
      <mc:Fallback>
        <control shapeId="9224" r:id="rId225" name="Host Control  8"/>
      </mc:Fallback>
    </mc:AlternateContent>
    <mc:AlternateContent xmlns:mc="http://schemas.openxmlformats.org/markup-compatibility/2006">
      <mc:Choice Requires="x14">
        <control shapeId="9223" r:id="rId227" name="Host Control  7">
          <controlPr defaultSize="0" altText="" r:id="rId228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2</xdr:col>
                <xdr:colOff>133350</xdr:colOff>
                <xdr:row>22</xdr:row>
                <xdr:rowOff>38100</xdr:rowOff>
              </to>
            </anchor>
          </controlPr>
        </control>
      </mc:Choice>
      <mc:Fallback>
        <control shapeId="9223" r:id="rId227" name="Host Control  7"/>
      </mc:Fallback>
    </mc:AlternateContent>
    <mc:AlternateContent xmlns:mc="http://schemas.openxmlformats.org/markup-compatibility/2006">
      <mc:Choice Requires="x14">
        <control shapeId="9222" r:id="rId229" name="Host Control  6">
          <controlPr defaultSize="0" altText="" r:id="rId230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2</xdr:col>
                <xdr:colOff>133350</xdr:colOff>
                <xdr:row>20</xdr:row>
                <xdr:rowOff>38100</xdr:rowOff>
              </to>
            </anchor>
          </controlPr>
        </control>
      </mc:Choice>
      <mc:Fallback>
        <control shapeId="9222" r:id="rId229" name="Host Control  6"/>
      </mc:Fallback>
    </mc:AlternateContent>
    <mc:AlternateContent xmlns:mc="http://schemas.openxmlformats.org/markup-compatibility/2006">
      <mc:Choice Requires="x14">
        <control shapeId="9221" r:id="rId231" name="Host Control  5">
          <controlPr defaultSize="0" altText="" r:id="rId232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133350</xdr:colOff>
                <xdr:row>18</xdr:row>
                <xdr:rowOff>38100</xdr:rowOff>
              </to>
            </anchor>
          </controlPr>
        </control>
      </mc:Choice>
      <mc:Fallback>
        <control shapeId="9221" r:id="rId231" name="Host Control  5"/>
      </mc:Fallback>
    </mc:AlternateContent>
    <mc:AlternateContent xmlns:mc="http://schemas.openxmlformats.org/markup-compatibility/2006">
      <mc:Choice Requires="x14">
        <control shapeId="9220" r:id="rId233" name="Host Control  4">
          <controlPr defaultSize="0" altText="" r:id="rId23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133350</xdr:colOff>
                <xdr:row>16</xdr:row>
                <xdr:rowOff>38100</xdr:rowOff>
              </to>
            </anchor>
          </controlPr>
        </control>
      </mc:Choice>
      <mc:Fallback>
        <control shapeId="9220" r:id="rId233" name="Host Control  4"/>
      </mc:Fallback>
    </mc:AlternateContent>
    <mc:AlternateContent xmlns:mc="http://schemas.openxmlformats.org/markup-compatibility/2006">
      <mc:Choice Requires="x14">
        <control shapeId="9219" r:id="rId235" name="Host Control  3">
          <controlPr defaultSize="0" altText="" r:id="rId236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133350</xdr:colOff>
                <xdr:row>14</xdr:row>
                <xdr:rowOff>38100</xdr:rowOff>
              </to>
            </anchor>
          </controlPr>
        </control>
      </mc:Choice>
      <mc:Fallback>
        <control shapeId="9219" r:id="rId235" name="Host Control  3"/>
      </mc:Fallback>
    </mc:AlternateContent>
    <mc:AlternateContent xmlns:mc="http://schemas.openxmlformats.org/markup-compatibility/2006">
      <mc:Choice Requires="x14">
        <control shapeId="9218" r:id="rId237" name="Host Control  2">
          <controlPr defaultSize="0" altText="" r:id="rId238">
            <anchor moveWithCells="1">
              <from>
                <xdr:col>19</xdr:col>
                <xdr:colOff>685800</xdr:colOff>
                <xdr:row>8</xdr:row>
                <xdr:rowOff>0</xdr:rowOff>
              </from>
              <to>
                <xdr:col>19</xdr:col>
                <xdr:colOff>1600200</xdr:colOff>
                <xdr:row>9</xdr:row>
                <xdr:rowOff>38100</xdr:rowOff>
              </to>
            </anchor>
          </controlPr>
        </control>
      </mc:Choice>
      <mc:Fallback>
        <control shapeId="9218" r:id="rId237" name="Host Control  2"/>
      </mc:Fallback>
    </mc:AlternateContent>
    <mc:AlternateContent xmlns:mc="http://schemas.openxmlformats.org/markup-compatibility/2006">
      <mc:Choice Requires="x14">
        <control shapeId="9217" r:id="rId239" name="Host Control  1">
          <controlPr defaultSize="0" altText="" r:id="rId240">
            <anchor moveWithCells="1">
              <from>
                <xdr:col>19</xdr:col>
                <xdr:colOff>0</xdr:colOff>
                <xdr:row>8</xdr:row>
                <xdr:rowOff>0</xdr:rowOff>
              </from>
              <to>
                <xdr:col>19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9217" r:id="rId239" name="Host Control 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UANG MAKAN GURU </vt:lpstr>
      <vt:lpstr>AIR MINUM</vt:lpstr>
      <vt:lpstr>LISTRIK</vt:lpstr>
      <vt:lpstr>PENGAJUAN</vt:lpstr>
      <vt:lpstr>GAJI KELAS </vt:lpstr>
      <vt:lpstr>ABSEN MANUAL</vt:lpstr>
      <vt:lpstr>ABSEN HRIS TF MUTU 16 NOV 15 DE</vt:lpstr>
      <vt:lpstr>MASTER TF MUTU</vt:lpstr>
      <vt:lpstr>'ABSEN MANUAL'!Print_Area</vt:lpstr>
      <vt:lpstr>'GAJI KELAS '!Print_Area</vt:lpstr>
      <vt:lpstr>PENGAJUAN!Print_Area</vt:lpstr>
      <vt:lpstr>'GAJI KELAS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HRD-05</dc:creator>
  <cp:lastModifiedBy>HRD-05</cp:lastModifiedBy>
  <cp:lastPrinted>2021-12-22T08:46:00Z</cp:lastPrinted>
  <dcterms:created xsi:type="dcterms:W3CDTF">2021-09-21T08:15:00Z</dcterms:created>
  <dcterms:modified xsi:type="dcterms:W3CDTF">2022-12-16T03:10:32Z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2A96DE8FDFC6493EA545E783E15A4396</vt:lpwstr>
  </property>
  <property fmtid="{D5CDD505-2E9C-101B-9397-08002B2CF9AE}" pid="3" name="KSOProductBuildVer">
    <vt:lpwstr>1033-11.2.0.11380</vt:lpwstr>
  </property>
</Properties>
</file>