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1"/>
  </bookViews>
  <sheets>
    <sheet name="Sheet1" sheetId="1" r:id="rId1"/>
    <sheet name="Sheet2" sheetId="2" r:id="rId2"/>
    <sheet name="Sheet3" sheetId="3" r:id="rId3"/>
  </sheets>
  <calcPr calcId="144525"/>
  <fileRecoveryPr repairLoad="1"/>
</workbook>
</file>

<file path=xl/calcChain.xml><?xml version="1.0" encoding="utf-8"?>
<calcChain xmlns="http://schemas.openxmlformats.org/spreadsheetml/2006/main">
  <c r="J12" i="2" l="1"/>
  <c r="J13" i="2"/>
  <c r="J14" i="2"/>
  <c r="J15" i="2"/>
  <c r="J3" i="1"/>
  <c r="L3" i="1" s="1"/>
  <c r="J4" i="1"/>
  <c r="J5" i="1"/>
  <c r="L5" i="1" s="1"/>
  <c r="E21" i="1" s="1"/>
  <c r="J6" i="1"/>
  <c r="J7" i="1"/>
  <c r="L6" i="1"/>
  <c r="E22" i="1" s="1"/>
  <c r="P6" i="1"/>
  <c r="P5" i="1"/>
  <c r="P4" i="1"/>
  <c r="P3" i="1"/>
  <c r="K4" i="1"/>
  <c r="K5" i="1"/>
  <c r="K6" i="1"/>
  <c r="K7" i="1"/>
  <c r="K3" i="1"/>
  <c r="G12" i="1" l="1"/>
  <c r="K12" i="1"/>
  <c r="E23" i="1"/>
  <c r="L7" i="1"/>
  <c r="E19" i="1"/>
  <c r="G13" i="1"/>
  <c r="G9" i="1"/>
  <c r="G11" i="1"/>
  <c r="K10" i="1"/>
  <c r="K11" i="1"/>
  <c r="K9" i="1"/>
  <c r="G10" i="1"/>
  <c r="L4" i="1"/>
  <c r="G14" i="1" s="1"/>
  <c r="E20" i="1" l="1"/>
  <c r="K14" i="1"/>
  <c r="K15" i="1"/>
</calcChain>
</file>

<file path=xl/sharedStrings.xml><?xml version="1.0" encoding="utf-8"?>
<sst xmlns="http://schemas.openxmlformats.org/spreadsheetml/2006/main" count="157" uniqueCount="86">
  <si>
    <t>No.</t>
  </si>
  <si>
    <t>Rumuz</t>
  </si>
  <si>
    <t>Bagian</t>
  </si>
  <si>
    <t>Sum</t>
  </si>
  <si>
    <t>Average</t>
  </si>
  <si>
    <t>if</t>
  </si>
  <si>
    <t>count</t>
  </si>
  <si>
    <t>Max</t>
  </si>
  <si>
    <t>Min</t>
  </si>
  <si>
    <t>sumif</t>
  </si>
  <si>
    <t>Countif</t>
  </si>
  <si>
    <t>Bagian 1</t>
  </si>
  <si>
    <t xml:space="preserve">Trim </t>
  </si>
  <si>
    <t>Lower</t>
  </si>
  <si>
    <t>Upper</t>
  </si>
  <si>
    <t>Proper</t>
  </si>
  <si>
    <t>Bagian 2</t>
  </si>
  <si>
    <t>Concatenate</t>
  </si>
  <si>
    <t>left</t>
  </si>
  <si>
    <t>Right</t>
  </si>
  <si>
    <t>Len</t>
  </si>
  <si>
    <t>Mid</t>
  </si>
  <si>
    <t>Bagian 3</t>
  </si>
  <si>
    <t>RounDown</t>
  </si>
  <si>
    <t>Roundup</t>
  </si>
  <si>
    <t>Floor</t>
  </si>
  <si>
    <t>Celling</t>
  </si>
  <si>
    <t>Round</t>
  </si>
  <si>
    <t>Mround</t>
  </si>
  <si>
    <t>Vlookup</t>
  </si>
  <si>
    <t>Hlookup</t>
  </si>
  <si>
    <t>Bonus Rumuz :Iferror</t>
  </si>
  <si>
    <t>Bagian 4</t>
  </si>
  <si>
    <t>Bagian 5</t>
  </si>
  <si>
    <t>No</t>
  </si>
  <si>
    <t>Status</t>
  </si>
  <si>
    <t>Nama Karyawan</t>
  </si>
  <si>
    <t>L/p</t>
  </si>
  <si>
    <t>Omset-Bulan 1</t>
  </si>
  <si>
    <t>Omset-Bulan 3</t>
  </si>
  <si>
    <t>Total Omset</t>
  </si>
  <si>
    <t>Rata-Rata Omset</t>
  </si>
  <si>
    <t>Peringkat</t>
  </si>
  <si>
    <t>Asep</t>
  </si>
  <si>
    <t>Boim</t>
  </si>
  <si>
    <t>Udin</t>
  </si>
  <si>
    <t>Sueb</t>
  </si>
  <si>
    <t>Ariel</t>
  </si>
  <si>
    <t>L</t>
  </si>
  <si>
    <t>Omset-Bulan 2</t>
  </si>
  <si>
    <t>Banyak Karyawan</t>
  </si>
  <si>
    <t>Omset Paling tinggi</t>
  </si>
  <si>
    <t>Omset Paling Rendah</t>
  </si>
  <si>
    <t>Jumlah Omset Karyawan</t>
  </si>
  <si>
    <t>Banyak Pegawai Yang lulus</t>
  </si>
  <si>
    <t>p</t>
  </si>
  <si>
    <t>Jumlah Omset Karyawati</t>
  </si>
  <si>
    <t>Jumlah Omset karyawan</t>
  </si>
  <si>
    <t>Banyak pegawai Yang Gagal</t>
  </si>
  <si>
    <t xml:space="preserve">Jumlah Omset Karyawati </t>
  </si>
  <si>
    <t xml:space="preserve">Omset palin Tinggi </t>
  </si>
  <si>
    <t>Banyak pegawai Yang Lulus</t>
  </si>
  <si>
    <t>Trim</t>
  </si>
  <si>
    <t>Tulisan</t>
  </si>
  <si>
    <t>Tulisan Besar Semua</t>
  </si>
  <si>
    <t>Tulisan Kecil Semua</t>
  </si>
  <si>
    <t>Hanya Huruf Depan Yang Besar</t>
  </si>
  <si>
    <t xml:space="preserve">SAYa    TelAh MEngiKUTi    EsKUll Web </t>
  </si>
  <si>
    <t>Merapihkan  Baris Tulisan</t>
  </si>
  <si>
    <t>L/P</t>
  </si>
  <si>
    <t xml:space="preserve">Udin </t>
  </si>
  <si>
    <t>Jekael</t>
  </si>
  <si>
    <t>P</t>
  </si>
  <si>
    <t>If</t>
  </si>
  <si>
    <t>Rank</t>
  </si>
  <si>
    <t>Count/counta</t>
  </si>
  <si>
    <t>Sumif</t>
  </si>
  <si>
    <t>countif</t>
  </si>
  <si>
    <t>Kode Unik</t>
  </si>
  <si>
    <t>Count</t>
  </si>
  <si>
    <t xml:space="preserve">Len </t>
  </si>
  <si>
    <t>Left</t>
  </si>
  <si>
    <t>Roundown</t>
  </si>
  <si>
    <t>RoundUp</t>
  </si>
  <si>
    <t>vlookup</t>
  </si>
  <si>
    <t>Bonu Rumuz :iferor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</si>
</sst>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7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Fill="1" applyBorder="1" applyAlignment="1">
      <alignment horizontal="center"/>
    </xf>
    <xf numFmtId="0" fontId="0" fillId="0" borderId="5" xfId="0" applyBorder="1"/>
    <xf numFmtId="0" fontId="0" fillId="2" borderId="5" xfId="0" applyFill="1" applyBorder="1"/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/>
    <xf numFmtId="0" fontId="0" fillId="0" borderId="3" xfId="0" applyBorder="1"/>
    <xf numFmtId="0" fontId="0" fillId="2" borderId="9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9" fontId="0" fillId="0" borderId="0" xfId="0" applyNumberFormat="1" applyBorder="1"/>
    <xf numFmtId="0" fontId="0" fillId="0" borderId="0" xfId="0" applyBorder="1"/>
    <xf numFmtId="0" fontId="0" fillId="0" borderId="5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0" xfId="0" applyFill="1" applyBorder="1"/>
    <xf numFmtId="0" fontId="0" fillId="0" borderId="0" xfId="0" applyFont="1" applyFill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/>
    </xf>
    <xf numFmtId="3" fontId="0" fillId="0" borderId="0" xfId="0" applyNumberFormat="1"/>
    <xf numFmtId="3" fontId="0" fillId="0" borderId="1" xfId="0" applyNumberFormat="1" applyBorder="1"/>
    <xf numFmtId="3" fontId="0" fillId="0" borderId="1" xfId="0" applyNumberFormat="1" applyFill="1" applyBorder="1" applyAlignment="1">
      <alignment horizontal="right"/>
    </xf>
    <xf numFmtId="41" fontId="0" fillId="0" borderId="1" xfId="1" applyNumberFormat="1" applyFont="1" applyFill="1" applyBorder="1" applyAlignment="1">
      <alignment horizontal="right"/>
    </xf>
    <xf numFmtId="0" fontId="0" fillId="0" borderId="6" xfId="0" applyFill="1" applyBorder="1" applyAlignment="1">
      <alignment horizontal="center"/>
    </xf>
    <xf numFmtId="0" fontId="0" fillId="0" borderId="9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3" fontId="0" fillId="0" borderId="3" xfId="0" applyNumberFormat="1" applyFill="1" applyBorder="1" applyAlignment="1">
      <alignment horizontal="right"/>
    </xf>
    <xf numFmtId="3" fontId="0" fillId="0" borderId="3" xfId="0" applyNumberFormat="1" applyBorder="1" applyAlignment="1">
      <alignment horizontal="right"/>
    </xf>
    <xf numFmtId="41" fontId="0" fillId="0" borderId="3" xfId="1" applyNumberFormat="1" applyFont="1" applyFill="1" applyBorder="1" applyAlignment="1">
      <alignment horizontal="right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9" fontId="0" fillId="0" borderId="0" xfId="0" applyNumberFormat="1" applyBorder="1" applyAlignment="1">
      <alignment horizontal="left"/>
    </xf>
    <xf numFmtId="41" fontId="0" fillId="0" borderId="0" xfId="1" applyFont="1"/>
    <xf numFmtId="0" fontId="0" fillId="0" borderId="1" xfId="0" applyFill="1" applyBorder="1" applyAlignment="1"/>
    <xf numFmtId="0" fontId="0" fillId="0" borderId="1" xfId="0" applyBorder="1" applyAlignment="1"/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41" fontId="0" fillId="0" borderId="1" xfId="1" applyFont="1" applyBorder="1" applyAlignment="1"/>
    <xf numFmtId="41" fontId="0" fillId="0" borderId="1" xfId="1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Font="1" applyFill="1" applyBorder="1"/>
    <xf numFmtId="0" fontId="0" fillId="0" borderId="1" xfId="0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 applyFill="1" applyBorder="1"/>
    <xf numFmtId="41" fontId="0" fillId="0" borderId="0" xfId="1" applyNumberFormat="1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3" fontId="0" fillId="0" borderId="1" xfId="0" applyNumberFormat="1" applyFont="1" applyFill="1" applyBorder="1" applyAlignment="1">
      <alignment horizontal="right"/>
    </xf>
    <xf numFmtId="41" fontId="0" fillId="0" borderId="1" xfId="1" applyNumberFormat="1" applyFont="1" applyBorder="1"/>
    <xf numFmtId="0" fontId="1" fillId="0" borderId="0" xfId="0" applyFont="1" applyAlignment="1">
      <alignment horizontal="left"/>
    </xf>
    <xf numFmtId="3" fontId="1" fillId="0" borderId="0" xfId="0" applyNumberFormat="1" applyFont="1" applyBorder="1" applyAlignment="1">
      <alignment horizontal="left"/>
    </xf>
    <xf numFmtId="0" fontId="1" fillId="0" borderId="0" xfId="0" applyFont="1"/>
    <xf numFmtId="0" fontId="1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1" fillId="0" borderId="3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/>
    </xf>
    <xf numFmtId="0" fontId="0" fillId="6" borderId="1" xfId="0" applyFill="1" applyBorder="1" applyAlignment="1">
      <alignment horizontal="center"/>
    </xf>
  </cellXfs>
  <cellStyles count="2">
    <cellStyle name="Comma [0]" xfId="1" builtinId="6"/>
    <cellStyle name="Normal" xfId="0" builtinId="0"/>
  </cellStyles>
  <dxfs count="19">
    <dxf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3" formatCode="_-* #,##0_-;\-* #,##0_-;_-* &quot;-&quot;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C28" totalsRowShown="0" headerRowDxfId="18" headerRowBorderDxfId="17" tableBorderDxfId="16">
  <tableColumns count="3">
    <tableColumn id="1" name="No." dataDxfId="15"/>
    <tableColumn id="2" name="Rumuz" dataDxfId="14"/>
    <tableColumn id="3" name="Bagian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E2:M7" totalsRowShown="0" headerRowDxfId="6" headerRowBorderDxfId="11" tableBorderDxfId="12" totalsRowBorderDxfId="10">
  <tableColumns count="9">
    <tableColumn id="1" name="Nama Karyawan" dataDxfId="5"/>
    <tableColumn id="2" name="L/p" dataDxfId="3"/>
    <tableColumn id="3" name="Omset-Bulan 1" dataDxfId="4"/>
    <tableColumn id="4" name="Omset-Bulan 2" dataDxfId="9"/>
    <tableColumn id="5" name="Omset-Bulan 3" dataDxfId="8"/>
    <tableColumn id="6" name="Total Omset" dataDxfId="0">
      <calculatedColumnFormula>SUM(Table5[[#This Row],[Omset-Bulan 1]:[Omset-Bulan 3]])</calculatedColumnFormula>
    </tableColumn>
    <tableColumn id="7" name="Rata-Rata Omset" dataDxfId="7" dataCellStyle="Comma [0]">
      <calculatedColumnFormula>AVERAGE(G3:I3)</calculatedColumnFormula>
    </tableColumn>
    <tableColumn id="8" name="Status" dataDxfId="2">
      <calculatedColumnFormula>IF(J3&gt;24000000,"Lulus","Gagal")</calculatedColumnFormula>
    </tableColumn>
    <tableColumn id="9" name="Peringkat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topLeftCell="A2" zoomScale="84" zoomScaleNormal="84" workbookViewId="0">
      <selection activeCell="B2" sqref="B2"/>
    </sheetView>
  </sheetViews>
  <sheetFormatPr defaultRowHeight="15" x14ac:dyDescent="0.25"/>
  <cols>
    <col min="1" max="1" width="6.140625" customWidth="1"/>
    <col min="2" max="2" width="20.7109375" bestFit="1" customWidth="1"/>
    <col min="3" max="3" width="9.140625" bestFit="1" customWidth="1"/>
    <col min="5" max="5" width="25.85546875" customWidth="1"/>
    <col min="6" max="6" width="6" customWidth="1"/>
    <col min="7" max="9" width="15.85546875" customWidth="1"/>
    <col min="10" max="10" width="13.5703125" customWidth="1"/>
    <col min="11" max="11" width="17.85546875" customWidth="1"/>
    <col min="12" max="12" width="8.5703125" customWidth="1"/>
    <col min="13" max="14" width="11.28515625" customWidth="1"/>
    <col min="15" max="15" width="30.7109375" bestFit="1" customWidth="1"/>
    <col min="16" max="16" width="37.28515625" bestFit="1" customWidth="1"/>
  </cols>
  <sheetData>
    <row r="1" spans="1:21" x14ac:dyDescent="0.25">
      <c r="A1" s="14" t="s">
        <v>0</v>
      </c>
      <c r="B1" s="15" t="s">
        <v>1</v>
      </c>
      <c r="C1" s="16" t="s">
        <v>2</v>
      </c>
    </row>
    <row r="2" spans="1:21" x14ac:dyDescent="0.25">
      <c r="A2" s="4">
        <v>1</v>
      </c>
      <c r="B2" s="1" t="s">
        <v>3</v>
      </c>
      <c r="C2" s="6" t="s">
        <v>11</v>
      </c>
      <c r="E2" s="31" t="s">
        <v>36</v>
      </c>
      <c r="F2" s="32" t="s">
        <v>37</v>
      </c>
      <c r="G2" s="32" t="s">
        <v>38</v>
      </c>
      <c r="H2" s="32" t="s">
        <v>49</v>
      </c>
      <c r="I2" s="32" t="s">
        <v>39</v>
      </c>
      <c r="J2" s="32" t="s">
        <v>40</v>
      </c>
      <c r="K2" s="32" t="s">
        <v>41</v>
      </c>
      <c r="L2" s="32" t="s">
        <v>35</v>
      </c>
      <c r="M2" s="33" t="s">
        <v>42</v>
      </c>
      <c r="N2" s="24"/>
      <c r="O2" s="51" t="s">
        <v>63</v>
      </c>
      <c r="P2" s="52" t="s">
        <v>67</v>
      </c>
      <c r="Q2" s="19"/>
      <c r="R2" s="54" t="s">
        <v>62</v>
      </c>
      <c r="S2" s="19"/>
      <c r="T2" s="19"/>
      <c r="U2" s="19"/>
    </row>
    <row r="3" spans="1:21" x14ac:dyDescent="0.25">
      <c r="A3" s="4">
        <v>2</v>
      </c>
      <c r="B3" s="1" t="s">
        <v>4</v>
      </c>
      <c r="C3" s="7"/>
      <c r="E3" s="20" t="s">
        <v>43</v>
      </c>
      <c r="F3" s="22" t="s">
        <v>48</v>
      </c>
      <c r="G3" s="28">
        <v>10000000</v>
      </c>
      <c r="H3" s="28">
        <v>11500000</v>
      </c>
      <c r="I3" s="28">
        <v>3500000</v>
      </c>
      <c r="J3" s="28">
        <f>SUM(Table5[[#This Row],[Omset-Bulan 1]:[Omset-Bulan 3]])</f>
        <v>25000000</v>
      </c>
      <c r="K3" s="29">
        <f>AVERAGE(G3:I3)</f>
        <v>8333333.333333333</v>
      </c>
      <c r="L3" s="22" t="str">
        <f t="shared" ref="L3:L7" si="0">IF(J3&gt;24000000,"Lulus","Gagal")</f>
        <v>Lulus</v>
      </c>
      <c r="M3" s="30"/>
      <c r="N3" s="3"/>
      <c r="O3" s="46" t="s">
        <v>68</v>
      </c>
      <c r="P3" s="53" t="str">
        <f>TRIM(P2)</f>
        <v>SAYa TelAh MEngiKUTi EsKUll Web</v>
      </c>
      <c r="Q3" s="19"/>
      <c r="R3" s="54" t="s">
        <v>13</v>
      </c>
      <c r="S3" s="19"/>
    </row>
    <row r="4" spans="1:21" x14ac:dyDescent="0.25">
      <c r="A4" s="4">
        <v>3</v>
      </c>
      <c r="B4" s="1" t="s">
        <v>5</v>
      </c>
      <c r="C4" s="7"/>
      <c r="E4" s="20" t="s">
        <v>44</v>
      </c>
      <c r="F4" s="22" t="s">
        <v>48</v>
      </c>
      <c r="G4" s="28">
        <v>12000000</v>
      </c>
      <c r="H4" s="28">
        <v>12000000</v>
      </c>
      <c r="I4" s="28">
        <v>9000000</v>
      </c>
      <c r="J4" s="28">
        <f>SUM(Table5[[#This Row],[Omset-Bulan 1]:[Omset-Bulan 3]])</f>
        <v>33000000</v>
      </c>
      <c r="K4" s="29">
        <f t="shared" ref="K4:K7" si="1">AVERAGE(G4:I4)</f>
        <v>11000000</v>
      </c>
      <c r="L4" s="22" t="str">
        <f t="shared" si="0"/>
        <v>Lulus</v>
      </c>
      <c r="M4" s="30"/>
      <c r="N4" s="3"/>
      <c r="O4" s="21" t="s">
        <v>64</v>
      </c>
      <c r="P4" s="53" t="str">
        <f>UPPER(P3)</f>
        <v>SAYA TELAH MENGIKUTI ESKULL WEB</v>
      </c>
      <c r="Q4" s="19"/>
      <c r="R4" s="54" t="s">
        <v>14</v>
      </c>
      <c r="S4" s="19"/>
    </row>
    <row r="5" spans="1:21" x14ac:dyDescent="0.25">
      <c r="A5" s="4">
        <v>4</v>
      </c>
      <c r="B5" s="1" t="s">
        <v>6</v>
      </c>
      <c r="C5" s="7"/>
      <c r="E5" s="20" t="s">
        <v>45</v>
      </c>
      <c r="F5" s="22" t="s">
        <v>55</v>
      </c>
      <c r="G5" s="28">
        <v>5000000</v>
      </c>
      <c r="H5" s="28">
        <v>8000000</v>
      </c>
      <c r="I5" s="28">
        <v>10000000</v>
      </c>
      <c r="J5" s="28">
        <f>SUM(Table5[[#This Row],[Omset-Bulan 1]:[Omset-Bulan 3]])</f>
        <v>23000000</v>
      </c>
      <c r="K5" s="29">
        <f t="shared" si="1"/>
        <v>7666666.666666667</v>
      </c>
      <c r="L5" s="22" t="str">
        <f t="shared" si="0"/>
        <v>Gagal</v>
      </c>
      <c r="M5" s="30"/>
      <c r="N5" s="3"/>
      <c r="O5" s="21" t="s">
        <v>65</v>
      </c>
      <c r="P5" s="53" t="str">
        <f>LOWER(P4)</f>
        <v>saya telah mengikuti eskull web</v>
      </c>
      <c r="Q5" s="19"/>
      <c r="R5" s="55" t="s">
        <v>15</v>
      </c>
      <c r="S5" s="19"/>
    </row>
    <row r="6" spans="1:21" x14ac:dyDescent="0.25">
      <c r="A6" s="4">
        <v>6</v>
      </c>
      <c r="B6" s="1" t="s">
        <v>8</v>
      </c>
      <c r="C6" s="7"/>
      <c r="E6" s="20" t="s">
        <v>46</v>
      </c>
      <c r="F6" s="22" t="s">
        <v>55</v>
      </c>
      <c r="G6" s="28">
        <v>7500000</v>
      </c>
      <c r="H6" s="28">
        <v>9500000</v>
      </c>
      <c r="I6" s="28">
        <v>12000000</v>
      </c>
      <c r="J6" s="28">
        <f>SUM(Table5[[#This Row],[Omset-Bulan 1]:[Omset-Bulan 3]])</f>
        <v>29000000</v>
      </c>
      <c r="K6" s="29">
        <f t="shared" si="1"/>
        <v>9666666.666666666</v>
      </c>
      <c r="L6" s="22" t="str">
        <f t="shared" si="0"/>
        <v>Lulus</v>
      </c>
      <c r="M6" s="30"/>
      <c r="N6" s="23"/>
      <c r="O6" s="21" t="s">
        <v>66</v>
      </c>
      <c r="P6" s="53" t="str">
        <f>PROPER(P5)</f>
        <v>Saya Telah Mengikuti Eskull Web</v>
      </c>
      <c r="Q6" s="19"/>
      <c r="R6" s="19"/>
      <c r="S6" s="19"/>
    </row>
    <row r="7" spans="1:21" x14ac:dyDescent="0.25">
      <c r="A7" s="4">
        <v>7</v>
      </c>
      <c r="B7" s="1" t="s">
        <v>9</v>
      </c>
      <c r="C7" s="7"/>
      <c r="E7" s="34" t="s">
        <v>47</v>
      </c>
      <c r="F7" s="38" t="s">
        <v>48</v>
      </c>
      <c r="G7" s="35">
        <v>11000000</v>
      </c>
      <c r="H7" s="35">
        <v>15000000</v>
      </c>
      <c r="I7" s="36">
        <v>13250000</v>
      </c>
      <c r="J7" s="35">
        <f>SUM(Table5[[#This Row],[Omset-Bulan 1]:[Omset-Bulan 3]])</f>
        <v>39250000</v>
      </c>
      <c r="K7" s="37">
        <f t="shared" si="1"/>
        <v>13083333.333333334</v>
      </c>
      <c r="L7" s="38" t="str">
        <f t="shared" si="0"/>
        <v>Lulus</v>
      </c>
      <c r="M7" s="39"/>
      <c r="N7" s="3"/>
      <c r="O7" s="23"/>
      <c r="P7" s="19"/>
      <c r="Q7" s="19"/>
      <c r="R7" s="19"/>
      <c r="S7" s="19"/>
    </row>
    <row r="8" spans="1:21" x14ac:dyDescent="0.25">
      <c r="A8" s="4">
        <v>8</v>
      </c>
      <c r="B8" s="1" t="s">
        <v>10</v>
      </c>
      <c r="C8" s="8"/>
      <c r="E8" s="3"/>
      <c r="F8" s="23"/>
      <c r="G8" s="23"/>
      <c r="H8" s="23"/>
      <c r="I8" s="25"/>
      <c r="J8" s="3"/>
      <c r="K8" s="3"/>
      <c r="L8" s="3"/>
      <c r="M8" s="3"/>
      <c r="N8" s="3"/>
      <c r="O8" s="23"/>
    </row>
    <row r="9" spans="1:21" x14ac:dyDescent="0.25">
      <c r="A9" s="5">
        <v>9</v>
      </c>
      <c r="B9" s="2" t="s">
        <v>12</v>
      </c>
      <c r="C9" s="9" t="s">
        <v>16</v>
      </c>
      <c r="E9" s="40" t="s">
        <v>50</v>
      </c>
      <c r="F9" s="23"/>
      <c r="G9" s="23">
        <f>COUNT(Table5[Total Omset])</f>
        <v>5</v>
      </c>
      <c r="H9" s="3"/>
      <c r="I9" s="44" t="s">
        <v>50</v>
      </c>
      <c r="J9" s="22"/>
      <c r="K9" s="46">
        <f>COUNT(Table5[Total Omset])</f>
        <v>5</v>
      </c>
      <c r="L9" s="3"/>
      <c r="M9" s="3"/>
      <c r="N9" s="23"/>
    </row>
    <row r="10" spans="1:21" x14ac:dyDescent="0.25">
      <c r="A10" s="5">
        <v>10</v>
      </c>
      <c r="B10" s="2" t="s">
        <v>13</v>
      </c>
      <c r="C10" s="9"/>
      <c r="E10" s="41" t="s">
        <v>51</v>
      </c>
      <c r="G10" s="26">
        <f>MAX(Table5[Total Omset])</f>
        <v>39250000</v>
      </c>
      <c r="H10" s="3"/>
      <c r="I10" s="45" t="s">
        <v>60</v>
      </c>
      <c r="J10" s="27"/>
      <c r="K10" s="49">
        <f>MAX(Table5[Total Omset])</f>
        <v>39250000</v>
      </c>
    </row>
    <row r="11" spans="1:21" x14ac:dyDescent="0.25">
      <c r="A11" s="5">
        <v>11</v>
      </c>
      <c r="B11" s="2" t="s">
        <v>14</v>
      </c>
      <c r="C11" s="9"/>
      <c r="E11" s="41" t="s">
        <v>52</v>
      </c>
      <c r="G11" s="43">
        <f>MIN(Table5[Total Omset])</f>
        <v>23000000</v>
      </c>
      <c r="I11" s="45" t="s">
        <v>52</v>
      </c>
      <c r="J11" s="1"/>
      <c r="K11" s="49">
        <f>MIN(Table5[Total Omset])</f>
        <v>23000000</v>
      </c>
    </row>
    <row r="12" spans="1:21" x14ac:dyDescent="0.25">
      <c r="A12" s="5"/>
      <c r="B12" s="2"/>
      <c r="C12" s="9"/>
      <c r="E12" s="41" t="s">
        <v>56</v>
      </c>
      <c r="G12" s="43">
        <f>SUMIF(Table5[L/p],"P",Table5[Total Omset])</f>
        <v>52000000</v>
      </c>
      <c r="I12" s="45" t="s">
        <v>59</v>
      </c>
      <c r="J12" s="1"/>
      <c r="K12" s="49">
        <f>SUMIF(Table5[L/p],"P",Table5[Total Omset])</f>
        <v>52000000</v>
      </c>
    </row>
    <row r="13" spans="1:21" x14ac:dyDescent="0.25">
      <c r="A13" s="5">
        <v>12</v>
      </c>
      <c r="B13" s="2" t="s">
        <v>15</v>
      </c>
      <c r="C13" s="9"/>
      <c r="E13" s="42" t="s">
        <v>53</v>
      </c>
      <c r="F13" s="19"/>
      <c r="G13" s="43">
        <f>SUMIF(Table5[L/p],"L",Table5[Total Omset])</f>
        <v>97250000</v>
      </c>
      <c r="I13" s="48" t="s">
        <v>57</v>
      </c>
      <c r="J13" s="1"/>
      <c r="K13" s="49">
        <v>97250000</v>
      </c>
    </row>
    <row r="14" spans="1:21" x14ac:dyDescent="0.25">
      <c r="A14" s="4">
        <v>13</v>
      </c>
      <c r="B14" s="1" t="s">
        <v>17</v>
      </c>
      <c r="C14" s="10" t="s">
        <v>22</v>
      </c>
      <c r="E14" s="42" t="s">
        <v>54</v>
      </c>
      <c r="F14" s="19"/>
      <c r="G14">
        <f>COUNTIF(Table5[Status],"LULUS")</f>
        <v>4</v>
      </c>
      <c r="I14" s="45" t="s">
        <v>58</v>
      </c>
      <c r="J14" s="1"/>
      <c r="K14" s="47">
        <f>COUNTIF(Table5[Status],"GAGAL")</f>
        <v>1</v>
      </c>
    </row>
    <row r="15" spans="1:21" x14ac:dyDescent="0.25">
      <c r="A15" s="4">
        <v>14</v>
      </c>
      <c r="B15" s="1" t="s">
        <v>20</v>
      </c>
      <c r="C15" s="10"/>
      <c r="E15" s="18"/>
      <c r="F15" s="19"/>
      <c r="I15" s="45" t="s">
        <v>61</v>
      </c>
      <c r="J15" s="1"/>
      <c r="K15" s="47">
        <f>COUNTIF(Table5[Status],"LULUS")</f>
        <v>4</v>
      </c>
    </row>
    <row r="16" spans="1:21" x14ac:dyDescent="0.25">
      <c r="A16" s="4">
        <v>15</v>
      </c>
      <c r="B16" s="1" t="s">
        <v>18</v>
      </c>
      <c r="C16" s="10"/>
    </row>
    <row r="17" spans="1:7" x14ac:dyDescent="0.25">
      <c r="A17" s="4">
        <v>16</v>
      </c>
      <c r="B17" s="1" t="s">
        <v>21</v>
      </c>
      <c r="C17" s="10"/>
    </row>
    <row r="18" spans="1:7" x14ac:dyDescent="0.25">
      <c r="A18" s="4">
        <v>17</v>
      </c>
      <c r="B18" s="1" t="s">
        <v>19</v>
      </c>
      <c r="C18" s="10"/>
    </row>
    <row r="19" spans="1:7" x14ac:dyDescent="0.25">
      <c r="A19" s="5">
        <v>18</v>
      </c>
      <c r="B19" s="2" t="s">
        <v>23</v>
      </c>
      <c r="C19" s="9" t="s">
        <v>32</v>
      </c>
      <c r="E19" s="43" t="str">
        <f>CONCATENATE(E3,"-",J3,"-",L3)</f>
        <v>Asep-25000000-Lulus</v>
      </c>
      <c r="G19" s="57" t="s">
        <v>17</v>
      </c>
    </row>
    <row r="20" spans="1:7" x14ac:dyDescent="0.25">
      <c r="A20" s="5">
        <v>19</v>
      </c>
      <c r="B20" s="2" t="s">
        <v>24</v>
      </c>
      <c r="C20" s="9"/>
      <c r="E20" s="43" t="str">
        <f t="shared" ref="E20:E23" si="2">CONCATENATE(E4,"-",J4,"-",L4)</f>
        <v>Boim-33000000-Lulus</v>
      </c>
      <c r="G20" s="57"/>
    </row>
    <row r="21" spans="1:7" x14ac:dyDescent="0.25">
      <c r="A21" s="5">
        <v>20</v>
      </c>
      <c r="B21" s="2" t="s">
        <v>27</v>
      </c>
      <c r="C21" s="9"/>
      <c r="E21" s="43" t="str">
        <f t="shared" si="2"/>
        <v>Udin-23000000-Gagal</v>
      </c>
      <c r="G21" s="57"/>
    </row>
    <row r="22" spans="1:7" x14ac:dyDescent="0.25">
      <c r="A22" s="5">
        <v>21</v>
      </c>
      <c r="B22" s="2" t="s">
        <v>25</v>
      </c>
      <c r="C22" s="9"/>
      <c r="E22" s="43" t="str">
        <f t="shared" si="2"/>
        <v>Sueb-29000000-Lulus</v>
      </c>
      <c r="G22" s="57"/>
    </row>
    <row r="23" spans="1:7" x14ac:dyDescent="0.25">
      <c r="A23" s="5">
        <v>22</v>
      </c>
      <c r="B23" s="2" t="s">
        <v>26</v>
      </c>
      <c r="C23" s="9"/>
      <c r="E23" s="43" t="str">
        <f t="shared" si="2"/>
        <v>Ariel-39250000-Lulus</v>
      </c>
      <c r="G23" s="57"/>
    </row>
    <row r="24" spans="1:7" x14ac:dyDescent="0.25">
      <c r="A24" s="5">
        <v>23</v>
      </c>
      <c r="B24" s="2" t="s">
        <v>28</v>
      </c>
      <c r="C24" s="9"/>
      <c r="F24" s="19"/>
    </row>
    <row r="25" spans="1:7" x14ac:dyDescent="0.25">
      <c r="A25" s="4">
        <v>24</v>
      </c>
      <c r="B25" s="1" t="s">
        <v>29</v>
      </c>
      <c r="C25" s="11" t="s">
        <v>33</v>
      </c>
    </row>
    <row r="26" spans="1:7" x14ac:dyDescent="0.25">
      <c r="A26" s="4">
        <v>25</v>
      </c>
      <c r="B26" s="1" t="s">
        <v>30</v>
      </c>
      <c r="C26" s="11"/>
    </row>
    <row r="27" spans="1:7" x14ac:dyDescent="0.25">
      <c r="A27" s="4">
        <v>26</v>
      </c>
      <c r="B27" s="1" t="s">
        <v>31</v>
      </c>
      <c r="C27" s="11"/>
    </row>
    <row r="28" spans="1:7" x14ac:dyDescent="0.25">
      <c r="A28" s="12">
        <v>27</v>
      </c>
      <c r="B28" s="13" t="s">
        <v>31</v>
      </c>
      <c r="C28" s="6"/>
    </row>
  </sheetData>
  <mergeCells count="1">
    <mergeCell ref="G19:G23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29"/>
  <sheetViews>
    <sheetView tabSelected="1" topLeftCell="E1" workbookViewId="0">
      <selection activeCell="J12" sqref="J12"/>
    </sheetView>
  </sheetViews>
  <sheetFormatPr defaultRowHeight="15" x14ac:dyDescent="0.25"/>
  <cols>
    <col min="1" max="1" width="4.140625" customWidth="1"/>
    <col min="2" max="2" width="19.85546875" bestFit="1" customWidth="1"/>
    <col min="3" max="3" width="8.28515625" customWidth="1"/>
    <col min="5" max="5" width="28.42578125" customWidth="1"/>
    <col min="6" max="6" width="35" customWidth="1"/>
    <col min="7" max="9" width="14.140625" bestFit="1" customWidth="1"/>
    <col min="10" max="10" width="15.85546875" bestFit="1" customWidth="1"/>
    <col min="11" max="11" width="11.7109375" bestFit="1" customWidth="1"/>
    <col min="12" max="12" width="6.42578125" customWidth="1"/>
    <col min="13" max="13" width="9.42578125" bestFit="1" customWidth="1"/>
  </cols>
  <sheetData>
    <row r="3" spans="1:15" x14ac:dyDescent="0.25">
      <c r="A3" s="63" t="s">
        <v>34</v>
      </c>
      <c r="B3" s="63" t="s">
        <v>1</v>
      </c>
      <c r="C3" s="63" t="s">
        <v>2</v>
      </c>
      <c r="E3" s="63" t="s">
        <v>36</v>
      </c>
      <c r="F3" s="63" t="s">
        <v>69</v>
      </c>
      <c r="G3" s="63" t="s">
        <v>38</v>
      </c>
      <c r="H3" s="63" t="s">
        <v>49</v>
      </c>
      <c r="I3" s="63" t="s">
        <v>39</v>
      </c>
      <c r="J3" s="63" t="s">
        <v>41</v>
      </c>
      <c r="K3" s="63" t="s">
        <v>40</v>
      </c>
      <c r="L3" s="63" t="s">
        <v>35</v>
      </c>
      <c r="M3" s="63" t="s">
        <v>42</v>
      </c>
    </row>
    <row r="4" spans="1:15" x14ac:dyDescent="0.25">
      <c r="A4" s="68">
        <v>1</v>
      </c>
      <c r="B4" s="64" t="s">
        <v>3</v>
      </c>
      <c r="C4" s="65" t="s">
        <v>11</v>
      </c>
      <c r="E4" s="17" t="s">
        <v>70</v>
      </c>
      <c r="F4" s="17" t="s">
        <v>72</v>
      </c>
      <c r="G4" s="58">
        <v>3500</v>
      </c>
      <c r="H4" s="58">
        <v>6000</v>
      </c>
      <c r="I4" s="58">
        <v>20000</v>
      </c>
      <c r="J4" s="59"/>
      <c r="K4" s="27"/>
      <c r="L4" s="27"/>
      <c r="M4" s="27"/>
      <c r="O4" s="55" t="s">
        <v>3</v>
      </c>
    </row>
    <row r="5" spans="1:15" x14ac:dyDescent="0.25">
      <c r="A5" s="68">
        <v>2</v>
      </c>
      <c r="B5" s="64" t="s">
        <v>4</v>
      </c>
      <c r="C5" s="66"/>
      <c r="E5" s="17" t="s">
        <v>43</v>
      </c>
      <c r="F5" s="17" t="s">
        <v>48</v>
      </c>
      <c r="G5" s="58">
        <v>2000</v>
      </c>
      <c r="H5" s="58">
        <v>7500</v>
      </c>
      <c r="I5" s="58">
        <v>15000</v>
      </c>
      <c r="J5" s="59"/>
      <c r="K5" s="27"/>
      <c r="L5" s="27"/>
      <c r="M5" s="27"/>
      <c r="O5" s="62" t="s">
        <v>4</v>
      </c>
    </row>
    <row r="6" spans="1:15" x14ac:dyDescent="0.25">
      <c r="A6" s="68">
        <v>3</v>
      </c>
      <c r="B6" s="64" t="s">
        <v>79</v>
      </c>
      <c r="C6" s="66"/>
      <c r="E6" s="17" t="s">
        <v>71</v>
      </c>
      <c r="F6" s="17" t="s">
        <v>72</v>
      </c>
      <c r="G6" s="58">
        <v>5000</v>
      </c>
      <c r="H6" s="58">
        <v>17000</v>
      </c>
      <c r="I6" s="58">
        <v>30000</v>
      </c>
      <c r="J6" s="59"/>
      <c r="K6" s="27"/>
      <c r="L6" s="27"/>
      <c r="M6" s="27"/>
      <c r="O6" s="62" t="s">
        <v>73</v>
      </c>
    </row>
    <row r="7" spans="1:15" x14ac:dyDescent="0.25">
      <c r="A7" s="68">
        <v>4</v>
      </c>
      <c r="B7" s="64" t="s">
        <v>8</v>
      </c>
      <c r="C7" s="66"/>
      <c r="E7" s="17" t="s">
        <v>46</v>
      </c>
      <c r="F7" s="17" t="s">
        <v>48</v>
      </c>
      <c r="G7" s="58">
        <v>10000</v>
      </c>
      <c r="H7" s="58">
        <v>4000</v>
      </c>
      <c r="I7" s="58">
        <v>17000</v>
      </c>
      <c r="J7" s="59"/>
      <c r="K7" s="27"/>
      <c r="L7" s="27"/>
      <c r="M7" s="27"/>
      <c r="O7" s="62" t="s">
        <v>74</v>
      </c>
    </row>
    <row r="8" spans="1:15" x14ac:dyDescent="0.25">
      <c r="A8" s="68">
        <v>5</v>
      </c>
      <c r="B8" s="64" t="s">
        <v>76</v>
      </c>
      <c r="C8" s="66"/>
      <c r="E8" s="17" t="s">
        <v>44</v>
      </c>
      <c r="F8" s="17" t="s">
        <v>72</v>
      </c>
      <c r="G8" s="58">
        <v>11000</v>
      </c>
      <c r="H8" s="58">
        <v>15000</v>
      </c>
      <c r="I8" s="58">
        <v>27000</v>
      </c>
      <c r="J8" s="59"/>
      <c r="K8" s="27"/>
      <c r="L8" s="27"/>
      <c r="M8" s="27"/>
    </row>
    <row r="9" spans="1:15" x14ac:dyDescent="0.25">
      <c r="A9" s="68">
        <v>6</v>
      </c>
      <c r="B9" s="64" t="s">
        <v>74</v>
      </c>
      <c r="C9" s="66"/>
    </row>
    <row r="10" spans="1:15" x14ac:dyDescent="0.25">
      <c r="A10" s="68">
        <v>7</v>
      </c>
      <c r="B10" s="64" t="s">
        <v>73</v>
      </c>
      <c r="C10" s="67"/>
      <c r="N10" s="24"/>
      <c r="O10" s="24"/>
    </row>
    <row r="11" spans="1:15" x14ac:dyDescent="0.25">
      <c r="A11" s="68">
        <v>8</v>
      </c>
      <c r="B11" s="69" t="s">
        <v>62</v>
      </c>
      <c r="C11" s="65" t="s">
        <v>16</v>
      </c>
      <c r="E11" s="40" t="s">
        <v>50</v>
      </c>
      <c r="H11" s="60" t="s">
        <v>75</v>
      </c>
      <c r="N11" s="3"/>
      <c r="O11" s="3"/>
    </row>
    <row r="12" spans="1:15" x14ac:dyDescent="0.25">
      <c r="A12" s="68">
        <v>9</v>
      </c>
      <c r="B12" s="69" t="s">
        <v>13</v>
      </c>
      <c r="C12" s="66"/>
      <c r="E12" s="41" t="s">
        <v>51</v>
      </c>
      <c r="H12" s="60" t="s">
        <v>7</v>
      </c>
      <c r="J12" t="str">
        <f>IF(I5&gt;15000,"LULUS","GAGAL")</f>
        <v>GAGAL</v>
      </c>
      <c r="N12" s="3"/>
      <c r="O12" s="3"/>
    </row>
    <row r="13" spans="1:15" x14ac:dyDescent="0.25">
      <c r="A13" s="68">
        <v>10</v>
      </c>
      <c r="B13" s="69" t="s">
        <v>14</v>
      </c>
      <c r="C13" s="66"/>
      <c r="E13" s="41" t="s">
        <v>52</v>
      </c>
      <c r="H13" s="60" t="s">
        <v>8</v>
      </c>
      <c r="J13" t="str">
        <f t="shared" ref="J12:J15" si="0">IF(I6&gt;15000,"GAGAL","LULUS")</f>
        <v>GAGAL</v>
      </c>
      <c r="N13" s="3"/>
      <c r="O13" s="3"/>
    </row>
    <row r="14" spans="1:15" x14ac:dyDescent="0.25">
      <c r="A14" s="68">
        <v>11</v>
      </c>
      <c r="B14" s="69" t="s">
        <v>15</v>
      </c>
      <c r="C14" s="67"/>
      <c r="E14" s="41" t="s">
        <v>56</v>
      </c>
      <c r="H14" s="60" t="s">
        <v>76</v>
      </c>
      <c r="J14" t="str">
        <f t="shared" si="0"/>
        <v>GAGAL</v>
      </c>
      <c r="N14" s="3"/>
      <c r="O14" s="3"/>
    </row>
    <row r="15" spans="1:15" x14ac:dyDescent="0.25">
      <c r="A15" s="68">
        <v>12</v>
      </c>
      <c r="B15" s="64" t="s">
        <v>17</v>
      </c>
      <c r="C15" s="65" t="s">
        <v>22</v>
      </c>
      <c r="E15" s="42" t="s">
        <v>53</v>
      </c>
      <c r="H15" s="61" t="s">
        <v>76</v>
      </c>
      <c r="J15" t="str">
        <f t="shared" si="0"/>
        <v>GAGAL</v>
      </c>
      <c r="K15" s="56"/>
      <c r="L15" s="56"/>
      <c r="M15" s="56"/>
      <c r="N15" s="3"/>
      <c r="O15" s="3"/>
    </row>
    <row r="16" spans="1:15" x14ac:dyDescent="0.25">
      <c r="A16" s="68">
        <v>13</v>
      </c>
      <c r="B16" s="64" t="s">
        <v>80</v>
      </c>
      <c r="C16" s="66"/>
      <c r="E16" s="42" t="s">
        <v>54</v>
      </c>
      <c r="H16" s="60" t="s">
        <v>77</v>
      </c>
    </row>
    <row r="17" spans="1:8" x14ac:dyDescent="0.25">
      <c r="A17" s="68">
        <v>14</v>
      </c>
      <c r="B17" s="64" t="s">
        <v>81</v>
      </c>
      <c r="C17" s="66"/>
      <c r="F17" s="19"/>
    </row>
    <row r="18" spans="1:8" x14ac:dyDescent="0.25">
      <c r="A18" s="68">
        <v>15</v>
      </c>
      <c r="B18" s="64" t="s">
        <v>21</v>
      </c>
      <c r="C18" s="66"/>
      <c r="E18" s="51" t="s">
        <v>63</v>
      </c>
      <c r="F18" s="52" t="s">
        <v>67</v>
      </c>
      <c r="G18" s="19"/>
    </row>
    <row r="19" spans="1:8" x14ac:dyDescent="0.25">
      <c r="A19" s="68">
        <v>16</v>
      </c>
      <c r="B19" s="64" t="s">
        <v>19</v>
      </c>
      <c r="C19" s="67"/>
      <c r="E19" s="46" t="s">
        <v>68</v>
      </c>
      <c r="F19" s="53"/>
      <c r="G19" s="19"/>
      <c r="H19" s="54" t="s">
        <v>62</v>
      </c>
    </row>
    <row r="20" spans="1:8" x14ac:dyDescent="0.25">
      <c r="A20" s="68">
        <v>17</v>
      </c>
      <c r="B20" s="69" t="s">
        <v>82</v>
      </c>
      <c r="C20" s="65" t="s">
        <v>32</v>
      </c>
      <c r="E20" s="21" t="s">
        <v>64</v>
      </c>
      <c r="F20" s="53"/>
      <c r="G20" s="19"/>
      <c r="H20" s="54" t="s">
        <v>13</v>
      </c>
    </row>
    <row r="21" spans="1:8" x14ac:dyDescent="0.25">
      <c r="A21" s="68">
        <v>18</v>
      </c>
      <c r="B21" s="69" t="s">
        <v>83</v>
      </c>
      <c r="C21" s="66"/>
      <c r="E21" s="21" t="s">
        <v>65</v>
      </c>
      <c r="F21" s="53"/>
      <c r="G21" s="19"/>
      <c r="H21" s="54" t="s">
        <v>14</v>
      </c>
    </row>
    <row r="22" spans="1:8" x14ac:dyDescent="0.25">
      <c r="A22" s="68">
        <v>19</v>
      </c>
      <c r="B22" s="69" t="s">
        <v>27</v>
      </c>
      <c r="C22" s="66"/>
      <c r="E22" s="21" t="s">
        <v>66</v>
      </c>
      <c r="F22" s="53"/>
      <c r="G22" s="19"/>
      <c r="H22" s="55" t="s">
        <v>15</v>
      </c>
    </row>
    <row r="23" spans="1:8" x14ac:dyDescent="0.25">
      <c r="A23" s="68">
        <v>20</v>
      </c>
      <c r="B23" s="69" t="s">
        <v>25</v>
      </c>
      <c r="C23" s="66"/>
    </row>
    <row r="24" spans="1:8" x14ac:dyDescent="0.25">
      <c r="A24" s="68">
        <v>21</v>
      </c>
      <c r="B24" s="69" t="s">
        <v>26</v>
      </c>
      <c r="C24" s="66"/>
      <c r="E24" t="s">
        <v>78</v>
      </c>
      <c r="H24" s="55" t="s">
        <v>17</v>
      </c>
    </row>
    <row r="25" spans="1:8" x14ac:dyDescent="0.25">
      <c r="A25" s="68">
        <v>22</v>
      </c>
      <c r="B25" s="69" t="s">
        <v>28</v>
      </c>
      <c r="C25" s="67"/>
    </row>
    <row r="26" spans="1:8" x14ac:dyDescent="0.25">
      <c r="A26" s="68">
        <v>23</v>
      </c>
      <c r="B26" s="64" t="s">
        <v>84</v>
      </c>
      <c r="C26" s="65" t="s">
        <v>33</v>
      </c>
    </row>
    <row r="27" spans="1:8" x14ac:dyDescent="0.25">
      <c r="A27" s="68">
        <v>24</v>
      </c>
      <c r="B27" s="64" t="s">
        <v>30</v>
      </c>
      <c r="C27" s="66"/>
    </row>
    <row r="28" spans="1:8" x14ac:dyDescent="0.25">
      <c r="A28" s="68">
        <v>25</v>
      </c>
      <c r="B28" s="64" t="s">
        <v>85</v>
      </c>
      <c r="C28" s="67"/>
    </row>
    <row r="29" spans="1:8" x14ac:dyDescent="0.25">
      <c r="A29" s="19"/>
      <c r="B29" s="19"/>
      <c r="C29" s="50"/>
    </row>
  </sheetData>
  <mergeCells count="5">
    <mergeCell ref="C4:C10"/>
    <mergeCell ref="C11:C14"/>
    <mergeCell ref="C26:C28"/>
    <mergeCell ref="C20:C25"/>
    <mergeCell ref="C15:C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2021-08-29T03:14:03Z</dcterms:created>
  <dcterms:modified xsi:type="dcterms:W3CDTF">2021-09-05T16:15:29Z</dcterms:modified>
</cp:coreProperties>
</file>