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3 Care\Projects\DeepEmbedd\probability stuff\CS109\class stuff\Joint\"/>
    </mc:Choice>
  </mc:AlternateContent>
  <xr:revisionPtr revIDLastSave="0" documentId="13_ncr:1_{4A12CCBA-ECDA-4FE9-BAF7-9FFC5A47165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opulation" sheetId="5" r:id="rId1"/>
    <sheet name="JointRV" sheetId="1" r:id="rId2"/>
    <sheet name="COV" sheetId="2" state="hidden" r:id="rId3"/>
    <sheet name="COVar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5" l="1"/>
  <c r="K8" i="5"/>
  <c r="K7" i="5"/>
  <c r="K6" i="5"/>
  <c r="K5" i="5"/>
  <c r="J10" i="5"/>
  <c r="I10" i="5"/>
  <c r="H10" i="5"/>
  <c r="G10" i="5"/>
  <c r="F10" i="5"/>
  <c r="E10" i="5"/>
  <c r="K11" i="5"/>
  <c r="P10" i="2"/>
  <c r="P13" i="2" s="1"/>
  <c r="N10" i="2"/>
  <c r="N13" i="2" s="1"/>
  <c r="L10" i="2"/>
  <c r="L13" i="2" s="1"/>
  <c r="J10" i="2"/>
  <c r="J13" i="2" s="1"/>
  <c r="H10" i="2"/>
  <c r="H13" i="2" s="1"/>
  <c r="F10" i="2"/>
  <c r="F13" i="2" s="1"/>
  <c r="D10" i="2"/>
  <c r="D13" i="2" s="1"/>
  <c r="Q9" i="2"/>
  <c r="T9" i="2" s="1"/>
  <c r="Q8" i="2"/>
  <c r="T8" i="2" s="1"/>
  <c r="Q7" i="2"/>
  <c r="T7" i="2" s="1"/>
  <c r="Q6" i="2"/>
  <c r="T6" i="2" s="1"/>
  <c r="Q5" i="2"/>
  <c r="T5" i="2" s="1"/>
  <c r="Q4" i="2"/>
  <c r="T4" i="2" s="1"/>
  <c r="D5" i="1" l="1"/>
  <c r="D5" i="6" s="1"/>
  <c r="J4" i="1"/>
  <c r="J4" i="6" s="1"/>
  <c r="F4" i="1"/>
  <c r="F4" i="6" s="1"/>
  <c r="D9" i="1"/>
  <c r="D9" i="6" s="1"/>
  <c r="J7" i="1"/>
  <c r="J7" i="6" s="1"/>
  <c r="E6" i="1"/>
  <c r="E6" i="6" s="1"/>
  <c r="I4" i="1"/>
  <c r="I4" i="6" s="1"/>
  <c r="E4" i="1"/>
  <c r="E4" i="6" s="1"/>
  <c r="G9" i="1"/>
  <c r="G9" i="6" s="1"/>
  <c r="J8" i="1"/>
  <c r="J8" i="6" s="1"/>
  <c r="F8" i="1"/>
  <c r="F8" i="6" s="1"/>
  <c r="I7" i="1"/>
  <c r="I7" i="6" s="1"/>
  <c r="E7" i="1"/>
  <c r="E7" i="6" s="1"/>
  <c r="H6" i="1"/>
  <c r="H6" i="6" s="1"/>
  <c r="D6" i="1"/>
  <c r="D6" i="6" s="1"/>
  <c r="G5" i="1"/>
  <c r="G5" i="6" s="1"/>
  <c r="H4" i="1"/>
  <c r="H4" i="6" s="1"/>
  <c r="J9" i="1"/>
  <c r="J9" i="6" s="1"/>
  <c r="F9" i="1"/>
  <c r="F9" i="6" s="1"/>
  <c r="I8" i="1"/>
  <c r="I8" i="6" s="1"/>
  <c r="E8" i="1"/>
  <c r="E8" i="6" s="1"/>
  <c r="H7" i="1"/>
  <c r="H7" i="6" s="1"/>
  <c r="D7" i="1"/>
  <c r="D7" i="6" s="1"/>
  <c r="G6" i="1"/>
  <c r="G6" i="6" s="1"/>
  <c r="J5" i="1"/>
  <c r="J5" i="6" s="1"/>
  <c r="F5" i="1"/>
  <c r="F5" i="6" s="1"/>
  <c r="D4" i="1"/>
  <c r="D4" i="6" s="1"/>
  <c r="G4" i="1"/>
  <c r="G4" i="6" s="1"/>
  <c r="I9" i="1"/>
  <c r="I9" i="6" s="1"/>
  <c r="E9" i="1"/>
  <c r="E9" i="6" s="1"/>
  <c r="H8" i="1"/>
  <c r="H8" i="6" s="1"/>
  <c r="D8" i="1"/>
  <c r="D8" i="6" s="1"/>
  <c r="G7" i="1"/>
  <c r="G7" i="6" s="1"/>
  <c r="J6" i="1"/>
  <c r="J6" i="6" s="1"/>
  <c r="F6" i="1"/>
  <c r="F6" i="6" s="1"/>
  <c r="I5" i="1"/>
  <c r="I5" i="6" s="1"/>
  <c r="E5" i="1"/>
  <c r="E5" i="6" s="1"/>
  <c r="H9" i="1"/>
  <c r="H9" i="6" s="1"/>
  <c r="G8" i="1"/>
  <c r="G8" i="6" s="1"/>
  <c r="F7" i="1"/>
  <c r="F7" i="6" s="1"/>
  <c r="I6" i="1"/>
  <c r="I6" i="6" s="1"/>
  <c r="H5" i="1"/>
  <c r="H5" i="6" s="1"/>
  <c r="D10" i="5"/>
  <c r="K4" i="5"/>
  <c r="D12" i="2"/>
  <c r="Q13" i="2"/>
  <c r="T10" i="2"/>
  <c r="Q10" i="2"/>
  <c r="S4" i="2"/>
  <c r="K5" i="6" l="1"/>
  <c r="K8" i="6"/>
  <c r="E10" i="6"/>
  <c r="K9" i="6"/>
  <c r="G10" i="6"/>
  <c r="K4" i="6"/>
  <c r="D10" i="6"/>
  <c r="K7" i="6"/>
  <c r="K6" i="6"/>
  <c r="I10" i="6"/>
  <c r="F10" i="6"/>
  <c r="J10" i="6"/>
  <c r="H10" i="6"/>
  <c r="F10" i="1"/>
  <c r="F13" i="1" s="1"/>
  <c r="I10" i="1"/>
  <c r="I13" i="1" s="1"/>
  <c r="D10" i="1"/>
  <c r="J10" i="1"/>
  <c r="J13" i="1" s="1"/>
  <c r="K4" i="1"/>
  <c r="K6" i="1"/>
  <c r="N6" i="1" s="1"/>
  <c r="K8" i="1"/>
  <c r="N8" i="1" s="1"/>
  <c r="H10" i="1"/>
  <c r="H13" i="1" s="1"/>
  <c r="K5" i="1"/>
  <c r="N5" i="1" s="1"/>
  <c r="K7" i="1"/>
  <c r="N7" i="1" s="1"/>
  <c r="E10" i="1"/>
  <c r="E13" i="1" s="1"/>
  <c r="K9" i="1"/>
  <c r="N9" i="1" s="1"/>
  <c r="G10" i="1"/>
  <c r="G13" i="1" s="1"/>
  <c r="D13" i="1" l="1"/>
  <c r="K13" i="1" s="1"/>
  <c r="D15" i="1" s="1"/>
  <c r="K10" i="1"/>
  <c r="D14" i="6"/>
  <c r="N4" i="1"/>
  <c r="N10" i="1" s="1"/>
  <c r="P8" i="1" s="1"/>
  <c r="M4" i="1"/>
  <c r="D12" i="1"/>
  <c r="E14" i="6" l="1"/>
  <c r="J13" i="6" s="1"/>
  <c r="F15" i="1"/>
  <c r="P7" i="1"/>
  <c r="P9" i="1"/>
  <c r="P4" i="1"/>
  <c r="P6" i="1"/>
  <c r="H15" i="1"/>
  <c r="J15" i="1"/>
  <c r="P5" i="1"/>
  <c r="I15" i="1"/>
  <c r="G15" i="1"/>
  <c r="E15" i="1"/>
  <c r="P10" i="1" l="1"/>
  <c r="K15" i="1"/>
</calcChain>
</file>

<file path=xl/sharedStrings.xml><?xml version="1.0" encoding="utf-8"?>
<sst xmlns="http://schemas.openxmlformats.org/spreadsheetml/2006/main" count="52" uniqueCount="31">
  <si>
    <t xml:space="preserve"> p(95)</t>
  </si>
  <si>
    <t xml:space="preserve"> p(96)</t>
  </si>
  <si>
    <t xml:space="preserve"> p(97)</t>
  </si>
  <si>
    <t xml:space="preserve"> p(98)</t>
  </si>
  <si>
    <t xml:space="preserve"> p(99)</t>
  </si>
  <si>
    <t xml:space="preserve"> p(100)</t>
  </si>
  <si>
    <t xml:space="preserve"> p(101)</t>
  </si>
  <si>
    <t>Temperature of patients (T)</t>
  </si>
  <si>
    <t>HB Level of patients (H)</t>
  </si>
  <si>
    <t xml:space="preserve"> E(T)</t>
  </si>
  <si>
    <t xml:space="preserve"> E(H)</t>
  </si>
  <si>
    <t xml:space="preserve"> p(14)</t>
  </si>
  <si>
    <t xml:space="preserve"> p(15)</t>
  </si>
  <si>
    <t xml:space="preserve"> p(16)</t>
  </si>
  <si>
    <t xml:space="preserve"> p(17)</t>
  </si>
  <si>
    <t xml:space="preserve"> p(18)</t>
  </si>
  <si>
    <t xml:space="preserve"> p(19)</t>
  </si>
  <si>
    <t xml:space="preserve"> 0.01 *  (95 - 97.9)* (14 - 15.8)</t>
  </si>
  <si>
    <t xml:space="preserve"> 0.02 *  (95 - 97.9)* (15 - 15.8)</t>
  </si>
  <si>
    <t xml:space="preserve"> 0.002 *  (95 - 97.9)* (16 - 15.8)</t>
  </si>
  <si>
    <t xml:space="preserve"> 0.0005 *  (95 - 97.9)* (17 - 15.8)</t>
  </si>
  <si>
    <t xml:space="preserve"> 0.001 *  (95 - 97.9)* (18 - 15.8)</t>
  </si>
  <si>
    <t xml:space="preserve"> 0.005 *  (95 - 97.9)* (19 - 15.8)</t>
  </si>
  <si>
    <t xml:space="preserve"> E(T) = ∑ [ Ti * p(Ti) ]</t>
  </si>
  <si>
    <t xml:space="preserve"> E(H) = ∑ [ Hi * p(Hi) ]</t>
  </si>
  <si>
    <t xml:space="preserve"> Var(T)</t>
  </si>
  <si>
    <t xml:space="preserve"> Var(H)</t>
  </si>
  <si>
    <t xml:space="preserve"> E(TH)</t>
  </si>
  <si>
    <t xml:space="preserve"> E [ T ] * E [ H ]</t>
  </si>
  <si>
    <t xml:space="preserve">Covariance of T and H, COV[ T, H ] = </t>
  </si>
  <si>
    <t>Total Population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</si>
</sst>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top"/>
    </xf>
    <xf numFmtId="0" fontId="12" fillId="0" borderId="0" xfId="0" applyFont="1"/>
    <xf numFmtId="0" fontId="0" fillId="6" borderId="0" xfId="0" applyFill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textRotation="180"/>
    </xf>
    <xf numFmtId="0" fontId="6" fillId="3" borderId="2" xfId="0" applyFont="1" applyFill="1" applyBorder="1" applyAlignment="1">
      <alignment horizontal="center" vertical="center" textRotation="180"/>
    </xf>
    <xf numFmtId="0" fontId="6" fillId="3" borderId="3" xfId="0" applyFont="1" applyFill="1" applyBorder="1" applyAlignment="1">
      <alignment horizontal="center" vertical="center" textRotation="180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180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180"/>
    </xf>
    <xf numFmtId="0" fontId="2" fillId="3" borderId="2" xfId="0" applyFont="1" applyFill="1" applyBorder="1" applyAlignment="1">
      <alignment horizontal="center" vertical="center" textRotation="180"/>
    </xf>
    <xf numFmtId="0" fontId="2" fillId="3" borderId="3" xfId="0" applyFont="1" applyFill="1" applyBorder="1" applyAlignment="1">
      <alignment horizontal="center" vertical="center" textRotation="180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3" fillId="5" borderId="0" xfId="0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right" vertical="center" indent="1"/>
    </xf>
    <xf numFmtId="2" fontId="1" fillId="6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2" fontId="6" fillId="2" borderId="1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 vertical="top"/>
    </xf>
    <xf numFmtId="165" fontId="15" fillId="2" borderId="9" xfId="0" applyNumberFormat="1" applyFont="1" applyFill="1" applyBorder="1" applyAlignment="1">
      <alignment horizontal="center" vertical="center"/>
    </xf>
    <xf numFmtId="165" fontId="15" fillId="2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1F73-26D1-42D1-ADB7-41222A7292A8}">
  <dimension ref="B1:P16"/>
  <sheetViews>
    <sheetView zoomScale="145" zoomScaleNormal="145" workbookViewId="0">
      <selection activeCell="G11" sqref="G11"/>
    </sheetView>
  </sheetViews>
  <sheetFormatPr defaultRowHeight="15" x14ac:dyDescent="0.25"/>
  <cols>
    <col min="1" max="1" width="1.42578125" customWidth="1"/>
    <col min="2" max="2" width="5.28515625" customWidth="1"/>
    <col min="3" max="3" width="5.85546875" customWidth="1"/>
    <col min="4" max="10" width="13.7109375" customWidth="1"/>
    <col min="11" max="11" width="12.7109375" customWidth="1"/>
    <col min="12" max="12" width="9.85546875" customWidth="1"/>
    <col min="13" max="13" width="2.85546875" customWidth="1"/>
    <col min="14" max="14" width="10.140625" customWidth="1"/>
    <col min="15" max="15" width="5.5703125" customWidth="1"/>
    <col min="16" max="16" width="11.42578125" customWidth="1"/>
  </cols>
  <sheetData>
    <row r="1" spans="2:16" ht="4.5" customHeight="1" thickBot="1" x14ac:dyDescent="0.3"/>
    <row r="2" spans="2:16" ht="23.25" customHeight="1" thickBot="1" x14ac:dyDescent="0.3">
      <c r="D2" s="39" t="s">
        <v>7</v>
      </c>
      <c r="E2" s="40"/>
      <c r="F2" s="40"/>
      <c r="G2" s="40"/>
      <c r="H2" s="40"/>
      <c r="I2" s="40"/>
      <c r="J2" s="41"/>
      <c r="K2" s="29"/>
    </row>
    <row r="3" spans="2:16" ht="24" thickBot="1" x14ac:dyDescent="0.3">
      <c r="D3" s="4">
        <v>95</v>
      </c>
      <c r="E3" s="4">
        <v>96</v>
      </c>
      <c r="F3" s="4">
        <v>97</v>
      </c>
      <c r="G3" s="4">
        <v>98</v>
      </c>
      <c r="H3" s="4">
        <v>99</v>
      </c>
      <c r="I3" s="4">
        <v>100</v>
      </c>
      <c r="J3" s="4">
        <v>101</v>
      </c>
    </row>
    <row r="4" spans="2:16" ht="24.95" customHeight="1" x14ac:dyDescent="0.25">
      <c r="B4" s="42" t="s">
        <v>8</v>
      </c>
      <c r="C4" s="5">
        <v>14</v>
      </c>
      <c r="D4" s="28">
        <v>30</v>
      </c>
      <c r="E4" s="28">
        <v>100</v>
      </c>
      <c r="F4" s="28">
        <v>600</v>
      </c>
      <c r="G4" s="28">
        <v>1200</v>
      </c>
      <c r="H4" s="28">
        <v>700</v>
      </c>
      <c r="I4" s="28">
        <v>200</v>
      </c>
      <c r="J4" s="28">
        <v>80</v>
      </c>
      <c r="K4" s="34">
        <f>SUM(D4:J4)</f>
        <v>2910</v>
      </c>
      <c r="L4" s="35"/>
      <c r="M4" s="69"/>
      <c r="N4" s="34"/>
      <c r="O4" s="46"/>
      <c r="P4" s="1"/>
    </row>
    <row r="5" spans="2:16" ht="24.95" customHeight="1" x14ac:dyDescent="0.25">
      <c r="B5" s="43"/>
      <c r="C5" s="5">
        <v>15</v>
      </c>
      <c r="D5" s="28">
        <v>150</v>
      </c>
      <c r="E5" s="28">
        <v>400</v>
      </c>
      <c r="F5" s="28">
        <v>1200</v>
      </c>
      <c r="G5" s="28">
        <v>1600</v>
      </c>
      <c r="H5" s="28">
        <v>1100</v>
      </c>
      <c r="I5" s="28">
        <v>350</v>
      </c>
      <c r="J5" s="28">
        <v>100</v>
      </c>
      <c r="K5" s="34">
        <f t="shared" ref="K5:K9" si="0">SUM(D5:J5)</f>
        <v>4900</v>
      </c>
      <c r="L5" s="35"/>
      <c r="M5" s="69"/>
      <c r="N5" s="34"/>
      <c r="O5" s="46"/>
      <c r="P5" s="1"/>
    </row>
    <row r="6" spans="2:16" ht="24.95" customHeight="1" x14ac:dyDescent="0.25">
      <c r="B6" s="43"/>
      <c r="C6" s="5">
        <v>16</v>
      </c>
      <c r="D6" s="28">
        <v>200</v>
      </c>
      <c r="E6" s="28">
        <v>800</v>
      </c>
      <c r="F6" s="28">
        <v>1600</v>
      </c>
      <c r="G6" s="28">
        <v>2000</v>
      </c>
      <c r="H6" s="28">
        <v>1500</v>
      </c>
      <c r="I6" s="28">
        <v>1000</v>
      </c>
      <c r="J6" s="28">
        <v>250</v>
      </c>
      <c r="K6" s="34">
        <f t="shared" si="0"/>
        <v>7350</v>
      </c>
      <c r="L6" s="35"/>
      <c r="M6" s="69"/>
      <c r="N6" s="34"/>
      <c r="O6" s="46"/>
      <c r="P6" s="1"/>
    </row>
    <row r="7" spans="2:16" ht="24.95" customHeight="1" x14ac:dyDescent="0.25">
      <c r="B7" s="43"/>
      <c r="C7" s="5">
        <v>17</v>
      </c>
      <c r="D7" s="28">
        <v>120</v>
      </c>
      <c r="E7" s="28">
        <v>500</v>
      </c>
      <c r="F7" s="28">
        <v>1100</v>
      </c>
      <c r="G7" s="28">
        <v>1400</v>
      </c>
      <c r="H7" s="28">
        <v>1000</v>
      </c>
      <c r="I7" s="28">
        <v>600</v>
      </c>
      <c r="J7" s="28">
        <v>200</v>
      </c>
      <c r="K7" s="34">
        <f t="shared" si="0"/>
        <v>4920</v>
      </c>
      <c r="L7" s="35"/>
      <c r="M7" s="69"/>
      <c r="N7" s="34"/>
      <c r="O7" s="46"/>
      <c r="P7" s="1"/>
    </row>
    <row r="8" spans="2:16" ht="24.95" customHeight="1" x14ac:dyDescent="0.25">
      <c r="B8" s="43"/>
      <c r="C8" s="5">
        <v>18</v>
      </c>
      <c r="D8" s="28">
        <v>100</v>
      </c>
      <c r="E8" s="28">
        <v>300</v>
      </c>
      <c r="F8" s="28">
        <v>700</v>
      </c>
      <c r="G8" s="28">
        <v>1100</v>
      </c>
      <c r="H8" s="28">
        <v>800</v>
      </c>
      <c r="I8" s="28">
        <v>350</v>
      </c>
      <c r="J8" s="28">
        <v>70</v>
      </c>
      <c r="K8" s="34">
        <f t="shared" si="0"/>
        <v>3420</v>
      </c>
      <c r="L8" s="35"/>
      <c r="M8" s="69"/>
      <c r="N8" s="34"/>
      <c r="O8" s="46"/>
      <c r="P8" s="1"/>
    </row>
    <row r="9" spans="2:16" ht="24.95" customHeight="1" thickBot="1" x14ac:dyDescent="0.3">
      <c r="B9" s="44"/>
      <c r="C9" s="5">
        <v>19</v>
      </c>
      <c r="D9" s="28">
        <v>80</v>
      </c>
      <c r="E9" s="28">
        <v>100</v>
      </c>
      <c r="F9" s="28">
        <v>200</v>
      </c>
      <c r="G9" s="28">
        <v>300</v>
      </c>
      <c r="H9" s="28">
        <v>250</v>
      </c>
      <c r="I9" s="28">
        <v>200</v>
      </c>
      <c r="J9" s="28">
        <v>50</v>
      </c>
      <c r="K9" s="34">
        <f t="shared" si="0"/>
        <v>1180</v>
      </c>
      <c r="L9" s="35"/>
      <c r="M9" s="69"/>
      <c r="N9" s="34"/>
      <c r="O9" s="46"/>
      <c r="P9" s="1"/>
    </row>
    <row r="10" spans="2:16" ht="25.5" customHeight="1" x14ac:dyDescent="0.3">
      <c r="D10" s="30">
        <f>SUM(D4:D9)</f>
        <v>680</v>
      </c>
      <c r="E10" s="30">
        <f t="shared" ref="E10:J10" si="1">SUM(E4:E9)</f>
        <v>2200</v>
      </c>
      <c r="F10" s="30">
        <f t="shared" si="1"/>
        <v>5400</v>
      </c>
      <c r="G10" s="30">
        <f t="shared" si="1"/>
        <v>7600</v>
      </c>
      <c r="H10" s="30">
        <f t="shared" si="1"/>
        <v>5350</v>
      </c>
      <c r="I10" s="30">
        <f t="shared" si="1"/>
        <v>2700</v>
      </c>
      <c r="J10" s="30">
        <f t="shared" si="1"/>
        <v>750</v>
      </c>
      <c r="L10" s="2"/>
      <c r="N10" s="36"/>
      <c r="P10" s="37"/>
    </row>
    <row r="11" spans="2:16" ht="29.25" customHeight="1" x14ac:dyDescent="0.35">
      <c r="D11" s="31"/>
      <c r="E11" s="31"/>
      <c r="F11" s="31"/>
      <c r="G11" s="31"/>
      <c r="H11" s="31"/>
      <c r="I11" s="80" t="s">
        <v>30</v>
      </c>
      <c r="J11" s="80"/>
      <c r="K11" s="81">
        <f>SUM(D4:J9)</f>
        <v>24680</v>
      </c>
      <c r="L11" s="3"/>
      <c r="N11" s="38"/>
      <c r="P11" s="38"/>
    </row>
    <row r="12" spans="2:16" ht="18.75" x14ac:dyDescent="0.25">
      <c r="D12" s="70"/>
      <c r="E12" s="70"/>
      <c r="F12" s="70"/>
      <c r="G12" s="70"/>
      <c r="H12" s="70"/>
      <c r="I12" s="70"/>
      <c r="J12" s="70"/>
      <c r="K12" s="38"/>
      <c r="L12" s="2"/>
    </row>
    <row r="13" spans="2:16" ht="26.25" x14ac:dyDescent="0.25">
      <c r="D13" s="32"/>
      <c r="E13" s="32"/>
      <c r="F13" s="32"/>
      <c r="G13" s="32"/>
      <c r="H13" s="32"/>
      <c r="I13" s="32"/>
      <c r="J13" s="32"/>
      <c r="K13" s="36"/>
      <c r="L13" s="36"/>
    </row>
    <row r="14" spans="2:16" ht="25.5" customHeight="1" x14ac:dyDescent="0.25">
      <c r="D14" s="45"/>
      <c r="E14" s="45"/>
      <c r="F14" s="45"/>
      <c r="G14" s="45"/>
      <c r="H14" s="45"/>
      <c r="I14" s="45"/>
      <c r="J14" s="45"/>
      <c r="N14" s="20"/>
    </row>
    <row r="15" spans="2:16" ht="26.25" x14ac:dyDescent="0.25">
      <c r="D15" s="33"/>
      <c r="E15" s="33"/>
      <c r="F15" s="33"/>
      <c r="G15" s="33"/>
      <c r="H15" s="33"/>
      <c r="I15" s="33"/>
      <c r="J15" s="33"/>
      <c r="K15" s="36"/>
    </row>
    <row r="16" spans="2:16" ht="23.25" x14ac:dyDescent="0.25">
      <c r="D16" s="45"/>
      <c r="E16" s="45"/>
      <c r="F16" s="45"/>
      <c r="G16" s="45"/>
      <c r="H16" s="45"/>
      <c r="I16" s="45"/>
      <c r="J16" s="45"/>
      <c r="K16" s="38"/>
    </row>
  </sheetData>
  <mergeCells count="8">
    <mergeCell ref="D16:J16"/>
    <mergeCell ref="I11:J11"/>
    <mergeCell ref="D2:J2"/>
    <mergeCell ref="B4:B9"/>
    <mergeCell ref="M4:M9"/>
    <mergeCell ref="O4:O9"/>
    <mergeCell ref="D12:J12"/>
    <mergeCell ref="D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Normal="100" workbookViewId="0">
      <selection activeCell="P16" sqref="P16"/>
    </sheetView>
  </sheetViews>
  <sheetFormatPr defaultRowHeight="15" x14ac:dyDescent="0.25"/>
  <cols>
    <col min="1" max="1" width="5.85546875" customWidth="1"/>
    <col min="2" max="2" width="5.28515625" customWidth="1"/>
    <col min="3" max="3" width="5.85546875" customWidth="1"/>
    <col min="4" max="10" width="13.7109375" customWidth="1"/>
    <col min="11" max="11" width="10.85546875" customWidth="1"/>
    <col min="12" max="12" width="9.85546875" customWidth="1"/>
    <col min="13" max="13" width="2.85546875" customWidth="1"/>
    <col min="14" max="14" width="10.140625" customWidth="1"/>
    <col min="15" max="15" width="5.5703125" customWidth="1"/>
    <col min="16" max="16" width="11.42578125" customWidth="1"/>
  </cols>
  <sheetData>
    <row r="1" spans="2:16" ht="4.5" customHeight="1" thickBot="1" x14ac:dyDescent="0.3"/>
    <row r="2" spans="2:16" ht="23.25" customHeight="1" thickBot="1" x14ac:dyDescent="0.3">
      <c r="D2" s="39" t="s">
        <v>7</v>
      </c>
      <c r="E2" s="40"/>
      <c r="F2" s="40"/>
      <c r="G2" s="40"/>
      <c r="H2" s="40"/>
      <c r="I2" s="40"/>
      <c r="J2" s="41"/>
    </row>
    <row r="3" spans="2:16" ht="24" thickBot="1" x14ac:dyDescent="0.3">
      <c r="D3" s="4">
        <v>95</v>
      </c>
      <c r="E3" s="4">
        <v>96</v>
      </c>
      <c r="F3" s="4">
        <v>97</v>
      </c>
      <c r="G3" s="4">
        <v>98</v>
      </c>
      <c r="H3" s="4">
        <v>99</v>
      </c>
      <c r="I3" s="4">
        <v>100</v>
      </c>
      <c r="J3" s="4">
        <v>101</v>
      </c>
      <c r="K3" s="77"/>
    </row>
    <row r="4" spans="2:16" ht="24.95" customHeight="1" thickBot="1" x14ac:dyDescent="0.3">
      <c r="B4" s="42" t="s">
        <v>8</v>
      </c>
      <c r="C4" s="5">
        <v>14</v>
      </c>
      <c r="D4" s="71">
        <f>Population!D4/Population!$K$11</f>
        <v>1.2155591572123178E-3</v>
      </c>
      <c r="E4" s="71">
        <f>Population!E4/Population!$K$11</f>
        <v>4.0518638573743921E-3</v>
      </c>
      <c r="F4" s="71">
        <f>Population!F4/Population!$K$11</f>
        <v>2.4311183144246355E-2</v>
      </c>
      <c r="G4" s="71">
        <f>Population!G4/Population!$K$11</f>
        <v>4.8622366288492709E-2</v>
      </c>
      <c r="H4" s="71">
        <f>Population!H4/Population!$K$11</f>
        <v>2.8363047001620744E-2</v>
      </c>
      <c r="I4" s="71">
        <f>Population!I4/Population!$K$11</f>
        <v>8.1037277147487843E-3</v>
      </c>
      <c r="J4" s="71">
        <f>Population!J4/Population!$K$11</f>
        <v>3.2414910858995136E-3</v>
      </c>
      <c r="K4" s="72">
        <f>SUM(D4:J4)</f>
        <v>0.1179092382495948</v>
      </c>
      <c r="L4" s="18" t="s">
        <v>11</v>
      </c>
      <c r="M4" s="47">
        <f>SUM(K4:K9)</f>
        <v>1</v>
      </c>
      <c r="N4" s="73">
        <f>K4*C4</f>
        <v>1.6507293354943273</v>
      </c>
      <c r="O4" s="46" t="s">
        <v>24</v>
      </c>
      <c r="P4" s="21">
        <f>ROUND(K4*(C4-N10)^2,3)</f>
        <v>0.56299999999999994</v>
      </c>
    </row>
    <row r="5" spans="2:16" ht="24.95" customHeight="1" thickBot="1" x14ac:dyDescent="0.3">
      <c r="B5" s="43"/>
      <c r="C5" s="5">
        <v>15</v>
      </c>
      <c r="D5" s="71">
        <f>Population!D5/Population!$K$11</f>
        <v>6.0777957860615886E-3</v>
      </c>
      <c r="E5" s="71">
        <f>Population!E5/Population!$K$11</f>
        <v>1.6207455429497569E-2</v>
      </c>
      <c r="F5" s="71">
        <f>Population!F5/Population!$K$11</f>
        <v>4.8622366288492709E-2</v>
      </c>
      <c r="G5" s="71">
        <f>Population!G5/Population!$K$11</f>
        <v>6.4829821717990274E-2</v>
      </c>
      <c r="H5" s="71">
        <f>Population!H5/Population!$K$11</f>
        <v>4.4570502431118313E-2</v>
      </c>
      <c r="I5" s="71">
        <f>Population!I5/Population!$K$11</f>
        <v>1.4181523500810372E-2</v>
      </c>
      <c r="J5" s="71">
        <f>Population!J5/Population!$K$11</f>
        <v>4.0518638573743921E-3</v>
      </c>
      <c r="K5" s="72">
        <f t="shared" ref="K5:K9" si="0">SUM(D5:J5)</f>
        <v>0.19854132901134519</v>
      </c>
      <c r="L5" s="18" t="s">
        <v>12</v>
      </c>
      <c r="M5" s="48"/>
      <c r="N5" s="73">
        <f t="shared" ref="N5:N9" si="1">K5*C5</f>
        <v>2.9781199351701777</v>
      </c>
      <c r="O5" s="46"/>
      <c r="P5" s="21">
        <f>ROUND(K5*(C5-N10)^2,3)</f>
        <v>0.27900000000000003</v>
      </c>
    </row>
    <row r="6" spans="2:16" ht="24.95" customHeight="1" thickBot="1" x14ac:dyDescent="0.3">
      <c r="B6" s="43"/>
      <c r="C6" s="5">
        <v>16</v>
      </c>
      <c r="D6" s="71">
        <f>Population!D6/Population!$K$11</f>
        <v>8.1037277147487843E-3</v>
      </c>
      <c r="E6" s="71">
        <f>Population!E6/Population!$K$11</f>
        <v>3.2414910858995137E-2</v>
      </c>
      <c r="F6" s="71">
        <f>Population!F6/Population!$K$11</f>
        <v>6.4829821717990274E-2</v>
      </c>
      <c r="G6" s="71">
        <f>Population!G6/Population!$K$11</f>
        <v>8.1037277147487846E-2</v>
      </c>
      <c r="H6" s="71">
        <f>Population!H6/Population!$K$11</f>
        <v>6.0777957860615885E-2</v>
      </c>
      <c r="I6" s="71">
        <f>Population!I6/Population!$K$11</f>
        <v>4.0518638573743923E-2</v>
      </c>
      <c r="J6" s="71">
        <f>Population!J6/Population!$K$11</f>
        <v>1.0129659643435981E-2</v>
      </c>
      <c r="K6" s="72">
        <f t="shared" si="0"/>
        <v>0.29781199351701781</v>
      </c>
      <c r="L6" s="18" t="s">
        <v>13</v>
      </c>
      <c r="M6" s="48"/>
      <c r="N6" s="73">
        <f t="shared" si="1"/>
        <v>4.764991896272285</v>
      </c>
      <c r="O6" s="46"/>
      <c r="P6" s="21">
        <f>ROUND(K6*(C6-N10)^2,3)</f>
        <v>0.01</v>
      </c>
    </row>
    <row r="7" spans="2:16" ht="24.95" customHeight="1" thickBot="1" x14ac:dyDescent="0.3">
      <c r="B7" s="43"/>
      <c r="C7" s="5">
        <v>17</v>
      </c>
      <c r="D7" s="71">
        <f>Population!D7/Population!$K$11</f>
        <v>4.8622366288492711E-3</v>
      </c>
      <c r="E7" s="71">
        <f>Population!E7/Population!$K$11</f>
        <v>2.0259319286871962E-2</v>
      </c>
      <c r="F7" s="71">
        <f>Population!F7/Population!$K$11</f>
        <v>4.4570502431118313E-2</v>
      </c>
      <c r="G7" s="71">
        <f>Population!G7/Population!$K$11</f>
        <v>5.6726094003241488E-2</v>
      </c>
      <c r="H7" s="71">
        <f>Population!H7/Population!$K$11</f>
        <v>4.0518638573743923E-2</v>
      </c>
      <c r="I7" s="71">
        <f>Population!I7/Population!$K$11</f>
        <v>2.4311183144246355E-2</v>
      </c>
      <c r="J7" s="71">
        <f>Population!J7/Population!$K$11</f>
        <v>8.1037277147487843E-3</v>
      </c>
      <c r="K7" s="72">
        <f t="shared" si="0"/>
        <v>0.19935170178282011</v>
      </c>
      <c r="L7" s="18" t="s">
        <v>14</v>
      </c>
      <c r="M7" s="48"/>
      <c r="N7" s="73">
        <f t="shared" si="1"/>
        <v>3.3889789303079416</v>
      </c>
      <c r="O7" s="46"/>
      <c r="P7" s="21">
        <f>ROUND(K7*(C7-N10)^2,3)</f>
        <v>0.13200000000000001</v>
      </c>
    </row>
    <row r="8" spans="2:16" ht="24.95" customHeight="1" thickBot="1" x14ac:dyDescent="0.3">
      <c r="B8" s="43"/>
      <c r="C8" s="5">
        <v>18</v>
      </c>
      <c r="D8" s="71">
        <f>Population!D8/Population!$K$11</f>
        <v>4.0518638573743921E-3</v>
      </c>
      <c r="E8" s="71">
        <f>Population!E8/Population!$K$11</f>
        <v>1.2155591572123177E-2</v>
      </c>
      <c r="F8" s="71">
        <f>Population!F8/Population!$K$11</f>
        <v>2.8363047001620744E-2</v>
      </c>
      <c r="G8" s="71">
        <f>Population!G8/Population!$K$11</f>
        <v>4.4570502431118313E-2</v>
      </c>
      <c r="H8" s="71">
        <f>Population!H8/Population!$K$11</f>
        <v>3.2414910858995137E-2</v>
      </c>
      <c r="I8" s="71">
        <f>Population!I8/Population!$K$11</f>
        <v>1.4181523500810372E-2</v>
      </c>
      <c r="J8" s="71">
        <f>Population!J8/Population!$K$11</f>
        <v>2.8363047001620746E-3</v>
      </c>
      <c r="K8" s="72">
        <f t="shared" si="0"/>
        <v>0.1385737439222042</v>
      </c>
      <c r="L8" s="18" t="s">
        <v>15</v>
      </c>
      <c r="M8" s="48"/>
      <c r="N8" s="73">
        <f t="shared" si="1"/>
        <v>2.4943273905996755</v>
      </c>
      <c r="O8" s="46"/>
      <c r="P8" s="21">
        <f>ROUND(K8*(C8-N10)^2,3)</f>
        <v>0.45600000000000002</v>
      </c>
    </row>
    <row r="9" spans="2:16" ht="24.95" customHeight="1" thickBot="1" x14ac:dyDescent="0.3">
      <c r="B9" s="44"/>
      <c r="C9" s="5">
        <v>19</v>
      </c>
      <c r="D9" s="71">
        <f>Population!D9/Population!$K$11</f>
        <v>3.2414910858995136E-3</v>
      </c>
      <c r="E9" s="71">
        <f>Population!E9/Population!$K$11</f>
        <v>4.0518638573743921E-3</v>
      </c>
      <c r="F9" s="71">
        <f>Population!F9/Population!$K$11</f>
        <v>8.1037277147487843E-3</v>
      </c>
      <c r="G9" s="71">
        <f>Population!G9/Population!$K$11</f>
        <v>1.2155591572123177E-2</v>
      </c>
      <c r="H9" s="71">
        <f>Population!H9/Population!$K$11</f>
        <v>1.0129659643435981E-2</v>
      </c>
      <c r="I9" s="71">
        <f>Population!I9/Population!$K$11</f>
        <v>8.1037277147487843E-3</v>
      </c>
      <c r="J9" s="71">
        <f>Population!J9/Population!$K$11</f>
        <v>2.0259319286871961E-3</v>
      </c>
      <c r="K9" s="72">
        <f t="shared" si="0"/>
        <v>4.7811993517017828E-2</v>
      </c>
      <c r="L9" s="18" t="s">
        <v>16</v>
      </c>
      <c r="M9" s="49"/>
      <c r="N9" s="73">
        <f t="shared" si="1"/>
        <v>0.9084278768233387</v>
      </c>
      <c r="O9" s="46"/>
      <c r="P9" s="21">
        <f>ROUND(K9*(C9-N10)^2,3)</f>
        <v>0.379</v>
      </c>
    </row>
    <row r="10" spans="2:16" ht="25.5" customHeight="1" x14ac:dyDescent="0.3">
      <c r="C10" s="76"/>
      <c r="D10" s="74">
        <f>SUM(D4:D9)</f>
        <v>2.7552674230145867E-2</v>
      </c>
      <c r="E10" s="74">
        <f t="shared" ref="E10:J10" si="2">SUM(E4:E9)</f>
        <v>8.9141004862236625E-2</v>
      </c>
      <c r="F10" s="74">
        <f t="shared" si="2"/>
        <v>0.21880064829821719</v>
      </c>
      <c r="G10" s="74">
        <f t="shared" si="2"/>
        <v>0.30794165316045385</v>
      </c>
      <c r="H10" s="74">
        <f t="shared" si="2"/>
        <v>0.21677471636952997</v>
      </c>
      <c r="I10" s="74">
        <f t="shared" si="2"/>
        <v>0.10940032414910858</v>
      </c>
      <c r="J10" s="74">
        <f t="shared" si="2"/>
        <v>3.0388978930307939E-2</v>
      </c>
      <c r="K10" s="75">
        <f>SUM(D10:J10)</f>
        <v>1</v>
      </c>
      <c r="L10" s="2"/>
      <c r="N10" s="10">
        <f>SUM(N4:N9)</f>
        <v>16.185575364667745</v>
      </c>
      <c r="P10" s="22">
        <f>SUM(P4:P9)</f>
        <v>1.819</v>
      </c>
    </row>
    <row r="11" spans="2:16" ht="20.25" customHeight="1" thickBot="1" x14ac:dyDescent="0.3">
      <c r="D11" s="19" t="s">
        <v>0</v>
      </c>
      <c r="E11" s="19" t="s">
        <v>1</v>
      </c>
      <c r="F11" s="19" t="s">
        <v>2</v>
      </c>
      <c r="G11" s="19" t="s">
        <v>3</v>
      </c>
      <c r="H11" s="19" t="s">
        <v>4</v>
      </c>
      <c r="I11" s="19" t="s">
        <v>5</v>
      </c>
      <c r="J11" s="19" t="s">
        <v>6</v>
      </c>
      <c r="K11" s="3"/>
      <c r="L11" s="3"/>
      <c r="N11" s="14" t="s">
        <v>10</v>
      </c>
      <c r="P11" s="23" t="s">
        <v>26</v>
      </c>
    </row>
    <row r="12" spans="2:16" ht="19.5" thickBot="1" x14ac:dyDescent="0.3">
      <c r="D12" s="50">
        <f>SUM(D10:J10)</f>
        <v>1</v>
      </c>
      <c r="E12" s="51"/>
      <c r="F12" s="51"/>
      <c r="G12" s="51"/>
      <c r="H12" s="51"/>
      <c r="I12" s="51"/>
      <c r="J12" s="52"/>
      <c r="K12" s="13" t="s">
        <v>9</v>
      </c>
      <c r="L12" s="12"/>
    </row>
    <row r="13" spans="2:16" ht="27" thickBot="1" x14ac:dyDescent="0.3">
      <c r="D13" s="7">
        <f>ROUND(D10*D3,3)</f>
        <v>2.6179999999999999</v>
      </c>
      <c r="E13" s="7">
        <f t="shared" ref="E13:J13" si="3">ROUND(E10*E3,3)</f>
        <v>8.5579999999999998</v>
      </c>
      <c r="F13" s="7">
        <f t="shared" si="3"/>
        <v>21.224</v>
      </c>
      <c r="G13" s="7">
        <f t="shared" si="3"/>
        <v>30.178000000000001</v>
      </c>
      <c r="H13" s="7">
        <f t="shared" si="3"/>
        <v>21.460999999999999</v>
      </c>
      <c r="I13" s="7">
        <f t="shared" si="3"/>
        <v>10.94</v>
      </c>
      <c r="J13" s="7">
        <f t="shared" si="3"/>
        <v>3.069</v>
      </c>
      <c r="K13" s="9">
        <f>SUM(D13:J13)</f>
        <v>98.048000000000002</v>
      </c>
      <c r="L13" s="11"/>
    </row>
    <row r="14" spans="2:16" ht="25.5" customHeight="1" thickBot="1" x14ac:dyDescent="0.3">
      <c r="D14" s="45" t="s">
        <v>23</v>
      </c>
      <c r="E14" s="45"/>
      <c r="F14" s="45"/>
      <c r="G14" s="45"/>
      <c r="H14" s="45"/>
      <c r="I14" s="45"/>
      <c r="J14" s="45"/>
      <c r="N14" s="20"/>
    </row>
    <row r="15" spans="2:16" ht="26.25" x14ac:dyDescent="0.25">
      <c r="D15" s="25">
        <f>ROUND(D10*(D3-$K13)^2,3)</f>
        <v>0.25600000000000001</v>
      </c>
      <c r="E15" s="25">
        <f t="shared" ref="E15:J15" si="4">ROUND(E10*(E3-$K13)^2,3)</f>
        <v>0.374</v>
      </c>
      <c r="F15" s="25">
        <f t="shared" si="4"/>
        <v>0.24</v>
      </c>
      <c r="G15" s="25">
        <f t="shared" si="4"/>
        <v>1E-3</v>
      </c>
      <c r="H15" s="25">
        <f t="shared" si="4"/>
        <v>0.19600000000000001</v>
      </c>
      <c r="I15" s="25">
        <f t="shared" si="4"/>
        <v>0.41699999999999998</v>
      </c>
      <c r="J15" s="25">
        <f t="shared" si="4"/>
        <v>0.26500000000000001</v>
      </c>
      <c r="K15" s="24">
        <f>SUM(D15:J15)</f>
        <v>1.7490000000000001</v>
      </c>
    </row>
    <row r="16" spans="2:16" ht="24" thickBot="1" x14ac:dyDescent="0.3">
      <c r="D16" s="45"/>
      <c r="E16" s="45"/>
      <c r="F16" s="45"/>
      <c r="G16" s="45"/>
      <c r="H16" s="45"/>
      <c r="I16" s="45"/>
      <c r="J16" s="45"/>
      <c r="K16" s="23" t="s">
        <v>25</v>
      </c>
    </row>
  </sheetData>
  <mergeCells count="7">
    <mergeCell ref="D2:J2"/>
    <mergeCell ref="B4:B9"/>
    <mergeCell ref="D14:J14"/>
    <mergeCell ref="O4:O9"/>
    <mergeCell ref="D16:J16"/>
    <mergeCell ref="M4:M9"/>
    <mergeCell ref="D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679A-24BE-4C1F-951A-510DDCE53380}">
  <dimension ref="B1:T13"/>
  <sheetViews>
    <sheetView zoomScale="115" zoomScaleNormal="115" workbookViewId="0">
      <selection activeCell="E4" sqref="E4"/>
    </sheetView>
  </sheetViews>
  <sheetFormatPr defaultRowHeight="15" x14ac:dyDescent="0.25"/>
  <cols>
    <col min="1" max="1" width="5.85546875" customWidth="1"/>
    <col min="2" max="2" width="4.5703125" customWidth="1"/>
    <col min="3" max="3" width="5.85546875" customWidth="1"/>
    <col min="4" max="4" width="13.7109375" customWidth="1"/>
    <col min="5" max="5" width="28.85546875" customWidth="1"/>
    <col min="6" max="16" width="13.7109375" customWidth="1"/>
    <col min="17" max="17" width="12.7109375" customWidth="1"/>
    <col min="18" max="18" width="9.85546875" customWidth="1"/>
    <col min="19" max="19" width="4.5703125" customWidth="1"/>
    <col min="20" max="20" width="12.140625" customWidth="1"/>
  </cols>
  <sheetData>
    <row r="1" spans="2:20" ht="15.75" thickBot="1" x14ac:dyDescent="0.3"/>
    <row r="2" spans="2:20" ht="23.25" customHeight="1" thickBot="1" x14ac:dyDescent="0.3">
      <c r="D2" s="53" t="s">
        <v>7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2:20" ht="24" thickBot="1" x14ac:dyDescent="0.3">
      <c r="D3" s="64">
        <v>95</v>
      </c>
      <c r="E3" s="64"/>
      <c r="F3" s="4">
        <v>96</v>
      </c>
      <c r="G3" s="4"/>
      <c r="H3" s="4">
        <v>97</v>
      </c>
      <c r="I3" s="4"/>
      <c r="J3" s="4">
        <v>98</v>
      </c>
      <c r="K3" s="4"/>
      <c r="L3" s="4">
        <v>99</v>
      </c>
      <c r="M3" s="4"/>
      <c r="N3" s="4">
        <v>100</v>
      </c>
      <c r="O3" s="4"/>
      <c r="P3" s="4">
        <v>101</v>
      </c>
    </row>
    <row r="4" spans="2:20" ht="24.95" customHeight="1" x14ac:dyDescent="0.25">
      <c r="B4" s="56" t="s">
        <v>8</v>
      </c>
      <c r="C4" s="5">
        <v>14</v>
      </c>
      <c r="D4" s="1">
        <v>0.01</v>
      </c>
      <c r="E4" s="1" t="s">
        <v>17</v>
      </c>
      <c r="F4" s="1">
        <v>0.01</v>
      </c>
      <c r="G4" s="1"/>
      <c r="H4" s="1">
        <v>0.03</v>
      </c>
      <c r="I4" s="1"/>
      <c r="J4" s="1">
        <v>0.1</v>
      </c>
      <c r="K4" s="1"/>
      <c r="L4" s="1">
        <v>0.04</v>
      </c>
      <c r="M4" s="1"/>
      <c r="N4" s="1">
        <v>8.0000000000000002E-3</v>
      </c>
      <c r="O4" s="1"/>
      <c r="P4" s="1">
        <v>5.0000000000000001E-4</v>
      </c>
      <c r="Q4" s="6">
        <f>SUM(D4:P4)</f>
        <v>0.19850000000000004</v>
      </c>
      <c r="R4" s="8" t="s">
        <v>11</v>
      </c>
      <c r="S4" s="59">
        <f>SUM(Q4:Q9)</f>
        <v>1</v>
      </c>
      <c r="T4" s="6">
        <f t="shared" ref="T4:T9" si="0">Q4*C4</f>
        <v>2.7790000000000004</v>
      </c>
    </row>
    <row r="5" spans="2:20" ht="24.95" customHeight="1" x14ac:dyDescent="0.25">
      <c r="B5" s="57"/>
      <c r="C5" s="5">
        <v>15</v>
      </c>
      <c r="D5" s="1">
        <v>0.02</v>
      </c>
      <c r="E5" s="1" t="s">
        <v>18</v>
      </c>
      <c r="F5" s="1">
        <v>0.01</v>
      </c>
      <c r="G5" s="1"/>
      <c r="H5" s="1">
        <v>7.0000000000000007E-2</v>
      </c>
      <c r="I5" s="1"/>
      <c r="J5" s="1">
        <v>7.0000000000000007E-2</v>
      </c>
      <c r="K5" s="1"/>
      <c r="L5" s="1">
        <v>0.08</v>
      </c>
      <c r="M5" s="1"/>
      <c r="N5" s="1">
        <v>7.0000000000000001E-3</v>
      </c>
      <c r="O5" s="1"/>
      <c r="P5" s="1">
        <v>5.9999999999999995E-4</v>
      </c>
      <c r="Q5" s="6">
        <f t="shared" ref="Q5:Q9" si="1">SUM(D5:P5)</f>
        <v>0.2576</v>
      </c>
      <c r="R5" s="8" t="s">
        <v>12</v>
      </c>
      <c r="S5" s="60"/>
      <c r="T5" s="6">
        <f t="shared" si="0"/>
        <v>3.8639999999999999</v>
      </c>
    </row>
    <row r="6" spans="2:20" ht="24.95" customHeight="1" x14ac:dyDescent="0.25">
      <c r="B6" s="57"/>
      <c r="C6" s="5">
        <v>16</v>
      </c>
      <c r="D6" s="1">
        <v>2E-3</v>
      </c>
      <c r="E6" s="1" t="s">
        <v>19</v>
      </c>
      <c r="F6" s="1">
        <v>0.02</v>
      </c>
      <c r="G6" s="1"/>
      <c r="H6" s="1">
        <v>0.05</v>
      </c>
      <c r="I6" s="1"/>
      <c r="J6" s="1">
        <v>0.1</v>
      </c>
      <c r="K6" s="1"/>
      <c r="L6" s="1">
        <v>7.0000000000000007E-2</v>
      </c>
      <c r="M6" s="1"/>
      <c r="N6" s="1">
        <v>4.0000000000000001E-3</v>
      </c>
      <c r="O6" s="1"/>
      <c r="P6" s="1">
        <v>1E-4</v>
      </c>
      <c r="Q6" s="6">
        <f t="shared" si="1"/>
        <v>0.24610000000000001</v>
      </c>
      <c r="R6" s="8" t="s">
        <v>13</v>
      </c>
      <c r="S6" s="60"/>
      <c r="T6" s="6">
        <f t="shared" si="0"/>
        <v>3.9376000000000002</v>
      </c>
    </row>
    <row r="7" spans="2:20" ht="24.95" customHeight="1" x14ac:dyDescent="0.25">
      <c r="B7" s="57"/>
      <c r="C7" s="5">
        <v>17</v>
      </c>
      <c r="D7" s="1">
        <v>5.0000000000000001E-4</v>
      </c>
      <c r="E7" s="1" t="s">
        <v>20</v>
      </c>
      <c r="F7" s="1">
        <v>0.02</v>
      </c>
      <c r="G7" s="1"/>
      <c r="H7" s="1">
        <v>0.04</v>
      </c>
      <c r="I7" s="1"/>
      <c r="J7" s="1">
        <v>0.06</v>
      </c>
      <c r="K7" s="1"/>
      <c r="L7" s="1">
        <v>0.06</v>
      </c>
      <c r="M7" s="1"/>
      <c r="N7" s="1">
        <v>5.0000000000000001E-3</v>
      </c>
      <c r="O7" s="1"/>
      <c r="P7" s="1">
        <v>8.0000000000000004E-4</v>
      </c>
      <c r="Q7" s="6">
        <f t="shared" si="1"/>
        <v>0.18629999999999999</v>
      </c>
      <c r="R7" s="8" t="s">
        <v>14</v>
      </c>
      <c r="S7" s="60"/>
      <c r="T7" s="6">
        <f t="shared" si="0"/>
        <v>3.1671</v>
      </c>
    </row>
    <row r="8" spans="2:20" ht="24.95" customHeight="1" x14ac:dyDescent="0.25">
      <c r="B8" s="57"/>
      <c r="C8" s="5">
        <v>18</v>
      </c>
      <c r="D8" s="1">
        <v>1E-3</v>
      </c>
      <c r="E8" s="1" t="s">
        <v>21</v>
      </c>
      <c r="F8" s="1">
        <v>1E-4</v>
      </c>
      <c r="G8" s="1"/>
      <c r="H8" s="1">
        <v>0.01</v>
      </c>
      <c r="I8" s="1"/>
      <c r="J8" s="1">
        <v>7.0000000000000007E-2</v>
      </c>
      <c r="K8" s="1"/>
      <c r="L8" s="1">
        <v>5.0000000000000001E-4</v>
      </c>
      <c r="M8" s="1"/>
      <c r="N8" s="1">
        <v>4.0000000000000002E-4</v>
      </c>
      <c r="O8" s="1"/>
      <c r="P8" s="1">
        <v>4.0000000000000002E-4</v>
      </c>
      <c r="Q8" s="6">
        <f t="shared" si="1"/>
        <v>8.2400000000000001E-2</v>
      </c>
      <c r="R8" s="8" t="s">
        <v>15</v>
      </c>
      <c r="S8" s="60"/>
      <c r="T8" s="6">
        <f t="shared" si="0"/>
        <v>1.4832000000000001</v>
      </c>
    </row>
    <row r="9" spans="2:20" ht="24.95" customHeight="1" thickBot="1" x14ac:dyDescent="0.3">
      <c r="B9" s="58"/>
      <c r="C9" s="5">
        <v>19</v>
      </c>
      <c r="D9" s="1">
        <v>5.0000000000000001E-3</v>
      </c>
      <c r="E9" s="1" t="s">
        <v>22</v>
      </c>
      <c r="F9" s="1">
        <v>1E-4</v>
      </c>
      <c r="G9" s="1"/>
      <c r="H9" s="1">
        <v>0.01</v>
      </c>
      <c r="I9" s="1"/>
      <c r="J9" s="1">
        <v>0.01</v>
      </c>
      <c r="K9" s="1"/>
      <c r="L9" s="1">
        <v>2E-3</v>
      </c>
      <c r="M9" s="1"/>
      <c r="N9" s="1">
        <v>1E-3</v>
      </c>
      <c r="O9" s="1"/>
      <c r="P9" s="1">
        <v>1E-3</v>
      </c>
      <c r="Q9" s="6">
        <f t="shared" si="1"/>
        <v>2.9100000000000001E-2</v>
      </c>
      <c r="R9" s="8" t="s">
        <v>16</v>
      </c>
      <c r="S9" s="61"/>
      <c r="T9" s="6">
        <f t="shared" si="0"/>
        <v>0.55290000000000006</v>
      </c>
    </row>
    <row r="10" spans="2:20" ht="28.5" customHeight="1" x14ac:dyDescent="0.25">
      <c r="D10" s="7">
        <f>SUM(D4:D9)</f>
        <v>3.85E-2</v>
      </c>
      <c r="E10" s="7"/>
      <c r="F10" s="7">
        <f t="shared" ref="F10:P10" si="2">SUM(F4:F9)</f>
        <v>6.0200000000000004E-2</v>
      </c>
      <c r="G10" s="7"/>
      <c r="H10" s="7">
        <f t="shared" si="2"/>
        <v>0.21000000000000005</v>
      </c>
      <c r="I10" s="7"/>
      <c r="J10" s="7">
        <f t="shared" si="2"/>
        <v>0.41000000000000003</v>
      </c>
      <c r="K10" s="7"/>
      <c r="L10" s="7">
        <f t="shared" si="2"/>
        <v>0.2525</v>
      </c>
      <c r="M10" s="7"/>
      <c r="N10" s="7">
        <f t="shared" si="2"/>
        <v>2.5400000000000002E-2</v>
      </c>
      <c r="O10" s="7"/>
      <c r="P10" s="7">
        <f t="shared" si="2"/>
        <v>3.4000000000000002E-3</v>
      </c>
      <c r="Q10" s="2">
        <f>SUM(D10:P10)</f>
        <v>1</v>
      </c>
      <c r="R10" s="2"/>
      <c r="T10" s="16">
        <f>SUM(T4:T9)</f>
        <v>15.783799999999999</v>
      </c>
    </row>
    <row r="11" spans="2:20" ht="20.25" customHeight="1" thickBot="1" x14ac:dyDescent="0.3">
      <c r="D11" s="8" t="s">
        <v>0</v>
      </c>
      <c r="E11" s="8"/>
      <c r="F11" s="8" t="s">
        <v>1</v>
      </c>
      <c r="G11" s="8"/>
      <c r="H11" s="8" t="s">
        <v>2</v>
      </c>
      <c r="I11" s="8"/>
      <c r="J11" s="8" t="s">
        <v>3</v>
      </c>
      <c r="K11" s="8"/>
      <c r="L11" s="8" t="s">
        <v>4</v>
      </c>
      <c r="M11" s="8"/>
      <c r="N11" s="8" t="s">
        <v>5</v>
      </c>
      <c r="O11" s="8"/>
      <c r="P11" s="8" t="s">
        <v>6</v>
      </c>
      <c r="Q11" s="3"/>
      <c r="R11" s="3"/>
      <c r="T11" s="14" t="s">
        <v>10</v>
      </c>
    </row>
    <row r="12" spans="2:20" ht="18.75" x14ac:dyDescent="0.25">
      <c r="D12" s="62">
        <f>SUM(D10:P10)</f>
        <v>1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3"/>
      <c r="P12" s="63"/>
      <c r="Q12" s="13" t="s">
        <v>9</v>
      </c>
      <c r="R12" s="12"/>
    </row>
    <row r="13" spans="2:20" ht="34.5" thickBot="1" x14ac:dyDescent="0.3">
      <c r="D13" s="7">
        <f>ROUND(D10*D3,3)</f>
        <v>3.6579999999999999</v>
      </c>
      <c r="E13" s="7"/>
      <c r="F13" s="7">
        <f t="shared" ref="F13:P13" si="3">ROUND(F10*F3,3)</f>
        <v>5.7789999999999999</v>
      </c>
      <c r="G13" s="7"/>
      <c r="H13" s="7">
        <f t="shared" si="3"/>
        <v>20.37</v>
      </c>
      <c r="I13" s="7"/>
      <c r="J13" s="7">
        <f t="shared" si="3"/>
        <v>40.18</v>
      </c>
      <c r="K13" s="7"/>
      <c r="L13" s="7">
        <f t="shared" si="3"/>
        <v>24.998000000000001</v>
      </c>
      <c r="M13" s="7"/>
      <c r="N13" s="7">
        <f t="shared" si="3"/>
        <v>2.54</v>
      </c>
      <c r="O13" s="7"/>
      <c r="P13" s="7">
        <f t="shared" si="3"/>
        <v>0.34300000000000003</v>
      </c>
      <c r="Q13" s="15">
        <f>SUM(D13:P13)</f>
        <v>97.868000000000009</v>
      </c>
      <c r="R13" s="11"/>
    </row>
  </sheetData>
  <mergeCells count="5">
    <mergeCell ref="D2:P2"/>
    <mergeCell ref="B4:B9"/>
    <mergeCell ref="S4:S9"/>
    <mergeCell ref="D12:P12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C639-CAF2-4DE9-AF5E-AAE7E401C4C2}">
  <dimension ref="B1:K14"/>
  <sheetViews>
    <sheetView zoomScale="130" zoomScaleNormal="130" workbookViewId="0">
      <selection activeCell="J13" sqref="J13:J14"/>
    </sheetView>
  </sheetViews>
  <sheetFormatPr defaultRowHeight="15" x14ac:dyDescent="0.25"/>
  <cols>
    <col min="1" max="1" width="5.140625" customWidth="1"/>
    <col min="2" max="2" width="6.85546875" customWidth="1"/>
    <col min="3" max="3" width="5.85546875" customWidth="1"/>
    <col min="4" max="10" width="13.7109375" customWidth="1"/>
    <col min="11" max="11" width="6.85546875" customWidth="1"/>
  </cols>
  <sheetData>
    <row r="1" spans="2:11" ht="15.75" thickBot="1" x14ac:dyDescent="0.3"/>
    <row r="2" spans="2:11" ht="23.25" customHeight="1" thickBot="1" x14ac:dyDescent="0.3">
      <c r="D2" s="39" t="s">
        <v>7</v>
      </c>
      <c r="E2" s="40"/>
      <c r="F2" s="40"/>
      <c r="G2" s="40"/>
      <c r="H2" s="40"/>
      <c r="I2" s="40"/>
      <c r="J2" s="41"/>
    </row>
    <row r="3" spans="2:11" ht="24" thickBot="1" x14ac:dyDescent="0.3">
      <c r="D3" s="4">
        <v>95</v>
      </c>
      <c r="E3" s="4">
        <v>96</v>
      </c>
      <c r="F3" s="4">
        <v>97</v>
      </c>
      <c r="G3" s="4">
        <v>98</v>
      </c>
      <c r="H3" s="4">
        <v>99</v>
      </c>
      <c r="I3" s="4">
        <v>100</v>
      </c>
      <c r="J3" s="4">
        <v>101</v>
      </c>
    </row>
    <row r="4" spans="2:11" ht="24.95" customHeight="1" thickBot="1" x14ac:dyDescent="0.3">
      <c r="B4" s="42" t="s">
        <v>8</v>
      </c>
      <c r="C4" s="5">
        <v>14</v>
      </c>
      <c r="D4" s="78">
        <f>(JointRV!D4*$D$3*$C4)</f>
        <v>1.6166936790923825</v>
      </c>
      <c r="E4" s="78">
        <f>(JointRV!E4*$E$3*$C4)</f>
        <v>5.4457050243111826</v>
      </c>
      <c r="F4" s="78">
        <f>(JointRV!F4*$F$3*$C4)</f>
        <v>33.014586709886551</v>
      </c>
      <c r="G4" s="78">
        <f>(JointRV!G4*$G$3*$C4)</f>
        <v>66.709886547812005</v>
      </c>
      <c r="H4" s="78">
        <f>(JointRV!H4*$H$3*$C4)</f>
        <v>39.31118314424635</v>
      </c>
      <c r="I4" s="78">
        <f>(JointRV!I4*$I$3*$C4)</f>
        <v>11.345218800648297</v>
      </c>
      <c r="J4" s="78">
        <f>(JointRV!J4*$J$3*$C4)</f>
        <v>4.583468395461912</v>
      </c>
      <c r="K4" s="17">
        <f>SUM(D4:J4)</f>
        <v>162.02674230145868</v>
      </c>
    </row>
    <row r="5" spans="2:11" ht="24.95" customHeight="1" thickBot="1" x14ac:dyDescent="0.3">
      <c r="B5" s="43"/>
      <c r="C5" s="5">
        <v>15</v>
      </c>
      <c r="D5" s="78">
        <f>(JointRV!D5*$D$3*$C5)</f>
        <v>8.6608589951377635</v>
      </c>
      <c r="E5" s="78">
        <f>(JointRV!E5*$E$3*$C5)</f>
        <v>23.338735818476497</v>
      </c>
      <c r="F5" s="78">
        <f>(JointRV!F5*$F$3*$C5)</f>
        <v>70.745542949756896</v>
      </c>
      <c r="G5" s="78">
        <f>(JointRV!G5*$G$3*$C5)</f>
        <v>95.299837925445701</v>
      </c>
      <c r="H5" s="78">
        <f>(JointRV!H5*$H$3*$C5)</f>
        <v>66.187196110210692</v>
      </c>
      <c r="I5" s="78">
        <f>(JointRV!I5*$I$3*$C5)</f>
        <v>21.272285251215557</v>
      </c>
      <c r="J5" s="78">
        <f>(JointRV!J5*$J$3*$C5)</f>
        <v>6.1385737439222039</v>
      </c>
      <c r="K5" s="17">
        <f t="shared" ref="K5:K9" si="0">SUM(D5:J5)</f>
        <v>291.64303079416538</v>
      </c>
    </row>
    <row r="6" spans="2:11" ht="24.95" customHeight="1" thickBot="1" x14ac:dyDescent="0.3">
      <c r="B6" s="43"/>
      <c r="C6" s="5">
        <v>16</v>
      </c>
      <c r="D6" s="78">
        <f>(JointRV!D6*$D$3*$C6)</f>
        <v>12.317666126418152</v>
      </c>
      <c r="E6" s="78">
        <f>(JointRV!E6*$E$3*$C6)</f>
        <v>49.789303079416527</v>
      </c>
      <c r="F6" s="78">
        <f>(JointRV!F6*$F$3*$C6)</f>
        <v>100.61588330632091</v>
      </c>
      <c r="G6" s="78">
        <f>(JointRV!G6*$G$3*$C6)</f>
        <v>127.06645056726094</v>
      </c>
      <c r="H6" s="78">
        <f>(JointRV!H6*$H$3*$C6)</f>
        <v>96.272285251215564</v>
      </c>
      <c r="I6" s="78">
        <f>(JointRV!I6*$I$3*$C6)</f>
        <v>64.829821717990271</v>
      </c>
      <c r="J6" s="78">
        <f>(JointRV!J6*$J$3*$C6)</f>
        <v>16.369529983792546</v>
      </c>
      <c r="K6" s="17">
        <f t="shared" si="0"/>
        <v>467.26094003241496</v>
      </c>
    </row>
    <row r="7" spans="2:11" ht="24.95" customHeight="1" thickBot="1" x14ac:dyDescent="0.3">
      <c r="B7" s="43"/>
      <c r="C7" s="5">
        <v>17</v>
      </c>
      <c r="D7" s="78">
        <f>(JointRV!D7*$D$3*$C7)</f>
        <v>7.8525121555915725</v>
      </c>
      <c r="E7" s="78">
        <f>(JointRV!E7*$E$3*$C7)</f>
        <v>33.063209076175042</v>
      </c>
      <c r="F7" s="78">
        <f>(JointRV!F7*$F$3*$C7)</f>
        <v>73.496758508914098</v>
      </c>
      <c r="G7" s="78">
        <f>(JointRV!G7*$G$3*$C7)</f>
        <v>94.505672609400321</v>
      </c>
      <c r="H7" s="78">
        <f>(JointRV!H7*$H$3*$C7)</f>
        <v>68.192868719611013</v>
      </c>
      <c r="I7" s="78">
        <f>(JointRV!I7*$I$3*$C7)</f>
        <v>41.329011345218802</v>
      </c>
      <c r="J7" s="78">
        <f>(JointRV!J7*$J$3*$C7)</f>
        <v>13.914100486223662</v>
      </c>
      <c r="K7" s="17">
        <f t="shared" si="0"/>
        <v>332.35413290113451</v>
      </c>
    </row>
    <row r="8" spans="2:11" ht="24.95" customHeight="1" thickBot="1" x14ac:dyDescent="0.3">
      <c r="B8" s="43"/>
      <c r="C8" s="5">
        <v>18</v>
      </c>
      <c r="D8" s="78">
        <f>(JointRV!D8*$D$3*$C8)</f>
        <v>6.9286871961102099</v>
      </c>
      <c r="E8" s="78">
        <f>(JointRV!E8*$E$3*$C8)</f>
        <v>21.004862236628853</v>
      </c>
      <c r="F8" s="78">
        <f>(JointRV!F8*$F$3*$C8)</f>
        <v>49.521880064829823</v>
      </c>
      <c r="G8" s="78">
        <f>(JointRV!G8*$G$3*$C8)</f>
        <v>78.622366288492699</v>
      </c>
      <c r="H8" s="78">
        <f>(JointRV!H8*$H$3*$C8)</f>
        <v>57.763371150729334</v>
      </c>
      <c r="I8" s="78">
        <f>(JointRV!I8*$I$3*$C8)</f>
        <v>25.526742301458668</v>
      </c>
      <c r="J8" s="78">
        <f>(JointRV!J8*$J$3*$C8)</f>
        <v>5.1564019448946521</v>
      </c>
      <c r="K8" s="17">
        <f t="shared" si="0"/>
        <v>244.52431118314422</v>
      </c>
    </row>
    <row r="9" spans="2:11" ht="24.95" customHeight="1" thickBot="1" x14ac:dyDescent="0.3">
      <c r="B9" s="44"/>
      <c r="C9" s="5">
        <v>19</v>
      </c>
      <c r="D9" s="78">
        <f>(JointRV!D9*$D$3*$C9)</f>
        <v>5.8508914100486225</v>
      </c>
      <c r="E9" s="78">
        <f>(JointRV!E9*$E$3*$C9)</f>
        <v>7.3905996758508907</v>
      </c>
      <c r="F9" s="78">
        <f>(JointRV!F9*$F$3*$C9)</f>
        <v>14.935170178282011</v>
      </c>
      <c r="G9" s="78">
        <f>(JointRV!G9*$G$3*$C9)</f>
        <v>22.633711507293359</v>
      </c>
      <c r="H9" s="78">
        <f>(JointRV!H9*$H$3*$C9)</f>
        <v>19.053889789303078</v>
      </c>
      <c r="I9" s="78">
        <f>(JointRV!I9*$I$3*$C9)</f>
        <v>15.39708265802269</v>
      </c>
      <c r="J9" s="78">
        <f>(JointRV!J9*$J$3*$C9)</f>
        <v>3.8877633711507289</v>
      </c>
      <c r="K9" s="17">
        <f t="shared" si="0"/>
        <v>89.149108589951396</v>
      </c>
    </row>
    <row r="10" spans="2:11" ht="18.75" customHeight="1" x14ac:dyDescent="0.3">
      <c r="D10" s="82">
        <f>SUM(D4:D9)</f>
        <v>43.227309562398702</v>
      </c>
      <c r="E10" s="82">
        <f t="shared" ref="E10:J10" si="1">SUM(E4:E9)</f>
        <v>140.03241491085899</v>
      </c>
      <c r="F10" s="82">
        <f t="shared" si="1"/>
        <v>342.32982171799028</v>
      </c>
      <c r="G10" s="82">
        <f t="shared" si="1"/>
        <v>484.83792544570503</v>
      </c>
      <c r="H10" s="82">
        <f t="shared" si="1"/>
        <v>346.78079416531597</v>
      </c>
      <c r="I10" s="82">
        <f t="shared" si="1"/>
        <v>179.7001620745543</v>
      </c>
      <c r="J10" s="82">
        <f t="shared" si="1"/>
        <v>50.049837925445701</v>
      </c>
    </row>
    <row r="11" spans="2:11" ht="16.5" customHeight="1" thickBot="1" x14ac:dyDescent="0.3">
      <c r="D11" s="83"/>
      <c r="E11" s="83"/>
      <c r="F11" s="83"/>
      <c r="G11" s="83"/>
      <c r="H11" s="83"/>
      <c r="I11" s="83"/>
      <c r="J11" s="83"/>
    </row>
    <row r="12" spans="2:11" ht="15.75" thickBot="1" x14ac:dyDescent="0.3"/>
    <row r="13" spans="2:11" ht="21.75" customHeight="1" x14ac:dyDescent="0.25">
      <c r="D13" s="26" t="s">
        <v>27</v>
      </c>
      <c r="E13" s="27" t="s">
        <v>28</v>
      </c>
      <c r="G13" s="65" t="s">
        <v>29</v>
      </c>
      <c r="H13" s="66"/>
      <c r="I13" s="66"/>
      <c r="J13" s="84">
        <f>D14-E14</f>
        <v>-3.2933549430254061E-3</v>
      </c>
    </row>
    <row r="14" spans="2:11" ht="15.75" thickBot="1" x14ac:dyDescent="0.3">
      <c r="D14" s="26">
        <f>ROUND(SUM(D10:J10),2)</f>
        <v>1586.96</v>
      </c>
      <c r="E14" s="79">
        <f>JointRV!K13*JointRV!N10</f>
        <v>1586.9632933549431</v>
      </c>
      <c r="G14" s="67"/>
      <c r="H14" s="68"/>
      <c r="I14" s="68"/>
      <c r="J14" s="85"/>
    </row>
  </sheetData>
  <mergeCells count="4">
    <mergeCell ref="D2:J2"/>
    <mergeCell ref="B4:B9"/>
    <mergeCell ref="G13:I14"/>
    <mergeCell ref="J13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JointRV</vt:lpstr>
      <vt:lpstr>COV</vt:lpstr>
      <vt:lpstr>COVar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</dc:creator>
  <cp:lastModifiedBy>Abid Javed</cp:lastModifiedBy>
  <dcterms:created xsi:type="dcterms:W3CDTF">2015-06-05T18:17:20Z</dcterms:created>
  <dcterms:modified xsi:type="dcterms:W3CDTF">2023-12-27T15:53:58Z</dcterms:modified>
</cp:coreProperties>
</file>