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19440" windowHeight="11760" tabRatio="811" firstSheet="14" activeTab="19"/>
  </bookViews>
  <sheets>
    <sheet name="Damage Note" sheetId="21" r:id="rId1"/>
    <sheet name="CuttingForm" sheetId="1" r:id="rId2"/>
    <sheet name="Material" sheetId="20" r:id="rId3"/>
    <sheet name="Issue" sheetId="15" r:id="rId4"/>
    <sheet name="DYEING" sheetId="19" r:id="rId5"/>
    <sheet name="RECEIVING " sheetId="16" r:id="rId6"/>
    <sheet name="MOM-01-Nov-2021" sheetId="17" r:id="rId7"/>
    <sheet name="Sheet7" sheetId="10" r:id="rId8"/>
    <sheet name="Scenario2-Garbar" sheetId="14" r:id="rId9"/>
    <sheet name="Done-Scenario1-Issue and Part r" sheetId="13" r:id="rId10"/>
    <sheet name="Recreation" sheetId="11" r:id="rId11"/>
    <sheet name="Embroidery Issue-Temporary" sheetId="12" r:id="rId12"/>
    <sheet name="Embroidery Issue" sheetId="8" r:id="rId13"/>
    <sheet name="EmbReceive" sheetId="9" r:id="rId14"/>
    <sheet name="obsolete-EmbroideryIssue" sheetId="2" r:id="rId15"/>
    <sheet name="obsolete-EmbroideryReceive" sheetId="3" r:id="rId16"/>
    <sheet name="osolete-EmbIssueReceive" sheetId="4" r:id="rId17"/>
    <sheet name="Observations" sheetId="5" r:id="rId18"/>
    <sheet name="Packing_Shipment_Finishing" sheetId="7" r:id="rId19"/>
    <sheet name="UI-Cutting-Form" sheetId="22" r:id="rId20"/>
  </sheets>
  <calcPr calcId="125725"/>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55" i="22"/>
  <c r="E54"/>
  <c r="E53"/>
  <c r="E56" s="1"/>
  <c r="E44"/>
  <c r="E43"/>
  <c r="E42"/>
  <c r="E45" s="1"/>
  <c r="E6"/>
  <c r="Q64" s="1"/>
  <c r="P11"/>
  <c r="P12"/>
  <c r="P13"/>
  <c r="P14"/>
  <c r="P15"/>
  <c r="P16"/>
  <c r="P17"/>
  <c r="P18"/>
  <c r="P19"/>
  <c r="P20"/>
  <c r="P21"/>
  <c r="P22"/>
  <c r="P23"/>
  <c r="P24"/>
  <c r="P64"/>
  <c r="O64"/>
  <c r="N64"/>
  <c r="M64"/>
  <c r="K64"/>
  <c r="O63"/>
  <c r="N63"/>
  <c r="P63" s="1"/>
  <c r="M63"/>
  <c r="K63" s="1"/>
  <c r="O62"/>
  <c r="N62"/>
  <c r="P62" s="1"/>
  <c r="M62"/>
  <c r="K62" s="1"/>
  <c r="P61"/>
  <c r="O61"/>
  <c r="N61"/>
  <c r="M61"/>
  <c r="K61"/>
  <c r="N60"/>
  <c r="P60" s="1"/>
  <c r="M60"/>
  <c r="K60" s="1"/>
  <c r="N24"/>
  <c r="O24" s="1"/>
  <c r="M24"/>
  <c r="K24"/>
  <c r="N23"/>
  <c r="O23" s="1"/>
  <c r="M23"/>
  <c r="K23"/>
  <c r="N22"/>
  <c r="O22" s="1"/>
  <c r="M22"/>
  <c r="K22"/>
  <c r="N21"/>
  <c r="O21" s="1"/>
  <c r="M21"/>
  <c r="K21"/>
  <c r="N20"/>
  <c r="O20" s="1"/>
  <c r="M20"/>
  <c r="K20"/>
  <c r="N19"/>
  <c r="O19" s="1"/>
  <c r="M19"/>
  <c r="K19"/>
  <c r="N18"/>
  <c r="O18" s="1"/>
  <c r="M18"/>
  <c r="K18"/>
  <c r="N17"/>
  <c r="O17" s="1"/>
  <c r="M17"/>
  <c r="K17"/>
  <c r="N16"/>
  <c r="M16"/>
  <c r="K16"/>
  <c r="O15"/>
  <c r="N15"/>
  <c r="M15"/>
  <c r="K15"/>
  <c r="N14"/>
  <c r="O14" s="1"/>
  <c r="M14"/>
  <c r="K14"/>
  <c r="N13"/>
  <c r="M13"/>
  <c r="K13"/>
  <c r="N12"/>
  <c r="O12" s="1"/>
  <c r="M12"/>
  <c r="K12"/>
  <c r="N11"/>
  <c r="M11"/>
  <c r="K11"/>
  <c r="N10"/>
  <c r="O10" s="1"/>
  <c r="P10" s="1"/>
  <c r="M10"/>
  <c r="K10" s="1"/>
  <c r="E3"/>
  <c r="AF5"/>
  <c r="AF4"/>
  <c r="AF3"/>
  <c r="K11" i="1"/>
  <c r="R60" i="22" l="1"/>
  <c r="R64"/>
  <c r="Q61"/>
  <c r="Q62"/>
  <c r="R62" s="1"/>
  <c r="Q63"/>
  <c r="R63" s="1"/>
  <c r="Q60"/>
  <c r="R61"/>
  <c r="O60"/>
  <c r="E4"/>
  <c r="O11"/>
  <c r="O13"/>
  <c r="Q11"/>
  <c r="R11" s="1"/>
  <c r="Q13"/>
  <c r="R13" s="1"/>
  <c r="Q15"/>
  <c r="R15" s="1"/>
  <c r="Q14"/>
  <c r="Q10"/>
  <c r="O16"/>
  <c r="E5"/>
  <c r="AC43" i="20"/>
  <c r="AC42"/>
  <c r="AC41"/>
  <c r="AC40"/>
  <c r="AC39"/>
  <c r="AC38"/>
  <c r="AC37"/>
  <c r="AC36"/>
  <c r="AC35"/>
  <c r="AC34"/>
  <c r="BH33"/>
  <c r="BG33"/>
  <c r="BF33"/>
  <c r="BE33"/>
  <c r="BD33"/>
  <c r="BC33"/>
  <c r="AC33"/>
  <c r="BH32"/>
  <c r="BG32"/>
  <c r="BF32"/>
  <c r="BE32"/>
  <c r="BD32"/>
  <c r="BC32"/>
  <c r="AC32"/>
  <c r="BH31"/>
  <c r="BG31"/>
  <c r="BF31"/>
  <c r="BE31"/>
  <c r="BD31"/>
  <c r="BC31"/>
  <c r="AC31"/>
  <c r="BH30"/>
  <c r="BG30"/>
  <c r="BF30"/>
  <c r="BE30"/>
  <c r="BD30"/>
  <c r="BC30"/>
  <c r="AC30"/>
  <c r="BH29"/>
  <c r="BG29"/>
  <c r="BF29"/>
  <c r="BE29"/>
  <c r="BD29"/>
  <c r="BC29"/>
  <c r="AC29"/>
  <c r="BH28"/>
  <c r="BG28"/>
  <c r="BF28"/>
  <c r="BE28"/>
  <c r="BD28"/>
  <c r="BC28"/>
  <c r="BH27"/>
  <c r="BG27"/>
  <c r="BF27"/>
  <c r="BE27"/>
  <c r="BD27"/>
  <c r="BC27"/>
  <c r="BH26"/>
  <c r="BG26"/>
  <c r="BF26"/>
  <c r="BE26"/>
  <c r="BD26"/>
  <c r="BC26"/>
  <c r="AO25"/>
  <c r="BD25" s="1"/>
  <c r="Y25"/>
  <c r="AG25" s="1"/>
  <c r="X25"/>
  <c r="AM25" s="1"/>
  <c r="W25"/>
  <c r="AL25" s="1"/>
  <c r="V25"/>
  <c r="AK25" s="1"/>
  <c r="U25"/>
  <c r="AC25" s="1"/>
  <c r="T25"/>
  <c r="AI25" s="1"/>
  <c r="N25"/>
  <c r="O25" s="1"/>
  <c r="M25"/>
  <c r="K25"/>
  <c r="AO24"/>
  <c r="BD24" s="1"/>
  <c r="AC24"/>
  <c r="AQ24" s="1"/>
  <c r="BF24" s="1"/>
  <c r="Y24"/>
  <c r="AN24" s="1"/>
  <c r="X24"/>
  <c r="AM24" s="1"/>
  <c r="W24"/>
  <c r="AL24" s="1"/>
  <c r="V24"/>
  <c r="AK24" s="1"/>
  <c r="U24"/>
  <c r="AJ24" s="1"/>
  <c r="T24"/>
  <c r="AI24" s="1"/>
  <c r="O24"/>
  <c r="N24"/>
  <c r="M24"/>
  <c r="K24"/>
  <c r="BD23"/>
  <c r="AO23"/>
  <c r="AJ23"/>
  <c r="Y23"/>
  <c r="AG23" s="1"/>
  <c r="X23"/>
  <c r="AM23" s="1"/>
  <c r="W23"/>
  <c r="AL23" s="1"/>
  <c r="V23"/>
  <c r="AK23" s="1"/>
  <c r="U23"/>
  <c r="AC23" s="1"/>
  <c r="T23"/>
  <c r="AI23" s="1"/>
  <c r="N23"/>
  <c r="O23" s="1"/>
  <c r="M23"/>
  <c r="K23"/>
  <c r="AO22"/>
  <c r="BD22" s="1"/>
  <c r="AC22"/>
  <c r="AQ22" s="1"/>
  <c r="BF22" s="1"/>
  <c r="AB22"/>
  <c r="Y22"/>
  <c r="AN22" s="1"/>
  <c r="X22"/>
  <c r="AM22" s="1"/>
  <c r="W22"/>
  <c r="AE22" s="1"/>
  <c r="V22"/>
  <c r="AK22" s="1"/>
  <c r="U22"/>
  <c r="AJ22" s="1"/>
  <c r="T22"/>
  <c r="AI22" s="1"/>
  <c r="N22"/>
  <c r="O22" s="1"/>
  <c r="M22"/>
  <c r="K22"/>
  <c r="BD21"/>
  <c r="AO21"/>
  <c r="Y21"/>
  <c r="AG21" s="1"/>
  <c r="X21"/>
  <c r="AM21" s="1"/>
  <c r="W21"/>
  <c r="AL21" s="1"/>
  <c r="V21"/>
  <c r="AK21" s="1"/>
  <c r="U21"/>
  <c r="AC21" s="1"/>
  <c r="T21"/>
  <c r="AI21" s="1"/>
  <c r="N21"/>
  <c r="O21" s="1"/>
  <c r="M21"/>
  <c r="K21"/>
  <c r="AO20"/>
  <c r="Y20"/>
  <c r="AN20" s="1"/>
  <c r="X20"/>
  <c r="AM20" s="1"/>
  <c r="W20"/>
  <c r="AL20" s="1"/>
  <c r="V20"/>
  <c r="AD20" s="1"/>
  <c r="U20"/>
  <c r="AJ20" s="1"/>
  <c r="T20"/>
  <c r="AI20" s="1"/>
  <c r="N20"/>
  <c r="O20" s="1"/>
  <c r="M20"/>
  <c r="K20"/>
  <c r="AO19"/>
  <c r="AB19"/>
  <c r="Y19"/>
  <c r="AN19" s="1"/>
  <c r="X19"/>
  <c r="AM19" s="1"/>
  <c r="W19"/>
  <c r="AE19" s="1"/>
  <c r="V19"/>
  <c r="AK19" s="1"/>
  <c r="U19"/>
  <c r="AJ19" s="1"/>
  <c r="T19"/>
  <c r="AI19" s="1"/>
  <c r="N19"/>
  <c r="O19" s="1"/>
  <c r="M19"/>
  <c r="K19"/>
  <c r="AO18"/>
  <c r="AM18"/>
  <c r="AG18"/>
  <c r="AD18"/>
  <c r="AC18"/>
  <c r="Y18"/>
  <c r="AN18" s="1"/>
  <c r="AU18" s="1"/>
  <c r="X18"/>
  <c r="AF18" s="1"/>
  <c r="W18"/>
  <c r="AL18" s="1"/>
  <c r="V18"/>
  <c r="AK18" s="1"/>
  <c r="U18"/>
  <c r="AJ18" s="1"/>
  <c r="T18"/>
  <c r="AB18" s="1"/>
  <c r="O18"/>
  <c r="N18"/>
  <c r="M18"/>
  <c r="K18"/>
  <c r="AO17"/>
  <c r="AJ17"/>
  <c r="AE17"/>
  <c r="AD17"/>
  <c r="Y17"/>
  <c r="AG17" s="1"/>
  <c r="X17"/>
  <c r="AM17" s="1"/>
  <c r="W17"/>
  <c r="AL17" s="1"/>
  <c r="V17"/>
  <c r="AK17" s="1"/>
  <c r="AR17" s="1"/>
  <c r="U17"/>
  <c r="AC17" s="1"/>
  <c r="T17"/>
  <c r="AI17" s="1"/>
  <c r="O17"/>
  <c r="N17"/>
  <c r="N26" s="1"/>
  <c r="M17"/>
  <c r="K17"/>
  <c r="AO16"/>
  <c r="AK16"/>
  <c r="Y16"/>
  <c r="X16"/>
  <c r="AM16" s="1"/>
  <c r="W16"/>
  <c r="AL16" s="1"/>
  <c r="V16"/>
  <c r="AD16" s="1"/>
  <c r="U16"/>
  <c r="AJ16" s="1"/>
  <c r="AQ16" s="1"/>
  <c r="T16"/>
  <c r="AI16" s="1"/>
  <c r="N16"/>
  <c r="P16" s="1"/>
  <c r="M16"/>
  <c r="K16"/>
  <c r="AO15"/>
  <c r="AN15"/>
  <c r="Y15"/>
  <c r="AG15" s="1"/>
  <c r="X15"/>
  <c r="W15"/>
  <c r="AL15" s="1"/>
  <c r="V15"/>
  <c r="AK15" s="1"/>
  <c r="U15"/>
  <c r="AJ15" s="1"/>
  <c r="AQ15" s="1"/>
  <c r="T15"/>
  <c r="O15"/>
  <c r="N15"/>
  <c r="P15" s="1"/>
  <c r="M15"/>
  <c r="K15"/>
  <c r="AO14"/>
  <c r="AF14"/>
  <c r="AD14"/>
  <c r="AR14" s="1"/>
  <c r="Y14"/>
  <c r="AN14" s="1"/>
  <c r="X14"/>
  <c r="AM14" s="1"/>
  <c r="AT14" s="1"/>
  <c r="W14"/>
  <c r="V14"/>
  <c r="AK14" s="1"/>
  <c r="U14"/>
  <c r="AJ14" s="1"/>
  <c r="AQ14" s="1"/>
  <c r="T14"/>
  <c r="AI14" s="1"/>
  <c r="N14"/>
  <c r="M14"/>
  <c r="K14"/>
  <c r="AO13"/>
  <c r="Y13"/>
  <c r="AN13" s="1"/>
  <c r="X13"/>
  <c r="AM13" s="1"/>
  <c r="W13"/>
  <c r="AE13" s="1"/>
  <c r="V13"/>
  <c r="U13"/>
  <c r="AJ13" s="1"/>
  <c r="AQ13" s="1"/>
  <c r="T13"/>
  <c r="AI13" s="1"/>
  <c r="N13"/>
  <c r="P13" s="1"/>
  <c r="M13"/>
  <c r="K13"/>
  <c r="AO12"/>
  <c r="AK12"/>
  <c r="Y12"/>
  <c r="X12"/>
  <c r="AM12" s="1"/>
  <c r="W12"/>
  <c r="AL12" s="1"/>
  <c r="V12"/>
  <c r="AD12" s="1"/>
  <c r="U12"/>
  <c r="AJ12" s="1"/>
  <c r="AQ12" s="1"/>
  <c r="T12"/>
  <c r="AI12" s="1"/>
  <c r="N12"/>
  <c r="P12" s="1"/>
  <c r="M12"/>
  <c r="K12"/>
  <c r="AO11"/>
  <c r="AN11"/>
  <c r="Y11"/>
  <c r="AG11" s="1"/>
  <c r="X11"/>
  <c r="W11"/>
  <c r="AL11" s="1"/>
  <c r="V11"/>
  <c r="AK11" s="1"/>
  <c r="U11"/>
  <c r="AJ11" s="1"/>
  <c r="AQ11" s="1"/>
  <c r="T11"/>
  <c r="O11"/>
  <c r="N11"/>
  <c r="P11" s="1"/>
  <c r="M11"/>
  <c r="K11"/>
  <c r="E7"/>
  <c r="J6"/>
  <c r="J5"/>
  <c r="J4"/>
  <c r="J18" i="19"/>
  <c r="J14"/>
  <c r="G17"/>
  <c r="BH33" i="15"/>
  <c r="BG33"/>
  <c r="BF33"/>
  <c r="BE33"/>
  <c r="BD33"/>
  <c r="BC33"/>
  <c r="BH32"/>
  <c r="BG32"/>
  <c r="BF32"/>
  <c r="BE32"/>
  <c r="BD32"/>
  <c r="BC32"/>
  <c r="BH31"/>
  <c r="BG31"/>
  <c r="BF31"/>
  <c r="BE31"/>
  <c r="BD31"/>
  <c r="BC31"/>
  <c r="BH30"/>
  <c r="BG30"/>
  <c r="BF30"/>
  <c r="BE30"/>
  <c r="BD30"/>
  <c r="BC30"/>
  <c r="BH29"/>
  <c r="BG29"/>
  <c r="BF29"/>
  <c r="BE29"/>
  <c r="BD29"/>
  <c r="BC29"/>
  <c r="BH28"/>
  <c r="BG28"/>
  <c r="BF28"/>
  <c r="BE28"/>
  <c r="BD28"/>
  <c r="BC28"/>
  <c r="BH27"/>
  <c r="BG27"/>
  <c r="BF27"/>
  <c r="BE27"/>
  <c r="BD27"/>
  <c r="BC27"/>
  <c r="BH26"/>
  <c r="BG26"/>
  <c r="BF26"/>
  <c r="BE26"/>
  <c r="BD26"/>
  <c r="BC26"/>
  <c r="BH25"/>
  <c r="BG25"/>
  <c r="BF25"/>
  <c r="BE25"/>
  <c r="BD25"/>
  <c r="BC25"/>
  <c r="BH24"/>
  <c r="BG24"/>
  <c r="BF24"/>
  <c r="BE24"/>
  <c r="BD24"/>
  <c r="BH23"/>
  <c r="BG23"/>
  <c r="BF23"/>
  <c r="BE23"/>
  <c r="BD23"/>
  <c r="BH22"/>
  <c r="BG22"/>
  <c r="BF22"/>
  <c r="BE22"/>
  <c r="BD22"/>
  <c r="BH21"/>
  <c r="BG21"/>
  <c r="BF21"/>
  <c r="BE21"/>
  <c r="BD21"/>
  <c r="BH20"/>
  <c r="BG20"/>
  <c r="BF20"/>
  <c r="BE20"/>
  <c r="BH19"/>
  <c r="BG19"/>
  <c r="BF19"/>
  <c r="BE19"/>
  <c r="AC30"/>
  <c r="AC31"/>
  <c r="AC32"/>
  <c r="AC33"/>
  <c r="AC34"/>
  <c r="AC35"/>
  <c r="AC36"/>
  <c r="AC37"/>
  <c r="AC38"/>
  <c r="AC39"/>
  <c r="AC40"/>
  <c r="AC41"/>
  <c r="AC42"/>
  <c r="AC43"/>
  <c r="AC29"/>
  <c r="BD14" i="16"/>
  <c r="BC14"/>
  <c r="BA14"/>
  <c r="AO25"/>
  <c r="Y25"/>
  <c r="AN25" s="1"/>
  <c r="X25"/>
  <c r="AM25" s="1"/>
  <c r="W25"/>
  <c r="AL25" s="1"/>
  <c r="V25"/>
  <c r="AD25" s="1"/>
  <c r="U25"/>
  <c r="AC25" s="1"/>
  <c r="T25"/>
  <c r="AI25" s="1"/>
  <c r="N25"/>
  <c r="O25" s="1"/>
  <c r="M25"/>
  <c r="K25"/>
  <c r="AO24"/>
  <c r="Y24"/>
  <c r="AN24" s="1"/>
  <c r="X24"/>
  <c r="AM24" s="1"/>
  <c r="W24"/>
  <c r="AE24" s="1"/>
  <c r="V24"/>
  <c r="AD24" s="1"/>
  <c r="U24"/>
  <c r="AJ24" s="1"/>
  <c r="T24"/>
  <c r="AI24" s="1"/>
  <c r="N24"/>
  <c r="O24" s="1"/>
  <c r="M24"/>
  <c r="K24"/>
  <c r="AO23"/>
  <c r="AG23"/>
  <c r="Y23"/>
  <c r="AN23" s="1"/>
  <c r="X23"/>
  <c r="AF23" s="1"/>
  <c r="W23"/>
  <c r="AE23" s="1"/>
  <c r="V23"/>
  <c r="AK23" s="1"/>
  <c r="U23"/>
  <c r="AJ23" s="1"/>
  <c r="T23"/>
  <c r="AB23" s="1"/>
  <c r="N23"/>
  <c r="O23" s="1"/>
  <c r="M23"/>
  <c r="K23"/>
  <c r="AO22"/>
  <c r="Y22"/>
  <c r="AN22" s="1"/>
  <c r="X22"/>
  <c r="AF22" s="1"/>
  <c r="W22"/>
  <c r="AL22" s="1"/>
  <c r="V22"/>
  <c r="AK22" s="1"/>
  <c r="U22"/>
  <c r="AJ22" s="1"/>
  <c r="T22"/>
  <c r="AI22" s="1"/>
  <c r="N22"/>
  <c r="O22" s="1"/>
  <c r="M22"/>
  <c r="K22"/>
  <c r="AO21"/>
  <c r="Y21"/>
  <c r="AN21" s="1"/>
  <c r="X21"/>
  <c r="AM21" s="1"/>
  <c r="W21"/>
  <c r="AL21" s="1"/>
  <c r="V21"/>
  <c r="AK21" s="1"/>
  <c r="U21"/>
  <c r="AJ21" s="1"/>
  <c r="T21"/>
  <c r="AI21" s="1"/>
  <c r="N21"/>
  <c r="O21" s="1"/>
  <c r="M21"/>
  <c r="K21"/>
  <c r="AO20"/>
  <c r="Y20"/>
  <c r="AN20" s="1"/>
  <c r="X20"/>
  <c r="AM20" s="1"/>
  <c r="W20"/>
  <c r="AL20" s="1"/>
  <c r="V20"/>
  <c r="AK20" s="1"/>
  <c r="U20"/>
  <c r="AJ20" s="1"/>
  <c r="T20"/>
  <c r="AI20" s="1"/>
  <c r="N20"/>
  <c r="O20" s="1"/>
  <c r="M20"/>
  <c r="K20"/>
  <c r="AO19"/>
  <c r="Y19"/>
  <c r="AN19" s="1"/>
  <c r="X19"/>
  <c r="AM19" s="1"/>
  <c r="W19"/>
  <c r="AE19" s="1"/>
  <c r="V19"/>
  <c r="AK19" s="1"/>
  <c r="U19"/>
  <c r="AJ19" s="1"/>
  <c r="T19"/>
  <c r="AI19" s="1"/>
  <c r="N19"/>
  <c r="O19" s="1"/>
  <c r="M19"/>
  <c r="K19"/>
  <c r="AO18"/>
  <c r="Y18"/>
  <c r="AN18" s="1"/>
  <c r="X18"/>
  <c r="AF18" s="1"/>
  <c r="W18"/>
  <c r="AL18" s="1"/>
  <c r="V18"/>
  <c r="AK18" s="1"/>
  <c r="U18"/>
  <c r="AJ18" s="1"/>
  <c r="T18"/>
  <c r="AB18" s="1"/>
  <c r="N18"/>
  <c r="O18" s="1"/>
  <c r="M18"/>
  <c r="K18"/>
  <c r="AO17"/>
  <c r="Y17"/>
  <c r="AG17" s="1"/>
  <c r="X17"/>
  <c r="AM17" s="1"/>
  <c r="W17"/>
  <c r="AL17" s="1"/>
  <c r="V17"/>
  <c r="AK17" s="1"/>
  <c r="U17"/>
  <c r="AC17" s="1"/>
  <c r="T17"/>
  <c r="AI17" s="1"/>
  <c r="N17"/>
  <c r="O17" s="1"/>
  <c r="M17"/>
  <c r="K17"/>
  <c r="AO16"/>
  <c r="Y16"/>
  <c r="AN16" s="1"/>
  <c r="X16"/>
  <c r="AM16" s="1"/>
  <c r="W16"/>
  <c r="AE16" s="1"/>
  <c r="V16"/>
  <c r="AD16" s="1"/>
  <c r="U16"/>
  <c r="AJ16" s="1"/>
  <c r="T16"/>
  <c r="AI16" s="1"/>
  <c r="N16"/>
  <c r="P16" s="1"/>
  <c r="M16"/>
  <c r="K16"/>
  <c r="AO15"/>
  <c r="Y15"/>
  <c r="AN15" s="1"/>
  <c r="X15"/>
  <c r="AM15" s="1"/>
  <c r="W15"/>
  <c r="AE15" s="1"/>
  <c r="V15"/>
  <c r="AD15" s="1"/>
  <c r="U15"/>
  <c r="AJ15" s="1"/>
  <c r="T15"/>
  <c r="AI15" s="1"/>
  <c r="N15"/>
  <c r="O15" s="1"/>
  <c r="M15"/>
  <c r="K15"/>
  <c r="AO14"/>
  <c r="Y14"/>
  <c r="AN14" s="1"/>
  <c r="X14"/>
  <c r="AM14" s="1"/>
  <c r="W14"/>
  <c r="AE14" s="1"/>
  <c r="V14"/>
  <c r="AD14" s="1"/>
  <c r="U14"/>
  <c r="AJ14" s="1"/>
  <c r="T14"/>
  <c r="AI14" s="1"/>
  <c r="N14"/>
  <c r="O14" s="1"/>
  <c r="M14"/>
  <c r="K14"/>
  <c r="AO13"/>
  <c r="Y13"/>
  <c r="AN13" s="1"/>
  <c r="X13"/>
  <c r="AM13" s="1"/>
  <c r="W13"/>
  <c r="AL13" s="1"/>
  <c r="V13"/>
  <c r="AD13" s="1"/>
  <c r="U13"/>
  <c r="AJ13" s="1"/>
  <c r="T13"/>
  <c r="AI13" s="1"/>
  <c r="N13"/>
  <c r="P13" s="1"/>
  <c r="M13"/>
  <c r="K13"/>
  <c r="AO12"/>
  <c r="Y12"/>
  <c r="AN12" s="1"/>
  <c r="X12"/>
  <c r="AM12" s="1"/>
  <c r="W12"/>
  <c r="AL12" s="1"/>
  <c r="V12"/>
  <c r="AD12" s="1"/>
  <c r="U12"/>
  <c r="AJ12" s="1"/>
  <c r="T12"/>
  <c r="AI12" s="1"/>
  <c r="O12"/>
  <c r="N12"/>
  <c r="P12" s="1"/>
  <c r="M12"/>
  <c r="K12"/>
  <c r="AO11"/>
  <c r="Y11"/>
  <c r="AN11" s="1"/>
  <c r="X11"/>
  <c r="AM11" s="1"/>
  <c r="W11"/>
  <c r="AL11" s="1"/>
  <c r="V11"/>
  <c r="AD11" s="1"/>
  <c r="U11"/>
  <c r="AJ11" s="1"/>
  <c r="T11"/>
  <c r="AI11" s="1"/>
  <c r="N11"/>
  <c r="P11" s="1"/>
  <c r="M11"/>
  <c r="K11"/>
  <c r="E7"/>
  <c r="J6"/>
  <c r="J5"/>
  <c r="J4"/>
  <c r="AO12" i="15"/>
  <c r="AO13"/>
  <c r="AO14"/>
  <c r="AO15"/>
  <c r="AO16"/>
  <c r="AO17"/>
  <c r="AO18"/>
  <c r="AO19"/>
  <c r="AO20"/>
  <c r="AO21"/>
  <c r="AO22"/>
  <c r="AO23"/>
  <c r="AO24"/>
  <c r="AO25"/>
  <c r="AO11"/>
  <c r="Y12"/>
  <c r="AN12" s="1"/>
  <c r="Y13"/>
  <c r="AG13" s="1"/>
  <c r="Y14"/>
  <c r="AG14" s="1"/>
  <c r="Y15"/>
  <c r="AN15" s="1"/>
  <c r="Y16"/>
  <c r="AN16" s="1"/>
  <c r="Y17"/>
  <c r="AG17" s="1"/>
  <c r="Y18"/>
  <c r="AG18" s="1"/>
  <c r="Y19"/>
  <c r="AG19" s="1"/>
  <c r="Y20"/>
  <c r="AN20" s="1"/>
  <c r="Y21"/>
  <c r="AG21" s="1"/>
  <c r="Y22"/>
  <c r="AG22" s="1"/>
  <c r="Y23"/>
  <c r="AG23" s="1"/>
  <c r="Y24"/>
  <c r="AN24" s="1"/>
  <c r="Y25"/>
  <c r="AG25" s="1"/>
  <c r="X12"/>
  <c r="AF12" s="1"/>
  <c r="X13"/>
  <c r="AF13" s="1"/>
  <c r="X14"/>
  <c r="AM14" s="1"/>
  <c r="X15"/>
  <c r="AF15" s="1"/>
  <c r="X16"/>
  <c r="AF16" s="1"/>
  <c r="X17"/>
  <c r="AM17" s="1"/>
  <c r="X18"/>
  <c r="AM18" s="1"/>
  <c r="X19"/>
  <c r="AF19" s="1"/>
  <c r="X20"/>
  <c r="AF20" s="1"/>
  <c r="X21"/>
  <c r="AF21" s="1"/>
  <c r="X22"/>
  <c r="AM22" s="1"/>
  <c r="X23"/>
  <c r="AF23" s="1"/>
  <c r="X24"/>
  <c r="AF24" s="1"/>
  <c r="X25"/>
  <c r="AF25" s="1"/>
  <c r="W12"/>
  <c r="AL12" s="1"/>
  <c r="W13"/>
  <c r="AE13" s="1"/>
  <c r="W14"/>
  <c r="AE14" s="1"/>
  <c r="W15"/>
  <c r="AE15" s="1"/>
  <c r="W16"/>
  <c r="AL16" s="1"/>
  <c r="W17"/>
  <c r="AE17" s="1"/>
  <c r="W18"/>
  <c r="AE18" s="1"/>
  <c r="W19"/>
  <c r="AL19" s="1"/>
  <c r="W20"/>
  <c r="AL20" s="1"/>
  <c r="W21"/>
  <c r="AE21" s="1"/>
  <c r="W22"/>
  <c r="AE22" s="1"/>
  <c r="W23"/>
  <c r="AE23" s="1"/>
  <c r="W24"/>
  <c r="AL24" s="1"/>
  <c r="W25"/>
  <c r="AE25" s="1"/>
  <c r="V12"/>
  <c r="AD12" s="1"/>
  <c r="V13"/>
  <c r="AK13" s="1"/>
  <c r="V14"/>
  <c r="AK14" s="1"/>
  <c r="V15"/>
  <c r="AD15" s="1"/>
  <c r="V16"/>
  <c r="AD16" s="1"/>
  <c r="V17"/>
  <c r="AD17" s="1"/>
  <c r="V18"/>
  <c r="AK18" s="1"/>
  <c r="V19"/>
  <c r="AD19" s="1"/>
  <c r="V20"/>
  <c r="AD20" s="1"/>
  <c r="V21"/>
  <c r="AK21" s="1"/>
  <c r="V22"/>
  <c r="AK22" s="1"/>
  <c r="V23"/>
  <c r="AD23" s="1"/>
  <c r="V24"/>
  <c r="AD24" s="1"/>
  <c r="V25"/>
  <c r="AD25" s="1"/>
  <c r="U12"/>
  <c r="AJ12" s="1"/>
  <c r="U13"/>
  <c r="U14"/>
  <c r="U15"/>
  <c r="AJ15" s="1"/>
  <c r="AQ15" s="1"/>
  <c r="U16"/>
  <c r="AJ16" s="1"/>
  <c r="U17"/>
  <c r="AC17" s="1"/>
  <c r="U18"/>
  <c r="AC18" s="1"/>
  <c r="U19"/>
  <c r="AC19" s="1"/>
  <c r="U20"/>
  <c r="AJ20" s="1"/>
  <c r="U21"/>
  <c r="AC21" s="1"/>
  <c r="U22"/>
  <c r="AC22" s="1"/>
  <c r="U23"/>
  <c r="AJ23" s="1"/>
  <c r="U24"/>
  <c r="AJ24" s="1"/>
  <c r="U25"/>
  <c r="AC25" s="1"/>
  <c r="Y11"/>
  <c r="AG11" s="1"/>
  <c r="X11"/>
  <c r="AM11" s="1"/>
  <c r="W11"/>
  <c r="AL11" s="1"/>
  <c r="V11"/>
  <c r="AD11" s="1"/>
  <c r="U11"/>
  <c r="T12"/>
  <c r="AI12" s="1"/>
  <c r="T13"/>
  <c r="AB13" s="1"/>
  <c r="T14"/>
  <c r="AB14" s="1"/>
  <c r="T15"/>
  <c r="AB15" s="1"/>
  <c r="T16"/>
  <c r="AB16" s="1"/>
  <c r="T17"/>
  <c r="AI17" s="1"/>
  <c r="T18"/>
  <c r="AB18" s="1"/>
  <c r="T19"/>
  <c r="AB19" s="1"/>
  <c r="T20"/>
  <c r="AI20" s="1"/>
  <c r="T21"/>
  <c r="AB21" s="1"/>
  <c r="T22"/>
  <c r="AB22" s="1"/>
  <c r="T23"/>
  <c r="AB23" s="1"/>
  <c r="T24"/>
  <c r="AB24" s="1"/>
  <c r="T25"/>
  <c r="AI25" s="1"/>
  <c r="T11"/>
  <c r="AB11" s="1"/>
  <c r="N25"/>
  <c r="O25" s="1"/>
  <c r="M25"/>
  <c r="K25"/>
  <c r="N24"/>
  <c r="O24" s="1"/>
  <c r="M24"/>
  <c r="K24"/>
  <c r="N23"/>
  <c r="O23" s="1"/>
  <c r="M23"/>
  <c r="K23"/>
  <c r="N22"/>
  <c r="O22" s="1"/>
  <c r="M22"/>
  <c r="K22"/>
  <c r="N21"/>
  <c r="O21" s="1"/>
  <c r="M21"/>
  <c r="K21"/>
  <c r="N20"/>
  <c r="O20" s="1"/>
  <c r="M20"/>
  <c r="K20"/>
  <c r="N19"/>
  <c r="O19" s="1"/>
  <c r="M19"/>
  <c r="K19"/>
  <c r="N18"/>
  <c r="O18" s="1"/>
  <c r="M18"/>
  <c r="K18"/>
  <c r="N17"/>
  <c r="O17" s="1"/>
  <c r="M17"/>
  <c r="K17"/>
  <c r="N16"/>
  <c r="P16" s="1"/>
  <c r="M16"/>
  <c r="K16"/>
  <c r="N15"/>
  <c r="P15" s="1"/>
  <c r="M15"/>
  <c r="K15"/>
  <c r="N14"/>
  <c r="P14" s="1"/>
  <c r="M14"/>
  <c r="K14"/>
  <c r="N13"/>
  <c r="O13" s="1"/>
  <c r="M13"/>
  <c r="K13"/>
  <c r="N12"/>
  <c r="P12" s="1"/>
  <c r="M12"/>
  <c r="K12"/>
  <c r="N11"/>
  <c r="M11"/>
  <c r="K11"/>
  <c r="E7"/>
  <c r="J6"/>
  <c r="J5"/>
  <c r="J4"/>
  <c r="M11" i="1"/>
  <c r="G104" i="14"/>
  <c r="E104"/>
  <c r="H103"/>
  <c r="H102"/>
  <c r="H101"/>
  <c r="H100"/>
  <c r="H99"/>
  <c r="H98"/>
  <c r="H10"/>
  <c r="J10" s="1"/>
  <c r="N21" i="1"/>
  <c r="O21" s="1"/>
  <c r="Q13" i="14"/>
  <c r="W7" s="1"/>
  <c r="N13"/>
  <c r="K13"/>
  <c r="G13"/>
  <c r="E13"/>
  <c r="J8"/>
  <c r="H9"/>
  <c r="J9" s="1"/>
  <c r="H11"/>
  <c r="J11" s="1"/>
  <c r="H12"/>
  <c r="J12" s="1"/>
  <c r="H7"/>
  <c r="J72"/>
  <c r="J73"/>
  <c r="J71"/>
  <c r="H74"/>
  <c r="G74"/>
  <c r="E74"/>
  <c r="G49"/>
  <c r="E49"/>
  <c r="G40"/>
  <c r="H39"/>
  <c r="M39" s="1"/>
  <c r="H38"/>
  <c r="M38" s="1"/>
  <c r="H37"/>
  <c r="H31"/>
  <c r="G31"/>
  <c r="E31"/>
  <c r="G50" i="13"/>
  <c r="F50"/>
  <c r="E50"/>
  <c r="G42"/>
  <c r="F42"/>
  <c r="E42"/>
  <c r="G33"/>
  <c r="F33"/>
  <c r="E33"/>
  <c r="E10"/>
  <c r="F10"/>
  <c r="O10"/>
  <c r="L10"/>
  <c r="I10"/>
  <c r="P14" i="9"/>
  <c r="P15"/>
  <c r="P16"/>
  <c r="P17"/>
  <c r="P18"/>
  <c r="P13"/>
  <c r="D7" i="12"/>
  <c r="J5" i="1"/>
  <c r="J6"/>
  <c r="J4"/>
  <c r="E7" i="11"/>
  <c r="O11" i="10"/>
  <c r="O10"/>
  <c r="O5"/>
  <c r="O4"/>
  <c r="M12"/>
  <c r="J12"/>
  <c r="G12"/>
  <c r="D12"/>
  <c r="B12"/>
  <c r="L25" i="7"/>
  <c r="L26"/>
  <c r="L27"/>
  <c r="M27" s="1"/>
  <c r="L28"/>
  <c r="L29"/>
  <c r="L24"/>
  <c r="K25"/>
  <c r="K26"/>
  <c r="K27"/>
  <c r="K28"/>
  <c r="K29"/>
  <c r="M29" s="1"/>
  <c r="K24"/>
  <c r="M12" i="1"/>
  <c r="M13"/>
  <c r="M14"/>
  <c r="M15"/>
  <c r="M16"/>
  <c r="M17"/>
  <c r="M18"/>
  <c r="M19"/>
  <c r="M20"/>
  <c r="M21"/>
  <c r="M22"/>
  <c r="M23"/>
  <c r="M24"/>
  <c r="M25"/>
  <c r="K12"/>
  <c r="K13"/>
  <c r="K14"/>
  <c r="K15"/>
  <c r="K16"/>
  <c r="K17"/>
  <c r="K18"/>
  <c r="K19"/>
  <c r="K20"/>
  <c r="K21"/>
  <c r="K22"/>
  <c r="K23"/>
  <c r="K24"/>
  <c r="K25"/>
  <c r="N12"/>
  <c r="P12" s="1"/>
  <c r="N13"/>
  <c r="O13" s="1"/>
  <c r="N14"/>
  <c r="O14" s="1"/>
  <c r="N15"/>
  <c r="O15" s="1"/>
  <c r="N16"/>
  <c r="O16" s="1"/>
  <c r="N17"/>
  <c r="O17" s="1"/>
  <c r="N18"/>
  <c r="O18" s="1"/>
  <c r="N19"/>
  <c r="O19" s="1"/>
  <c r="N20"/>
  <c r="O20" s="1"/>
  <c r="N22"/>
  <c r="O22" s="1"/>
  <c r="N23"/>
  <c r="O23" s="1"/>
  <c r="N24"/>
  <c r="O24" s="1"/>
  <c r="N25"/>
  <c r="O25" s="1"/>
  <c r="O60" i="10"/>
  <c r="M61"/>
  <c r="J61"/>
  <c r="G61"/>
  <c r="D61"/>
  <c r="B61"/>
  <c r="O59"/>
  <c r="M58"/>
  <c r="O62" s="1"/>
  <c r="J58"/>
  <c r="G58"/>
  <c r="D58"/>
  <c r="B58"/>
  <c r="O56"/>
  <c r="O58" s="1"/>
  <c r="M6"/>
  <c r="J6"/>
  <c r="G6"/>
  <c r="D6"/>
  <c r="B6"/>
  <c r="J7" i="9"/>
  <c r="F7" i="8"/>
  <c r="E7" i="1"/>
  <c r="C25" i="7"/>
  <c r="C26"/>
  <c r="C27"/>
  <c r="C28"/>
  <c r="C29"/>
  <c r="C24"/>
  <c r="D25"/>
  <c r="D26"/>
  <c r="D27"/>
  <c r="D28"/>
  <c r="D29"/>
  <c r="D24"/>
  <c r="G30"/>
  <c r="O22"/>
  <c r="J22"/>
  <c r="H22"/>
  <c r="F22"/>
  <c r="D22"/>
  <c r="H11" i="4"/>
  <c r="H12"/>
  <c r="E22"/>
  <c r="R22"/>
  <c r="O22"/>
  <c r="L22"/>
  <c r="I22"/>
  <c r="D22"/>
  <c r="H22" i="3"/>
  <c r="L22"/>
  <c r="J22"/>
  <c r="F22"/>
  <c r="D22"/>
  <c r="L22" i="2"/>
  <c r="J22"/>
  <c r="H22"/>
  <c r="F22"/>
  <c r="D22"/>
  <c r="Q12" i="22" l="1"/>
  <c r="R12" s="1"/>
  <c r="R10"/>
  <c r="R14"/>
  <c r="AQ18" i="20"/>
  <c r="AE20"/>
  <c r="AF20"/>
  <c r="AT20" s="1"/>
  <c r="AE23"/>
  <c r="AS23" s="1"/>
  <c r="BH23" s="1"/>
  <c r="AF24"/>
  <c r="K26"/>
  <c r="S26" s="1"/>
  <c r="Q13" s="1"/>
  <c r="R13" s="1"/>
  <c r="AC19"/>
  <c r="AQ19" s="1"/>
  <c r="BF19" s="1"/>
  <c r="AE21"/>
  <c r="AS21" s="1"/>
  <c r="BH21" s="1"/>
  <c r="AP22"/>
  <c r="BE22" s="1"/>
  <c r="AF22"/>
  <c r="AT22" s="1"/>
  <c r="AG24"/>
  <c r="AR25"/>
  <c r="BG25" s="1"/>
  <c r="AD25"/>
  <c r="AG19"/>
  <c r="AS20"/>
  <c r="BH20" s="1"/>
  <c r="AD23"/>
  <c r="AR23" s="1"/>
  <c r="BG23" s="1"/>
  <c r="AD21"/>
  <c r="AR21" s="1"/>
  <c r="BG21" s="1"/>
  <c r="AT24"/>
  <c r="AP19"/>
  <c r="BE19" s="1"/>
  <c r="AT19"/>
  <c r="AF19"/>
  <c r="AB20"/>
  <c r="AP20" s="1"/>
  <c r="BE20" s="1"/>
  <c r="AG22"/>
  <c r="AU22" s="1"/>
  <c r="AB24"/>
  <c r="AP24" s="1"/>
  <c r="BE24" s="1"/>
  <c r="AE25"/>
  <c r="AE11"/>
  <c r="AR12"/>
  <c r="AF13"/>
  <c r="AT13" s="1"/>
  <c r="AE15"/>
  <c r="AS15" s="1"/>
  <c r="AR16"/>
  <c r="O12"/>
  <c r="O13"/>
  <c r="AG13"/>
  <c r="AU13" s="1"/>
  <c r="AG14"/>
  <c r="AU14" s="1"/>
  <c r="O16"/>
  <c r="AS12"/>
  <c r="AE12"/>
  <c r="AB13"/>
  <c r="AP13" s="1"/>
  <c r="AL13"/>
  <c r="AS13" s="1"/>
  <c r="AB14"/>
  <c r="AP14" s="1"/>
  <c r="AE16"/>
  <c r="AS16" s="1"/>
  <c r="AD11"/>
  <c r="AR11" s="1"/>
  <c r="AU11"/>
  <c r="AF12"/>
  <c r="AD15"/>
  <c r="AR15" s="1"/>
  <c r="AU15"/>
  <c r="AF16"/>
  <c r="AT16" s="1"/>
  <c r="AL14"/>
  <c r="AE14"/>
  <c r="AI15"/>
  <c r="AB15"/>
  <c r="AM15"/>
  <c r="AF15"/>
  <c r="AN21"/>
  <c r="AU21" s="1"/>
  <c r="AT12"/>
  <c r="AK13"/>
  <c r="AD13"/>
  <c r="AS17"/>
  <c r="AR18"/>
  <c r="AU19"/>
  <c r="AQ23"/>
  <c r="BF23" s="1"/>
  <c r="AU23"/>
  <c r="AN23"/>
  <c r="AS11"/>
  <c r="AN12"/>
  <c r="AG12"/>
  <c r="Q15"/>
  <c r="R15" s="1"/>
  <c r="Q11"/>
  <c r="R11" s="1"/>
  <c r="AT18"/>
  <c r="AL19"/>
  <c r="AS19" s="1"/>
  <c r="BH19" s="1"/>
  <c r="AU24"/>
  <c r="AI11"/>
  <c r="AB11"/>
  <c r="AM11"/>
  <c r="AF11"/>
  <c r="AT11" s="1"/>
  <c r="P14"/>
  <c r="O14"/>
  <c r="AN16"/>
  <c r="AG16"/>
  <c r="AQ17"/>
  <c r="AN17"/>
  <c r="AU17" s="1"/>
  <c r="AI18"/>
  <c r="AP18" s="1"/>
  <c r="AK20"/>
  <c r="AR20" s="1"/>
  <c r="BG20" s="1"/>
  <c r="AJ21"/>
  <c r="AQ21" s="1"/>
  <c r="BF21" s="1"/>
  <c r="AL22"/>
  <c r="AS22" s="1"/>
  <c r="BH22" s="1"/>
  <c r="AS25"/>
  <c r="BH25" s="1"/>
  <c r="AJ25"/>
  <c r="AQ25" s="1"/>
  <c r="BF25" s="1"/>
  <c r="AB12"/>
  <c r="AP12" s="1"/>
  <c r="AB16"/>
  <c r="AP16" s="1"/>
  <c r="AB17"/>
  <c r="AP17" s="1"/>
  <c r="AF17"/>
  <c r="AT17" s="1"/>
  <c r="AE18"/>
  <c r="AS18" s="1"/>
  <c r="AD19"/>
  <c r="AR19" s="1"/>
  <c r="BG19" s="1"/>
  <c r="AC20"/>
  <c r="AQ20" s="1"/>
  <c r="BF20" s="1"/>
  <c r="AG20"/>
  <c r="AU20" s="1"/>
  <c r="AB21"/>
  <c r="AP21" s="1"/>
  <c r="BE21" s="1"/>
  <c r="AF21"/>
  <c r="AT21" s="1"/>
  <c r="AD22"/>
  <c r="AR22" s="1"/>
  <c r="BG22" s="1"/>
  <c r="AB23"/>
  <c r="AP23" s="1"/>
  <c r="BE23" s="1"/>
  <c r="AF23"/>
  <c r="AT23" s="1"/>
  <c r="AD24"/>
  <c r="AR24" s="1"/>
  <c r="BG24" s="1"/>
  <c r="AB25"/>
  <c r="AP25" s="1"/>
  <c r="BE25" s="1"/>
  <c r="AF25"/>
  <c r="AT25" s="1"/>
  <c r="AN25"/>
  <c r="BC25" s="1"/>
  <c r="AE24"/>
  <c r="AS24" s="1"/>
  <c r="BH24" s="1"/>
  <c r="AD13" i="15"/>
  <c r="AR13" s="1"/>
  <c r="AG15"/>
  <c r="AU15" s="1"/>
  <c r="AK25"/>
  <c r="AR25" s="1"/>
  <c r="AL15"/>
  <c r="AS15" s="1"/>
  <c r="AN23"/>
  <c r="AU23" s="1"/>
  <c r="AB12"/>
  <c r="AP12" s="1"/>
  <c r="AE19"/>
  <c r="AK11"/>
  <c r="AR11" s="1"/>
  <c r="AK17"/>
  <c r="AR17" s="1"/>
  <c r="AM25"/>
  <c r="AT25" s="1"/>
  <c r="AN19"/>
  <c r="AC23"/>
  <c r="AQ23" s="1"/>
  <c r="AJ19"/>
  <c r="AM21"/>
  <c r="AL23"/>
  <c r="AS23" s="1"/>
  <c r="AM13"/>
  <c r="AT13" s="1"/>
  <c r="AQ19"/>
  <c r="AT21"/>
  <c r="AU19"/>
  <c r="AB20"/>
  <c r="AP20" s="1"/>
  <c r="AD21"/>
  <c r="AR21" s="1"/>
  <c r="AF17"/>
  <c r="AT17" s="1"/>
  <c r="AS19"/>
  <c r="AU23" i="16"/>
  <c r="AC22"/>
  <c r="P15"/>
  <c r="AF15"/>
  <c r="AT15" s="1"/>
  <c r="AC19"/>
  <c r="AQ19" s="1"/>
  <c r="AD18"/>
  <c r="AB15"/>
  <c r="AP15" s="1"/>
  <c r="AB16"/>
  <c r="AP16" s="1"/>
  <c r="AK13"/>
  <c r="AR13" s="1"/>
  <c r="O11"/>
  <c r="AB11"/>
  <c r="AP11" s="1"/>
  <c r="AK12"/>
  <c r="AR12" s="1"/>
  <c r="P14"/>
  <c r="AC18"/>
  <c r="AQ18" s="1"/>
  <c r="AE11"/>
  <c r="AS11" s="1"/>
  <c r="AB12"/>
  <c r="AP12" s="1"/>
  <c r="O13"/>
  <c r="AF16"/>
  <c r="AT16" s="1"/>
  <c r="N26"/>
  <c r="AD17"/>
  <c r="AR17" s="1"/>
  <c r="AG18"/>
  <c r="AU18" s="1"/>
  <c r="AG19"/>
  <c r="AU19" s="1"/>
  <c r="AB20"/>
  <c r="AP20" s="1"/>
  <c r="AD22"/>
  <c r="AR22" s="1"/>
  <c r="N27"/>
  <c r="AF11"/>
  <c r="AT11" s="1"/>
  <c r="AE12"/>
  <c r="AS12" s="1"/>
  <c r="AB13"/>
  <c r="AP13" s="1"/>
  <c r="AB14"/>
  <c r="AP14" s="1"/>
  <c r="AE17"/>
  <c r="AS17" s="1"/>
  <c r="K26"/>
  <c r="S26" s="1"/>
  <c r="Q14" s="1"/>
  <c r="AB19"/>
  <c r="AP19" s="1"/>
  <c r="AL19"/>
  <c r="AS19" s="1"/>
  <c r="AE20"/>
  <c r="AS20" s="1"/>
  <c r="AG22"/>
  <c r="AU22" s="1"/>
  <c r="AC23"/>
  <c r="AQ23" s="1"/>
  <c r="AB24"/>
  <c r="AP24" s="1"/>
  <c r="AE25"/>
  <c r="AS25" s="1"/>
  <c r="AF13"/>
  <c r="AT13" s="1"/>
  <c r="AF19"/>
  <c r="AT19" s="1"/>
  <c r="AE21"/>
  <c r="AS21" s="1"/>
  <c r="AK11"/>
  <c r="AR11" s="1"/>
  <c r="AF12"/>
  <c r="AT12" s="1"/>
  <c r="AE13"/>
  <c r="AS13" s="1"/>
  <c r="AF14"/>
  <c r="AT14" s="1"/>
  <c r="AJ17"/>
  <c r="AQ17" s="1"/>
  <c r="AF20"/>
  <c r="AT20" s="1"/>
  <c r="AD21"/>
  <c r="AR21" s="1"/>
  <c r="AQ22"/>
  <c r="AF24"/>
  <c r="AT24" s="1"/>
  <c r="AK16"/>
  <c r="AR16" s="1"/>
  <c r="AN17"/>
  <c r="AU17" s="1"/>
  <c r="AM18"/>
  <c r="AT18" s="1"/>
  <c r="AK14"/>
  <c r="AR14" s="1"/>
  <c r="AK15"/>
  <c r="AR15" s="1"/>
  <c r="AR18"/>
  <c r="AI18"/>
  <c r="AP18" s="1"/>
  <c r="AK24"/>
  <c r="AR24" s="1"/>
  <c r="AJ25"/>
  <c r="AQ25" s="1"/>
  <c r="AC11"/>
  <c r="AQ11" s="1"/>
  <c r="AG11"/>
  <c r="AU11" s="1"/>
  <c r="AC12"/>
  <c r="AQ12" s="1"/>
  <c r="AG12"/>
  <c r="AU12" s="1"/>
  <c r="AC13"/>
  <c r="AQ13" s="1"/>
  <c r="AG13"/>
  <c r="AU13" s="1"/>
  <c r="AC14"/>
  <c r="AQ14" s="1"/>
  <c r="AG14"/>
  <c r="AU14" s="1"/>
  <c r="AL14"/>
  <c r="AS14" s="1"/>
  <c r="AC15"/>
  <c r="AQ15" s="1"/>
  <c r="AG15"/>
  <c r="AU15" s="1"/>
  <c r="AL15"/>
  <c r="AS15" s="1"/>
  <c r="AC16"/>
  <c r="AQ16" s="1"/>
  <c r="AG16"/>
  <c r="AU16" s="1"/>
  <c r="AL16"/>
  <c r="AS16" s="1"/>
  <c r="AB17"/>
  <c r="AP17" s="1"/>
  <c r="AF17"/>
  <c r="AT17" s="1"/>
  <c r="AE18"/>
  <c r="AS18" s="1"/>
  <c r="AD19"/>
  <c r="AR19" s="1"/>
  <c r="AC20"/>
  <c r="AQ20" s="1"/>
  <c r="AG20"/>
  <c r="AU20" s="1"/>
  <c r="AB21"/>
  <c r="AP21" s="1"/>
  <c r="AF21"/>
  <c r="AT21" s="1"/>
  <c r="AE22"/>
  <c r="AS22" s="1"/>
  <c r="AD23"/>
  <c r="AR23" s="1"/>
  <c r="AI23"/>
  <c r="AP23" s="1"/>
  <c r="AM23"/>
  <c r="AT23" s="1"/>
  <c r="AC24"/>
  <c r="AQ24" s="1"/>
  <c r="AG24"/>
  <c r="AU24" s="1"/>
  <c r="AL24"/>
  <c r="AS24" s="1"/>
  <c r="AB25"/>
  <c r="AP25" s="1"/>
  <c r="AF25"/>
  <c r="AT25" s="1"/>
  <c r="AK25"/>
  <c r="AR25" s="1"/>
  <c r="AM22"/>
  <c r="AT22" s="1"/>
  <c r="AL23"/>
  <c r="AS23" s="1"/>
  <c r="O16"/>
  <c r="AD20"/>
  <c r="AR20" s="1"/>
  <c r="AC21"/>
  <c r="AQ21" s="1"/>
  <c r="AG21"/>
  <c r="AU21" s="1"/>
  <c r="AB22"/>
  <c r="AP22" s="1"/>
  <c r="AG25"/>
  <c r="AU25" s="1"/>
  <c r="AI21" i="15"/>
  <c r="AP21" s="1"/>
  <c r="AB25"/>
  <c r="AP25" s="1"/>
  <c r="AB17"/>
  <c r="AP17" s="1"/>
  <c r="AE11"/>
  <c r="AS11" s="1"/>
  <c r="AC20"/>
  <c r="AQ20" s="1"/>
  <c r="AQ12"/>
  <c r="AD18"/>
  <c r="AR18" s="1"/>
  <c r="AE24"/>
  <c r="AS24" s="1"/>
  <c r="AE16"/>
  <c r="AS16" s="1"/>
  <c r="AF22"/>
  <c r="AT22" s="1"/>
  <c r="AF14"/>
  <c r="AT14" s="1"/>
  <c r="AG20"/>
  <c r="AU20" s="1"/>
  <c r="AG12"/>
  <c r="AU12" s="1"/>
  <c r="AI24"/>
  <c r="AP24" s="1"/>
  <c r="AI16"/>
  <c r="AP16" s="1"/>
  <c r="AJ22"/>
  <c r="AQ22" s="1"/>
  <c r="AJ18"/>
  <c r="AQ18" s="1"/>
  <c r="AJ14"/>
  <c r="AQ14" s="1"/>
  <c r="AK24"/>
  <c r="AR24" s="1"/>
  <c r="AK20"/>
  <c r="AR20" s="1"/>
  <c r="AK16"/>
  <c r="AR16" s="1"/>
  <c r="AK12"/>
  <c r="AR12" s="1"/>
  <c r="AL22"/>
  <c r="AS22" s="1"/>
  <c r="AL18"/>
  <c r="AS18" s="1"/>
  <c r="AL14"/>
  <c r="AS14" s="1"/>
  <c r="AM24"/>
  <c r="AT24" s="1"/>
  <c r="AM20"/>
  <c r="AT20" s="1"/>
  <c r="AM16"/>
  <c r="AT16" s="1"/>
  <c r="AM12"/>
  <c r="AT12" s="1"/>
  <c r="AN22"/>
  <c r="AU22" s="1"/>
  <c r="AN18"/>
  <c r="AU18" s="1"/>
  <c r="AN14"/>
  <c r="AU14" s="1"/>
  <c r="AI13"/>
  <c r="AP13" s="1"/>
  <c r="AF11"/>
  <c r="AT11" s="1"/>
  <c r="AI11"/>
  <c r="AP11" s="1"/>
  <c r="AI23"/>
  <c r="AP23" s="1"/>
  <c r="AI19"/>
  <c r="AP19" s="1"/>
  <c r="AI15"/>
  <c r="AP15" s="1"/>
  <c r="AJ25"/>
  <c r="AQ25" s="1"/>
  <c r="AJ21"/>
  <c r="AQ21" s="1"/>
  <c r="AJ17"/>
  <c r="AQ17" s="1"/>
  <c r="AJ13"/>
  <c r="AQ13" s="1"/>
  <c r="AK23"/>
  <c r="AR23" s="1"/>
  <c r="AK19"/>
  <c r="AR19" s="1"/>
  <c r="AK15"/>
  <c r="AR15" s="1"/>
  <c r="AL25"/>
  <c r="AS25" s="1"/>
  <c r="AL21"/>
  <c r="AS21" s="1"/>
  <c r="AL17"/>
  <c r="AS17" s="1"/>
  <c r="AL13"/>
  <c r="AS13" s="1"/>
  <c r="AM23"/>
  <c r="AT23" s="1"/>
  <c r="AM19"/>
  <c r="AT19" s="1"/>
  <c r="AM15"/>
  <c r="AT15" s="1"/>
  <c r="AN25"/>
  <c r="AU25" s="1"/>
  <c r="AN21"/>
  <c r="AU21" s="1"/>
  <c r="AN17"/>
  <c r="AU17" s="1"/>
  <c r="AN13"/>
  <c r="AU13" s="1"/>
  <c r="AC24"/>
  <c r="AQ24" s="1"/>
  <c r="AQ16"/>
  <c r="AD22"/>
  <c r="AR22" s="1"/>
  <c r="AD14"/>
  <c r="AR14" s="1"/>
  <c r="AE20"/>
  <c r="AS20" s="1"/>
  <c r="AE12"/>
  <c r="AS12" s="1"/>
  <c r="AF18"/>
  <c r="AT18" s="1"/>
  <c r="AG24"/>
  <c r="AU24" s="1"/>
  <c r="AG16"/>
  <c r="AU16" s="1"/>
  <c r="AJ11"/>
  <c r="AQ11" s="1"/>
  <c r="AN11"/>
  <c r="AU11" s="1"/>
  <c r="AI22"/>
  <c r="AP22" s="1"/>
  <c r="AI18"/>
  <c r="AP18" s="1"/>
  <c r="AI14"/>
  <c r="AP14" s="1"/>
  <c r="O16"/>
  <c r="O12"/>
  <c r="P13"/>
  <c r="O14"/>
  <c r="K26"/>
  <c r="S26" s="1"/>
  <c r="Q15" s="1"/>
  <c r="R15" s="1"/>
  <c r="O11"/>
  <c r="O15"/>
  <c r="N26"/>
  <c r="P11"/>
  <c r="N11" i="1"/>
  <c r="H104" i="14"/>
  <c r="H13"/>
  <c r="L10"/>
  <c r="M10" s="1"/>
  <c r="L9"/>
  <c r="M9"/>
  <c r="L11"/>
  <c r="M11" s="1"/>
  <c r="L12"/>
  <c r="M12" s="1"/>
  <c r="L8"/>
  <c r="M8" s="1"/>
  <c r="J7"/>
  <c r="H40"/>
  <c r="M37"/>
  <c r="M40" s="1"/>
  <c r="O61" i="10"/>
  <c r="M28" i="7"/>
  <c r="M24"/>
  <c r="M26"/>
  <c r="P14" i="1"/>
  <c r="O12" i="10"/>
  <c r="O63"/>
  <c r="M25" i="7"/>
  <c r="O12" i="1"/>
  <c r="P13"/>
  <c r="P15"/>
  <c r="P16"/>
  <c r="K26"/>
  <c r="S26" s="1"/>
  <c r="N26"/>
  <c r="Q12" i="20" l="1"/>
  <c r="R12" s="1"/>
  <c r="Q14"/>
  <c r="R14"/>
  <c r="Q16"/>
  <c r="R16" s="1"/>
  <c r="AT15"/>
  <c r="AS14"/>
  <c r="AU25"/>
  <c r="AP11"/>
  <c r="AU12"/>
  <c r="AR13"/>
  <c r="AP15"/>
  <c r="AU16"/>
  <c r="W10" i="14"/>
  <c r="R15"/>
  <c r="R14" i="16"/>
  <c r="Q15"/>
  <c r="R15" s="1"/>
  <c r="Q13"/>
  <c r="R13" s="1"/>
  <c r="Q12"/>
  <c r="R12" s="1"/>
  <c r="Q16"/>
  <c r="R16" s="1"/>
  <c r="Q11"/>
  <c r="R11" s="1"/>
  <c r="Q14" i="15"/>
  <c r="R14" s="1"/>
  <c r="Q12"/>
  <c r="R12" s="1"/>
  <c r="Q16"/>
  <c r="R16" s="1"/>
  <c r="Q11"/>
  <c r="R11" s="1"/>
  <c r="Q13"/>
  <c r="R13" s="1"/>
  <c r="O11" i="1"/>
  <c r="N27"/>
  <c r="P11"/>
  <c r="O10" i="14"/>
  <c r="R10" s="1"/>
  <c r="O12"/>
  <c r="R12" s="1"/>
  <c r="O11"/>
  <c r="R11" s="1"/>
  <c r="L7"/>
  <c r="L13" s="1"/>
  <c r="J13"/>
  <c r="O8"/>
  <c r="R8" s="1"/>
  <c r="O9"/>
  <c r="R9" s="1"/>
  <c r="Q16" i="1"/>
  <c r="R16" s="1"/>
  <c r="Q15"/>
  <c r="R15" s="1"/>
  <c r="Q14"/>
  <c r="R14" s="1"/>
  <c r="Q13"/>
  <c r="R13" s="1"/>
  <c r="Q12"/>
  <c r="R12" s="1"/>
  <c r="Q11"/>
  <c r="J74" i="14"/>
  <c r="R11" i="1" l="1"/>
  <c r="W9" i="14"/>
  <c r="W15" s="1"/>
  <c r="R14"/>
  <c r="R16" s="1"/>
  <c r="P8"/>
  <c r="M7"/>
  <c r="M13" s="1"/>
  <c r="P12"/>
  <c r="P9"/>
  <c r="P11"/>
  <c r="P10"/>
  <c r="W20" l="1"/>
  <c r="W19"/>
  <c r="O7"/>
  <c r="P7" s="1"/>
  <c r="P13" s="1"/>
  <c r="R7"/>
  <c r="R13" s="1"/>
  <c r="W17" s="1"/>
  <c r="O13"/>
  <c r="W21" l="1"/>
  <c r="X21" s="1"/>
  <c r="BF13" i="16"/>
  <c r="J29" i="14"/>
  <c r="J30"/>
  <c r="BF12" i="16"/>
  <c r="BF14"/>
  <c r="BF11"/>
  <c r="J31" i="14"/>
  <c r="J28"/>
</calcChain>
</file>

<file path=xl/sharedStrings.xml><?xml version="1.0" encoding="utf-8"?>
<sst xmlns="http://schemas.openxmlformats.org/spreadsheetml/2006/main" count="1875" uniqueCount="369">
  <si>
    <t>organza</t>
  </si>
  <si>
    <t>pink</t>
  </si>
  <si>
    <t xml:space="preserve">net </t>
  </si>
  <si>
    <t>russian</t>
  </si>
  <si>
    <t xml:space="preserve">organza </t>
  </si>
  <si>
    <t>blue</t>
  </si>
  <si>
    <t xml:space="preserve">pink </t>
  </si>
  <si>
    <t xml:space="preserve">blue </t>
  </si>
  <si>
    <t>drop down menu</t>
  </si>
  <si>
    <t>Lot Name</t>
  </si>
  <si>
    <t>Barcode</t>
  </si>
  <si>
    <t>Auto Generated</t>
  </si>
  <si>
    <t>Total Qty</t>
  </si>
  <si>
    <t>Aalu Bukhara</t>
  </si>
  <si>
    <t>Fabric</t>
  </si>
  <si>
    <t>Color</t>
  </si>
  <si>
    <t>Front</t>
  </si>
  <si>
    <t>Back</t>
  </si>
  <si>
    <t>Trouser</t>
  </si>
  <si>
    <t>Dupatta</t>
  </si>
  <si>
    <t>Qty</t>
  </si>
  <si>
    <t>00001</t>
  </si>
  <si>
    <t>Date</t>
  </si>
  <si>
    <t>Applic</t>
  </si>
  <si>
    <t>Other</t>
  </si>
  <si>
    <t>CheckBox</t>
  </si>
  <si>
    <t>crepe</t>
  </si>
  <si>
    <t>Ambreen Logo</t>
  </si>
  <si>
    <t>Issued?</t>
  </si>
  <si>
    <t>Received</t>
  </si>
  <si>
    <t>Received?</t>
  </si>
  <si>
    <t>Issued</t>
  </si>
  <si>
    <t>Balance</t>
  </si>
  <si>
    <t>If issued is 32 and received is 15 and 17 balance (Solved)</t>
  </si>
  <si>
    <t>Next time how this screen will be showed?</t>
  </si>
  <si>
    <t>Supplier</t>
  </si>
  <si>
    <t>ABC Emroidery</t>
  </si>
  <si>
    <t>If embroidery is to be issued to two suppliers? NET OFF (Sample Costing - Embroidery already done)</t>
  </si>
  <si>
    <t>Wastage? If issued 32 and received 15 and 17 will never be returned due to wastage?</t>
  </si>
  <si>
    <t>Embroidery Rates?</t>
  </si>
  <si>
    <t>If issued on embroidery, can I issue to another process such as Dyeing, Stitching, etc at the same time or will it respect inventory</t>
  </si>
  <si>
    <t>Direct issue or vendor to vendor issue? How?</t>
  </si>
  <si>
    <t>By products? Or Extra material? Where it is defined and how it is consumed? Mechanism? (Returnable column in each part?)</t>
  </si>
  <si>
    <t>Define at the time of receiving that this item is not returned, insteat it is consumed.</t>
  </si>
  <si>
    <t>Define at the time of issuance that this item will be consumed entirely and will not be returned.</t>
  </si>
  <si>
    <t>Wastage</t>
  </si>
  <si>
    <t>Consumed</t>
  </si>
  <si>
    <t>If we come to know at the stage of stitching that emroidery has wastgage?</t>
  </si>
  <si>
    <t>Where are sizes inventory?</t>
  </si>
  <si>
    <t>Product composition ? Back+Front+Sleeve = 1 shirt? How?</t>
  </si>
  <si>
    <t>Receiving</t>
  </si>
  <si>
    <t>S</t>
  </si>
  <si>
    <t>Pink</t>
  </si>
  <si>
    <t>M</t>
  </si>
  <si>
    <t>L</t>
  </si>
  <si>
    <t>00003</t>
  </si>
  <si>
    <t>00002</t>
  </si>
  <si>
    <t>Blue</t>
  </si>
  <si>
    <t>Ret</t>
  </si>
  <si>
    <t>Whole</t>
  </si>
  <si>
    <t>Cost</t>
  </si>
  <si>
    <t>Reseller</t>
  </si>
  <si>
    <t>Size</t>
  </si>
  <si>
    <t>Item</t>
  </si>
  <si>
    <t>Code</t>
  </si>
  <si>
    <t>AC Stitching</t>
  </si>
  <si>
    <t>[dropdown]</t>
  </si>
  <si>
    <t>[uni dropdown]</t>
  </si>
  <si>
    <t>manual typing</t>
  </si>
  <si>
    <t>00004</t>
  </si>
  <si>
    <t>00005</t>
  </si>
  <si>
    <t>00006</t>
  </si>
  <si>
    <t>Process</t>
  </si>
  <si>
    <t>Stitching</t>
  </si>
  <si>
    <t>cutting sheet</t>
  </si>
  <si>
    <t>in meter</t>
  </si>
  <si>
    <t>Output Qty</t>
  </si>
  <si>
    <t>red</t>
  </si>
  <si>
    <t>green</t>
  </si>
  <si>
    <t>black</t>
  </si>
  <si>
    <t>white</t>
  </si>
  <si>
    <t>Shirt</t>
  </si>
  <si>
    <t>Costing as a whole for full lot 144 pcs. Costing will be same for all colors</t>
  </si>
  <si>
    <t>slub</t>
  </si>
  <si>
    <t>maroon</t>
  </si>
  <si>
    <t>Is Material</t>
  </si>
  <si>
    <t>Size is not related to cutting</t>
  </si>
  <si>
    <t>zipper</t>
  </si>
  <si>
    <t>lace</t>
  </si>
  <si>
    <t>EMBROIDERY CHALLAN</t>
  </si>
  <si>
    <t>Faisal</t>
  </si>
  <si>
    <t>Instruction</t>
  </si>
  <si>
    <t>Partial issuances with net available qty</t>
  </si>
  <si>
    <t>m</t>
  </si>
  <si>
    <t>net</t>
  </si>
  <si>
    <t>qty</t>
  </si>
  <si>
    <t>unit</t>
  </si>
  <si>
    <t>color</t>
  </si>
  <si>
    <t>fabric</t>
  </si>
  <si>
    <t>program</t>
  </si>
  <si>
    <t>Challan # 2</t>
  </si>
  <si>
    <t>Challan # 1</t>
  </si>
  <si>
    <t>Output qty is locked throughout</t>
  </si>
  <si>
    <t>&lt;=Locked</t>
  </si>
  <si>
    <t>Received Qty</t>
  </si>
  <si>
    <t>Balance Qty on Supplier</t>
  </si>
  <si>
    <t>Bill to be kept separately</t>
  </si>
  <si>
    <t>Greyed is locked throughout</t>
  </si>
  <si>
    <t>Partial receiving allowed and in PCS only</t>
  </si>
  <si>
    <t>Cutting</t>
  </si>
  <si>
    <t>Handwork</t>
  </si>
  <si>
    <t>Issue</t>
  </si>
  <si>
    <t>Receive</t>
  </si>
  <si>
    <t>Embroidery</t>
  </si>
  <si>
    <t>Final</t>
  </si>
  <si>
    <t>T Wastage</t>
  </si>
  <si>
    <t>Total</t>
  </si>
  <si>
    <t>Amount</t>
  </si>
  <si>
    <t>Total Amt</t>
  </si>
  <si>
    <t>Adjustment</t>
  </si>
  <si>
    <t>Net Amt</t>
  </si>
  <si>
    <t>Adjustments</t>
  </si>
  <si>
    <t>total amt</t>
  </si>
  <si>
    <t>PER PC</t>
  </si>
  <si>
    <t>avg material cost</t>
  </si>
  <si>
    <t>Avg rate x qty consumption</t>
  </si>
  <si>
    <t>Avg Rate</t>
  </si>
  <si>
    <t>Material Amount</t>
  </si>
  <si>
    <t>Cost per pc</t>
  </si>
  <si>
    <t>Base Cost</t>
  </si>
  <si>
    <t>Material cost</t>
  </si>
  <si>
    <t>Total Material Qty</t>
  </si>
  <si>
    <t>Calculated Cost</t>
  </si>
  <si>
    <t>Additional Cost</t>
  </si>
  <si>
    <t>Overhead</t>
  </si>
  <si>
    <t>Recreation</t>
  </si>
  <si>
    <t>T Recreation</t>
  </si>
  <si>
    <t>Damage</t>
  </si>
  <si>
    <t>Type</t>
  </si>
  <si>
    <t>New</t>
  </si>
  <si>
    <t>Repeat</t>
  </si>
  <si>
    <t>Alu bakhara</t>
  </si>
  <si>
    <t>-</t>
  </si>
  <si>
    <t>Copy paste</t>
  </si>
  <si>
    <t>Blank screen</t>
  </si>
  <si>
    <t>unlock base fabric + material</t>
  </si>
  <si>
    <t>Return Qty in meter</t>
  </si>
  <si>
    <t>PCS</t>
  </si>
  <si>
    <t>Damange will be posted in yearly expense (office expense)</t>
  </si>
  <si>
    <t>Recreation means from the beginning to ending all processes will be done (from cutting to stitching)</t>
  </si>
  <si>
    <t>Return (as it is returned to stock without any proceses)</t>
  </si>
  <si>
    <t>Alter means pc. Can be issuesd to any process without impact of any billing</t>
  </si>
  <si>
    <t>Alter</t>
  </si>
  <si>
    <t>Bal</t>
  </si>
  <si>
    <t>Garbar</t>
  </si>
  <si>
    <t>Return</t>
  </si>
  <si>
    <t>Faisal Emb</t>
  </si>
  <si>
    <t>Alu bukhara</t>
  </si>
  <si>
    <t>damage ki condition main damage amount vendor k ledger se kam kardega</t>
  </si>
  <si>
    <t>recreation ka matlab ye hai ke garbar challan main jab iski notification hogi utnay hi pc. Us sapmle ke recreate ho sakenge. Basurte diger, hum naya challan banayenge repeat ki surat main.</t>
  </si>
  <si>
    <t>return ka matla ye hai k ek pichle step pe wapas ajayega stock main</t>
  </si>
  <si>
    <t>pehle process se wapas anay ki condition main normal stock main wapas ajayega.</t>
  </si>
  <si>
    <t>From</t>
  </si>
  <si>
    <t>Handwork (OSAMA)</t>
  </si>
  <si>
    <t>To</t>
  </si>
  <si>
    <t>Style</t>
  </si>
  <si>
    <t>Stock</t>
  </si>
  <si>
    <t>Any one</t>
  </si>
  <si>
    <t>agar ye usama se damage .</t>
  </si>
  <si>
    <t>Vendor</t>
  </si>
  <si>
    <t>Save</t>
  </si>
  <si>
    <t>Jo pcs receive nahi huay hain unhay hum garbar main nahi dalenge</t>
  </si>
  <si>
    <t>S#</t>
  </si>
  <si>
    <t>Observation</t>
  </si>
  <si>
    <t>Agar meter main kuch qty kam hai hamaray pas to hum issue kese karenge  kyun k issue to pcs main horaha hai</t>
  </si>
  <si>
    <t>alu bukhara</t>
  </si>
  <si>
    <t>Receving1</t>
  </si>
  <si>
    <t>Receiving2</t>
  </si>
  <si>
    <t>Receiving3</t>
  </si>
  <si>
    <t>Garbar receive bhi kehlayegi</t>
  </si>
  <si>
    <t>Faisal ka issue receive khatam hogaya</t>
  </si>
  <si>
    <t>Ye save hotey hi direct move hojaye garbar scrreen per</t>
  </si>
  <si>
    <t>damage is ka matlab total qty main se 5 pc kam karden</t>
  </si>
  <si>
    <t>alter ka matlab jo cheez hum ne roki hai wahi dobara issue karenge.</t>
  </si>
  <si>
    <t>Compulsory</t>
  </si>
  <si>
    <t xml:space="preserve">Faisal </t>
  </si>
  <si>
    <t>Alu bbbukhara</t>
  </si>
  <si>
    <t>meter</t>
  </si>
  <si>
    <t>organza.blue</t>
  </si>
  <si>
    <t>organza.green</t>
  </si>
  <si>
    <t>organza.white</t>
  </si>
  <si>
    <t>Pending Settlement</t>
  </si>
  <si>
    <t>*</t>
  </si>
  <si>
    <t>Generate DB Note</t>
  </si>
  <si>
    <t>Factory main garbar note dalnay ki condition main kya hoga</t>
  </si>
  <si>
    <t>AHSAN EMBROIDERY</t>
  </si>
  <si>
    <t>Cost factory pe dali jaskati hai</t>
  </si>
  <si>
    <t xml:space="preserve">Cost Lot </t>
  </si>
  <si>
    <t>Cost vendor</t>
  </si>
  <si>
    <t>Cost types</t>
  </si>
  <si>
    <t>Tick</t>
  </si>
  <si>
    <t>Article</t>
  </si>
  <si>
    <t>Stock/WIP/ALTER</t>
  </si>
  <si>
    <t>Remarks</t>
  </si>
  <si>
    <t>WIP</t>
  </si>
  <si>
    <t>Leftover</t>
  </si>
  <si>
    <t>Terminated</t>
  </si>
  <si>
    <t>yeh 3 alter pe jayenge</t>
  </si>
  <si>
    <t>Alteration Challan</t>
  </si>
  <si>
    <t>Pirticulars</t>
  </si>
  <si>
    <t>Issued Qty</t>
  </si>
  <si>
    <t>Description</t>
  </si>
  <si>
    <t>Handwork (Usama)</t>
  </si>
  <si>
    <t>Usama</t>
  </si>
  <si>
    <t>Usama se receive 24 hue hain but kharabi emb me ayi hai usama ko pure paise kese dain</t>
  </si>
  <si>
    <t>Termination me select kar sakain ke bill charge karna hai ya nhi</t>
  </si>
  <si>
    <t>TOTAL MATERIAL COST</t>
  </si>
  <si>
    <t>T. MATERIAL</t>
  </si>
  <si>
    <t>T. FABRIC</t>
  </si>
  <si>
    <t>TOTAL FABRIC</t>
  </si>
  <si>
    <t>TOTA COST</t>
  </si>
  <si>
    <t>TOTAL PRODUCTION QTY</t>
  </si>
  <si>
    <t>EXPECTED QTY</t>
  </si>
  <si>
    <t>TOAL LEFT OVER</t>
  </si>
  <si>
    <t>ESTIMATED COST PER PC</t>
  </si>
  <si>
    <t>ACTUAL COST PER PC</t>
  </si>
  <si>
    <t>VARIANCE / DIFF</t>
  </si>
  <si>
    <t>PERCENT</t>
  </si>
  <si>
    <t>TOTAL LABOR COST</t>
  </si>
  <si>
    <t>LESS: DAMAGE CLAIMS</t>
  </si>
  <si>
    <t>RECREATION FABRIC COST</t>
  </si>
  <si>
    <t>RECREATION MATERIAL COST</t>
  </si>
  <si>
    <t>WHOLE SALE</t>
  </si>
  <si>
    <t>RESELLER PRICE</t>
  </si>
  <si>
    <t>RETAIL PRICE</t>
  </si>
  <si>
    <t>SCREENS PROCESS WISE ALAG HONI CHAHIYE</t>
  </si>
  <si>
    <t>OTHER MODULE (PROCESS)</t>
  </si>
  <si>
    <t>ISSUE + RECEIVE DONO CONDITIONS MAIN OUTPUT QTY PE INVNTORY CONTROL HOGI LEKIN SHOW CUTTING CHALAN PORA HOGA</t>
  </si>
  <si>
    <t>AB MASLA YE HAI KE INVENTORY KESE CONTROL HOGI PARTS KI</t>
  </si>
  <si>
    <t>Parts</t>
  </si>
  <si>
    <t>13m front, 16m back</t>
  </si>
  <si>
    <t>32m front, 16m back</t>
  </si>
  <si>
    <t>64m front, 
32 m back</t>
  </si>
  <si>
    <t>16m front, 
8 m back</t>
  </si>
  <si>
    <t>3 alter,
5 damage</t>
  </si>
  <si>
    <t>Cutting Qty</t>
  </si>
  <si>
    <t>Rec</t>
  </si>
  <si>
    <t xml:space="preserve">  </t>
  </si>
  <si>
    <t>ye saray process material per bhi chala kar check karna reh gaya hai</t>
  </si>
  <si>
    <t>Issue aur receive screen main Sirf aur sirf PCS wise issue/rec hosakta hai</t>
  </si>
  <si>
    <t>meter ki calculation backend main system khud karega</t>
  </si>
  <si>
    <t>Additional fabric agar zaroorat parti hai to cutting sheet main Other ya Aplic</t>
  </si>
  <si>
    <t>main add karenge existing parts main edit naih honge</t>
  </si>
  <si>
    <t>Agar hum ne cutting sheet main existing part ki qty ko change kardia to aisi</t>
  </si>
  <si>
    <t xml:space="preserve">condition main naye process jo honge us article main us pe material </t>
  </si>
  <si>
    <t>calculation disturb hojaengi</t>
  </si>
  <si>
    <t>in case agar hum ne embroidery pe front back de dia hai aur wapas sirf</t>
  </si>
  <si>
    <t>front aya to system hamay sirf front receive nahi karne dega</t>
  </si>
  <si>
    <t>Balance = Left over</t>
  </si>
  <si>
    <t>In case agar vendor ke pas se cheez nai ayi hai</t>
  </si>
  <si>
    <t>ya phig doubtful hai wo cheez</t>
  </si>
  <si>
    <t>a phir alter hai ya kisi kisam ka koi bhi masla hai</t>
  </si>
  <si>
    <t>chahay confirm damage bhi hai</t>
  </si>
  <si>
    <t xml:space="preserve">to bhi hum Leftover screen pe jayenge aur wahan sab kuch define kardenge </t>
  </si>
  <si>
    <t xml:space="preserve">Stock ka matlab physical barcode hai.. Is barcode ko hum bech sakte hain aur sab kuch karsakte hain jo </t>
  </si>
  <si>
    <t>ek normal barcode ke sath karte hain</t>
  </si>
  <si>
    <t>Alter issue note main hamaray pas process define karnay ka option ho jis main hum tamam process bata den kin kin process se alter guzre ga</t>
  </si>
  <si>
    <t>Damage note bhi alag hoga alter note ki tarha</t>
  </si>
  <si>
    <t>NOTE:</t>
  </si>
  <si>
    <t>Alter issue note ka balance se koi link, is ka matlab ye hai k alter issue note kisi bhi stage pe ban sakta hai</t>
  </si>
  <si>
    <t>In case kisi vendor k pas 24 pcs gaye aur 12 pcs sahi salamat agaye aur 12 main alter hai to hum 24 k 24 receive kar lenge</t>
  </si>
  <si>
    <t>takay embroidery ka chapter close hojaye aur ek alter note bana denge (12 pc ka) jis pe Embroidery, hand work, etc pe tick laga kar issue kardenge</t>
  </si>
  <si>
    <t>Aur ye kisi bhi stage pe ban sakta hai is ka balance./receiving se koi link nahi hia</t>
  </si>
  <si>
    <t xml:space="preserve">Re issue  apni jageh rahega </t>
  </si>
  <si>
    <t>faisal ne 24 pc embroidery kar ke dedia</t>
  </si>
  <si>
    <t>Osamam ne 4 pc kharab kardie us mein se</t>
  </si>
  <si>
    <t>is condition main hum re issue karenge</t>
  </si>
  <si>
    <t>Other main issue hoga takay repeat ki condition main formula na hile</t>
  </si>
  <si>
    <t>SUGG:</t>
  </si>
  <si>
    <t xml:space="preserve">Hum is ko narration se control kar sakte hain </t>
  </si>
  <si>
    <t>REMAKS</t>
  </si>
  <si>
    <t>[tick]</t>
  </si>
  <si>
    <t>1) PEHLE HI BANDAY KO AGAR HUM NE KAM ISSUE KIYE HAIN</t>
  </si>
  <si>
    <t>24 PC KI CUTTING HUI HAI AUR 12 ISSUE KADIYE HAIN EMBROIDERY PER</t>
  </si>
  <si>
    <t>12 EMBROIDERY SE AGAYE AUR HAND WORK PE ISSUE KARNAY HAIN TO KITNI QTY</t>
  </si>
  <si>
    <t>ISSUE HOSAKTI HAI?</t>
  </si>
  <si>
    <t>PRODUCTION PROGRAM</t>
  </si>
  <si>
    <t>A</t>
  </si>
  <si>
    <t>B</t>
  </si>
  <si>
    <t>C</t>
  </si>
  <si>
    <t>ISSUE</t>
  </si>
  <si>
    <t>SAB SE PEHLE CUTTING 144 PCS HUI HAI</t>
  </si>
  <si>
    <t xml:space="preserve">EMROIDERY SE 72 AGAYE </t>
  </si>
  <si>
    <t>EMBROIDERY KO 144 FRONT ISSUE KARDIYE AUR STITCH KO 144 BACK AND TROUSER ISSUE KAR DIYUE</t>
  </si>
  <si>
    <t>STITCH KO 72 FRONT ISSUE KARENGE TO KESE KARNE DEGA</t>
  </si>
  <si>
    <t>STITCHING</t>
  </si>
  <si>
    <t>DYEING</t>
  </si>
  <si>
    <t>INPUT</t>
  </si>
  <si>
    <t>000001</t>
  </si>
  <si>
    <t>CORA</t>
  </si>
  <si>
    <t>OUPUT</t>
  </si>
  <si>
    <t>PURCHASE</t>
  </si>
  <si>
    <t>QTY</t>
  </si>
  <si>
    <t>RATE</t>
  </si>
  <si>
    <t>AMOUN</t>
  </si>
  <si>
    <t>BALANCE FABRIC</t>
  </si>
  <si>
    <t>0002</t>
  </si>
  <si>
    <t>0003</t>
  </si>
  <si>
    <t>0004</t>
  </si>
  <si>
    <t>0005</t>
  </si>
  <si>
    <t>PRICE</t>
  </si>
  <si>
    <t>DYEING KA MODULE ALAG HAI AUR WO CUTTING SE PEHLE HOGA</t>
  </si>
  <si>
    <t>DYEING CUTTING K BAD AGAR KARNI PARI TO WO PCS MAIN HOGI</t>
  </si>
  <si>
    <t>USUALLY DYEING HAMAISHA CUTTING SE PEHLE HI HOTI HAI</t>
  </si>
  <si>
    <t xml:space="preserve">PARTIAL ISSUANCE KA MASLA HAL HOGAYA HAI </t>
  </si>
  <si>
    <t>SOLVED</t>
  </si>
  <si>
    <t>IS KI ZAROORAT NAHI HAI</t>
  </si>
  <si>
    <t>ALTER ISSUE</t>
  </si>
  <si>
    <t>ALTTER RECEIVE</t>
  </si>
  <si>
    <t>ALTER RETURN</t>
  </si>
  <si>
    <t>Hum sample bhi issue karte hain wo kaisay hoga?</t>
  </si>
  <si>
    <t>Faisal embroidery</t>
  </si>
  <si>
    <t>Material</t>
  </si>
  <si>
    <t>[*]</t>
  </si>
  <si>
    <t>total</t>
  </si>
  <si>
    <t>adjustment</t>
  </si>
  <si>
    <t>net amoun</t>
  </si>
  <si>
    <t>s#</t>
  </si>
  <si>
    <t>over head</t>
  </si>
  <si>
    <t>lot</t>
  </si>
  <si>
    <t>faisal</t>
  </si>
  <si>
    <t>factory</t>
  </si>
  <si>
    <t>narration</t>
  </si>
  <si>
    <t>faisal ne kapra kharab kiya tha</t>
  </si>
  <si>
    <t>[Textbox]</t>
  </si>
  <si>
    <t>[Locked Field-Summary]</t>
  </si>
  <si>
    <t>[Date picker]</t>
  </si>
  <si>
    <t>Narration</t>
  </si>
  <si>
    <t>ABC 123</t>
  </si>
  <si>
    <t>[Editable numeric]</t>
  </si>
  <si>
    <t>[Dropdown]</t>
  </si>
  <si>
    <t>Numeric editable]</t>
  </si>
  <si>
    <t>Checkbox</t>
  </si>
  <si>
    <t>[Editable Numeric]</t>
  </si>
  <si>
    <t>T.Qty</t>
  </si>
  <si>
    <t>Locked</t>
  </si>
  <si>
    <t>Step # 1</t>
  </si>
  <si>
    <t>There's no data</t>
  </si>
  <si>
    <t>[add]</t>
  </si>
  <si>
    <t>Jersey</t>
  </si>
  <si>
    <t>Red</t>
  </si>
  <si>
    <t>Step # 2</t>
  </si>
  <si>
    <t>Cotton</t>
  </si>
  <si>
    <t>[Remove]</t>
  </si>
  <si>
    <t>Tqty</t>
  </si>
  <si>
    <t>=Front+Back=Trouser+Dupatta+Other+Applic</t>
  </si>
  <si>
    <t xml:space="preserve">Material </t>
  </si>
  <si>
    <t>=T.Qty * Avg Rate</t>
  </si>
  <si>
    <t>Formula</t>
  </si>
  <si>
    <t>Per PC</t>
  </si>
  <si>
    <t>=Material / Output Qty</t>
  </si>
  <si>
    <t>Agar IsMaterial per ticked nahi hai to PerPC uth kar ajayega yahan otherwise yahan 0 ayega</t>
  </si>
  <si>
    <t>Ye material column ka sum hai jis pe tick laga hua hai</t>
  </si>
  <si>
    <t>Ye material colulmn ka sum hai jis pe tick nahi laga hua</t>
  </si>
  <si>
    <t>Ye Output qty ka sum hai jis pe Is material tick nahi laga hua</t>
  </si>
  <si>
    <t>Avg Material Cost</t>
  </si>
  <si>
    <t>Is material pe tick nahi hoga tabhi material calculate hoga</t>
  </si>
  <si>
    <t>Is material pe tick nahi ohga to cost per pc calculata hoga</t>
  </si>
  <si>
    <t>Cost Per Pc</t>
  </si>
</sst>
</file>

<file path=xl/styles.xml><?xml version="1.0" encoding="utf-8"?>
<styleSheet xmlns="http://schemas.openxmlformats.org/spreadsheetml/2006/main">
  <numFmts count="1">
    <numFmt numFmtId="164" formatCode="_-* #,##0.00_-;\-* #,##0.00_-;_-* &quot;-&quot;??_-;_-@_-"/>
  </numFmts>
  <fonts count="9">
    <font>
      <sz val="11"/>
      <color theme="1"/>
      <name val="Calibri"/>
      <family val="2"/>
      <scheme val="minor"/>
    </font>
    <font>
      <sz val="11"/>
      <color rgb="FFFF0000"/>
      <name val="Calibri"/>
      <family val="2"/>
      <scheme val="minor"/>
    </font>
    <font>
      <sz val="18"/>
      <color theme="1"/>
      <name val="Calibri"/>
      <family val="2"/>
      <scheme val="minor"/>
    </font>
    <font>
      <sz val="11"/>
      <color theme="0"/>
      <name val="Calibri"/>
      <family val="2"/>
      <scheme val="minor"/>
    </font>
    <font>
      <sz val="22"/>
      <color theme="1"/>
      <name val="Calibri"/>
      <family val="2"/>
      <scheme val="minor"/>
    </font>
    <font>
      <sz val="9"/>
      <color theme="1"/>
      <name val="Calibri"/>
      <family val="2"/>
      <scheme val="minor"/>
    </font>
    <font>
      <sz val="11"/>
      <color theme="1"/>
      <name val="Calibri"/>
      <family val="2"/>
      <scheme val="minor"/>
    </font>
    <font>
      <sz val="8"/>
      <color theme="1"/>
      <name val="Calibri"/>
      <family val="2"/>
      <scheme val="minor"/>
    </font>
    <font>
      <sz val="24"/>
      <color theme="1"/>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s>
  <cellStyleXfs count="2">
    <xf numFmtId="0" fontId="0" fillId="0" borderId="0"/>
    <xf numFmtId="164" fontId="6" fillId="0" borderId="0" applyFont="0" applyFill="0" applyBorder="0" applyAlignment="0" applyProtection="0"/>
  </cellStyleXfs>
  <cellXfs count="233">
    <xf numFmtId="0" fontId="0" fillId="0" borderId="0" xfId="0"/>
    <xf numFmtId="0" fontId="1" fillId="0" borderId="0" xfId="0" applyFont="1"/>
    <xf numFmtId="49"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Border="1" applyAlignment="1">
      <alignment horizontal="center" vertical="center"/>
    </xf>
    <xf numFmtId="14" fontId="0" fillId="0" borderId="0" xfId="0" applyNumberFormat="1" applyAlignment="1">
      <alignment vertical="center" wrapText="1"/>
    </xf>
    <xf numFmtId="0" fontId="2" fillId="0" borderId="0" xfId="0" applyFont="1" applyAlignment="1">
      <alignment horizontal="center"/>
    </xf>
    <xf numFmtId="14" fontId="0" fillId="0" borderId="0" xfId="0" applyNumberFormat="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2" borderId="1" xfId="0" applyFill="1" applyBorder="1" applyAlignment="1">
      <alignment horizontal="center" vertical="center"/>
    </xf>
    <xf numFmtId="0" fontId="0" fillId="2" borderId="1" xfId="0" applyFill="1" applyBorder="1"/>
    <xf numFmtId="0" fontId="1" fillId="2" borderId="1" xfId="0" applyFont="1" applyFill="1" applyBorder="1"/>
    <xf numFmtId="0" fontId="0" fillId="0" borderId="1" xfId="0" applyBorder="1" applyAlignment="1">
      <alignment horizontal="center" vertical="center"/>
    </xf>
    <xf numFmtId="0" fontId="0" fillId="0" borderId="1" xfId="0" applyBorder="1"/>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horizontal="center" vertical="center" wrapText="1"/>
    </xf>
    <xf numFmtId="0" fontId="3" fillId="0" borderId="0" xfId="0" applyFont="1" applyBorder="1" applyAlignment="1">
      <alignment horizontal="center" vertical="center"/>
    </xf>
    <xf numFmtId="0" fontId="0" fillId="0" borderId="1" xfId="0" applyBorder="1" applyAlignment="1">
      <alignment horizontal="left" vertical="center"/>
    </xf>
    <xf numFmtId="0" fontId="0" fillId="0" borderId="1" xfId="0" quotePrefix="1" applyBorder="1"/>
    <xf numFmtId="49" fontId="0" fillId="0" borderId="1" xfId="0" applyNumberFormat="1" applyBorder="1"/>
    <xf numFmtId="0" fontId="0" fillId="0" borderId="7" xfId="0" applyFill="1" applyBorder="1"/>
    <xf numFmtId="0" fontId="4" fillId="0" borderId="0" xfId="0" applyFont="1" applyAlignment="1">
      <alignment horizontal="center"/>
    </xf>
    <xf numFmtId="0" fontId="0" fillId="3" borderId="1" xfId="0" applyFill="1" applyBorder="1" applyAlignment="1">
      <alignment horizontal="center" vertical="center"/>
    </xf>
    <xf numFmtId="0" fontId="0" fillId="3" borderId="2" xfId="0" applyFill="1" applyBorder="1" applyAlignment="1">
      <alignment horizontal="center"/>
    </xf>
    <xf numFmtId="0" fontId="0" fillId="3" borderId="3" xfId="0" applyFill="1" applyBorder="1" applyAlignment="1">
      <alignment horizontal="center"/>
    </xf>
    <xf numFmtId="0" fontId="0" fillId="0" borderId="1" xfId="0" applyFill="1" applyBorder="1"/>
    <xf numFmtId="0" fontId="0" fillId="3" borderId="3" xfId="0" applyFill="1" applyBorder="1" applyAlignment="1">
      <alignment horizontal="center" vertical="center"/>
    </xf>
    <xf numFmtId="0" fontId="5" fillId="0" borderId="0" xfId="0" applyFont="1" applyAlignment="1">
      <alignment horizontal="center" vertical="center" wrapText="1"/>
    </xf>
    <xf numFmtId="0" fontId="0" fillId="4" borderId="1" xfId="0" applyFill="1" applyBorder="1" applyAlignment="1">
      <alignment horizontal="center" vertical="center"/>
    </xf>
    <xf numFmtId="0" fontId="0" fillId="4" borderId="1" xfId="0" applyFill="1" applyBorder="1"/>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0" xfId="0" applyAlignment="1">
      <alignment horizontal="center"/>
    </xf>
    <xf numFmtId="0" fontId="0" fillId="3" borderId="7"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4" xfId="0" applyBorder="1"/>
    <xf numFmtId="0" fontId="0" fillId="3" borderId="2" xfId="0" applyFill="1" applyBorder="1" applyAlignment="1">
      <alignment vertical="center"/>
    </xf>
    <xf numFmtId="0" fontId="0" fillId="3" borderId="17" xfId="0" applyFill="1" applyBorder="1" applyAlignment="1">
      <alignment horizontal="center" vertical="center"/>
    </xf>
    <xf numFmtId="0" fontId="0" fillId="3" borderId="3" xfId="0" applyFill="1" applyBorder="1" applyAlignment="1">
      <alignment vertical="center"/>
    </xf>
    <xf numFmtId="0" fontId="0" fillId="3" borderId="18" xfId="0" applyFill="1" applyBorder="1" applyAlignment="1">
      <alignment horizontal="center" vertical="center"/>
    </xf>
    <xf numFmtId="0" fontId="0" fillId="0" borderId="16" xfId="0" applyFill="1" applyBorder="1"/>
    <xf numFmtId="0" fontId="0" fillId="0" borderId="0" xfId="0" applyFill="1" applyBorder="1"/>
    <xf numFmtId="0" fontId="0" fillId="0" borderId="19" xfId="0" applyBorder="1" applyAlignment="1">
      <alignment horizontal="center"/>
    </xf>
    <xf numFmtId="0" fontId="0" fillId="5" borderId="1" xfId="0" applyFill="1" applyBorder="1"/>
    <xf numFmtId="0" fontId="0" fillId="0" borderId="1" xfId="0" applyBorder="1" applyAlignment="1"/>
    <xf numFmtId="0" fontId="0" fillId="0" borderId="0" xfId="0" applyBorder="1" applyAlignment="1">
      <alignment horizontal="center"/>
    </xf>
    <xf numFmtId="0" fontId="0" fillId="0" borderId="0" xfId="0" applyBorder="1" applyAlignment="1"/>
    <xf numFmtId="0" fontId="0" fillId="0" borderId="0" xfId="0" applyAlignment="1">
      <alignment horizont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2" fillId="0" borderId="0" xfId="0" applyFont="1" applyAlignment="1">
      <alignment horizontal="center"/>
    </xf>
    <xf numFmtId="0" fontId="4" fillId="0" borderId="0" xfId="0" applyFont="1" applyAlignment="1">
      <alignment horizontal="center"/>
    </xf>
    <xf numFmtId="14" fontId="0" fillId="0" borderId="0" xfId="0" applyNumberFormat="1" applyAlignment="1">
      <alignment horizontal="center" vertical="center" wrapText="1"/>
    </xf>
    <xf numFmtId="0" fontId="0" fillId="0" borderId="0" xfId="0"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0" borderId="6" xfId="0" applyBorder="1" applyAlignment="1">
      <alignment horizontal="center"/>
    </xf>
    <xf numFmtId="0" fontId="0" fillId="0" borderId="0" xfId="0" applyAlignment="1"/>
    <xf numFmtId="0" fontId="0" fillId="0" borderId="1" xfId="0" applyFill="1" applyBorder="1" applyAlignment="1">
      <alignment horizontal="center" vertical="center"/>
    </xf>
    <xf numFmtId="0" fontId="7" fillId="0" borderId="0" xfId="0" applyFont="1"/>
    <xf numFmtId="15" fontId="0" fillId="0" borderId="1" xfId="0" applyNumberFormat="1" applyBorder="1"/>
    <xf numFmtId="0" fontId="0" fillId="6" borderId="1" xfId="0" applyFill="1" applyBorder="1"/>
    <xf numFmtId="0" fontId="0" fillId="6" borderId="1" xfId="0" applyFill="1" applyBorder="1" applyAlignment="1">
      <alignment horizontal="center" vertical="center"/>
    </xf>
    <xf numFmtId="0" fontId="0" fillId="0" borderId="1" xfId="0" applyBorder="1" applyAlignment="1">
      <alignment horizontal="left"/>
    </xf>
    <xf numFmtId="0" fontId="0" fillId="2" borderId="1" xfId="0" applyFill="1" applyBorder="1" applyAlignment="1">
      <alignment horizontal="left"/>
    </xf>
    <xf numFmtId="0" fontId="0" fillId="0" borderId="0" xfId="0" applyFill="1" applyBorder="1" applyAlignment="1">
      <alignment vertical="center"/>
    </xf>
    <xf numFmtId="0" fontId="0" fillId="0" borderId="4" xfId="0" applyBorder="1" applyAlignment="1">
      <alignment horizontal="left"/>
    </xf>
    <xf numFmtId="0" fontId="0" fillId="0" borderId="6" xfId="0" applyBorder="1" applyAlignment="1">
      <alignment horizontal="left"/>
    </xf>
    <xf numFmtId="0" fontId="0" fillId="0" borderId="0" xfId="0" applyAlignment="1">
      <alignment horizontal="left" vertical="top"/>
    </xf>
    <xf numFmtId="0" fontId="0" fillId="0" borderId="0" xfId="0" applyFill="1" applyAlignment="1"/>
    <xf numFmtId="0" fontId="0" fillId="0" borderId="0" xfId="0" applyFill="1" applyAlignment="1">
      <alignment horizontal="left" vertical="top"/>
    </xf>
    <xf numFmtId="0" fontId="0" fillId="0" borderId="0" xfId="0" applyFill="1"/>
    <xf numFmtId="0" fontId="0" fillId="0" borderId="0" xfId="0" applyFill="1" applyAlignment="1">
      <alignment vertical="top" wrapText="1"/>
    </xf>
    <xf numFmtId="0" fontId="0" fillId="0" borderId="0" xfId="0" applyFill="1" applyBorder="1" applyAlignment="1"/>
    <xf numFmtId="0" fontId="0" fillId="5" borderId="1" xfId="0" applyFill="1" applyBorder="1" applyAlignment="1">
      <alignment horizontal="center"/>
    </xf>
    <xf numFmtId="0" fontId="0" fillId="6" borderId="1" xfId="0" applyFill="1" applyBorder="1" applyAlignment="1">
      <alignment horizontal="center"/>
    </xf>
    <xf numFmtId="0" fontId="0" fillId="0" borderId="7" xfId="0" applyFill="1" applyBorder="1" applyAlignment="1">
      <alignment horizontal="center" vertical="center"/>
    </xf>
    <xf numFmtId="0" fontId="0" fillId="0" borderId="1" xfId="0" applyBorder="1"/>
    <xf numFmtId="164" fontId="0" fillId="0" borderId="1" xfId="1" applyFont="1" applyFill="1" applyBorder="1"/>
    <xf numFmtId="164" fontId="0" fillId="0" borderId="0" xfId="1" applyFont="1"/>
    <xf numFmtId="164" fontId="0" fillId="0" borderId="1" xfId="1" applyFont="1" applyBorder="1"/>
    <xf numFmtId="164" fontId="0" fillId="0" borderId="0" xfId="1" applyFont="1" applyBorder="1"/>
    <xf numFmtId="0" fontId="0" fillId="0" borderId="0" xfId="0" applyBorder="1" applyAlignment="1">
      <alignment horizontal="left"/>
    </xf>
    <xf numFmtId="164" fontId="0" fillId="0" borderId="1" xfId="1" applyFont="1" applyBorder="1" applyAlignment="1">
      <alignment horizontal="left"/>
    </xf>
    <xf numFmtId="0" fontId="0" fillId="0" borderId="15" xfId="0" applyFill="1" applyBorder="1"/>
    <xf numFmtId="0" fontId="0" fillId="0" borderId="4" xfId="0" applyBorder="1"/>
    <xf numFmtId="0" fontId="0" fillId="3" borderId="1"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4" xfId="0" applyBorder="1"/>
    <xf numFmtId="0" fontId="0" fillId="0" borderId="0" xfId="0" applyAlignment="1">
      <alignment horizontal="center"/>
    </xf>
    <xf numFmtId="0" fontId="2" fillId="0" borderId="0" xfId="0" applyFont="1" applyAlignment="1">
      <alignment horizontal="center"/>
    </xf>
    <xf numFmtId="0" fontId="4" fillId="0" borderId="0" xfId="0" applyFont="1" applyAlignment="1">
      <alignment horizontal="center"/>
    </xf>
    <xf numFmtId="14" fontId="0" fillId="0" borderId="0" xfId="0" applyNumberFormat="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5" borderId="0" xfId="0" applyFill="1" applyBorder="1"/>
    <xf numFmtId="0" fontId="0" fillId="0" borderId="1" xfId="0" applyBorder="1" applyAlignment="1">
      <alignment vertical="center"/>
    </xf>
    <xf numFmtId="0" fontId="0" fillId="0" borderId="0" xfId="0" applyAlignment="1">
      <alignment vertical="center"/>
    </xf>
    <xf numFmtId="0" fontId="0" fillId="0" borderId="1" xfId="0" applyFill="1" applyBorder="1" applyAlignment="1">
      <alignment vertical="center"/>
    </xf>
    <xf numFmtId="0" fontId="0" fillId="0" borderId="0" xfId="0" applyAlignment="1">
      <alignment wrapText="1"/>
    </xf>
    <xf numFmtId="0" fontId="7" fillId="3" borderId="2" xfId="0" applyFont="1" applyFill="1" applyBorder="1" applyAlignment="1">
      <alignment vertical="center"/>
    </xf>
    <xf numFmtId="0" fontId="7" fillId="3" borderId="2" xfId="0" applyFont="1" applyFill="1" applyBorder="1" applyAlignment="1">
      <alignment horizontal="center"/>
    </xf>
    <xf numFmtId="0" fontId="7" fillId="3" borderId="3" xfId="0" applyFont="1" applyFill="1" applyBorder="1" applyAlignment="1">
      <alignment vertical="center"/>
    </xf>
    <xf numFmtId="0" fontId="7" fillId="3" borderId="3" xfId="0" applyFont="1" applyFill="1" applyBorder="1" applyAlignment="1">
      <alignment horizontal="center"/>
    </xf>
    <xf numFmtId="0" fontId="7" fillId="0" borderId="1" xfId="0" applyFont="1" applyBorder="1" applyAlignment="1">
      <alignment horizontal="center" vertical="center"/>
    </xf>
    <xf numFmtId="0" fontId="7" fillId="0" borderId="1" xfId="0" applyFont="1" applyBorder="1"/>
    <xf numFmtId="0" fontId="7" fillId="0" borderId="1" xfId="0" applyFont="1" applyFill="1" applyBorder="1"/>
    <xf numFmtId="0" fontId="7" fillId="0" borderId="0" xfId="0" applyFont="1"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6" borderId="1" xfId="0" applyFont="1" applyFill="1" applyBorder="1" applyAlignment="1">
      <alignment horizontal="center" vertical="center" wrapText="1"/>
    </xf>
    <xf numFmtId="0" fontId="7" fillId="2" borderId="5" xfId="0" applyFont="1" applyFill="1" applyBorder="1" applyAlignment="1">
      <alignment horizontal="center" vertical="center"/>
    </xf>
    <xf numFmtId="0" fontId="7"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0" borderId="1" xfId="0" applyFont="1" applyFill="1" applyBorder="1" applyAlignment="1">
      <alignment horizontal="center" vertic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0" borderId="1" xfId="0" applyBorder="1"/>
    <xf numFmtId="0" fontId="0" fillId="0" borderId="4" xfId="0" applyBorder="1"/>
    <xf numFmtId="0" fontId="2" fillId="0" borderId="0" xfId="0" applyFont="1" applyAlignment="1">
      <alignment horizontal="center"/>
    </xf>
    <xf numFmtId="0" fontId="4" fillId="0" borderId="0" xfId="0" applyFont="1" applyAlignment="1">
      <alignment horizontal="center"/>
    </xf>
    <xf numFmtId="14" fontId="0" fillId="0" borderId="0" xfId="0" applyNumberFormat="1" applyAlignment="1">
      <alignment horizontal="center" vertical="center" wrapText="1"/>
    </xf>
    <xf numFmtId="0" fontId="0" fillId="0" borderId="1" xfId="0" applyBorder="1" applyAlignment="1">
      <alignment horizontal="center" vertical="center"/>
    </xf>
    <xf numFmtId="0" fontId="7" fillId="7" borderId="7" xfId="0" applyFont="1" applyFill="1" applyBorder="1" applyAlignment="1">
      <alignment horizontal="center" vertical="center"/>
    </xf>
    <xf numFmtId="0" fontId="0" fillId="4" borderId="0" xfId="0" applyFill="1"/>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0" borderId="15" xfId="0" applyFill="1" applyBorder="1" applyAlignment="1">
      <alignment horizontal="center" vertical="center"/>
    </xf>
    <xf numFmtId="0" fontId="0" fillId="0" borderId="0" xfId="0" applyAlignment="1">
      <alignment horizontal="center"/>
    </xf>
    <xf numFmtId="0" fontId="0" fillId="3" borderId="1" xfId="0" applyFill="1" applyBorder="1" applyAlignment="1">
      <alignment horizontal="center" vertical="center"/>
    </xf>
    <xf numFmtId="0" fontId="0" fillId="0" borderId="1" xfId="0" applyBorder="1"/>
    <xf numFmtId="0" fontId="0" fillId="0" borderId="4" xfId="0" applyBorder="1"/>
    <xf numFmtId="0" fontId="2" fillId="0" borderId="0" xfId="0" applyFont="1" applyAlignment="1">
      <alignment horizontal="center"/>
    </xf>
    <xf numFmtId="0" fontId="4" fillId="0" borderId="0" xfId="0" applyFont="1" applyAlignment="1">
      <alignment horizontal="center"/>
    </xf>
    <xf numFmtId="14" fontId="0" fillId="0" borderId="0" xfId="0" applyNumberFormat="1" applyAlignment="1">
      <alignment horizontal="center" vertical="center" wrapText="1"/>
    </xf>
    <xf numFmtId="0" fontId="0" fillId="0" borderId="1" xfId="0" applyBorder="1" applyAlignment="1">
      <alignment horizontal="center" vertical="center"/>
    </xf>
    <xf numFmtId="0" fontId="0" fillId="8" borderId="0" xfId="0" applyFill="1"/>
    <xf numFmtId="0" fontId="0" fillId="0" borderId="2" xfId="0" applyBorder="1"/>
    <xf numFmtId="0" fontId="7" fillId="6" borderId="1" xfId="0" applyFont="1" applyFill="1" applyBorder="1"/>
    <xf numFmtId="0" fontId="0" fillId="0" borderId="0" xfId="0" quotePrefix="1"/>
    <xf numFmtId="16" fontId="0" fillId="0" borderId="0" xfId="0" applyNumberFormat="1"/>
    <xf numFmtId="0" fontId="0" fillId="6" borderId="0" xfId="0" applyFill="1"/>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0" borderId="15"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8" xfId="0" applyBorder="1" applyAlignment="1">
      <alignment horizontal="center"/>
    </xf>
    <xf numFmtId="0" fontId="0" fillId="0" borderId="19" xfId="0" applyBorder="1" applyAlignment="1">
      <alignment horizontal="center"/>
    </xf>
    <xf numFmtId="0" fontId="0" fillId="0" borderId="0" xfId="0" applyBorder="1" applyAlignment="1">
      <alignment horizontal="center"/>
    </xf>
    <xf numFmtId="0" fontId="0" fillId="3"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applyAlignment="1">
      <alignment horizontal="center" wrapText="1"/>
    </xf>
    <xf numFmtId="0" fontId="0" fillId="0" borderId="2" xfId="0" applyBorder="1" applyAlignment="1">
      <alignment horizontal="center"/>
    </xf>
    <xf numFmtId="0" fontId="0" fillId="0" borderId="3" xfId="0" applyBorder="1" applyAlignment="1">
      <alignment horizontal="center"/>
    </xf>
    <xf numFmtId="0" fontId="0" fillId="0" borderId="22" xfId="0" applyBorder="1" applyAlignment="1">
      <alignment horizontal="center" vertical="center"/>
    </xf>
    <xf numFmtId="0" fontId="0" fillId="3" borderId="1" xfId="0" applyFill="1" applyBorder="1" applyAlignment="1">
      <alignment horizontal="center" vertical="center" wrapText="1"/>
    </xf>
    <xf numFmtId="0" fontId="0" fillId="0" borderId="20" xfId="0" applyFill="1" applyBorder="1" applyAlignment="1">
      <alignment horizontal="center"/>
    </xf>
    <xf numFmtId="0" fontId="0" fillId="0" borderId="21" xfId="0" applyFill="1" applyBorder="1" applyAlignment="1">
      <alignment horizontal="center"/>
    </xf>
    <xf numFmtId="0" fontId="0" fillId="0" borderId="6" xfId="0" applyBorder="1" applyAlignment="1">
      <alignment horizontal="center"/>
    </xf>
    <xf numFmtId="0" fontId="0" fillId="0" borderId="1" xfId="0" applyBorder="1" applyAlignment="1">
      <alignment horizontal="left"/>
    </xf>
    <xf numFmtId="164" fontId="0" fillId="0" borderId="1" xfId="1" applyFont="1" applyBorder="1"/>
    <xf numFmtId="0" fontId="0" fillId="0" borderId="1" xfId="0" applyBorder="1"/>
    <xf numFmtId="0" fontId="0" fillId="0" borderId="4" xfId="0" applyBorder="1"/>
    <xf numFmtId="0" fontId="0" fillId="0" borderId="6" xfId="0" applyBorder="1"/>
    <xf numFmtId="0" fontId="0" fillId="0" borderId="5" xfId="0" applyBorder="1"/>
    <xf numFmtId="0" fontId="0" fillId="0" borderId="0" xfId="0" applyAlignment="1">
      <alignment horizontal="left" vertical="center" wrapText="1"/>
    </xf>
    <xf numFmtId="0" fontId="0" fillId="0" borderId="0" xfId="0" applyAlignment="1">
      <alignment horizontal="left" vertical="top" wrapText="1"/>
    </xf>
    <xf numFmtId="0" fontId="0" fillId="0" borderId="14" xfId="0" applyBorder="1" applyAlignment="1">
      <alignment horizontal="left" vertical="center"/>
    </xf>
    <xf numFmtId="0" fontId="0" fillId="0" borderId="0" xfId="0" applyAlignment="1">
      <alignment horizontal="left"/>
    </xf>
    <xf numFmtId="0" fontId="2" fillId="0" borderId="0" xfId="0" applyFont="1" applyAlignment="1">
      <alignment horizontal="center"/>
    </xf>
    <xf numFmtId="0" fontId="4" fillId="0" borderId="0" xfId="0" applyFont="1" applyAlignment="1">
      <alignment horizontal="center"/>
    </xf>
    <xf numFmtId="14" fontId="0" fillId="0" borderId="0" xfId="0" applyNumberFormat="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3" borderId="7" xfId="0" applyFill="1" applyBorder="1" applyAlignment="1">
      <alignment horizontal="center" vertical="center"/>
    </xf>
    <xf numFmtId="0" fontId="0" fillId="3" borderId="7" xfId="0" applyFill="1" applyBorder="1" applyAlignment="1">
      <alignment horizontal="center" vertical="center" wrapText="1"/>
    </xf>
    <xf numFmtId="0" fontId="0" fillId="4" borderId="2" xfId="0" applyFill="1" applyBorder="1" applyAlignment="1">
      <alignment horizontal="center" vertical="center" wrapText="1"/>
    </xf>
    <xf numFmtId="0" fontId="0" fillId="4" borderId="7" xfId="0" applyFill="1" applyBorder="1" applyAlignment="1">
      <alignment horizontal="center" vertical="center" wrapText="1"/>
    </xf>
    <xf numFmtId="0" fontId="0" fillId="4" borderId="3" xfId="0" applyFill="1" applyBorder="1" applyAlignment="1">
      <alignment horizontal="center" vertical="center" wrapText="1"/>
    </xf>
    <xf numFmtId="0" fontId="0" fillId="4" borderId="2" xfId="0" applyFill="1" applyBorder="1" applyAlignment="1">
      <alignment horizontal="center" vertical="center"/>
    </xf>
    <xf numFmtId="0" fontId="0" fillId="4" borderId="7" xfId="0" applyFill="1" applyBorder="1" applyAlignment="1">
      <alignment horizontal="center" vertical="center"/>
    </xf>
    <xf numFmtId="0" fontId="0" fillId="4" borderId="3" xfId="0" applyFill="1" applyBorder="1" applyAlignment="1">
      <alignment horizontal="center" vertical="center"/>
    </xf>
    <xf numFmtId="0" fontId="0" fillId="2" borderId="2" xfId="0" applyFill="1" applyBorder="1" applyAlignment="1">
      <alignment horizontal="center"/>
    </xf>
    <xf numFmtId="0" fontId="0" fillId="2" borderId="3" xfId="0" applyFill="1" applyBorder="1" applyAlignment="1">
      <alignment horizontal="center"/>
    </xf>
    <xf numFmtId="0" fontId="0" fillId="0" borderId="1" xfId="0"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3" fillId="0" borderId="0" xfId="0" applyFont="1"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14" fontId="0" fillId="0" borderId="1" xfId="0" applyNumberFormat="1" applyBorder="1" applyAlignment="1">
      <alignment horizontal="center" vertical="center" wrapText="1"/>
    </xf>
    <xf numFmtId="0" fontId="0" fillId="3" borderId="2" xfId="0" applyFill="1" applyBorder="1" applyAlignment="1">
      <alignment vertical="center" wrapText="1"/>
    </xf>
    <xf numFmtId="0" fontId="0" fillId="9" borderId="0" xfId="0" applyFill="1"/>
    <xf numFmtId="0" fontId="0" fillId="10" borderId="0" xfId="0" applyFill="1"/>
    <xf numFmtId="0" fontId="0" fillId="0" borderId="4" xfId="0" applyBorder="1" applyAlignment="1">
      <alignment horizontal="center"/>
    </xf>
    <xf numFmtId="0" fontId="0" fillId="0" borderId="5" xfId="0" applyBorder="1" applyAlignment="1">
      <alignment horizontal="center"/>
    </xf>
    <xf numFmtId="0" fontId="0" fillId="6" borderId="7" xfId="0" applyFill="1" applyBorder="1" applyAlignment="1">
      <alignment horizontal="center" vertical="center" wrapText="1"/>
    </xf>
    <xf numFmtId="0" fontId="4" fillId="0" borderId="0" xfId="0" applyFont="1"/>
    <xf numFmtId="0" fontId="8" fillId="0" borderId="0" xfId="0" applyFont="1"/>
    <xf numFmtId="0" fontId="0" fillId="11" borderId="1" xfId="0" applyFill="1" applyBorder="1"/>
    <xf numFmtId="0" fontId="0" fillId="0" borderId="1" xfId="0" quotePrefix="1" applyBorder="1" applyAlignment="1">
      <alignment horizontal="left"/>
    </xf>
    <xf numFmtId="0" fontId="0" fillId="0" borderId="1" xfId="0" quotePrefix="1" applyBorder="1" applyAlignment="1">
      <alignment horizontal="left" vertical="center" wrapText="1"/>
    </xf>
    <xf numFmtId="0" fontId="0" fillId="0" borderId="1" xfId="0" applyBorder="1" applyAlignment="1">
      <alignment horizontal="center" wrapText="1"/>
    </xf>
    <xf numFmtId="0" fontId="0" fillId="0" borderId="0" xfId="0" quotePrefix="1" applyFill="1" applyBorder="1"/>
    <xf numFmtId="0" fontId="0" fillId="0" borderId="1" xfId="0" quotePrefix="1" applyBorder="1" applyAlignment="1">
      <alignment horizontal="center" wrapText="1"/>
    </xf>
    <xf numFmtId="0" fontId="0" fillId="2" borderId="1" xfId="0" applyFill="1" applyBorder="1" applyAlignment="1">
      <alignment horizontal="left" vertical="center" wrapText="1"/>
    </xf>
    <xf numFmtId="0" fontId="0" fillId="2" borderId="1" xfId="0" applyFill="1" applyBorder="1" applyAlignment="1">
      <alignment horizontal="left" vertical="center"/>
    </xf>
    <xf numFmtId="0" fontId="0" fillId="0" borderId="0" xfId="0" quotePrefix="1" applyFill="1" applyBorder="1" applyAlignment="1">
      <alignment horizontal="left" vertical="center"/>
    </xf>
    <xf numFmtId="0" fontId="1" fillId="0" borderId="0" xfId="0" quotePrefix="1" applyFont="1" applyFill="1" applyBorder="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9</xdr:col>
      <xdr:colOff>214326</xdr:colOff>
      <xdr:row>17</xdr:row>
      <xdr:rowOff>0</xdr:rowOff>
    </xdr:from>
    <xdr:to>
      <xdr:col>9</xdr:col>
      <xdr:colOff>351486</xdr:colOff>
      <xdr:row>17</xdr:row>
      <xdr:rowOff>137160</xdr:rowOff>
    </xdr:to>
    <xdr:sp macro="" textlink="">
      <xdr:nvSpPr>
        <xdr:cNvPr id="7" name="Bevel 6">
          <a:extLst>
            <a:ext uri="{FF2B5EF4-FFF2-40B4-BE49-F238E27FC236}">
              <a16:creationId xmlns:a16="http://schemas.microsoft.com/office/drawing/2014/main" xmlns="" id="{00000000-0008-0000-0000-000007000000}"/>
            </a:ext>
          </a:extLst>
        </xdr:cNvPr>
        <xdr:cNvSpPr/>
      </xdr:nvSpPr>
      <xdr:spPr>
        <a:xfrm>
          <a:off x="6548451" y="3706813"/>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214326</xdr:colOff>
      <xdr:row>16</xdr:row>
      <xdr:rowOff>0</xdr:rowOff>
    </xdr:from>
    <xdr:to>
      <xdr:col>9</xdr:col>
      <xdr:colOff>351486</xdr:colOff>
      <xdr:row>16</xdr:row>
      <xdr:rowOff>137160</xdr:rowOff>
    </xdr:to>
    <xdr:sp macro="" textlink="">
      <xdr:nvSpPr>
        <xdr:cNvPr id="8" name="Bevel 7">
          <a:extLst>
            <a:ext uri="{FF2B5EF4-FFF2-40B4-BE49-F238E27FC236}">
              <a16:creationId xmlns:a16="http://schemas.microsoft.com/office/drawing/2014/main" xmlns="" id="{00000000-0008-0000-0000-000008000000}"/>
            </a:ext>
          </a:extLst>
        </xdr:cNvPr>
        <xdr:cNvSpPr/>
      </xdr:nvSpPr>
      <xdr:spPr>
        <a:xfrm>
          <a:off x="6548451" y="3516313"/>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214326</xdr:colOff>
      <xdr:row>18</xdr:row>
      <xdr:rowOff>0</xdr:rowOff>
    </xdr:from>
    <xdr:to>
      <xdr:col>9</xdr:col>
      <xdr:colOff>351486</xdr:colOff>
      <xdr:row>18</xdr:row>
      <xdr:rowOff>137160</xdr:rowOff>
    </xdr:to>
    <xdr:sp macro="" textlink="">
      <xdr:nvSpPr>
        <xdr:cNvPr id="9" name="Bevel 8">
          <a:extLst>
            <a:ext uri="{FF2B5EF4-FFF2-40B4-BE49-F238E27FC236}">
              <a16:creationId xmlns:a16="http://schemas.microsoft.com/office/drawing/2014/main" xmlns="" id="{00000000-0008-0000-0000-000009000000}"/>
            </a:ext>
          </a:extLst>
        </xdr:cNvPr>
        <xdr:cNvSpPr/>
      </xdr:nvSpPr>
      <xdr:spPr>
        <a:xfrm>
          <a:off x="6548451" y="3897313"/>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215904</xdr:colOff>
      <xdr:row>20</xdr:row>
      <xdr:rowOff>25428</xdr:rowOff>
    </xdr:from>
    <xdr:to>
      <xdr:col>9</xdr:col>
      <xdr:colOff>353064</xdr:colOff>
      <xdr:row>20</xdr:row>
      <xdr:rowOff>162588</xdr:rowOff>
    </xdr:to>
    <xdr:sp macro="" textlink="">
      <xdr:nvSpPr>
        <xdr:cNvPr id="10" name="Bevel 9">
          <a:extLst>
            <a:ext uri="{FF2B5EF4-FFF2-40B4-BE49-F238E27FC236}">
              <a16:creationId xmlns:a16="http://schemas.microsoft.com/office/drawing/2014/main" xmlns="" id="{00000000-0008-0000-0000-00000A000000}"/>
            </a:ext>
          </a:extLst>
        </xdr:cNvPr>
        <xdr:cNvSpPr/>
      </xdr:nvSpPr>
      <xdr:spPr>
        <a:xfrm>
          <a:off x="6550029" y="4303741"/>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215904</xdr:colOff>
      <xdr:row>19</xdr:row>
      <xdr:rowOff>25428</xdr:rowOff>
    </xdr:from>
    <xdr:to>
      <xdr:col>9</xdr:col>
      <xdr:colOff>353064</xdr:colOff>
      <xdr:row>19</xdr:row>
      <xdr:rowOff>162588</xdr:rowOff>
    </xdr:to>
    <xdr:sp macro="" textlink="">
      <xdr:nvSpPr>
        <xdr:cNvPr id="11" name="Bevel 10">
          <a:extLst>
            <a:ext uri="{FF2B5EF4-FFF2-40B4-BE49-F238E27FC236}">
              <a16:creationId xmlns:a16="http://schemas.microsoft.com/office/drawing/2014/main" xmlns="" id="{00000000-0008-0000-0000-00000B000000}"/>
            </a:ext>
          </a:extLst>
        </xdr:cNvPr>
        <xdr:cNvSpPr/>
      </xdr:nvSpPr>
      <xdr:spPr>
        <a:xfrm>
          <a:off x="6550029" y="4113241"/>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215904</xdr:colOff>
      <xdr:row>21</xdr:row>
      <xdr:rowOff>25428</xdr:rowOff>
    </xdr:from>
    <xdr:to>
      <xdr:col>9</xdr:col>
      <xdr:colOff>353064</xdr:colOff>
      <xdr:row>21</xdr:row>
      <xdr:rowOff>162588</xdr:rowOff>
    </xdr:to>
    <xdr:sp macro="" textlink="">
      <xdr:nvSpPr>
        <xdr:cNvPr id="12" name="Bevel 11">
          <a:extLst>
            <a:ext uri="{FF2B5EF4-FFF2-40B4-BE49-F238E27FC236}">
              <a16:creationId xmlns:a16="http://schemas.microsoft.com/office/drawing/2014/main" xmlns="" id="{00000000-0008-0000-0000-00000C000000}"/>
            </a:ext>
          </a:extLst>
        </xdr:cNvPr>
        <xdr:cNvSpPr/>
      </xdr:nvSpPr>
      <xdr:spPr>
        <a:xfrm>
          <a:off x="6550029" y="4494241"/>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217482</xdr:colOff>
      <xdr:row>22</xdr:row>
      <xdr:rowOff>34956</xdr:rowOff>
    </xdr:from>
    <xdr:to>
      <xdr:col>9</xdr:col>
      <xdr:colOff>354642</xdr:colOff>
      <xdr:row>22</xdr:row>
      <xdr:rowOff>172116</xdr:rowOff>
    </xdr:to>
    <xdr:sp macro="" textlink="">
      <xdr:nvSpPr>
        <xdr:cNvPr id="13" name="Bevel 12">
          <a:extLst>
            <a:ext uri="{FF2B5EF4-FFF2-40B4-BE49-F238E27FC236}">
              <a16:creationId xmlns:a16="http://schemas.microsoft.com/office/drawing/2014/main" xmlns="" id="{00000000-0008-0000-0000-00000D000000}"/>
            </a:ext>
          </a:extLst>
        </xdr:cNvPr>
        <xdr:cNvSpPr/>
      </xdr:nvSpPr>
      <xdr:spPr>
        <a:xfrm>
          <a:off x="6551607" y="4694269"/>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219070</xdr:colOff>
      <xdr:row>23</xdr:row>
      <xdr:rowOff>28606</xdr:rowOff>
    </xdr:from>
    <xdr:to>
      <xdr:col>9</xdr:col>
      <xdr:colOff>356230</xdr:colOff>
      <xdr:row>23</xdr:row>
      <xdr:rowOff>165766</xdr:rowOff>
    </xdr:to>
    <xdr:sp macro="" textlink="">
      <xdr:nvSpPr>
        <xdr:cNvPr id="14" name="Bevel 13">
          <a:extLst>
            <a:ext uri="{FF2B5EF4-FFF2-40B4-BE49-F238E27FC236}">
              <a16:creationId xmlns:a16="http://schemas.microsoft.com/office/drawing/2014/main" xmlns="" id="{00000000-0008-0000-0000-00000E000000}"/>
            </a:ext>
          </a:extLst>
        </xdr:cNvPr>
        <xdr:cNvSpPr/>
      </xdr:nvSpPr>
      <xdr:spPr>
        <a:xfrm>
          <a:off x="6553195" y="4878419"/>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212720</xdr:colOff>
      <xdr:row>24</xdr:row>
      <xdr:rowOff>38130</xdr:rowOff>
    </xdr:from>
    <xdr:to>
      <xdr:col>9</xdr:col>
      <xdr:colOff>349880</xdr:colOff>
      <xdr:row>24</xdr:row>
      <xdr:rowOff>175290</xdr:rowOff>
    </xdr:to>
    <xdr:sp macro="" textlink="">
      <xdr:nvSpPr>
        <xdr:cNvPr id="15" name="Bevel 14">
          <a:extLst>
            <a:ext uri="{FF2B5EF4-FFF2-40B4-BE49-F238E27FC236}">
              <a16:creationId xmlns:a16="http://schemas.microsoft.com/office/drawing/2014/main" xmlns="" id="{00000000-0008-0000-0000-00000F000000}"/>
            </a:ext>
          </a:extLst>
        </xdr:cNvPr>
        <xdr:cNvSpPr/>
      </xdr:nvSpPr>
      <xdr:spPr>
        <a:xfrm>
          <a:off x="6546845" y="5078443"/>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20</xdr:col>
      <xdr:colOff>204105</xdr:colOff>
      <xdr:row>17</xdr:row>
      <xdr:rowOff>40821</xdr:rowOff>
    </xdr:from>
    <xdr:to>
      <xdr:col>20</xdr:col>
      <xdr:colOff>341265</xdr:colOff>
      <xdr:row>17</xdr:row>
      <xdr:rowOff>177981</xdr:rowOff>
    </xdr:to>
    <xdr:sp macro="" textlink="">
      <xdr:nvSpPr>
        <xdr:cNvPr id="2" name="Bevel 1">
          <a:extLst>
            <a:ext uri="{FF2B5EF4-FFF2-40B4-BE49-F238E27FC236}">
              <a16:creationId xmlns:a16="http://schemas.microsoft.com/office/drawing/2014/main" xmlns="" id="{00000000-0008-0000-0800-000002000000}"/>
            </a:ext>
          </a:extLst>
        </xdr:cNvPr>
        <xdr:cNvSpPr/>
      </xdr:nvSpPr>
      <xdr:spPr>
        <a:xfrm>
          <a:off x="8128905" y="3574596"/>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20</xdr:col>
      <xdr:colOff>204105</xdr:colOff>
      <xdr:row>16</xdr:row>
      <xdr:rowOff>40821</xdr:rowOff>
    </xdr:from>
    <xdr:to>
      <xdr:col>20</xdr:col>
      <xdr:colOff>341265</xdr:colOff>
      <xdr:row>16</xdr:row>
      <xdr:rowOff>177981</xdr:rowOff>
    </xdr:to>
    <xdr:sp macro="" textlink="">
      <xdr:nvSpPr>
        <xdr:cNvPr id="3" name="Bevel 2">
          <a:extLst>
            <a:ext uri="{FF2B5EF4-FFF2-40B4-BE49-F238E27FC236}">
              <a16:creationId xmlns:a16="http://schemas.microsoft.com/office/drawing/2014/main" xmlns="" id="{00000000-0008-0000-0800-000003000000}"/>
            </a:ext>
          </a:extLst>
        </xdr:cNvPr>
        <xdr:cNvSpPr/>
      </xdr:nvSpPr>
      <xdr:spPr>
        <a:xfrm>
          <a:off x="8128905" y="3384096"/>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20</xdr:col>
      <xdr:colOff>204105</xdr:colOff>
      <xdr:row>18</xdr:row>
      <xdr:rowOff>40821</xdr:rowOff>
    </xdr:from>
    <xdr:to>
      <xdr:col>20</xdr:col>
      <xdr:colOff>341265</xdr:colOff>
      <xdr:row>18</xdr:row>
      <xdr:rowOff>177981</xdr:rowOff>
    </xdr:to>
    <xdr:sp macro="" textlink="">
      <xdr:nvSpPr>
        <xdr:cNvPr id="4" name="Bevel 3">
          <a:extLst>
            <a:ext uri="{FF2B5EF4-FFF2-40B4-BE49-F238E27FC236}">
              <a16:creationId xmlns:a16="http://schemas.microsoft.com/office/drawing/2014/main" xmlns="" id="{00000000-0008-0000-0800-000004000000}"/>
            </a:ext>
          </a:extLst>
        </xdr:cNvPr>
        <xdr:cNvSpPr/>
      </xdr:nvSpPr>
      <xdr:spPr>
        <a:xfrm>
          <a:off x="8128905" y="3765096"/>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3</xdr:col>
      <xdr:colOff>419100</xdr:colOff>
      <xdr:row>9</xdr:row>
      <xdr:rowOff>28575</xdr:rowOff>
    </xdr:from>
    <xdr:to>
      <xdr:col>3</xdr:col>
      <xdr:colOff>556260</xdr:colOff>
      <xdr:row>9</xdr:row>
      <xdr:rowOff>165735</xdr:rowOff>
    </xdr:to>
    <xdr:sp macro="" textlink="">
      <xdr:nvSpPr>
        <xdr:cNvPr id="5" name="Bevel 4">
          <a:extLst>
            <a:ext uri="{FF2B5EF4-FFF2-40B4-BE49-F238E27FC236}">
              <a16:creationId xmlns:a16="http://schemas.microsoft.com/office/drawing/2014/main" xmlns="" id="{00000000-0008-0000-0800-000005000000}"/>
            </a:ext>
          </a:extLst>
        </xdr:cNvPr>
        <xdr:cNvSpPr/>
      </xdr:nvSpPr>
      <xdr:spPr>
        <a:xfrm>
          <a:off x="2247900" y="2038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3</xdr:col>
      <xdr:colOff>419100</xdr:colOff>
      <xdr:row>10</xdr:row>
      <xdr:rowOff>28575</xdr:rowOff>
    </xdr:from>
    <xdr:to>
      <xdr:col>3</xdr:col>
      <xdr:colOff>556260</xdr:colOff>
      <xdr:row>10</xdr:row>
      <xdr:rowOff>165735</xdr:rowOff>
    </xdr:to>
    <xdr:sp macro="" textlink="">
      <xdr:nvSpPr>
        <xdr:cNvPr id="6" name="Bevel 5">
          <a:extLst>
            <a:ext uri="{FF2B5EF4-FFF2-40B4-BE49-F238E27FC236}">
              <a16:creationId xmlns:a16="http://schemas.microsoft.com/office/drawing/2014/main" xmlns="" id="{00000000-0008-0000-0800-000006000000}"/>
            </a:ext>
          </a:extLst>
        </xdr:cNvPr>
        <xdr:cNvSpPr/>
      </xdr:nvSpPr>
      <xdr:spPr>
        <a:xfrm>
          <a:off x="2247900" y="2228850"/>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3</xdr:col>
      <xdr:colOff>419100</xdr:colOff>
      <xdr:row>11</xdr:row>
      <xdr:rowOff>28575</xdr:rowOff>
    </xdr:from>
    <xdr:to>
      <xdr:col>3</xdr:col>
      <xdr:colOff>556260</xdr:colOff>
      <xdr:row>11</xdr:row>
      <xdr:rowOff>165735</xdr:rowOff>
    </xdr:to>
    <xdr:sp macro="" textlink="">
      <xdr:nvSpPr>
        <xdr:cNvPr id="7" name="Bevel 6">
          <a:extLst>
            <a:ext uri="{FF2B5EF4-FFF2-40B4-BE49-F238E27FC236}">
              <a16:creationId xmlns:a16="http://schemas.microsoft.com/office/drawing/2014/main" xmlns="" id="{00000000-0008-0000-0800-000007000000}"/>
            </a:ext>
          </a:extLst>
        </xdr:cNvPr>
        <xdr:cNvSpPr/>
      </xdr:nvSpPr>
      <xdr:spPr>
        <a:xfrm>
          <a:off x="2247900" y="2419350"/>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3</xdr:col>
      <xdr:colOff>419100</xdr:colOff>
      <xdr:row>12</xdr:row>
      <xdr:rowOff>28575</xdr:rowOff>
    </xdr:from>
    <xdr:to>
      <xdr:col>3</xdr:col>
      <xdr:colOff>556260</xdr:colOff>
      <xdr:row>12</xdr:row>
      <xdr:rowOff>165735</xdr:rowOff>
    </xdr:to>
    <xdr:sp macro="" textlink="">
      <xdr:nvSpPr>
        <xdr:cNvPr id="8" name="Bevel 7">
          <a:extLst>
            <a:ext uri="{FF2B5EF4-FFF2-40B4-BE49-F238E27FC236}">
              <a16:creationId xmlns:a16="http://schemas.microsoft.com/office/drawing/2014/main" xmlns="" id="{00000000-0008-0000-0800-000008000000}"/>
            </a:ext>
          </a:extLst>
        </xdr:cNvPr>
        <xdr:cNvSpPr/>
      </xdr:nvSpPr>
      <xdr:spPr>
        <a:xfrm>
          <a:off x="2247900" y="2609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3</xdr:col>
      <xdr:colOff>419100</xdr:colOff>
      <xdr:row>13</xdr:row>
      <xdr:rowOff>28575</xdr:rowOff>
    </xdr:from>
    <xdr:to>
      <xdr:col>3</xdr:col>
      <xdr:colOff>556260</xdr:colOff>
      <xdr:row>13</xdr:row>
      <xdr:rowOff>165735</xdr:rowOff>
    </xdr:to>
    <xdr:sp macro="" textlink="">
      <xdr:nvSpPr>
        <xdr:cNvPr id="9" name="Bevel 8">
          <a:extLst>
            <a:ext uri="{FF2B5EF4-FFF2-40B4-BE49-F238E27FC236}">
              <a16:creationId xmlns:a16="http://schemas.microsoft.com/office/drawing/2014/main" xmlns="" id="{00000000-0008-0000-0800-000009000000}"/>
            </a:ext>
          </a:extLst>
        </xdr:cNvPr>
        <xdr:cNvSpPr/>
      </xdr:nvSpPr>
      <xdr:spPr>
        <a:xfrm>
          <a:off x="2247900" y="2800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3</xdr:col>
      <xdr:colOff>419100</xdr:colOff>
      <xdr:row>14</xdr:row>
      <xdr:rowOff>28575</xdr:rowOff>
    </xdr:from>
    <xdr:to>
      <xdr:col>3</xdr:col>
      <xdr:colOff>556260</xdr:colOff>
      <xdr:row>14</xdr:row>
      <xdr:rowOff>165735</xdr:rowOff>
    </xdr:to>
    <xdr:sp macro="" textlink="">
      <xdr:nvSpPr>
        <xdr:cNvPr id="10" name="Bevel 9">
          <a:extLst>
            <a:ext uri="{FF2B5EF4-FFF2-40B4-BE49-F238E27FC236}">
              <a16:creationId xmlns:a16="http://schemas.microsoft.com/office/drawing/2014/main" xmlns="" id="{00000000-0008-0000-0800-00000A000000}"/>
            </a:ext>
          </a:extLst>
        </xdr:cNvPr>
        <xdr:cNvSpPr/>
      </xdr:nvSpPr>
      <xdr:spPr>
        <a:xfrm>
          <a:off x="2247900" y="2990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3</xdr:col>
      <xdr:colOff>419100</xdr:colOff>
      <xdr:row>15</xdr:row>
      <xdr:rowOff>28575</xdr:rowOff>
    </xdr:from>
    <xdr:to>
      <xdr:col>3</xdr:col>
      <xdr:colOff>556260</xdr:colOff>
      <xdr:row>15</xdr:row>
      <xdr:rowOff>165735</xdr:rowOff>
    </xdr:to>
    <xdr:sp macro="" textlink="">
      <xdr:nvSpPr>
        <xdr:cNvPr id="11" name="Bevel 10">
          <a:extLst>
            <a:ext uri="{FF2B5EF4-FFF2-40B4-BE49-F238E27FC236}">
              <a16:creationId xmlns:a16="http://schemas.microsoft.com/office/drawing/2014/main" xmlns="" id="{00000000-0008-0000-0800-00000B000000}"/>
            </a:ext>
          </a:extLst>
        </xdr:cNvPr>
        <xdr:cNvSpPr/>
      </xdr:nvSpPr>
      <xdr:spPr>
        <a:xfrm>
          <a:off x="2247900" y="3181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3</xdr:col>
      <xdr:colOff>419100</xdr:colOff>
      <xdr:row>16</xdr:row>
      <xdr:rowOff>28575</xdr:rowOff>
    </xdr:from>
    <xdr:to>
      <xdr:col>3</xdr:col>
      <xdr:colOff>556260</xdr:colOff>
      <xdr:row>16</xdr:row>
      <xdr:rowOff>165735</xdr:rowOff>
    </xdr:to>
    <xdr:sp macro="" textlink="">
      <xdr:nvSpPr>
        <xdr:cNvPr id="12" name="Bevel 11">
          <a:extLst>
            <a:ext uri="{FF2B5EF4-FFF2-40B4-BE49-F238E27FC236}">
              <a16:creationId xmlns:a16="http://schemas.microsoft.com/office/drawing/2014/main" xmlns="" id="{00000000-0008-0000-0800-00000C000000}"/>
            </a:ext>
          </a:extLst>
        </xdr:cNvPr>
        <xdr:cNvSpPr/>
      </xdr:nvSpPr>
      <xdr:spPr>
        <a:xfrm>
          <a:off x="2247900" y="3371850"/>
          <a:ext cx="137160" cy="137160"/>
        </a:xfrm>
        <a:prstGeom prst="bevel">
          <a:avLst/>
        </a:prstGeom>
      </xdr:spPr>
      <xdr:style>
        <a:lnRef idx="3">
          <a:schemeClr val="lt1"/>
        </a:lnRef>
        <a:fillRef idx="1">
          <a:schemeClr val="accent6"/>
        </a:fillRef>
        <a:effectRef idx="1">
          <a:schemeClr val="accent6"/>
        </a:effectRef>
        <a:fontRef idx="minor">
          <a:schemeClr val="lt1"/>
        </a:fontRef>
      </xdr:style>
      <xdr:txBody>
        <a:bodyPr rtlCol="0" anchor="ctr"/>
        <a:lstStyle/>
        <a:p>
          <a:pPr algn="ctr"/>
          <a:endParaRPr lang="en-US" sz="1100"/>
        </a:p>
      </xdr:txBody>
    </xdr:sp>
    <xdr:clientData/>
  </xdr:twoCellAnchor>
  <xdr:twoCellAnchor>
    <xdr:from>
      <xdr:col>3</xdr:col>
      <xdr:colOff>419100</xdr:colOff>
      <xdr:row>17</xdr:row>
      <xdr:rowOff>28575</xdr:rowOff>
    </xdr:from>
    <xdr:to>
      <xdr:col>3</xdr:col>
      <xdr:colOff>556260</xdr:colOff>
      <xdr:row>17</xdr:row>
      <xdr:rowOff>165735</xdr:rowOff>
    </xdr:to>
    <xdr:sp macro="" textlink="">
      <xdr:nvSpPr>
        <xdr:cNvPr id="13" name="Bevel 12">
          <a:extLst>
            <a:ext uri="{FF2B5EF4-FFF2-40B4-BE49-F238E27FC236}">
              <a16:creationId xmlns:a16="http://schemas.microsoft.com/office/drawing/2014/main" xmlns="" id="{00000000-0008-0000-0800-00000D000000}"/>
            </a:ext>
          </a:extLst>
        </xdr:cNvPr>
        <xdr:cNvSpPr/>
      </xdr:nvSpPr>
      <xdr:spPr>
        <a:xfrm>
          <a:off x="2247900" y="3562350"/>
          <a:ext cx="137160" cy="137160"/>
        </a:xfrm>
        <a:prstGeom prst="bevel">
          <a:avLst/>
        </a:prstGeom>
      </xdr:spPr>
      <xdr:style>
        <a:lnRef idx="3">
          <a:schemeClr val="lt1"/>
        </a:lnRef>
        <a:fillRef idx="1">
          <a:schemeClr val="accent6"/>
        </a:fillRef>
        <a:effectRef idx="1">
          <a:schemeClr val="accent6"/>
        </a:effectRef>
        <a:fontRef idx="minor">
          <a:schemeClr val="lt1"/>
        </a:fontRef>
      </xdr:style>
      <xdr:txBody>
        <a:bodyPr rtlCol="0" anchor="ctr"/>
        <a:lstStyle/>
        <a:p>
          <a:pPr algn="ctr"/>
          <a:endParaRPr lang="en-US" sz="1100"/>
        </a:p>
      </xdr:txBody>
    </xdr:sp>
    <xdr:clientData/>
  </xdr:twoCellAnchor>
  <xdr:twoCellAnchor>
    <xdr:from>
      <xdr:col>3</xdr:col>
      <xdr:colOff>419100</xdr:colOff>
      <xdr:row>18</xdr:row>
      <xdr:rowOff>28575</xdr:rowOff>
    </xdr:from>
    <xdr:to>
      <xdr:col>3</xdr:col>
      <xdr:colOff>556260</xdr:colOff>
      <xdr:row>18</xdr:row>
      <xdr:rowOff>165735</xdr:rowOff>
    </xdr:to>
    <xdr:sp macro="" textlink="">
      <xdr:nvSpPr>
        <xdr:cNvPr id="14" name="Bevel 13">
          <a:extLst>
            <a:ext uri="{FF2B5EF4-FFF2-40B4-BE49-F238E27FC236}">
              <a16:creationId xmlns:a16="http://schemas.microsoft.com/office/drawing/2014/main" xmlns="" id="{00000000-0008-0000-0800-00000E000000}"/>
            </a:ext>
          </a:extLst>
        </xdr:cNvPr>
        <xdr:cNvSpPr/>
      </xdr:nvSpPr>
      <xdr:spPr>
        <a:xfrm>
          <a:off x="2247900" y="3752850"/>
          <a:ext cx="137160" cy="137160"/>
        </a:xfrm>
        <a:prstGeom prst="bevel">
          <a:avLst/>
        </a:prstGeom>
      </xdr:spPr>
      <xdr:style>
        <a:lnRef idx="3">
          <a:schemeClr val="lt1"/>
        </a:lnRef>
        <a:fillRef idx="1">
          <a:schemeClr val="accent6"/>
        </a:fillRef>
        <a:effectRef idx="1">
          <a:schemeClr val="accent6"/>
        </a:effectRef>
        <a:fontRef idx="minor">
          <a:schemeClr val="lt1"/>
        </a:fontRef>
      </xdr:style>
      <xdr:txBody>
        <a:bodyPr rtlCol="0" anchor="ctr"/>
        <a:lstStyle/>
        <a:p>
          <a:pPr algn="ctr"/>
          <a:endParaRPr lang="en-US" sz="1100"/>
        </a:p>
      </xdr:txBody>
    </xdr:sp>
    <xdr:clientData/>
  </xdr:twoCellAnchor>
  <xdr:twoCellAnchor>
    <xdr:from>
      <xdr:col>9</xdr:col>
      <xdr:colOff>180975</xdr:colOff>
      <xdr:row>9</xdr:row>
      <xdr:rowOff>28575</xdr:rowOff>
    </xdr:from>
    <xdr:to>
      <xdr:col>9</xdr:col>
      <xdr:colOff>318135</xdr:colOff>
      <xdr:row>9</xdr:row>
      <xdr:rowOff>165735</xdr:rowOff>
    </xdr:to>
    <xdr:sp macro="" textlink="">
      <xdr:nvSpPr>
        <xdr:cNvPr id="15" name="Bevel 14">
          <a:extLst>
            <a:ext uri="{FF2B5EF4-FFF2-40B4-BE49-F238E27FC236}">
              <a16:creationId xmlns:a16="http://schemas.microsoft.com/office/drawing/2014/main" xmlns="" id="{00000000-0008-0000-0800-00000F000000}"/>
            </a:ext>
          </a:extLst>
        </xdr:cNvPr>
        <xdr:cNvSpPr/>
      </xdr:nvSpPr>
      <xdr:spPr>
        <a:xfrm>
          <a:off x="3838575" y="2038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180975</xdr:colOff>
      <xdr:row>10</xdr:row>
      <xdr:rowOff>28575</xdr:rowOff>
    </xdr:from>
    <xdr:to>
      <xdr:col>9</xdr:col>
      <xdr:colOff>318135</xdr:colOff>
      <xdr:row>10</xdr:row>
      <xdr:rowOff>165735</xdr:rowOff>
    </xdr:to>
    <xdr:sp macro="" textlink="">
      <xdr:nvSpPr>
        <xdr:cNvPr id="16" name="Bevel 15">
          <a:extLst>
            <a:ext uri="{FF2B5EF4-FFF2-40B4-BE49-F238E27FC236}">
              <a16:creationId xmlns:a16="http://schemas.microsoft.com/office/drawing/2014/main" xmlns="" id="{00000000-0008-0000-0800-000010000000}"/>
            </a:ext>
          </a:extLst>
        </xdr:cNvPr>
        <xdr:cNvSpPr/>
      </xdr:nvSpPr>
      <xdr:spPr>
        <a:xfrm>
          <a:off x="3838575" y="2228850"/>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9</xdr:col>
      <xdr:colOff>180975</xdr:colOff>
      <xdr:row>11</xdr:row>
      <xdr:rowOff>38100</xdr:rowOff>
    </xdr:from>
    <xdr:to>
      <xdr:col>9</xdr:col>
      <xdr:colOff>318135</xdr:colOff>
      <xdr:row>11</xdr:row>
      <xdr:rowOff>175260</xdr:rowOff>
    </xdr:to>
    <xdr:sp macro="" textlink="">
      <xdr:nvSpPr>
        <xdr:cNvPr id="17" name="Bevel 16">
          <a:extLst>
            <a:ext uri="{FF2B5EF4-FFF2-40B4-BE49-F238E27FC236}">
              <a16:creationId xmlns:a16="http://schemas.microsoft.com/office/drawing/2014/main" xmlns="" id="{00000000-0008-0000-0800-000011000000}"/>
            </a:ext>
          </a:extLst>
        </xdr:cNvPr>
        <xdr:cNvSpPr/>
      </xdr:nvSpPr>
      <xdr:spPr>
        <a:xfrm>
          <a:off x="3838575" y="2428875"/>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9</xdr:col>
      <xdr:colOff>180975</xdr:colOff>
      <xdr:row>12</xdr:row>
      <xdr:rowOff>28575</xdr:rowOff>
    </xdr:from>
    <xdr:to>
      <xdr:col>9</xdr:col>
      <xdr:colOff>318135</xdr:colOff>
      <xdr:row>12</xdr:row>
      <xdr:rowOff>165735</xdr:rowOff>
    </xdr:to>
    <xdr:sp macro="" textlink="">
      <xdr:nvSpPr>
        <xdr:cNvPr id="18" name="Bevel 17">
          <a:extLst>
            <a:ext uri="{FF2B5EF4-FFF2-40B4-BE49-F238E27FC236}">
              <a16:creationId xmlns:a16="http://schemas.microsoft.com/office/drawing/2014/main" xmlns="" id="{00000000-0008-0000-0800-000012000000}"/>
            </a:ext>
          </a:extLst>
        </xdr:cNvPr>
        <xdr:cNvSpPr/>
      </xdr:nvSpPr>
      <xdr:spPr>
        <a:xfrm>
          <a:off x="3838575" y="2609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180975</xdr:colOff>
      <xdr:row>13</xdr:row>
      <xdr:rowOff>38100</xdr:rowOff>
    </xdr:from>
    <xdr:to>
      <xdr:col>9</xdr:col>
      <xdr:colOff>318135</xdr:colOff>
      <xdr:row>13</xdr:row>
      <xdr:rowOff>175260</xdr:rowOff>
    </xdr:to>
    <xdr:sp macro="" textlink="">
      <xdr:nvSpPr>
        <xdr:cNvPr id="19" name="Bevel 18">
          <a:extLst>
            <a:ext uri="{FF2B5EF4-FFF2-40B4-BE49-F238E27FC236}">
              <a16:creationId xmlns:a16="http://schemas.microsoft.com/office/drawing/2014/main" xmlns="" id="{00000000-0008-0000-0800-000013000000}"/>
            </a:ext>
          </a:extLst>
        </xdr:cNvPr>
        <xdr:cNvSpPr/>
      </xdr:nvSpPr>
      <xdr:spPr>
        <a:xfrm>
          <a:off x="3838575" y="2809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180975</xdr:colOff>
      <xdr:row>14</xdr:row>
      <xdr:rowOff>38100</xdr:rowOff>
    </xdr:from>
    <xdr:to>
      <xdr:col>9</xdr:col>
      <xdr:colOff>318135</xdr:colOff>
      <xdr:row>14</xdr:row>
      <xdr:rowOff>175260</xdr:rowOff>
    </xdr:to>
    <xdr:sp macro="" textlink="">
      <xdr:nvSpPr>
        <xdr:cNvPr id="20" name="Bevel 19">
          <a:extLst>
            <a:ext uri="{FF2B5EF4-FFF2-40B4-BE49-F238E27FC236}">
              <a16:creationId xmlns:a16="http://schemas.microsoft.com/office/drawing/2014/main" xmlns="" id="{00000000-0008-0000-0800-000014000000}"/>
            </a:ext>
          </a:extLst>
        </xdr:cNvPr>
        <xdr:cNvSpPr/>
      </xdr:nvSpPr>
      <xdr:spPr>
        <a:xfrm>
          <a:off x="3838575" y="3000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180975</xdr:colOff>
      <xdr:row>15</xdr:row>
      <xdr:rowOff>47625</xdr:rowOff>
    </xdr:from>
    <xdr:to>
      <xdr:col>9</xdr:col>
      <xdr:colOff>318135</xdr:colOff>
      <xdr:row>15</xdr:row>
      <xdr:rowOff>184785</xdr:rowOff>
    </xdr:to>
    <xdr:sp macro="" textlink="">
      <xdr:nvSpPr>
        <xdr:cNvPr id="21" name="Bevel 20">
          <a:extLst>
            <a:ext uri="{FF2B5EF4-FFF2-40B4-BE49-F238E27FC236}">
              <a16:creationId xmlns:a16="http://schemas.microsoft.com/office/drawing/2014/main" xmlns="" id="{00000000-0008-0000-0800-000015000000}"/>
            </a:ext>
          </a:extLst>
        </xdr:cNvPr>
        <xdr:cNvSpPr/>
      </xdr:nvSpPr>
      <xdr:spPr>
        <a:xfrm>
          <a:off x="3838575" y="320040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180975</xdr:colOff>
      <xdr:row>16</xdr:row>
      <xdr:rowOff>38100</xdr:rowOff>
    </xdr:from>
    <xdr:to>
      <xdr:col>9</xdr:col>
      <xdr:colOff>318135</xdr:colOff>
      <xdr:row>16</xdr:row>
      <xdr:rowOff>175260</xdr:rowOff>
    </xdr:to>
    <xdr:sp macro="" textlink="">
      <xdr:nvSpPr>
        <xdr:cNvPr id="22" name="Bevel 21">
          <a:extLst>
            <a:ext uri="{FF2B5EF4-FFF2-40B4-BE49-F238E27FC236}">
              <a16:creationId xmlns:a16="http://schemas.microsoft.com/office/drawing/2014/main" xmlns="" id="{00000000-0008-0000-0800-000016000000}"/>
            </a:ext>
          </a:extLst>
        </xdr:cNvPr>
        <xdr:cNvSpPr/>
      </xdr:nvSpPr>
      <xdr:spPr>
        <a:xfrm>
          <a:off x="3838575" y="3381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171450</xdr:colOff>
      <xdr:row>17</xdr:row>
      <xdr:rowOff>38100</xdr:rowOff>
    </xdr:from>
    <xdr:to>
      <xdr:col>9</xdr:col>
      <xdr:colOff>308610</xdr:colOff>
      <xdr:row>17</xdr:row>
      <xdr:rowOff>175260</xdr:rowOff>
    </xdr:to>
    <xdr:sp macro="" textlink="">
      <xdr:nvSpPr>
        <xdr:cNvPr id="23" name="Bevel 22">
          <a:extLst>
            <a:ext uri="{FF2B5EF4-FFF2-40B4-BE49-F238E27FC236}">
              <a16:creationId xmlns:a16="http://schemas.microsoft.com/office/drawing/2014/main" xmlns="" id="{00000000-0008-0000-0800-000017000000}"/>
            </a:ext>
          </a:extLst>
        </xdr:cNvPr>
        <xdr:cNvSpPr/>
      </xdr:nvSpPr>
      <xdr:spPr>
        <a:xfrm>
          <a:off x="3829050" y="3571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190500</xdr:colOff>
      <xdr:row>18</xdr:row>
      <xdr:rowOff>28575</xdr:rowOff>
    </xdr:from>
    <xdr:to>
      <xdr:col>9</xdr:col>
      <xdr:colOff>327660</xdr:colOff>
      <xdr:row>18</xdr:row>
      <xdr:rowOff>165735</xdr:rowOff>
    </xdr:to>
    <xdr:sp macro="" textlink="">
      <xdr:nvSpPr>
        <xdr:cNvPr id="24" name="Bevel 23">
          <a:extLst>
            <a:ext uri="{FF2B5EF4-FFF2-40B4-BE49-F238E27FC236}">
              <a16:creationId xmlns:a16="http://schemas.microsoft.com/office/drawing/2014/main" xmlns="" id="{00000000-0008-0000-0800-000018000000}"/>
            </a:ext>
          </a:extLst>
        </xdr:cNvPr>
        <xdr:cNvSpPr/>
      </xdr:nvSpPr>
      <xdr:spPr>
        <a:xfrm>
          <a:off x="3848100" y="3752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12</xdr:col>
      <xdr:colOff>180975</xdr:colOff>
      <xdr:row>9</xdr:row>
      <xdr:rowOff>28575</xdr:rowOff>
    </xdr:from>
    <xdr:to>
      <xdr:col>12</xdr:col>
      <xdr:colOff>318135</xdr:colOff>
      <xdr:row>9</xdr:row>
      <xdr:rowOff>165735</xdr:rowOff>
    </xdr:to>
    <xdr:sp macro="" textlink="">
      <xdr:nvSpPr>
        <xdr:cNvPr id="25" name="Bevel 24">
          <a:extLst>
            <a:ext uri="{FF2B5EF4-FFF2-40B4-BE49-F238E27FC236}">
              <a16:creationId xmlns:a16="http://schemas.microsoft.com/office/drawing/2014/main" xmlns="" id="{00000000-0008-0000-0800-000019000000}"/>
            </a:ext>
          </a:extLst>
        </xdr:cNvPr>
        <xdr:cNvSpPr/>
      </xdr:nvSpPr>
      <xdr:spPr>
        <a:xfrm>
          <a:off x="5057775" y="2038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12</xdr:col>
      <xdr:colOff>180975</xdr:colOff>
      <xdr:row>10</xdr:row>
      <xdr:rowOff>28575</xdr:rowOff>
    </xdr:from>
    <xdr:to>
      <xdr:col>12</xdr:col>
      <xdr:colOff>318135</xdr:colOff>
      <xdr:row>10</xdr:row>
      <xdr:rowOff>165735</xdr:rowOff>
    </xdr:to>
    <xdr:sp macro="" textlink="">
      <xdr:nvSpPr>
        <xdr:cNvPr id="26" name="Bevel 25">
          <a:extLst>
            <a:ext uri="{FF2B5EF4-FFF2-40B4-BE49-F238E27FC236}">
              <a16:creationId xmlns:a16="http://schemas.microsoft.com/office/drawing/2014/main" xmlns="" id="{00000000-0008-0000-0800-00001A000000}"/>
            </a:ext>
          </a:extLst>
        </xdr:cNvPr>
        <xdr:cNvSpPr/>
      </xdr:nvSpPr>
      <xdr:spPr>
        <a:xfrm>
          <a:off x="5057775" y="2228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12</xdr:col>
      <xdr:colOff>180975</xdr:colOff>
      <xdr:row>11</xdr:row>
      <xdr:rowOff>38100</xdr:rowOff>
    </xdr:from>
    <xdr:to>
      <xdr:col>12</xdr:col>
      <xdr:colOff>318135</xdr:colOff>
      <xdr:row>11</xdr:row>
      <xdr:rowOff>175260</xdr:rowOff>
    </xdr:to>
    <xdr:sp macro="" textlink="">
      <xdr:nvSpPr>
        <xdr:cNvPr id="27" name="Bevel 26">
          <a:extLst>
            <a:ext uri="{FF2B5EF4-FFF2-40B4-BE49-F238E27FC236}">
              <a16:creationId xmlns:a16="http://schemas.microsoft.com/office/drawing/2014/main" xmlns="" id="{00000000-0008-0000-0800-00001B000000}"/>
            </a:ext>
          </a:extLst>
        </xdr:cNvPr>
        <xdr:cNvSpPr/>
      </xdr:nvSpPr>
      <xdr:spPr>
        <a:xfrm>
          <a:off x="5057775" y="2428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12</xdr:col>
      <xdr:colOff>180975</xdr:colOff>
      <xdr:row>12</xdr:row>
      <xdr:rowOff>28575</xdr:rowOff>
    </xdr:from>
    <xdr:to>
      <xdr:col>12</xdr:col>
      <xdr:colOff>318135</xdr:colOff>
      <xdr:row>12</xdr:row>
      <xdr:rowOff>165735</xdr:rowOff>
    </xdr:to>
    <xdr:sp macro="" textlink="">
      <xdr:nvSpPr>
        <xdr:cNvPr id="28" name="Bevel 27">
          <a:extLst>
            <a:ext uri="{FF2B5EF4-FFF2-40B4-BE49-F238E27FC236}">
              <a16:creationId xmlns:a16="http://schemas.microsoft.com/office/drawing/2014/main" xmlns="" id="{00000000-0008-0000-0800-00001C000000}"/>
            </a:ext>
          </a:extLst>
        </xdr:cNvPr>
        <xdr:cNvSpPr/>
      </xdr:nvSpPr>
      <xdr:spPr>
        <a:xfrm>
          <a:off x="5057775" y="2609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12</xdr:col>
      <xdr:colOff>180975</xdr:colOff>
      <xdr:row>13</xdr:row>
      <xdr:rowOff>38100</xdr:rowOff>
    </xdr:from>
    <xdr:to>
      <xdr:col>12</xdr:col>
      <xdr:colOff>318135</xdr:colOff>
      <xdr:row>13</xdr:row>
      <xdr:rowOff>175260</xdr:rowOff>
    </xdr:to>
    <xdr:sp macro="" textlink="">
      <xdr:nvSpPr>
        <xdr:cNvPr id="29" name="Bevel 28">
          <a:extLst>
            <a:ext uri="{FF2B5EF4-FFF2-40B4-BE49-F238E27FC236}">
              <a16:creationId xmlns:a16="http://schemas.microsoft.com/office/drawing/2014/main" xmlns="" id="{00000000-0008-0000-0800-00001D000000}"/>
            </a:ext>
          </a:extLst>
        </xdr:cNvPr>
        <xdr:cNvSpPr/>
      </xdr:nvSpPr>
      <xdr:spPr>
        <a:xfrm>
          <a:off x="5057775" y="2809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12</xdr:col>
      <xdr:colOff>180975</xdr:colOff>
      <xdr:row>14</xdr:row>
      <xdr:rowOff>38100</xdr:rowOff>
    </xdr:from>
    <xdr:to>
      <xdr:col>12</xdr:col>
      <xdr:colOff>318135</xdr:colOff>
      <xdr:row>14</xdr:row>
      <xdr:rowOff>175260</xdr:rowOff>
    </xdr:to>
    <xdr:sp macro="" textlink="">
      <xdr:nvSpPr>
        <xdr:cNvPr id="30" name="Bevel 29">
          <a:extLst>
            <a:ext uri="{FF2B5EF4-FFF2-40B4-BE49-F238E27FC236}">
              <a16:creationId xmlns:a16="http://schemas.microsoft.com/office/drawing/2014/main" xmlns="" id="{00000000-0008-0000-0800-00001E000000}"/>
            </a:ext>
          </a:extLst>
        </xdr:cNvPr>
        <xdr:cNvSpPr/>
      </xdr:nvSpPr>
      <xdr:spPr>
        <a:xfrm>
          <a:off x="5057775" y="3000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12</xdr:col>
      <xdr:colOff>180975</xdr:colOff>
      <xdr:row>15</xdr:row>
      <xdr:rowOff>47625</xdr:rowOff>
    </xdr:from>
    <xdr:to>
      <xdr:col>12</xdr:col>
      <xdr:colOff>318135</xdr:colOff>
      <xdr:row>15</xdr:row>
      <xdr:rowOff>184785</xdr:rowOff>
    </xdr:to>
    <xdr:sp macro="" textlink="">
      <xdr:nvSpPr>
        <xdr:cNvPr id="31" name="Bevel 30">
          <a:extLst>
            <a:ext uri="{FF2B5EF4-FFF2-40B4-BE49-F238E27FC236}">
              <a16:creationId xmlns:a16="http://schemas.microsoft.com/office/drawing/2014/main" xmlns="" id="{00000000-0008-0000-0800-00001F000000}"/>
            </a:ext>
          </a:extLst>
        </xdr:cNvPr>
        <xdr:cNvSpPr/>
      </xdr:nvSpPr>
      <xdr:spPr>
        <a:xfrm>
          <a:off x="5057775" y="320040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12</xdr:col>
      <xdr:colOff>180975</xdr:colOff>
      <xdr:row>16</xdr:row>
      <xdr:rowOff>38100</xdr:rowOff>
    </xdr:from>
    <xdr:to>
      <xdr:col>12</xdr:col>
      <xdr:colOff>318135</xdr:colOff>
      <xdr:row>16</xdr:row>
      <xdr:rowOff>175260</xdr:rowOff>
    </xdr:to>
    <xdr:sp macro="" textlink="">
      <xdr:nvSpPr>
        <xdr:cNvPr id="32" name="Bevel 31">
          <a:extLst>
            <a:ext uri="{FF2B5EF4-FFF2-40B4-BE49-F238E27FC236}">
              <a16:creationId xmlns:a16="http://schemas.microsoft.com/office/drawing/2014/main" xmlns="" id="{00000000-0008-0000-0800-000020000000}"/>
            </a:ext>
          </a:extLst>
        </xdr:cNvPr>
        <xdr:cNvSpPr/>
      </xdr:nvSpPr>
      <xdr:spPr>
        <a:xfrm>
          <a:off x="5057775" y="3381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12</xdr:col>
      <xdr:colOff>171450</xdr:colOff>
      <xdr:row>17</xdr:row>
      <xdr:rowOff>38100</xdr:rowOff>
    </xdr:from>
    <xdr:to>
      <xdr:col>12</xdr:col>
      <xdr:colOff>308610</xdr:colOff>
      <xdr:row>17</xdr:row>
      <xdr:rowOff>175260</xdr:rowOff>
    </xdr:to>
    <xdr:sp macro="" textlink="">
      <xdr:nvSpPr>
        <xdr:cNvPr id="33" name="Bevel 32">
          <a:extLst>
            <a:ext uri="{FF2B5EF4-FFF2-40B4-BE49-F238E27FC236}">
              <a16:creationId xmlns:a16="http://schemas.microsoft.com/office/drawing/2014/main" xmlns="" id="{00000000-0008-0000-0800-000021000000}"/>
            </a:ext>
          </a:extLst>
        </xdr:cNvPr>
        <xdr:cNvSpPr/>
      </xdr:nvSpPr>
      <xdr:spPr>
        <a:xfrm>
          <a:off x="5048250" y="3571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12</xdr:col>
      <xdr:colOff>190500</xdr:colOff>
      <xdr:row>18</xdr:row>
      <xdr:rowOff>28575</xdr:rowOff>
    </xdr:from>
    <xdr:to>
      <xdr:col>12</xdr:col>
      <xdr:colOff>327660</xdr:colOff>
      <xdr:row>18</xdr:row>
      <xdr:rowOff>165735</xdr:rowOff>
    </xdr:to>
    <xdr:sp macro="" textlink="">
      <xdr:nvSpPr>
        <xdr:cNvPr id="34" name="Bevel 33">
          <a:extLst>
            <a:ext uri="{FF2B5EF4-FFF2-40B4-BE49-F238E27FC236}">
              <a16:creationId xmlns:a16="http://schemas.microsoft.com/office/drawing/2014/main" xmlns="" id="{00000000-0008-0000-0800-000022000000}"/>
            </a:ext>
          </a:extLst>
        </xdr:cNvPr>
        <xdr:cNvSpPr/>
      </xdr:nvSpPr>
      <xdr:spPr>
        <a:xfrm>
          <a:off x="5067300" y="3752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16</xdr:col>
      <xdr:colOff>180975</xdr:colOff>
      <xdr:row>9</xdr:row>
      <xdr:rowOff>28575</xdr:rowOff>
    </xdr:from>
    <xdr:to>
      <xdr:col>16</xdr:col>
      <xdr:colOff>318135</xdr:colOff>
      <xdr:row>9</xdr:row>
      <xdr:rowOff>165735</xdr:rowOff>
    </xdr:to>
    <xdr:sp macro="" textlink="">
      <xdr:nvSpPr>
        <xdr:cNvPr id="35" name="Bevel 34">
          <a:extLst>
            <a:ext uri="{FF2B5EF4-FFF2-40B4-BE49-F238E27FC236}">
              <a16:creationId xmlns:a16="http://schemas.microsoft.com/office/drawing/2014/main" xmlns="" id="{00000000-0008-0000-0800-000023000000}"/>
            </a:ext>
          </a:extLst>
        </xdr:cNvPr>
        <xdr:cNvSpPr/>
      </xdr:nvSpPr>
      <xdr:spPr>
        <a:xfrm>
          <a:off x="6276975" y="2038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16</xdr:col>
      <xdr:colOff>180975</xdr:colOff>
      <xdr:row>10</xdr:row>
      <xdr:rowOff>28575</xdr:rowOff>
    </xdr:from>
    <xdr:to>
      <xdr:col>16</xdr:col>
      <xdr:colOff>318135</xdr:colOff>
      <xdr:row>10</xdr:row>
      <xdr:rowOff>165735</xdr:rowOff>
    </xdr:to>
    <xdr:sp macro="" textlink="">
      <xdr:nvSpPr>
        <xdr:cNvPr id="36" name="Bevel 35">
          <a:extLst>
            <a:ext uri="{FF2B5EF4-FFF2-40B4-BE49-F238E27FC236}">
              <a16:creationId xmlns:a16="http://schemas.microsoft.com/office/drawing/2014/main" xmlns="" id="{00000000-0008-0000-0800-000024000000}"/>
            </a:ext>
          </a:extLst>
        </xdr:cNvPr>
        <xdr:cNvSpPr/>
      </xdr:nvSpPr>
      <xdr:spPr>
        <a:xfrm>
          <a:off x="6276975" y="2228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16</xdr:col>
      <xdr:colOff>180975</xdr:colOff>
      <xdr:row>11</xdr:row>
      <xdr:rowOff>38100</xdr:rowOff>
    </xdr:from>
    <xdr:to>
      <xdr:col>16</xdr:col>
      <xdr:colOff>318135</xdr:colOff>
      <xdr:row>11</xdr:row>
      <xdr:rowOff>175260</xdr:rowOff>
    </xdr:to>
    <xdr:sp macro="" textlink="">
      <xdr:nvSpPr>
        <xdr:cNvPr id="37" name="Bevel 36">
          <a:extLst>
            <a:ext uri="{FF2B5EF4-FFF2-40B4-BE49-F238E27FC236}">
              <a16:creationId xmlns:a16="http://schemas.microsoft.com/office/drawing/2014/main" xmlns="" id="{00000000-0008-0000-0800-000025000000}"/>
            </a:ext>
          </a:extLst>
        </xdr:cNvPr>
        <xdr:cNvSpPr/>
      </xdr:nvSpPr>
      <xdr:spPr>
        <a:xfrm>
          <a:off x="6276975" y="2428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16</xdr:col>
      <xdr:colOff>180975</xdr:colOff>
      <xdr:row>12</xdr:row>
      <xdr:rowOff>28575</xdr:rowOff>
    </xdr:from>
    <xdr:to>
      <xdr:col>16</xdr:col>
      <xdr:colOff>318135</xdr:colOff>
      <xdr:row>12</xdr:row>
      <xdr:rowOff>165735</xdr:rowOff>
    </xdr:to>
    <xdr:sp macro="" textlink="">
      <xdr:nvSpPr>
        <xdr:cNvPr id="38" name="Bevel 37">
          <a:extLst>
            <a:ext uri="{FF2B5EF4-FFF2-40B4-BE49-F238E27FC236}">
              <a16:creationId xmlns:a16="http://schemas.microsoft.com/office/drawing/2014/main" xmlns="" id="{00000000-0008-0000-0800-000026000000}"/>
            </a:ext>
          </a:extLst>
        </xdr:cNvPr>
        <xdr:cNvSpPr/>
      </xdr:nvSpPr>
      <xdr:spPr>
        <a:xfrm>
          <a:off x="6276975" y="2609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16</xdr:col>
      <xdr:colOff>180975</xdr:colOff>
      <xdr:row>13</xdr:row>
      <xdr:rowOff>38100</xdr:rowOff>
    </xdr:from>
    <xdr:to>
      <xdr:col>16</xdr:col>
      <xdr:colOff>318135</xdr:colOff>
      <xdr:row>13</xdr:row>
      <xdr:rowOff>175260</xdr:rowOff>
    </xdr:to>
    <xdr:sp macro="" textlink="">
      <xdr:nvSpPr>
        <xdr:cNvPr id="39" name="Bevel 38">
          <a:extLst>
            <a:ext uri="{FF2B5EF4-FFF2-40B4-BE49-F238E27FC236}">
              <a16:creationId xmlns:a16="http://schemas.microsoft.com/office/drawing/2014/main" xmlns="" id="{00000000-0008-0000-0800-000027000000}"/>
            </a:ext>
          </a:extLst>
        </xdr:cNvPr>
        <xdr:cNvSpPr/>
      </xdr:nvSpPr>
      <xdr:spPr>
        <a:xfrm>
          <a:off x="6276975" y="2809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16</xdr:col>
      <xdr:colOff>180975</xdr:colOff>
      <xdr:row>14</xdr:row>
      <xdr:rowOff>38100</xdr:rowOff>
    </xdr:from>
    <xdr:to>
      <xdr:col>16</xdr:col>
      <xdr:colOff>318135</xdr:colOff>
      <xdr:row>14</xdr:row>
      <xdr:rowOff>175260</xdr:rowOff>
    </xdr:to>
    <xdr:sp macro="" textlink="">
      <xdr:nvSpPr>
        <xdr:cNvPr id="40" name="Bevel 39">
          <a:extLst>
            <a:ext uri="{FF2B5EF4-FFF2-40B4-BE49-F238E27FC236}">
              <a16:creationId xmlns:a16="http://schemas.microsoft.com/office/drawing/2014/main" xmlns="" id="{00000000-0008-0000-0800-000028000000}"/>
            </a:ext>
          </a:extLst>
        </xdr:cNvPr>
        <xdr:cNvSpPr/>
      </xdr:nvSpPr>
      <xdr:spPr>
        <a:xfrm>
          <a:off x="6276975" y="3000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16</xdr:col>
      <xdr:colOff>180975</xdr:colOff>
      <xdr:row>15</xdr:row>
      <xdr:rowOff>47625</xdr:rowOff>
    </xdr:from>
    <xdr:to>
      <xdr:col>16</xdr:col>
      <xdr:colOff>318135</xdr:colOff>
      <xdr:row>15</xdr:row>
      <xdr:rowOff>184785</xdr:rowOff>
    </xdr:to>
    <xdr:sp macro="" textlink="">
      <xdr:nvSpPr>
        <xdr:cNvPr id="41" name="Bevel 40">
          <a:extLst>
            <a:ext uri="{FF2B5EF4-FFF2-40B4-BE49-F238E27FC236}">
              <a16:creationId xmlns:a16="http://schemas.microsoft.com/office/drawing/2014/main" xmlns="" id="{00000000-0008-0000-0800-000029000000}"/>
            </a:ext>
          </a:extLst>
        </xdr:cNvPr>
        <xdr:cNvSpPr/>
      </xdr:nvSpPr>
      <xdr:spPr>
        <a:xfrm>
          <a:off x="6276975" y="320040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16</xdr:col>
      <xdr:colOff>180975</xdr:colOff>
      <xdr:row>16</xdr:row>
      <xdr:rowOff>38100</xdr:rowOff>
    </xdr:from>
    <xdr:to>
      <xdr:col>16</xdr:col>
      <xdr:colOff>318135</xdr:colOff>
      <xdr:row>16</xdr:row>
      <xdr:rowOff>175260</xdr:rowOff>
    </xdr:to>
    <xdr:sp macro="" textlink="">
      <xdr:nvSpPr>
        <xdr:cNvPr id="42" name="Bevel 41">
          <a:extLst>
            <a:ext uri="{FF2B5EF4-FFF2-40B4-BE49-F238E27FC236}">
              <a16:creationId xmlns:a16="http://schemas.microsoft.com/office/drawing/2014/main" xmlns="" id="{00000000-0008-0000-0800-00002A000000}"/>
            </a:ext>
          </a:extLst>
        </xdr:cNvPr>
        <xdr:cNvSpPr/>
      </xdr:nvSpPr>
      <xdr:spPr>
        <a:xfrm>
          <a:off x="6276975" y="3381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16</xdr:col>
      <xdr:colOff>171450</xdr:colOff>
      <xdr:row>17</xdr:row>
      <xdr:rowOff>38100</xdr:rowOff>
    </xdr:from>
    <xdr:to>
      <xdr:col>16</xdr:col>
      <xdr:colOff>308610</xdr:colOff>
      <xdr:row>17</xdr:row>
      <xdr:rowOff>175260</xdr:rowOff>
    </xdr:to>
    <xdr:sp macro="" textlink="">
      <xdr:nvSpPr>
        <xdr:cNvPr id="43" name="Bevel 42">
          <a:extLst>
            <a:ext uri="{FF2B5EF4-FFF2-40B4-BE49-F238E27FC236}">
              <a16:creationId xmlns:a16="http://schemas.microsoft.com/office/drawing/2014/main" xmlns="" id="{00000000-0008-0000-0800-00002B000000}"/>
            </a:ext>
          </a:extLst>
        </xdr:cNvPr>
        <xdr:cNvSpPr/>
      </xdr:nvSpPr>
      <xdr:spPr>
        <a:xfrm>
          <a:off x="6267450" y="3571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16</xdr:col>
      <xdr:colOff>190500</xdr:colOff>
      <xdr:row>18</xdr:row>
      <xdr:rowOff>28575</xdr:rowOff>
    </xdr:from>
    <xdr:to>
      <xdr:col>16</xdr:col>
      <xdr:colOff>327660</xdr:colOff>
      <xdr:row>18</xdr:row>
      <xdr:rowOff>165735</xdr:rowOff>
    </xdr:to>
    <xdr:sp macro="" textlink="">
      <xdr:nvSpPr>
        <xdr:cNvPr id="44" name="Bevel 43">
          <a:extLst>
            <a:ext uri="{FF2B5EF4-FFF2-40B4-BE49-F238E27FC236}">
              <a16:creationId xmlns:a16="http://schemas.microsoft.com/office/drawing/2014/main" xmlns="" id="{00000000-0008-0000-0800-00002C000000}"/>
            </a:ext>
          </a:extLst>
        </xdr:cNvPr>
        <xdr:cNvSpPr/>
      </xdr:nvSpPr>
      <xdr:spPr>
        <a:xfrm>
          <a:off x="6286500" y="3752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19</xdr:col>
      <xdr:colOff>180975</xdr:colOff>
      <xdr:row>9</xdr:row>
      <xdr:rowOff>28575</xdr:rowOff>
    </xdr:from>
    <xdr:to>
      <xdr:col>19</xdr:col>
      <xdr:colOff>318135</xdr:colOff>
      <xdr:row>9</xdr:row>
      <xdr:rowOff>165735</xdr:rowOff>
    </xdr:to>
    <xdr:sp macro="" textlink="">
      <xdr:nvSpPr>
        <xdr:cNvPr id="45" name="Bevel 44">
          <a:extLst>
            <a:ext uri="{FF2B5EF4-FFF2-40B4-BE49-F238E27FC236}">
              <a16:creationId xmlns:a16="http://schemas.microsoft.com/office/drawing/2014/main" xmlns="" id="{00000000-0008-0000-0800-00002D000000}"/>
            </a:ext>
          </a:extLst>
        </xdr:cNvPr>
        <xdr:cNvSpPr/>
      </xdr:nvSpPr>
      <xdr:spPr>
        <a:xfrm>
          <a:off x="7496175" y="2038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19</xdr:col>
      <xdr:colOff>180975</xdr:colOff>
      <xdr:row>10</xdr:row>
      <xdr:rowOff>28575</xdr:rowOff>
    </xdr:from>
    <xdr:to>
      <xdr:col>19</xdr:col>
      <xdr:colOff>318135</xdr:colOff>
      <xdr:row>10</xdr:row>
      <xdr:rowOff>165735</xdr:rowOff>
    </xdr:to>
    <xdr:sp macro="" textlink="">
      <xdr:nvSpPr>
        <xdr:cNvPr id="46" name="Bevel 45">
          <a:extLst>
            <a:ext uri="{FF2B5EF4-FFF2-40B4-BE49-F238E27FC236}">
              <a16:creationId xmlns:a16="http://schemas.microsoft.com/office/drawing/2014/main" xmlns="" id="{00000000-0008-0000-0800-00002E000000}"/>
            </a:ext>
          </a:extLst>
        </xdr:cNvPr>
        <xdr:cNvSpPr/>
      </xdr:nvSpPr>
      <xdr:spPr>
        <a:xfrm>
          <a:off x="7496175" y="2228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19</xdr:col>
      <xdr:colOff>180975</xdr:colOff>
      <xdr:row>11</xdr:row>
      <xdr:rowOff>38100</xdr:rowOff>
    </xdr:from>
    <xdr:to>
      <xdr:col>19</xdr:col>
      <xdr:colOff>318135</xdr:colOff>
      <xdr:row>11</xdr:row>
      <xdr:rowOff>175260</xdr:rowOff>
    </xdr:to>
    <xdr:sp macro="" textlink="">
      <xdr:nvSpPr>
        <xdr:cNvPr id="47" name="Bevel 46">
          <a:extLst>
            <a:ext uri="{FF2B5EF4-FFF2-40B4-BE49-F238E27FC236}">
              <a16:creationId xmlns:a16="http://schemas.microsoft.com/office/drawing/2014/main" xmlns="" id="{00000000-0008-0000-0800-00002F000000}"/>
            </a:ext>
          </a:extLst>
        </xdr:cNvPr>
        <xdr:cNvSpPr/>
      </xdr:nvSpPr>
      <xdr:spPr>
        <a:xfrm>
          <a:off x="7496175" y="2428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19</xdr:col>
      <xdr:colOff>180975</xdr:colOff>
      <xdr:row>12</xdr:row>
      <xdr:rowOff>28575</xdr:rowOff>
    </xdr:from>
    <xdr:to>
      <xdr:col>19</xdr:col>
      <xdr:colOff>318135</xdr:colOff>
      <xdr:row>12</xdr:row>
      <xdr:rowOff>165735</xdr:rowOff>
    </xdr:to>
    <xdr:sp macro="" textlink="">
      <xdr:nvSpPr>
        <xdr:cNvPr id="48" name="Bevel 47">
          <a:extLst>
            <a:ext uri="{FF2B5EF4-FFF2-40B4-BE49-F238E27FC236}">
              <a16:creationId xmlns:a16="http://schemas.microsoft.com/office/drawing/2014/main" xmlns="" id="{00000000-0008-0000-0800-000030000000}"/>
            </a:ext>
          </a:extLst>
        </xdr:cNvPr>
        <xdr:cNvSpPr/>
      </xdr:nvSpPr>
      <xdr:spPr>
        <a:xfrm>
          <a:off x="7496175" y="2609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19</xdr:col>
      <xdr:colOff>180975</xdr:colOff>
      <xdr:row>13</xdr:row>
      <xdr:rowOff>38100</xdr:rowOff>
    </xdr:from>
    <xdr:to>
      <xdr:col>19</xdr:col>
      <xdr:colOff>318135</xdr:colOff>
      <xdr:row>13</xdr:row>
      <xdr:rowOff>175260</xdr:rowOff>
    </xdr:to>
    <xdr:sp macro="" textlink="">
      <xdr:nvSpPr>
        <xdr:cNvPr id="49" name="Bevel 48">
          <a:extLst>
            <a:ext uri="{FF2B5EF4-FFF2-40B4-BE49-F238E27FC236}">
              <a16:creationId xmlns:a16="http://schemas.microsoft.com/office/drawing/2014/main" xmlns="" id="{00000000-0008-0000-0800-000031000000}"/>
            </a:ext>
          </a:extLst>
        </xdr:cNvPr>
        <xdr:cNvSpPr/>
      </xdr:nvSpPr>
      <xdr:spPr>
        <a:xfrm>
          <a:off x="7496175" y="2809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19</xdr:col>
      <xdr:colOff>180975</xdr:colOff>
      <xdr:row>14</xdr:row>
      <xdr:rowOff>38100</xdr:rowOff>
    </xdr:from>
    <xdr:to>
      <xdr:col>19</xdr:col>
      <xdr:colOff>318135</xdr:colOff>
      <xdr:row>14</xdr:row>
      <xdr:rowOff>175260</xdr:rowOff>
    </xdr:to>
    <xdr:sp macro="" textlink="">
      <xdr:nvSpPr>
        <xdr:cNvPr id="50" name="Bevel 49">
          <a:extLst>
            <a:ext uri="{FF2B5EF4-FFF2-40B4-BE49-F238E27FC236}">
              <a16:creationId xmlns:a16="http://schemas.microsoft.com/office/drawing/2014/main" xmlns="" id="{00000000-0008-0000-0800-000032000000}"/>
            </a:ext>
          </a:extLst>
        </xdr:cNvPr>
        <xdr:cNvSpPr/>
      </xdr:nvSpPr>
      <xdr:spPr>
        <a:xfrm>
          <a:off x="7496175" y="3000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19</xdr:col>
      <xdr:colOff>180975</xdr:colOff>
      <xdr:row>15</xdr:row>
      <xdr:rowOff>47625</xdr:rowOff>
    </xdr:from>
    <xdr:to>
      <xdr:col>19</xdr:col>
      <xdr:colOff>318135</xdr:colOff>
      <xdr:row>15</xdr:row>
      <xdr:rowOff>184785</xdr:rowOff>
    </xdr:to>
    <xdr:sp macro="" textlink="">
      <xdr:nvSpPr>
        <xdr:cNvPr id="51" name="Bevel 50">
          <a:extLst>
            <a:ext uri="{FF2B5EF4-FFF2-40B4-BE49-F238E27FC236}">
              <a16:creationId xmlns:a16="http://schemas.microsoft.com/office/drawing/2014/main" xmlns="" id="{00000000-0008-0000-0800-000033000000}"/>
            </a:ext>
          </a:extLst>
        </xdr:cNvPr>
        <xdr:cNvSpPr/>
      </xdr:nvSpPr>
      <xdr:spPr>
        <a:xfrm>
          <a:off x="7496175" y="320040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19</xdr:col>
      <xdr:colOff>180975</xdr:colOff>
      <xdr:row>16</xdr:row>
      <xdr:rowOff>38100</xdr:rowOff>
    </xdr:from>
    <xdr:to>
      <xdr:col>19</xdr:col>
      <xdr:colOff>318135</xdr:colOff>
      <xdr:row>16</xdr:row>
      <xdr:rowOff>175260</xdr:rowOff>
    </xdr:to>
    <xdr:sp macro="" textlink="">
      <xdr:nvSpPr>
        <xdr:cNvPr id="52" name="Bevel 51">
          <a:extLst>
            <a:ext uri="{FF2B5EF4-FFF2-40B4-BE49-F238E27FC236}">
              <a16:creationId xmlns:a16="http://schemas.microsoft.com/office/drawing/2014/main" xmlns="" id="{00000000-0008-0000-0800-000034000000}"/>
            </a:ext>
          </a:extLst>
        </xdr:cNvPr>
        <xdr:cNvSpPr/>
      </xdr:nvSpPr>
      <xdr:spPr>
        <a:xfrm>
          <a:off x="7496175" y="3381375"/>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19</xdr:col>
      <xdr:colOff>171450</xdr:colOff>
      <xdr:row>17</xdr:row>
      <xdr:rowOff>38100</xdr:rowOff>
    </xdr:from>
    <xdr:to>
      <xdr:col>19</xdr:col>
      <xdr:colOff>308610</xdr:colOff>
      <xdr:row>17</xdr:row>
      <xdr:rowOff>175260</xdr:rowOff>
    </xdr:to>
    <xdr:sp macro="" textlink="">
      <xdr:nvSpPr>
        <xdr:cNvPr id="53" name="Bevel 52">
          <a:extLst>
            <a:ext uri="{FF2B5EF4-FFF2-40B4-BE49-F238E27FC236}">
              <a16:creationId xmlns:a16="http://schemas.microsoft.com/office/drawing/2014/main" xmlns="" id="{00000000-0008-0000-0800-000035000000}"/>
            </a:ext>
          </a:extLst>
        </xdr:cNvPr>
        <xdr:cNvSpPr/>
      </xdr:nvSpPr>
      <xdr:spPr>
        <a:xfrm>
          <a:off x="7486650" y="3571875"/>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19</xdr:col>
      <xdr:colOff>190500</xdr:colOff>
      <xdr:row>18</xdr:row>
      <xdr:rowOff>28575</xdr:rowOff>
    </xdr:from>
    <xdr:to>
      <xdr:col>19</xdr:col>
      <xdr:colOff>327660</xdr:colOff>
      <xdr:row>18</xdr:row>
      <xdr:rowOff>165735</xdr:rowOff>
    </xdr:to>
    <xdr:sp macro="" textlink="">
      <xdr:nvSpPr>
        <xdr:cNvPr id="54" name="Bevel 53">
          <a:extLst>
            <a:ext uri="{FF2B5EF4-FFF2-40B4-BE49-F238E27FC236}">
              <a16:creationId xmlns:a16="http://schemas.microsoft.com/office/drawing/2014/main" xmlns="" id="{00000000-0008-0000-0800-000036000000}"/>
            </a:ext>
          </a:extLst>
        </xdr:cNvPr>
        <xdr:cNvSpPr/>
      </xdr:nvSpPr>
      <xdr:spPr>
        <a:xfrm>
          <a:off x="7505700" y="3752850"/>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21</xdr:col>
      <xdr:colOff>180975</xdr:colOff>
      <xdr:row>9</xdr:row>
      <xdr:rowOff>28575</xdr:rowOff>
    </xdr:from>
    <xdr:to>
      <xdr:col>21</xdr:col>
      <xdr:colOff>318135</xdr:colOff>
      <xdr:row>9</xdr:row>
      <xdr:rowOff>165735</xdr:rowOff>
    </xdr:to>
    <xdr:sp macro="" textlink="">
      <xdr:nvSpPr>
        <xdr:cNvPr id="55" name="Bevel 54">
          <a:extLst>
            <a:ext uri="{FF2B5EF4-FFF2-40B4-BE49-F238E27FC236}">
              <a16:creationId xmlns:a16="http://schemas.microsoft.com/office/drawing/2014/main" xmlns="" id="{00000000-0008-0000-0800-000037000000}"/>
            </a:ext>
          </a:extLst>
        </xdr:cNvPr>
        <xdr:cNvSpPr/>
      </xdr:nvSpPr>
      <xdr:spPr>
        <a:xfrm>
          <a:off x="8715375" y="2038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180975</xdr:colOff>
      <xdr:row>10</xdr:row>
      <xdr:rowOff>28575</xdr:rowOff>
    </xdr:from>
    <xdr:to>
      <xdr:col>21</xdr:col>
      <xdr:colOff>318135</xdr:colOff>
      <xdr:row>10</xdr:row>
      <xdr:rowOff>165735</xdr:rowOff>
    </xdr:to>
    <xdr:sp macro="" textlink="">
      <xdr:nvSpPr>
        <xdr:cNvPr id="56" name="Bevel 55">
          <a:extLst>
            <a:ext uri="{FF2B5EF4-FFF2-40B4-BE49-F238E27FC236}">
              <a16:creationId xmlns:a16="http://schemas.microsoft.com/office/drawing/2014/main" xmlns="" id="{00000000-0008-0000-0800-000038000000}"/>
            </a:ext>
          </a:extLst>
        </xdr:cNvPr>
        <xdr:cNvSpPr/>
      </xdr:nvSpPr>
      <xdr:spPr>
        <a:xfrm>
          <a:off x="8715375" y="2228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180975</xdr:colOff>
      <xdr:row>11</xdr:row>
      <xdr:rowOff>38100</xdr:rowOff>
    </xdr:from>
    <xdr:to>
      <xdr:col>21</xdr:col>
      <xdr:colOff>318135</xdr:colOff>
      <xdr:row>11</xdr:row>
      <xdr:rowOff>175260</xdr:rowOff>
    </xdr:to>
    <xdr:sp macro="" textlink="">
      <xdr:nvSpPr>
        <xdr:cNvPr id="57" name="Bevel 56">
          <a:extLst>
            <a:ext uri="{FF2B5EF4-FFF2-40B4-BE49-F238E27FC236}">
              <a16:creationId xmlns:a16="http://schemas.microsoft.com/office/drawing/2014/main" xmlns="" id="{00000000-0008-0000-0800-000039000000}"/>
            </a:ext>
          </a:extLst>
        </xdr:cNvPr>
        <xdr:cNvSpPr/>
      </xdr:nvSpPr>
      <xdr:spPr>
        <a:xfrm>
          <a:off x="8715375" y="2428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180975</xdr:colOff>
      <xdr:row>12</xdr:row>
      <xdr:rowOff>28575</xdr:rowOff>
    </xdr:from>
    <xdr:to>
      <xdr:col>21</xdr:col>
      <xdr:colOff>318135</xdr:colOff>
      <xdr:row>12</xdr:row>
      <xdr:rowOff>165735</xdr:rowOff>
    </xdr:to>
    <xdr:sp macro="" textlink="">
      <xdr:nvSpPr>
        <xdr:cNvPr id="58" name="Bevel 57">
          <a:extLst>
            <a:ext uri="{FF2B5EF4-FFF2-40B4-BE49-F238E27FC236}">
              <a16:creationId xmlns:a16="http://schemas.microsoft.com/office/drawing/2014/main" xmlns="" id="{00000000-0008-0000-0800-00003A000000}"/>
            </a:ext>
          </a:extLst>
        </xdr:cNvPr>
        <xdr:cNvSpPr/>
      </xdr:nvSpPr>
      <xdr:spPr>
        <a:xfrm>
          <a:off x="8715375" y="2609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180975</xdr:colOff>
      <xdr:row>13</xdr:row>
      <xdr:rowOff>38100</xdr:rowOff>
    </xdr:from>
    <xdr:to>
      <xdr:col>21</xdr:col>
      <xdr:colOff>318135</xdr:colOff>
      <xdr:row>13</xdr:row>
      <xdr:rowOff>175260</xdr:rowOff>
    </xdr:to>
    <xdr:sp macro="" textlink="">
      <xdr:nvSpPr>
        <xdr:cNvPr id="59" name="Bevel 58">
          <a:extLst>
            <a:ext uri="{FF2B5EF4-FFF2-40B4-BE49-F238E27FC236}">
              <a16:creationId xmlns:a16="http://schemas.microsoft.com/office/drawing/2014/main" xmlns="" id="{00000000-0008-0000-0800-00003B000000}"/>
            </a:ext>
          </a:extLst>
        </xdr:cNvPr>
        <xdr:cNvSpPr/>
      </xdr:nvSpPr>
      <xdr:spPr>
        <a:xfrm>
          <a:off x="8715375" y="2809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180975</xdr:colOff>
      <xdr:row>14</xdr:row>
      <xdr:rowOff>38100</xdr:rowOff>
    </xdr:from>
    <xdr:to>
      <xdr:col>21</xdr:col>
      <xdr:colOff>318135</xdr:colOff>
      <xdr:row>14</xdr:row>
      <xdr:rowOff>175260</xdr:rowOff>
    </xdr:to>
    <xdr:sp macro="" textlink="">
      <xdr:nvSpPr>
        <xdr:cNvPr id="60" name="Bevel 59">
          <a:extLst>
            <a:ext uri="{FF2B5EF4-FFF2-40B4-BE49-F238E27FC236}">
              <a16:creationId xmlns:a16="http://schemas.microsoft.com/office/drawing/2014/main" xmlns="" id="{00000000-0008-0000-0800-00003C000000}"/>
            </a:ext>
          </a:extLst>
        </xdr:cNvPr>
        <xdr:cNvSpPr/>
      </xdr:nvSpPr>
      <xdr:spPr>
        <a:xfrm>
          <a:off x="8715375" y="3000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180975</xdr:colOff>
      <xdr:row>15</xdr:row>
      <xdr:rowOff>47625</xdr:rowOff>
    </xdr:from>
    <xdr:to>
      <xdr:col>21</xdr:col>
      <xdr:colOff>318135</xdr:colOff>
      <xdr:row>15</xdr:row>
      <xdr:rowOff>184785</xdr:rowOff>
    </xdr:to>
    <xdr:sp macro="" textlink="">
      <xdr:nvSpPr>
        <xdr:cNvPr id="61" name="Bevel 60">
          <a:extLst>
            <a:ext uri="{FF2B5EF4-FFF2-40B4-BE49-F238E27FC236}">
              <a16:creationId xmlns:a16="http://schemas.microsoft.com/office/drawing/2014/main" xmlns="" id="{00000000-0008-0000-0800-00003D000000}"/>
            </a:ext>
          </a:extLst>
        </xdr:cNvPr>
        <xdr:cNvSpPr/>
      </xdr:nvSpPr>
      <xdr:spPr>
        <a:xfrm>
          <a:off x="8715375" y="320040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180975</xdr:colOff>
      <xdr:row>16</xdr:row>
      <xdr:rowOff>38100</xdr:rowOff>
    </xdr:from>
    <xdr:to>
      <xdr:col>21</xdr:col>
      <xdr:colOff>318135</xdr:colOff>
      <xdr:row>16</xdr:row>
      <xdr:rowOff>175260</xdr:rowOff>
    </xdr:to>
    <xdr:sp macro="" textlink="">
      <xdr:nvSpPr>
        <xdr:cNvPr id="62" name="Bevel 61">
          <a:extLst>
            <a:ext uri="{FF2B5EF4-FFF2-40B4-BE49-F238E27FC236}">
              <a16:creationId xmlns:a16="http://schemas.microsoft.com/office/drawing/2014/main" xmlns="" id="{00000000-0008-0000-0800-00003E000000}"/>
            </a:ext>
          </a:extLst>
        </xdr:cNvPr>
        <xdr:cNvSpPr/>
      </xdr:nvSpPr>
      <xdr:spPr>
        <a:xfrm>
          <a:off x="8715375" y="3381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171450</xdr:colOff>
      <xdr:row>17</xdr:row>
      <xdr:rowOff>38100</xdr:rowOff>
    </xdr:from>
    <xdr:to>
      <xdr:col>21</xdr:col>
      <xdr:colOff>308610</xdr:colOff>
      <xdr:row>17</xdr:row>
      <xdr:rowOff>175260</xdr:rowOff>
    </xdr:to>
    <xdr:sp macro="" textlink="">
      <xdr:nvSpPr>
        <xdr:cNvPr id="63" name="Bevel 62">
          <a:extLst>
            <a:ext uri="{FF2B5EF4-FFF2-40B4-BE49-F238E27FC236}">
              <a16:creationId xmlns:a16="http://schemas.microsoft.com/office/drawing/2014/main" xmlns="" id="{00000000-0008-0000-0800-00003F000000}"/>
            </a:ext>
          </a:extLst>
        </xdr:cNvPr>
        <xdr:cNvSpPr/>
      </xdr:nvSpPr>
      <xdr:spPr>
        <a:xfrm>
          <a:off x="8705850" y="3571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190500</xdr:colOff>
      <xdr:row>18</xdr:row>
      <xdr:rowOff>28575</xdr:rowOff>
    </xdr:from>
    <xdr:to>
      <xdr:col>21</xdr:col>
      <xdr:colOff>327660</xdr:colOff>
      <xdr:row>18</xdr:row>
      <xdr:rowOff>165735</xdr:rowOff>
    </xdr:to>
    <xdr:sp macro="" textlink="">
      <xdr:nvSpPr>
        <xdr:cNvPr id="64" name="Bevel 63">
          <a:extLst>
            <a:ext uri="{FF2B5EF4-FFF2-40B4-BE49-F238E27FC236}">
              <a16:creationId xmlns:a16="http://schemas.microsoft.com/office/drawing/2014/main" xmlns="" id="{00000000-0008-0000-0800-000040000000}"/>
            </a:ext>
          </a:extLst>
        </xdr:cNvPr>
        <xdr:cNvSpPr/>
      </xdr:nvSpPr>
      <xdr:spPr>
        <a:xfrm>
          <a:off x="8724900" y="3752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238125</xdr:colOff>
      <xdr:row>9</xdr:row>
      <xdr:rowOff>28575</xdr:rowOff>
    </xdr:from>
    <xdr:to>
      <xdr:col>10</xdr:col>
      <xdr:colOff>375285</xdr:colOff>
      <xdr:row>9</xdr:row>
      <xdr:rowOff>165735</xdr:rowOff>
    </xdr:to>
    <xdr:sp macro="" textlink="">
      <xdr:nvSpPr>
        <xdr:cNvPr id="75" name="Bevel 74">
          <a:extLst>
            <a:ext uri="{FF2B5EF4-FFF2-40B4-BE49-F238E27FC236}">
              <a16:creationId xmlns:a16="http://schemas.microsoft.com/office/drawing/2014/main" xmlns="" id="{00000000-0008-0000-0800-00004B000000}"/>
            </a:ext>
          </a:extLst>
        </xdr:cNvPr>
        <xdr:cNvSpPr/>
      </xdr:nvSpPr>
      <xdr:spPr>
        <a:xfrm>
          <a:off x="3286125" y="2038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238125</xdr:colOff>
      <xdr:row>10</xdr:row>
      <xdr:rowOff>28575</xdr:rowOff>
    </xdr:from>
    <xdr:to>
      <xdr:col>10</xdr:col>
      <xdr:colOff>375285</xdr:colOff>
      <xdr:row>10</xdr:row>
      <xdr:rowOff>165735</xdr:rowOff>
    </xdr:to>
    <xdr:sp macro="" textlink="">
      <xdr:nvSpPr>
        <xdr:cNvPr id="76" name="Bevel 75">
          <a:extLst>
            <a:ext uri="{FF2B5EF4-FFF2-40B4-BE49-F238E27FC236}">
              <a16:creationId xmlns:a16="http://schemas.microsoft.com/office/drawing/2014/main" xmlns="" id="{00000000-0008-0000-0800-00004C000000}"/>
            </a:ext>
          </a:extLst>
        </xdr:cNvPr>
        <xdr:cNvSpPr/>
      </xdr:nvSpPr>
      <xdr:spPr>
        <a:xfrm>
          <a:off x="3286125" y="2228850"/>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10</xdr:col>
      <xdr:colOff>238125</xdr:colOff>
      <xdr:row>11</xdr:row>
      <xdr:rowOff>28575</xdr:rowOff>
    </xdr:from>
    <xdr:to>
      <xdr:col>10</xdr:col>
      <xdr:colOff>375285</xdr:colOff>
      <xdr:row>11</xdr:row>
      <xdr:rowOff>165735</xdr:rowOff>
    </xdr:to>
    <xdr:sp macro="" textlink="">
      <xdr:nvSpPr>
        <xdr:cNvPr id="77" name="Bevel 76">
          <a:extLst>
            <a:ext uri="{FF2B5EF4-FFF2-40B4-BE49-F238E27FC236}">
              <a16:creationId xmlns:a16="http://schemas.microsoft.com/office/drawing/2014/main" xmlns="" id="{00000000-0008-0000-0800-00004D000000}"/>
            </a:ext>
          </a:extLst>
        </xdr:cNvPr>
        <xdr:cNvSpPr/>
      </xdr:nvSpPr>
      <xdr:spPr>
        <a:xfrm>
          <a:off x="3286125" y="2419350"/>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10</xdr:col>
      <xdr:colOff>238125</xdr:colOff>
      <xdr:row>12</xdr:row>
      <xdr:rowOff>28575</xdr:rowOff>
    </xdr:from>
    <xdr:to>
      <xdr:col>10</xdr:col>
      <xdr:colOff>375285</xdr:colOff>
      <xdr:row>12</xdr:row>
      <xdr:rowOff>165735</xdr:rowOff>
    </xdr:to>
    <xdr:sp macro="" textlink="">
      <xdr:nvSpPr>
        <xdr:cNvPr id="78" name="Bevel 77">
          <a:extLst>
            <a:ext uri="{FF2B5EF4-FFF2-40B4-BE49-F238E27FC236}">
              <a16:creationId xmlns:a16="http://schemas.microsoft.com/office/drawing/2014/main" xmlns="" id="{00000000-0008-0000-0800-00004E000000}"/>
            </a:ext>
          </a:extLst>
        </xdr:cNvPr>
        <xdr:cNvSpPr/>
      </xdr:nvSpPr>
      <xdr:spPr>
        <a:xfrm>
          <a:off x="3286125" y="2609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238125</xdr:colOff>
      <xdr:row>13</xdr:row>
      <xdr:rowOff>28575</xdr:rowOff>
    </xdr:from>
    <xdr:to>
      <xdr:col>10</xdr:col>
      <xdr:colOff>375285</xdr:colOff>
      <xdr:row>13</xdr:row>
      <xdr:rowOff>165735</xdr:rowOff>
    </xdr:to>
    <xdr:sp macro="" textlink="">
      <xdr:nvSpPr>
        <xdr:cNvPr id="79" name="Bevel 78">
          <a:extLst>
            <a:ext uri="{FF2B5EF4-FFF2-40B4-BE49-F238E27FC236}">
              <a16:creationId xmlns:a16="http://schemas.microsoft.com/office/drawing/2014/main" xmlns="" id="{00000000-0008-0000-0800-00004F000000}"/>
            </a:ext>
          </a:extLst>
        </xdr:cNvPr>
        <xdr:cNvSpPr/>
      </xdr:nvSpPr>
      <xdr:spPr>
        <a:xfrm>
          <a:off x="3286125" y="2800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238125</xdr:colOff>
      <xdr:row>14</xdr:row>
      <xdr:rowOff>28575</xdr:rowOff>
    </xdr:from>
    <xdr:to>
      <xdr:col>10</xdr:col>
      <xdr:colOff>375285</xdr:colOff>
      <xdr:row>14</xdr:row>
      <xdr:rowOff>165735</xdr:rowOff>
    </xdr:to>
    <xdr:sp macro="" textlink="">
      <xdr:nvSpPr>
        <xdr:cNvPr id="80" name="Bevel 79">
          <a:extLst>
            <a:ext uri="{FF2B5EF4-FFF2-40B4-BE49-F238E27FC236}">
              <a16:creationId xmlns:a16="http://schemas.microsoft.com/office/drawing/2014/main" xmlns="" id="{00000000-0008-0000-0800-000050000000}"/>
            </a:ext>
          </a:extLst>
        </xdr:cNvPr>
        <xdr:cNvSpPr/>
      </xdr:nvSpPr>
      <xdr:spPr>
        <a:xfrm>
          <a:off x="3286125" y="2990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238125</xdr:colOff>
      <xdr:row>15</xdr:row>
      <xdr:rowOff>28575</xdr:rowOff>
    </xdr:from>
    <xdr:to>
      <xdr:col>10</xdr:col>
      <xdr:colOff>375285</xdr:colOff>
      <xdr:row>15</xdr:row>
      <xdr:rowOff>165735</xdr:rowOff>
    </xdr:to>
    <xdr:sp macro="" textlink="">
      <xdr:nvSpPr>
        <xdr:cNvPr id="81" name="Bevel 80">
          <a:extLst>
            <a:ext uri="{FF2B5EF4-FFF2-40B4-BE49-F238E27FC236}">
              <a16:creationId xmlns:a16="http://schemas.microsoft.com/office/drawing/2014/main" xmlns="" id="{00000000-0008-0000-0800-000051000000}"/>
            </a:ext>
          </a:extLst>
        </xdr:cNvPr>
        <xdr:cNvSpPr/>
      </xdr:nvSpPr>
      <xdr:spPr>
        <a:xfrm>
          <a:off x="3286125" y="3181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238125</xdr:colOff>
      <xdr:row>16</xdr:row>
      <xdr:rowOff>28575</xdr:rowOff>
    </xdr:from>
    <xdr:to>
      <xdr:col>10</xdr:col>
      <xdr:colOff>375285</xdr:colOff>
      <xdr:row>16</xdr:row>
      <xdr:rowOff>165735</xdr:rowOff>
    </xdr:to>
    <xdr:sp macro="" textlink="">
      <xdr:nvSpPr>
        <xdr:cNvPr id="82" name="Bevel 81">
          <a:extLst>
            <a:ext uri="{FF2B5EF4-FFF2-40B4-BE49-F238E27FC236}">
              <a16:creationId xmlns:a16="http://schemas.microsoft.com/office/drawing/2014/main" xmlns="" id="{00000000-0008-0000-0800-000052000000}"/>
            </a:ext>
          </a:extLst>
        </xdr:cNvPr>
        <xdr:cNvSpPr/>
      </xdr:nvSpPr>
      <xdr:spPr>
        <a:xfrm>
          <a:off x="3286125" y="3371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238125</xdr:colOff>
      <xdr:row>17</xdr:row>
      <xdr:rowOff>28575</xdr:rowOff>
    </xdr:from>
    <xdr:to>
      <xdr:col>10</xdr:col>
      <xdr:colOff>375285</xdr:colOff>
      <xdr:row>17</xdr:row>
      <xdr:rowOff>165735</xdr:rowOff>
    </xdr:to>
    <xdr:sp macro="" textlink="">
      <xdr:nvSpPr>
        <xdr:cNvPr id="83" name="Bevel 82">
          <a:extLst>
            <a:ext uri="{FF2B5EF4-FFF2-40B4-BE49-F238E27FC236}">
              <a16:creationId xmlns:a16="http://schemas.microsoft.com/office/drawing/2014/main" xmlns="" id="{00000000-0008-0000-0800-000053000000}"/>
            </a:ext>
          </a:extLst>
        </xdr:cNvPr>
        <xdr:cNvSpPr/>
      </xdr:nvSpPr>
      <xdr:spPr>
        <a:xfrm>
          <a:off x="3286125" y="3562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238125</xdr:colOff>
      <xdr:row>18</xdr:row>
      <xdr:rowOff>28575</xdr:rowOff>
    </xdr:from>
    <xdr:to>
      <xdr:col>10</xdr:col>
      <xdr:colOff>375285</xdr:colOff>
      <xdr:row>18</xdr:row>
      <xdr:rowOff>165735</xdr:rowOff>
    </xdr:to>
    <xdr:sp macro="" textlink="">
      <xdr:nvSpPr>
        <xdr:cNvPr id="84" name="Bevel 83">
          <a:extLst>
            <a:ext uri="{FF2B5EF4-FFF2-40B4-BE49-F238E27FC236}">
              <a16:creationId xmlns:a16="http://schemas.microsoft.com/office/drawing/2014/main" xmlns="" id="{00000000-0008-0000-0800-000054000000}"/>
            </a:ext>
          </a:extLst>
        </xdr:cNvPr>
        <xdr:cNvSpPr/>
      </xdr:nvSpPr>
      <xdr:spPr>
        <a:xfrm>
          <a:off x="3286125" y="3752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13</xdr:col>
      <xdr:colOff>238125</xdr:colOff>
      <xdr:row>9</xdr:row>
      <xdr:rowOff>28575</xdr:rowOff>
    </xdr:from>
    <xdr:to>
      <xdr:col>13</xdr:col>
      <xdr:colOff>375285</xdr:colOff>
      <xdr:row>9</xdr:row>
      <xdr:rowOff>165735</xdr:rowOff>
    </xdr:to>
    <xdr:sp macro="" textlink="">
      <xdr:nvSpPr>
        <xdr:cNvPr id="85" name="Bevel 84">
          <a:extLst>
            <a:ext uri="{FF2B5EF4-FFF2-40B4-BE49-F238E27FC236}">
              <a16:creationId xmlns:a16="http://schemas.microsoft.com/office/drawing/2014/main" xmlns="" id="{00000000-0008-0000-0800-000055000000}"/>
            </a:ext>
          </a:extLst>
        </xdr:cNvPr>
        <xdr:cNvSpPr/>
      </xdr:nvSpPr>
      <xdr:spPr>
        <a:xfrm>
          <a:off x="5114925" y="2038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13</xdr:col>
      <xdr:colOff>228600</xdr:colOff>
      <xdr:row>10</xdr:row>
      <xdr:rowOff>28575</xdr:rowOff>
    </xdr:from>
    <xdr:to>
      <xdr:col>13</xdr:col>
      <xdr:colOff>365760</xdr:colOff>
      <xdr:row>10</xdr:row>
      <xdr:rowOff>165735</xdr:rowOff>
    </xdr:to>
    <xdr:sp macro="" textlink="">
      <xdr:nvSpPr>
        <xdr:cNvPr id="86" name="Bevel 85">
          <a:extLst>
            <a:ext uri="{FF2B5EF4-FFF2-40B4-BE49-F238E27FC236}">
              <a16:creationId xmlns:a16="http://schemas.microsoft.com/office/drawing/2014/main" xmlns="" id="{00000000-0008-0000-0800-000056000000}"/>
            </a:ext>
          </a:extLst>
        </xdr:cNvPr>
        <xdr:cNvSpPr/>
      </xdr:nvSpPr>
      <xdr:spPr>
        <a:xfrm>
          <a:off x="6934200" y="2228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13</xdr:col>
      <xdr:colOff>228600</xdr:colOff>
      <xdr:row>11</xdr:row>
      <xdr:rowOff>28575</xdr:rowOff>
    </xdr:from>
    <xdr:to>
      <xdr:col>13</xdr:col>
      <xdr:colOff>365760</xdr:colOff>
      <xdr:row>11</xdr:row>
      <xdr:rowOff>165735</xdr:rowOff>
    </xdr:to>
    <xdr:sp macro="" textlink="">
      <xdr:nvSpPr>
        <xdr:cNvPr id="87" name="Bevel 86">
          <a:extLst>
            <a:ext uri="{FF2B5EF4-FFF2-40B4-BE49-F238E27FC236}">
              <a16:creationId xmlns:a16="http://schemas.microsoft.com/office/drawing/2014/main" xmlns="" id="{00000000-0008-0000-0800-000057000000}"/>
            </a:ext>
          </a:extLst>
        </xdr:cNvPr>
        <xdr:cNvSpPr/>
      </xdr:nvSpPr>
      <xdr:spPr>
        <a:xfrm>
          <a:off x="6934200" y="2419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13</xdr:col>
      <xdr:colOff>238125</xdr:colOff>
      <xdr:row>12</xdr:row>
      <xdr:rowOff>28575</xdr:rowOff>
    </xdr:from>
    <xdr:to>
      <xdr:col>13</xdr:col>
      <xdr:colOff>375285</xdr:colOff>
      <xdr:row>12</xdr:row>
      <xdr:rowOff>165735</xdr:rowOff>
    </xdr:to>
    <xdr:sp macro="" textlink="">
      <xdr:nvSpPr>
        <xdr:cNvPr id="88" name="Bevel 87">
          <a:extLst>
            <a:ext uri="{FF2B5EF4-FFF2-40B4-BE49-F238E27FC236}">
              <a16:creationId xmlns:a16="http://schemas.microsoft.com/office/drawing/2014/main" xmlns="" id="{00000000-0008-0000-0800-000058000000}"/>
            </a:ext>
          </a:extLst>
        </xdr:cNvPr>
        <xdr:cNvSpPr/>
      </xdr:nvSpPr>
      <xdr:spPr>
        <a:xfrm>
          <a:off x="5114925" y="2609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13</xdr:col>
      <xdr:colOff>238125</xdr:colOff>
      <xdr:row>13</xdr:row>
      <xdr:rowOff>28575</xdr:rowOff>
    </xdr:from>
    <xdr:to>
      <xdr:col>13</xdr:col>
      <xdr:colOff>375285</xdr:colOff>
      <xdr:row>13</xdr:row>
      <xdr:rowOff>165735</xdr:rowOff>
    </xdr:to>
    <xdr:sp macro="" textlink="">
      <xdr:nvSpPr>
        <xdr:cNvPr id="89" name="Bevel 88">
          <a:extLst>
            <a:ext uri="{FF2B5EF4-FFF2-40B4-BE49-F238E27FC236}">
              <a16:creationId xmlns:a16="http://schemas.microsoft.com/office/drawing/2014/main" xmlns="" id="{00000000-0008-0000-0800-000059000000}"/>
            </a:ext>
          </a:extLst>
        </xdr:cNvPr>
        <xdr:cNvSpPr/>
      </xdr:nvSpPr>
      <xdr:spPr>
        <a:xfrm>
          <a:off x="5114925" y="2800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13</xdr:col>
      <xdr:colOff>238125</xdr:colOff>
      <xdr:row>14</xdr:row>
      <xdr:rowOff>28575</xdr:rowOff>
    </xdr:from>
    <xdr:to>
      <xdr:col>13</xdr:col>
      <xdr:colOff>375285</xdr:colOff>
      <xdr:row>14</xdr:row>
      <xdr:rowOff>165735</xdr:rowOff>
    </xdr:to>
    <xdr:sp macro="" textlink="">
      <xdr:nvSpPr>
        <xdr:cNvPr id="90" name="Bevel 89">
          <a:extLst>
            <a:ext uri="{FF2B5EF4-FFF2-40B4-BE49-F238E27FC236}">
              <a16:creationId xmlns:a16="http://schemas.microsoft.com/office/drawing/2014/main" xmlns="" id="{00000000-0008-0000-0800-00005A000000}"/>
            </a:ext>
          </a:extLst>
        </xdr:cNvPr>
        <xdr:cNvSpPr/>
      </xdr:nvSpPr>
      <xdr:spPr>
        <a:xfrm>
          <a:off x="5114925" y="2990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13</xdr:col>
      <xdr:colOff>238125</xdr:colOff>
      <xdr:row>15</xdr:row>
      <xdr:rowOff>28575</xdr:rowOff>
    </xdr:from>
    <xdr:to>
      <xdr:col>13</xdr:col>
      <xdr:colOff>375285</xdr:colOff>
      <xdr:row>15</xdr:row>
      <xdr:rowOff>165735</xdr:rowOff>
    </xdr:to>
    <xdr:sp macro="" textlink="">
      <xdr:nvSpPr>
        <xdr:cNvPr id="91" name="Bevel 90">
          <a:extLst>
            <a:ext uri="{FF2B5EF4-FFF2-40B4-BE49-F238E27FC236}">
              <a16:creationId xmlns:a16="http://schemas.microsoft.com/office/drawing/2014/main" xmlns="" id="{00000000-0008-0000-0800-00005B000000}"/>
            </a:ext>
          </a:extLst>
        </xdr:cNvPr>
        <xdr:cNvSpPr/>
      </xdr:nvSpPr>
      <xdr:spPr>
        <a:xfrm>
          <a:off x="5114925" y="3181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13</xdr:col>
      <xdr:colOff>238125</xdr:colOff>
      <xdr:row>16</xdr:row>
      <xdr:rowOff>28575</xdr:rowOff>
    </xdr:from>
    <xdr:to>
      <xdr:col>13</xdr:col>
      <xdr:colOff>375285</xdr:colOff>
      <xdr:row>16</xdr:row>
      <xdr:rowOff>165735</xdr:rowOff>
    </xdr:to>
    <xdr:sp macro="" textlink="">
      <xdr:nvSpPr>
        <xdr:cNvPr id="92" name="Bevel 91">
          <a:extLst>
            <a:ext uri="{FF2B5EF4-FFF2-40B4-BE49-F238E27FC236}">
              <a16:creationId xmlns:a16="http://schemas.microsoft.com/office/drawing/2014/main" xmlns="" id="{00000000-0008-0000-0800-00005C000000}"/>
            </a:ext>
          </a:extLst>
        </xdr:cNvPr>
        <xdr:cNvSpPr/>
      </xdr:nvSpPr>
      <xdr:spPr>
        <a:xfrm>
          <a:off x="5114925" y="3371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13</xdr:col>
      <xdr:colOff>238125</xdr:colOff>
      <xdr:row>17</xdr:row>
      <xdr:rowOff>28575</xdr:rowOff>
    </xdr:from>
    <xdr:to>
      <xdr:col>13</xdr:col>
      <xdr:colOff>375285</xdr:colOff>
      <xdr:row>17</xdr:row>
      <xdr:rowOff>165735</xdr:rowOff>
    </xdr:to>
    <xdr:sp macro="" textlink="">
      <xdr:nvSpPr>
        <xdr:cNvPr id="93" name="Bevel 92">
          <a:extLst>
            <a:ext uri="{FF2B5EF4-FFF2-40B4-BE49-F238E27FC236}">
              <a16:creationId xmlns:a16="http://schemas.microsoft.com/office/drawing/2014/main" xmlns="" id="{00000000-0008-0000-0800-00005D000000}"/>
            </a:ext>
          </a:extLst>
        </xdr:cNvPr>
        <xdr:cNvSpPr/>
      </xdr:nvSpPr>
      <xdr:spPr>
        <a:xfrm>
          <a:off x="5114925" y="3562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13</xdr:col>
      <xdr:colOff>238125</xdr:colOff>
      <xdr:row>18</xdr:row>
      <xdr:rowOff>28575</xdr:rowOff>
    </xdr:from>
    <xdr:to>
      <xdr:col>13</xdr:col>
      <xdr:colOff>375285</xdr:colOff>
      <xdr:row>18</xdr:row>
      <xdr:rowOff>165735</xdr:rowOff>
    </xdr:to>
    <xdr:sp macro="" textlink="">
      <xdr:nvSpPr>
        <xdr:cNvPr id="94" name="Bevel 93">
          <a:extLst>
            <a:ext uri="{FF2B5EF4-FFF2-40B4-BE49-F238E27FC236}">
              <a16:creationId xmlns:a16="http://schemas.microsoft.com/office/drawing/2014/main" xmlns="" id="{00000000-0008-0000-0800-00005E000000}"/>
            </a:ext>
          </a:extLst>
        </xdr:cNvPr>
        <xdr:cNvSpPr/>
      </xdr:nvSpPr>
      <xdr:spPr>
        <a:xfrm>
          <a:off x="5114925" y="3752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15</xdr:col>
      <xdr:colOff>180975</xdr:colOff>
      <xdr:row>9</xdr:row>
      <xdr:rowOff>28575</xdr:rowOff>
    </xdr:from>
    <xdr:to>
      <xdr:col>15</xdr:col>
      <xdr:colOff>318135</xdr:colOff>
      <xdr:row>9</xdr:row>
      <xdr:rowOff>165735</xdr:rowOff>
    </xdr:to>
    <xdr:sp macro="" textlink="">
      <xdr:nvSpPr>
        <xdr:cNvPr id="95" name="Bevel 94">
          <a:extLst>
            <a:ext uri="{FF2B5EF4-FFF2-40B4-BE49-F238E27FC236}">
              <a16:creationId xmlns:a16="http://schemas.microsoft.com/office/drawing/2014/main" xmlns="" id="{00000000-0008-0000-0800-00005F000000}"/>
            </a:ext>
          </a:extLst>
        </xdr:cNvPr>
        <xdr:cNvSpPr/>
      </xdr:nvSpPr>
      <xdr:spPr>
        <a:xfrm>
          <a:off x="8715375" y="2038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15</xdr:col>
      <xdr:colOff>180975</xdr:colOff>
      <xdr:row>10</xdr:row>
      <xdr:rowOff>28575</xdr:rowOff>
    </xdr:from>
    <xdr:to>
      <xdr:col>15</xdr:col>
      <xdr:colOff>318135</xdr:colOff>
      <xdr:row>10</xdr:row>
      <xdr:rowOff>165735</xdr:rowOff>
    </xdr:to>
    <xdr:sp macro="" textlink="">
      <xdr:nvSpPr>
        <xdr:cNvPr id="96" name="Bevel 95">
          <a:extLst>
            <a:ext uri="{FF2B5EF4-FFF2-40B4-BE49-F238E27FC236}">
              <a16:creationId xmlns:a16="http://schemas.microsoft.com/office/drawing/2014/main" xmlns="" id="{00000000-0008-0000-0800-000060000000}"/>
            </a:ext>
          </a:extLst>
        </xdr:cNvPr>
        <xdr:cNvSpPr/>
      </xdr:nvSpPr>
      <xdr:spPr>
        <a:xfrm>
          <a:off x="8715375" y="2228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15</xdr:col>
      <xdr:colOff>180975</xdr:colOff>
      <xdr:row>11</xdr:row>
      <xdr:rowOff>38100</xdr:rowOff>
    </xdr:from>
    <xdr:to>
      <xdr:col>15</xdr:col>
      <xdr:colOff>318135</xdr:colOff>
      <xdr:row>11</xdr:row>
      <xdr:rowOff>175260</xdr:rowOff>
    </xdr:to>
    <xdr:sp macro="" textlink="">
      <xdr:nvSpPr>
        <xdr:cNvPr id="97" name="Bevel 96">
          <a:extLst>
            <a:ext uri="{FF2B5EF4-FFF2-40B4-BE49-F238E27FC236}">
              <a16:creationId xmlns:a16="http://schemas.microsoft.com/office/drawing/2014/main" xmlns="" id="{00000000-0008-0000-0800-000061000000}"/>
            </a:ext>
          </a:extLst>
        </xdr:cNvPr>
        <xdr:cNvSpPr/>
      </xdr:nvSpPr>
      <xdr:spPr>
        <a:xfrm>
          <a:off x="8715375" y="2428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15</xdr:col>
      <xdr:colOff>180975</xdr:colOff>
      <xdr:row>12</xdr:row>
      <xdr:rowOff>28575</xdr:rowOff>
    </xdr:from>
    <xdr:to>
      <xdr:col>15</xdr:col>
      <xdr:colOff>318135</xdr:colOff>
      <xdr:row>12</xdr:row>
      <xdr:rowOff>165735</xdr:rowOff>
    </xdr:to>
    <xdr:sp macro="" textlink="">
      <xdr:nvSpPr>
        <xdr:cNvPr id="98" name="Bevel 97">
          <a:extLst>
            <a:ext uri="{FF2B5EF4-FFF2-40B4-BE49-F238E27FC236}">
              <a16:creationId xmlns:a16="http://schemas.microsoft.com/office/drawing/2014/main" xmlns="" id="{00000000-0008-0000-0800-000062000000}"/>
            </a:ext>
          </a:extLst>
        </xdr:cNvPr>
        <xdr:cNvSpPr/>
      </xdr:nvSpPr>
      <xdr:spPr>
        <a:xfrm>
          <a:off x="8715375" y="2609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15</xdr:col>
      <xdr:colOff>180975</xdr:colOff>
      <xdr:row>13</xdr:row>
      <xdr:rowOff>38100</xdr:rowOff>
    </xdr:from>
    <xdr:to>
      <xdr:col>15</xdr:col>
      <xdr:colOff>318135</xdr:colOff>
      <xdr:row>13</xdr:row>
      <xdr:rowOff>175260</xdr:rowOff>
    </xdr:to>
    <xdr:sp macro="" textlink="">
      <xdr:nvSpPr>
        <xdr:cNvPr id="99" name="Bevel 98">
          <a:extLst>
            <a:ext uri="{FF2B5EF4-FFF2-40B4-BE49-F238E27FC236}">
              <a16:creationId xmlns:a16="http://schemas.microsoft.com/office/drawing/2014/main" xmlns="" id="{00000000-0008-0000-0800-000063000000}"/>
            </a:ext>
          </a:extLst>
        </xdr:cNvPr>
        <xdr:cNvSpPr/>
      </xdr:nvSpPr>
      <xdr:spPr>
        <a:xfrm>
          <a:off x="8715375" y="2809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15</xdr:col>
      <xdr:colOff>180975</xdr:colOff>
      <xdr:row>14</xdr:row>
      <xdr:rowOff>38100</xdr:rowOff>
    </xdr:from>
    <xdr:to>
      <xdr:col>15</xdr:col>
      <xdr:colOff>318135</xdr:colOff>
      <xdr:row>14</xdr:row>
      <xdr:rowOff>175260</xdr:rowOff>
    </xdr:to>
    <xdr:sp macro="" textlink="">
      <xdr:nvSpPr>
        <xdr:cNvPr id="100" name="Bevel 99">
          <a:extLst>
            <a:ext uri="{FF2B5EF4-FFF2-40B4-BE49-F238E27FC236}">
              <a16:creationId xmlns:a16="http://schemas.microsoft.com/office/drawing/2014/main" xmlns="" id="{00000000-0008-0000-0800-000064000000}"/>
            </a:ext>
          </a:extLst>
        </xdr:cNvPr>
        <xdr:cNvSpPr/>
      </xdr:nvSpPr>
      <xdr:spPr>
        <a:xfrm>
          <a:off x="8715375" y="3000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15</xdr:col>
      <xdr:colOff>180975</xdr:colOff>
      <xdr:row>15</xdr:row>
      <xdr:rowOff>47625</xdr:rowOff>
    </xdr:from>
    <xdr:to>
      <xdr:col>15</xdr:col>
      <xdr:colOff>318135</xdr:colOff>
      <xdr:row>15</xdr:row>
      <xdr:rowOff>184785</xdr:rowOff>
    </xdr:to>
    <xdr:sp macro="" textlink="">
      <xdr:nvSpPr>
        <xdr:cNvPr id="101" name="Bevel 100">
          <a:extLst>
            <a:ext uri="{FF2B5EF4-FFF2-40B4-BE49-F238E27FC236}">
              <a16:creationId xmlns:a16="http://schemas.microsoft.com/office/drawing/2014/main" xmlns="" id="{00000000-0008-0000-0800-000065000000}"/>
            </a:ext>
          </a:extLst>
        </xdr:cNvPr>
        <xdr:cNvSpPr/>
      </xdr:nvSpPr>
      <xdr:spPr>
        <a:xfrm>
          <a:off x="8715375" y="320040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15</xdr:col>
      <xdr:colOff>180975</xdr:colOff>
      <xdr:row>16</xdr:row>
      <xdr:rowOff>38100</xdr:rowOff>
    </xdr:from>
    <xdr:to>
      <xdr:col>15</xdr:col>
      <xdr:colOff>318135</xdr:colOff>
      <xdr:row>16</xdr:row>
      <xdr:rowOff>175260</xdr:rowOff>
    </xdr:to>
    <xdr:sp macro="" textlink="">
      <xdr:nvSpPr>
        <xdr:cNvPr id="102" name="Bevel 101">
          <a:extLst>
            <a:ext uri="{FF2B5EF4-FFF2-40B4-BE49-F238E27FC236}">
              <a16:creationId xmlns:a16="http://schemas.microsoft.com/office/drawing/2014/main" xmlns="" id="{00000000-0008-0000-0800-000066000000}"/>
            </a:ext>
          </a:extLst>
        </xdr:cNvPr>
        <xdr:cNvSpPr/>
      </xdr:nvSpPr>
      <xdr:spPr>
        <a:xfrm>
          <a:off x="8715375" y="3381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15</xdr:col>
      <xdr:colOff>171450</xdr:colOff>
      <xdr:row>17</xdr:row>
      <xdr:rowOff>38100</xdr:rowOff>
    </xdr:from>
    <xdr:to>
      <xdr:col>15</xdr:col>
      <xdr:colOff>308610</xdr:colOff>
      <xdr:row>17</xdr:row>
      <xdr:rowOff>175260</xdr:rowOff>
    </xdr:to>
    <xdr:sp macro="" textlink="">
      <xdr:nvSpPr>
        <xdr:cNvPr id="103" name="Bevel 102">
          <a:extLst>
            <a:ext uri="{FF2B5EF4-FFF2-40B4-BE49-F238E27FC236}">
              <a16:creationId xmlns:a16="http://schemas.microsoft.com/office/drawing/2014/main" xmlns="" id="{00000000-0008-0000-0800-000067000000}"/>
            </a:ext>
          </a:extLst>
        </xdr:cNvPr>
        <xdr:cNvSpPr/>
      </xdr:nvSpPr>
      <xdr:spPr>
        <a:xfrm>
          <a:off x="8705850" y="3571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15</xdr:col>
      <xdr:colOff>190500</xdr:colOff>
      <xdr:row>18</xdr:row>
      <xdr:rowOff>28575</xdr:rowOff>
    </xdr:from>
    <xdr:to>
      <xdr:col>15</xdr:col>
      <xdr:colOff>327660</xdr:colOff>
      <xdr:row>18</xdr:row>
      <xdr:rowOff>165735</xdr:rowOff>
    </xdr:to>
    <xdr:sp macro="" textlink="">
      <xdr:nvSpPr>
        <xdr:cNvPr id="104" name="Bevel 103">
          <a:extLst>
            <a:ext uri="{FF2B5EF4-FFF2-40B4-BE49-F238E27FC236}">
              <a16:creationId xmlns:a16="http://schemas.microsoft.com/office/drawing/2014/main" xmlns="" id="{00000000-0008-0000-0800-000068000000}"/>
            </a:ext>
          </a:extLst>
        </xdr:cNvPr>
        <xdr:cNvSpPr/>
      </xdr:nvSpPr>
      <xdr:spPr>
        <a:xfrm>
          <a:off x="8724900" y="3752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18</xdr:col>
      <xdr:colOff>180975</xdr:colOff>
      <xdr:row>9</xdr:row>
      <xdr:rowOff>28575</xdr:rowOff>
    </xdr:from>
    <xdr:to>
      <xdr:col>18</xdr:col>
      <xdr:colOff>318135</xdr:colOff>
      <xdr:row>9</xdr:row>
      <xdr:rowOff>165735</xdr:rowOff>
    </xdr:to>
    <xdr:sp macro="" textlink="">
      <xdr:nvSpPr>
        <xdr:cNvPr id="105" name="Bevel 104">
          <a:extLst>
            <a:ext uri="{FF2B5EF4-FFF2-40B4-BE49-F238E27FC236}">
              <a16:creationId xmlns:a16="http://schemas.microsoft.com/office/drawing/2014/main" xmlns="" id="{00000000-0008-0000-0800-000069000000}"/>
            </a:ext>
          </a:extLst>
        </xdr:cNvPr>
        <xdr:cNvSpPr/>
      </xdr:nvSpPr>
      <xdr:spPr>
        <a:xfrm>
          <a:off x="10544175" y="2038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18</xdr:col>
      <xdr:colOff>180975</xdr:colOff>
      <xdr:row>10</xdr:row>
      <xdr:rowOff>28575</xdr:rowOff>
    </xdr:from>
    <xdr:to>
      <xdr:col>18</xdr:col>
      <xdr:colOff>318135</xdr:colOff>
      <xdr:row>10</xdr:row>
      <xdr:rowOff>165735</xdr:rowOff>
    </xdr:to>
    <xdr:sp macro="" textlink="">
      <xdr:nvSpPr>
        <xdr:cNvPr id="106" name="Bevel 105">
          <a:extLst>
            <a:ext uri="{FF2B5EF4-FFF2-40B4-BE49-F238E27FC236}">
              <a16:creationId xmlns:a16="http://schemas.microsoft.com/office/drawing/2014/main" xmlns="" id="{00000000-0008-0000-0800-00006A000000}"/>
            </a:ext>
          </a:extLst>
        </xdr:cNvPr>
        <xdr:cNvSpPr/>
      </xdr:nvSpPr>
      <xdr:spPr>
        <a:xfrm>
          <a:off x="10544175" y="2228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18</xdr:col>
      <xdr:colOff>180975</xdr:colOff>
      <xdr:row>11</xdr:row>
      <xdr:rowOff>38100</xdr:rowOff>
    </xdr:from>
    <xdr:to>
      <xdr:col>18</xdr:col>
      <xdr:colOff>318135</xdr:colOff>
      <xdr:row>11</xdr:row>
      <xdr:rowOff>175260</xdr:rowOff>
    </xdr:to>
    <xdr:sp macro="" textlink="">
      <xdr:nvSpPr>
        <xdr:cNvPr id="107" name="Bevel 106">
          <a:extLst>
            <a:ext uri="{FF2B5EF4-FFF2-40B4-BE49-F238E27FC236}">
              <a16:creationId xmlns:a16="http://schemas.microsoft.com/office/drawing/2014/main" xmlns="" id="{00000000-0008-0000-0800-00006B000000}"/>
            </a:ext>
          </a:extLst>
        </xdr:cNvPr>
        <xdr:cNvSpPr/>
      </xdr:nvSpPr>
      <xdr:spPr>
        <a:xfrm>
          <a:off x="10544175" y="2428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18</xdr:col>
      <xdr:colOff>180975</xdr:colOff>
      <xdr:row>12</xdr:row>
      <xdr:rowOff>28575</xdr:rowOff>
    </xdr:from>
    <xdr:to>
      <xdr:col>18</xdr:col>
      <xdr:colOff>318135</xdr:colOff>
      <xdr:row>12</xdr:row>
      <xdr:rowOff>165735</xdr:rowOff>
    </xdr:to>
    <xdr:sp macro="" textlink="">
      <xdr:nvSpPr>
        <xdr:cNvPr id="108" name="Bevel 107">
          <a:extLst>
            <a:ext uri="{FF2B5EF4-FFF2-40B4-BE49-F238E27FC236}">
              <a16:creationId xmlns:a16="http://schemas.microsoft.com/office/drawing/2014/main" xmlns="" id="{00000000-0008-0000-0800-00006C000000}"/>
            </a:ext>
          </a:extLst>
        </xdr:cNvPr>
        <xdr:cNvSpPr/>
      </xdr:nvSpPr>
      <xdr:spPr>
        <a:xfrm>
          <a:off x="10544175" y="2609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18</xdr:col>
      <xdr:colOff>180975</xdr:colOff>
      <xdr:row>13</xdr:row>
      <xdr:rowOff>38100</xdr:rowOff>
    </xdr:from>
    <xdr:to>
      <xdr:col>18</xdr:col>
      <xdr:colOff>318135</xdr:colOff>
      <xdr:row>13</xdr:row>
      <xdr:rowOff>175260</xdr:rowOff>
    </xdr:to>
    <xdr:sp macro="" textlink="">
      <xdr:nvSpPr>
        <xdr:cNvPr id="109" name="Bevel 108">
          <a:extLst>
            <a:ext uri="{FF2B5EF4-FFF2-40B4-BE49-F238E27FC236}">
              <a16:creationId xmlns:a16="http://schemas.microsoft.com/office/drawing/2014/main" xmlns="" id="{00000000-0008-0000-0800-00006D000000}"/>
            </a:ext>
          </a:extLst>
        </xdr:cNvPr>
        <xdr:cNvSpPr/>
      </xdr:nvSpPr>
      <xdr:spPr>
        <a:xfrm>
          <a:off x="10544175" y="2809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18</xdr:col>
      <xdr:colOff>180975</xdr:colOff>
      <xdr:row>14</xdr:row>
      <xdr:rowOff>38100</xdr:rowOff>
    </xdr:from>
    <xdr:to>
      <xdr:col>18</xdr:col>
      <xdr:colOff>318135</xdr:colOff>
      <xdr:row>14</xdr:row>
      <xdr:rowOff>175260</xdr:rowOff>
    </xdr:to>
    <xdr:sp macro="" textlink="">
      <xdr:nvSpPr>
        <xdr:cNvPr id="110" name="Bevel 109">
          <a:extLst>
            <a:ext uri="{FF2B5EF4-FFF2-40B4-BE49-F238E27FC236}">
              <a16:creationId xmlns:a16="http://schemas.microsoft.com/office/drawing/2014/main" xmlns="" id="{00000000-0008-0000-0800-00006E000000}"/>
            </a:ext>
          </a:extLst>
        </xdr:cNvPr>
        <xdr:cNvSpPr/>
      </xdr:nvSpPr>
      <xdr:spPr>
        <a:xfrm>
          <a:off x="10544175" y="3000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18</xdr:col>
      <xdr:colOff>180975</xdr:colOff>
      <xdr:row>15</xdr:row>
      <xdr:rowOff>47625</xdr:rowOff>
    </xdr:from>
    <xdr:to>
      <xdr:col>18</xdr:col>
      <xdr:colOff>318135</xdr:colOff>
      <xdr:row>15</xdr:row>
      <xdr:rowOff>184785</xdr:rowOff>
    </xdr:to>
    <xdr:sp macro="" textlink="">
      <xdr:nvSpPr>
        <xdr:cNvPr id="111" name="Bevel 110">
          <a:extLst>
            <a:ext uri="{FF2B5EF4-FFF2-40B4-BE49-F238E27FC236}">
              <a16:creationId xmlns:a16="http://schemas.microsoft.com/office/drawing/2014/main" xmlns="" id="{00000000-0008-0000-0800-00006F000000}"/>
            </a:ext>
          </a:extLst>
        </xdr:cNvPr>
        <xdr:cNvSpPr/>
      </xdr:nvSpPr>
      <xdr:spPr>
        <a:xfrm>
          <a:off x="10544175" y="320040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18</xdr:col>
      <xdr:colOff>180975</xdr:colOff>
      <xdr:row>16</xdr:row>
      <xdr:rowOff>38100</xdr:rowOff>
    </xdr:from>
    <xdr:to>
      <xdr:col>18</xdr:col>
      <xdr:colOff>318135</xdr:colOff>
      <xdr:row>16</xdr:row>
      <xdr:rowOff>175260</xdr:rowOff>
    </xdr:to>
    <xdr:sp macro="" textlink="">
      <xdr:nvSpPr>
        <xdr:cNvPr id="112" name="Bevel 111">
          <a:extLst>
            <a:ext uri="{FF2B5EF4-FFF2-40B4-BE49-F238E27FC236}">
              <a16:creationId xmlns:a16="http://schemas.microsoft.com/office/drawing/2014/main" xmlns="" id="{00000000-0008-0000-0800-000070000000}"/>
            </a:ext>
          </a:extLst>
        </xdr:cNvPr>
        <xdr:cNvSpPr/>
      </xdr:nvSpPr>
      <xdr:spPr>
        <a:xfrm>
          <a:off x="10544175" y="3381375"/>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18</xdr:col>
      <xdr:colOff>171450</xdr:colOff>
      <xdr:row>17</xdr:row>
      <xdr:rowOff>38100</xdr:rowOff>
    </xdr:from>
    <xdr:to>
      <xdr:col>18</xdr:col>
      <xdr:colOff>308610</xdr:colOff>
      <xdr:row>17</xdr:row>
      <xdr:rowOff>175260</xdr:rowOff>
    </xdr:to>
    <xdr:sp macro="" textlink="">
      <xdr:nvSpPr>
        <xdr:cNvPr id="113" name="Bevel 112">
          <a:extLst>
            <a:ext uri="{FF2B5EF4-FFF2-40B4-BE49-F238E27FC236}">
              <a16:creationId xmlns:a16="http://schemas.microsoft.com/office/drawing/2014/main" xmlns="" id="{00000000-0008-0000-0800-000071000000}"/>
            </a:ext>
          </a:extLst>
        </xdr:cNvPr>
        <xdr:cNvSpPr/>
      </xdr:nvSpPr>
      <xdr:spPr>
        <a:xfrm>
          <a:off x="10534650" y="3571875"/>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18</xdr:col>
      <xdr:colOff>190500</xdr:colOff>
      <xdr:row>18</xdr:row>
      <xdr:rowOff>28575</xdr:rowOff>
    </xdr:from>
    <xdr:to>
      <xdr:col>18</xdr:col>
      <xdr:colOff>327660</xdr:colOff>
      <xdr:row>18</xdr:row>
      <xdr:rowOff>165735</xdr:rowOff>
    </xdr:to>
    <xdr:sp macro="" textlink="">
      <xdr:nvSpPr>
        <xdr:cNvPr id="114" name="Bevel 113">
          <a:extLst>
            <a:ext uri="{FF2B5EF4-FFF2-40B4-BE49-F238E27FC236}">
              <a16:creationId xmlns:a16="http://schemas.microsoft.com/office/drawing/2014/main" xmlns="" id="{00000000-0008-0000-0800-000072000000}"/>
            </a:ext>
          </a:extLst>
        </xdr:cNvPr>
        <xdr:cNvSpPr/>
      </xdr:nvSpPr>
      <xdr:spPr>
        <a:xfrm>
          <a:off x="10553700" y="3752850"/>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22</xdr:col>
      <xdr:colOff>180975</xdr:colOff>
      <xdr:row>9</xdr:row>
      <xdr:rowOff>28575</xdr:rowOff>
    </xdr:from>
    <xdr:to>
      <xdr:col>22</xdr:col>
      <xdr:colOff>318135</xdr:colOff>
      <xdr:row>9</xdr:row>
      <xdr:rowOff>165735</xdr:rowOff>
    </xdr:to>
    <xdr:sp macro="" textlink="">
      <xdr:nvSpPr>
        <xdr:cNvPr id="115" name="Bevel 114">
          <a:extLst>
            <a:ext uri="{FF2B5EF4-FFF2-40B4-BE49-F238E27FC236}">
              <a16:creationId xmlns:a16="http://schemas.microsoft.com/office/drawing/2014/main" xmlns="" id="{00000000-0008-0000-0800-000073000000}"/>
            </a:ext>
          </a:extLst>
        </xdr:cNvPr>
        <xdr:cNvSpPr/>
      </xdr:nvSpPr>
      <xdr:spPr>
        <a:xfrm>
          <a:off x="10544175" y="2038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22</xdr:col>
      <xdr:colOff>180975</xdr:colOff>
      <xdr:row>10</xdr:row>
      <xdr:rowOff>28575</xdr:rowOff>
    </xdr:from>
    <xdr:to>
      <xdr:col>22</xdr:col>
      <xdr:colOff>318135</xdr:colOff>
      <xdr:row>10</xdr:row>
      <xdr:rowOff>165735</xdr:rowOff>
    </xdr:to>
    <xdr:sp macro="" textlink="">
      <xdr:nvSpPr>
        <xdr:cNvPr id="116" name="Bevel 115">
          <a:extLst>
            <a:ext uri="{FF2B5EF4-FFF2-40B4-BE49-F238E27FC236}">
              <a16:creationId xmlns:a16="http://schemas.microsoft.com/office/drawing/2014/main" xmlns="" id="{00000000-0008-0000-0800-000074000000}"/>
            </a:ext>
          </a:extLst>
        </xdr:cNvPr>
        <xdr:cNvSpPr/>
      </xdr:nvSpPr>
      <xdr:spPr>
        <a:xfrm>
          <a:off x="10544175" y="2228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22</xdr:col>
      <xdr:colOff>180975</xdr:colOff>
      <xdr:row>11</xdr:row>
      <xdr:rowOff>38100</xdr:rowOff>
    </xdr:from>
    <xdr:to>
      <xdr:col>22</xdr:col>
      <xdr:colOff>318135</xdr:colOff>
      <xdr:row>11</xdr:row>
      <xdr:rowOff>175260</xdr:rowOff>
    </xdr:to>
    <xdr:sp macro="" textlink="">
      <xdr:nvSpPr>
        <xdr:cNvPr id="117" name="Bevel 116">
          <a:extLst>
            <a:ext uri="{FF2B5EF4-FFF2-40B4-BE49-F238E27FC236}">
              <a16:creationId xmlns:a16="http://schemas.microsoft.com/office/drawing/2014/main" xmlns="" id="{00000000-0008-0000-0800-000075000000}"/>
            </a:ext>
          </a:extLst>
        </xdr:cNvPr>
        <xdr:cNvSpPr/>
      </xdr:nvSpPr>
      <xdr:spPr>
        <a:xfrm>
          <a:off x="10544175" y="2428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22</xdr:col>
      <xdr:colOff>180975</xdr:colOff>
      <xdr:row>12</xdr:row>
      <xdr:rowOff>28575</xdr:rowOff>
    </xdr:from>
    <xdr:to>
      <xdr:col>22</xdr:col>
      <xdr:colOff>318135</xdr:colOff>
      <xdr:row>12</xdr:row>
      <xdr:rowOff>165735</xdr:rowOff>
    </xdr:to>
    <xdr:sp macro="" textlink="">
      <xdr:nvSpPr>
        <xdr:cNvPr id="118" name="Bevel 117">
          <a:extLst>
            <a:ext uri="{FF2B5EF4-FFF2-40B4-BE49-F238E27FC236}">
              <a16:creationId xmlns:a16="http://schemas.microsoft.com/office/drawing/2014/main" xmlns="" id="{00000000-0008-0000-0800-000076000000}"/>
            </a:ext>
          </a:extLst>
        </xdr:cNvPr>
        <xdr:cNvSpPr/>
      </xdr:nvSpPr>
      <xdr:spPr>
        <a:xfrm>
          <a:off x="10544175" y="2609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22</xdr:col>
      <xdr:colOff>180975</xdr:colOff>
      <xdr:row>13</xdr:row>
      <xdr:rowOff>38100</xdr:rowOff>
    </xdr:from>
    <xdr:to>
      <xdr:col>22</xdr:col>
      <xdr:colOff>318135</xdr:colOff>
      <xdr:row>13</xdr:row>
      <xdr:rowOff>175260</xdr:rowOff>
    </xdr:to>
    <xdr:sp macro="" textlink="">
      <xdr:nvSpPr>
        <xdr:cNvPr id="119" name="Bevel 118">
          <a:extLst>
            <a:ext uri="{FF2B5EF4-FFF2-40B4-BE49-F238E27FC236}">
              <a16:creationId xmlns:a16="http://schemas.microsoft.com/office/drawing/2014/main" xmlns="" id="{00000000-0008-0000-0800-000077000000}"/>
            </a:ext>
          </a:extLst>
        </xdr:cNvPr>
        <xdr:cNvSpPr/>
      </xdr:nvSpPr>
      <xdr:spPr>
        <a:xfrm>
          <a:off x="10544175" y="2809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22</xdr:col>
      <xdr:colOff>180975</xdr:colOff>
      <xdr:row>14</xdr:row>
      <xdr:rowOff>38100</xdr:rowOff>
    </xdr:from>
    <xdr:to>
      <xdr:col>22</xdr:col>
      <xdr:colOff>318135</xdr:colOff>
      <xdr:row>14</xdr:row>
      <xdr:rowOff>175260</xdr:rowOff>
    </xdr:to>
    <xdr:sp macro="" textlink="">
      <xdr:nvSpPr>
        <xdr:cNvPr id="120" name="Bevel 119">
          <a:extLst>
            <a:ext uri="{FF2B5EF4-FFF2-40B4-BE49-F238E27FC236}">
              <a16:creationId xmlns:a16="http://schemas.microsoft.com/office/drawing/2014/main" xmlns="" id="{00000000-0008-0000-0800-000078000000}"/>
            </a:ext>
          </a:extLst>
        </xdr:cNvPr>
        <xdr:cNvSpPr/>
      </xdr:nvSpPr>
      <xdr:spPr>
        <a:xfrm>
          <a:off x="10544175" y="3000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22</xdr:col>
      <xdr:colOff>180975</xdr:colOff>
      <xdr:row>15</xdr:row>
      <xdr:rowOff>47625</xdr:rowOff>
    </xdr:from>
    <xdr:to>
      <xdr:col>22</xdr:col>
      <xdr:colOff>318135</xdr:colOff>
      <xdr:row>15</xdr:row>
      <xdr:rowOff>184785</xdr:rowOff>
    </xdr:to>
    <xdr:sp macro="" textlink="">
      <xdr:nvSpPr>
        <xdr:cNvPr id="121" name="Bevel 120">
          <a:extLst>
            <a:ext uri="{FF2B5EF4-FFF2-40B4-BE49-F238E27FC236}">
              <a16:creationId xmlns:a16="http://schemas.microsoft.com/office/drawing/2014/main" xmlns="" id="{00000000-0008-0000-0800-000079000000}"/>
            </a:ext>
          </a:extLst>
        </xdr:cNvPr>
        <xdr:cNvSpPr/>
      </xdr:nvSpPr>
      <xdr:spPr>
        <a:xfrm>
          <a:off x="10544175" y="320040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22</xdr:col>
      <xdr:colOff>180975</xdr:colOff>
      <xdr:row>16</xdr:row>
      <xdr:rowOff>38100</xdr:rowOff>
    </xdr:from>
    <xdr:to>
      <xdr:col>22</xdr:col>
      <xdr:colOff>318135</xdr:colOff>
      <xdr:row>16</xdr:row>
      <xdr:rowOff>175260</xdr:rowOff>
    </xdr:to>
    <xdr:sp macro="" textlink="">
      <xdr:nvSpPr>
        <xdr:cNvPr id="122" name="Bevel 121">
          <a:extLst>
            <a:ext uri="{FF2B5EF4-FFF2-40B4-BE49-F238E27FC236}">
              <a16:creationId xmlns:a16="http://schemas.microsoft.com/office/drawing/2014/main" xmlns="" id="{00000000-0008-0000-0800-00007A000000}"/>
            </a:ext>
          </a:extLst>
        </xdr:cNvPr>
        <xdr:cNvSpPr/>
      </xdr:nvSpPr>
      <xdr:spPr>
        <a:xfrm>
          <a:off x="10544175" y="3381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22</xdr:col>
      <xdr:colOff>171450</xdr:colOff>
      <xdr:row>17</xdr:row>
      <xdr:rowOff>38100</xdr:rowOff>
    </xdr:from>
    <xdr:to>
      <xdr:col>22</xdr:col>
      <xdr:colOff>308610</xdr:colOff>
      <xdr:row>17</xdr:row>
      <xdr:rowOff>175260</xdr:rowOff>
    </xdr:to>
    <xdr:sp macro="" textlink="">
      <xdr:nvSpPr>
        <xdr:cNvPr id="123" name="Bevel 122">
          <a:extLst>
            <a:ext uri="{FF2B5EF4-FFF2-40B4-BE49-F238E27FC236}">
              <a16:creationId xmlns:a16="http://schemas.microsoft.com/office/drawing/2014/main" xmlns="" id="{00000000-0008-0000-0800-00007B000000}"/>
            </a:ext>
          </a:extLst>
        </xdr:cNvPr>
        <xdr:cNvSpPr/>
      </xdr:nvSpPr>
      <xdr:spPr>
        <a:xfrm>
          <a:off x="10534650" y="3571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22</xdr:col>
      <xdr:colOff>190500</xdr:colOff>
      <xdr:row>18</xdr:row>
      <xdr:rowOff>28575</xdr:rowOff>
    </xdr:from>
    <xdr:to>
      <xdr:col>22</xdr:col>
      <xdr:colOff>327660</xdr:colOff>
      <xdr:row>18</xdr:row>
      <xdr:rowOff>165735</xdr:rowOff>
    </xdr:to>
    <xdr:sp macro="" textlink="">
      <xdr:nvSpPr>
        <xdr:cNvPr id="124" name="Bevel 123">
          <a:extLst>
            <a:ext uri="{FF2B5EF4-FFF2-40B4-BE49-F238E27FC236}">
              <a16:creationId xmlns:a16="http://schemas.microsoft.com/office/drawing/2014/main" xmlns="" id="{00000000-0008-0000-0800-00007C000000}"/>
            </a:ext>
          </a:extLst>
        </xdr:cNvPr>
        <xdr:cNvSpPr/>
      </xdr:nvSpPr>
      <xdr:spPr>
        <a:xfrm>
          <a:off x="10553700" y="3752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419100</xdr:colOff>
      <xdr:row>9</xdr:row>
      <xdr:rowOff>28575</xdr:rowOff>
    </xdr:from>
    <xdr:to>
      <xdr:col>4</xdr:col>
      <xdr:colOff>556260</xdr:colOff>
      <xdr:row>9</xdr:row>
      <xdr:rowOff>165735</xdr:rowOff>
    </xdr:to>
    <xdr:sp macro="" textlink="">
      <xdr:nvSpPr>
        <xdr:cNvPr id="125" name="Bevel 124">
          <a:extLst>
            <a:ext uri="{FF2B5EF4-FFF2-40B4-BE49-F238E27FC236}">
              <a16:creationId xmlns:a16="http://schemas.microsoft.com/office/drawing/2014/main" xmlns="" id="{00000000-0008-0000-0800-00007D000000}"/>
            </a:ext>
          </a:extLst>
        </xdr:cNvPr>
        <xdr:cNvSpPr/>
      </xdr:nvSpPr>
      <xdr:spPr>
        <a:xfrm>
          <a:off x="2247900" y="2038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419100</xdr:colOff>
      <xdr:row>10</xdr:row>
      <xdr:rowOff>28575</xdr:rowOff>
    </xdr:from>
    <xdr:to>
      <xdr:col>4</xdr:col>
      <xdr:colOff>556260</xdr:colOff>
      <xdr:row>10</xdr:row>
      <xdr:rowOff>165735</xdr:rowOff>
    </xdr:to>
    <xdr:sp macro="" textlink="">
      <xdr:nvSpPr>
        <xdr:cNvPr id="126" name="Bevel 125">
          <a:extLst>
            <a:ext uri="{FF2B5EF4-FFF2-40B4-BE49-F238E27FC236}">
              <a16:creationId xmlns:a16="http://schemas.microsoft.com/office/drawing/2014/main" xmlns="" id="{00000000-0008-0000-0800-00007E000000}"/>
            </a:ext>
          </a:extLst>
        </xdr:cNvPr>
        <xdr:cNvSpPr/>
      </xdr:nvSpPr>
      <xdr:spPr>
        <a:xfrm>
          <a:off x="2247900" y="2228850"/>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4</xdr:col>
      <xdr:colOff>419100</xdr:colOff>
      <xdr:row>11</xdr:row>
      <xdr:rowOff>28575</xdr:rowOff>
    </xdr:from>
    <xdr:to>
      <xdr:col>4</xdr:col>
      <xdr:colOff>556260</xdr:colOff>
      <xdr:row>11</xdr:row>
      <xdr:rowOff>165735</xdr:rowOff>
    </xdr:to>
    <xdr:sp macro="" textlink="">
      <xdr:nvSpPr>
        <xdr:cNvPr id="127" name="Bevel 126">
          <a:extLst>
            <a:ext uri="{FF2B5EF4-FFF2-40B4-BE49-F238E27FC236}">
              <a16:creationId xmlns:a16="http://schemas.microsoft.com/office/drawing/2014/main" xmlns="" id="{00000000-0008-0000-0800-00007F000000}"/>
            </a:ext>
          </a:extLst>
        </xdr:cNvPr>
        <xdr:cNvSpPr/>
      </xdr:nvSpPr>
      <xdr:spPr>
        <a:xfrm>
          <a:off x="2247900" y="2419350"/>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4</xdr:col>
      <xdr:colOff>419100</xdr:colOff>
      <xdr:row>12</xdr:row>
      <xdr:rowOff>28575</xdr:rowOff>
    </xdr:from>
    <xdr:to>
      <xdr:col>4</xdr:col>
      <xdr:colOff>556260</xdr:colOff>
      <xdr:row>12</xdr:row>
      <xdr:rowOff>165735</xdr:rowOff>
    </xdr:to>
    <xdr:sp macro="" textlink="">
      <xdr:nvSpPr>
        <xdr:cNvPr id="128" name="Bevel 127">
          <a:extLst>
            <a:ext uri="{FF2B5EF4-FFF2-40B4-BE49-F238E27FC236}">
              <a16:creationId xmlns:a16="http://schemas.microsoft.com/office/drawing/2014/main" xmlns="" id="{00000000-0008-0000-0800-000080000000}"/>
            </a:ext>
          </a:extLst>
        </xdr:cNvPr>
        <xdr:cNvSpPr/>
      </xdr:nvSpPr>
      <xdr:spPr>
        <a:xfrm>
          <a:off x="2247900" y="2609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419100</xdr:colOff>
      <xdr:row>13</xdr:row>
      <xdr:rowOff>28575</xdr:rowOff>
    </xdr:from>
    <xdr:to>
      <xdr:col>4</xdr:col>
      <xdr:colOff>556260</xdr:colOff>
      <xdr:row>13</xdr:row>
      <xdr:rowOff>165735</xdr:rowOff>
    </xdr:to>
    <xdr:sp macro="" textlink="">
      <xdr:nvSpPr>
        <xdr:cNvPr id="129" name="Bevel 128">
          <a:extLst>
            <a:ext uri="{FF2B5EF4-FFF2-40B4-BE49-F238E27FC236}">
              <a16:creationId xmlns:a16="http://schemas.microsoft.com/office/drawing/2014/main" xmlns="" id="{00000000-0008-0000-0800-000081000000}"/>
            </a:ext>
          </a:extLst>
        </xdr:cNvPr>
        <xdr:cNvSpPr/>
      </xdr:nvSpPr>
      <xdr:spPr>
        <a:xfrm>
          <a:off x="2247900" y="2800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419100</xdr:colOff>
      <xdr:row>14</xdr:row>
      <xdr:rowOff>28575</xdr:rowOff>
    </xdr:from>
    <xdr:to>
      <xdr:col>4</xdr:col>
      <xdr:colOff>556260</xdr:colOff>
      <xdr:row>14</xdr:row>
      <xdr:rowOff>165735</xdr:rowOff>
    </xdr:to>
    <xdr:sp macro="" textlink="">
      <xdr:nvSpPr>
        <xdr:cNvPr id="130" name="Bevel 129">
          <a:extLst>
            <a:ext uri="{FF2B5EF4-FFF2-40B4-BE49-F238E27FC236}">
              <a16:creationId xmlns:a16="http://schemas.microsoft.com/office/drawing/2014/main" xmlns="" id="{00000000-0008-0000-0800-000082000000}"/>
            </a:ext>
          </a:extLst>
        </xdr:cNvPr>
        <xdr:cNvSpPr/>
      </xdr:nvSpPr>
      <xdr:spPr>
        <a:xfrm>
          <a:off x="2247900" y="2990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419100</xdr:colOff>
      <xdr:row>15</xdr:row>
      <xdr:rowOff>28575</xdr:rowOff>
    </xdr:from>
    <xdr:to>
      <xdr:col>4</xdr:col>
      <xdr:colOff>556260</xdr:colOff>
      <xdr:row>15</xdr:row>
      <xdr:rowOff>165735</xdr:rowOff>
    </xdr:to>
    <xdr:sp macro="" textlink="">
      <xdr:nvSpPr>
        <xdr:cNvPr id="131" name="Bevel 130">
          <a:extLst>
            <a:ext uri="{FF2B5EF4-FFF2-40B4-BE49-F238E27FC236}">
              <a16:creationId xmlns:a16="http://schemas.microsoft.com/office/drawing/2014/main" xmlns="" id="{00000000-0008-0000-0800-000083000000}"/>
            </a:ext>
          </a:extLst>
        </xdr:cNvPr>
        <xdr:cNvSpPr/>
      </xdr:nvSpPr>
      <xdr:spPr>
        <a:xfrm>
          <a:off x="2247900" y="3181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419100</xdr:colOff>
      <xdr:row>16</xdr:row>
      <xdr:rowOff>28575</xdr:rowOff>
    </xdr:from>
    <xdr:to>
      <xdr:col>4</xdr:col>
      <xdr:colOff>556260</xdr:colOff>
      <xdr:row>16</xdr:row>
      <xdr:rowOff>165735</xdr:rowOff>
    </xdr:to>
    <xdr:sp macro="" textlink="">
      <xdr:nvSpPr>
        <xdr:cNvPr id="132" name="Bevel 131">
          <a:extLst>
            <a:ext uri="{FF2B5EF4-FFF2-40B4-BE49-F238E27FC236}">
              <a16:creationId xmlns:a16="http://schemas.microsoft.com/office/drawing/2014/main" xmlns="" id="{00000000-0008-0000-0800-000084000000}"/>
            </a:ext>
          </a:extLst>
        </xdr:cNvPr>
        <xdr:cNvSpPr/>
      </xdr:nvSpPr>
      <xdr:spPr>
        <a:xfrm>
          <a:off x="2247900" y="3371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419100</xdr:colOff>
      <xdr:row>17</xdr:row>
      <xdr:rowOff>28575</xdr:rowOff>
    </xdr:from>
    <xdr:to>
      <xdr:col>4</xdr:col>
      <xdr:colOff>556260</xdr:colOff>
      <xdr:row>17</xdr:row>
      <xdr:rowOff>165735</xdr:rowOff>
    </xdr:to>
    <xdr:sp macro="" textlink="">
      <xdr:nvSpPr>
        <xdr:cNvPr id="133" name="Bevel 132">
          <a:extLst>
            <a:ext uri="{FF2B5EF4-FFF2-40B4-BE49-F238E27FC236}">
              <a16:creationId xmlns:a16="http://schemas.microsoft.com/office/drawing/2014/main" xmlns="" id="{00000000-0008-0000-0800-000085000000}"/>
            </a:ext>
          </a:extLst>
        </xdr:cNvPr>
        <xdr:cNvSpPr/>
      </xdr:nvSpPr>
      <xdr:spPr>
        <a:xfrm>
          <a:off x="2247900" y="3562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419100</xdr:colOff>
      <xdr:row>18</xdr:row>
      <xdr:rowOff>28575</xdr:rowOff>
    </xdr:from>
    <xdr:to>
      <xdr:col>4</xdr:col>
      <xdr:colOff>556260</xdr:colOff>
      <xdr:row>18</xdr:row>
      <xdr:rowOff>165735</xdr:rowOff>
    </xdr:to>
    <xdr:sp macro="" textlink="">
      <xdr:nvSpPr>
        <xdr:cNvPr id="134" name="Bevel 133">
          <a:extLst>
            <a:ext uri="{FF2B5EF4-FFF2-40B4-BE49-F238E27FC236}">
              <a16:creationId xmlns:a16="http://schemas.microsoft.com/office/drawing/2014/main" xmlns="" id="{00000000-0008-0000-0800-000086000000}"/>
            </a:ext>
          </a:extLst>
        </xdr:cNvPr>
        <xdr:cNvSpPr/>
      </xdr:nvSpPr>
      <xdr:spPr>
        <a:xfrm>
          <a:off x="2247900" y="3752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16</xdr:col>
      <xdr:colOff>204105</xdr:colOff>
      <xdr:row>17</xdr:row>
      <xdr:rowOff>40821</xdr:rowOff>
    </xdr:from>
    <xdr:to>
      <xdr:col>16</xdr:col>
      <xdr:colOff>341265</xdr:colOff>
      <xdr:row>17</xdr:row>
      <xdr:rowOff>177981</xdr:rowOff>
    </xdr:to>
    <xdr:sp macro="" textlink="">
      <xdr:nvSpPr>
        <xdr:cNvPr id="2" name="Bevel 1">
          <a:extLst>
            <a:ext uri="{FF2B5EF4-FFF2-40B4-BE49-F238E27FC236}">
              <a16:creationId xmlns:a16="http://schemas.microsoft.com/office/drawing/2014/main" xmlns="" id="{00000000-0008-0000-0A00-000002000000}"/>
            </a:ext>
          </a:extLst>
        </xdr:cNvPr>
        <xdr:cNvSpPr/>
      </xdr:nvSpPr>
      <xdr:spPr>
        <a:xfrm>
          <a:off x="8128905" y="3574596"/>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16</xdr:col>
      <xdr:colOff>204105</xdr:colOff>
      <xdr:row>16</xdr:row>
      <xdr:rowOff>40821</xdr:rowOff>
    </xdr:from>
    <xdr:to>
      <xdr:col>16</xdr:col>
      <xdr:colOff>341265</xdr:colOff>
      <xdr:row>16</xdr:row>
      <xdr:rowOff>177981</xdr:rowOff>
    </xdr:to>
    <xdr:sp macro="" textlink="">
      <xdr:nvSpPr>
        <xdr:cNvPr id="3" name="Bevel 2">
          <a:extLst>
            <a:ext uri="{FF2B5EF4-FFF2-40B4-BE49-F238E27FC236}">
              <a16:creationId xmlns:a16="http://schemas.microsoft.com/office/drawing/2014/main" xmlns="" id="{00000000-0008-0000-0A00-000003000000}"/>
            </a:ext>
          </a:extLst>
        </xdr:cNvPr>
        <xdr:cNvSpPr/>
      </xdr:nvSpPr>
      <xdr:spPr>
        <a:xfrm>
          <a:off x="8128905" y="3384096"/>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16</xdr:col>
      <xdr:colOff>204105</xdr:colOff>
      <xdr:row>18</xdr:row>
      <xdr:rowOff>40821</xdr:rowOff>
    </xdr:from>
    <xdr:to>
      <xdr:col>16</xdr:col>
      <xdr:colOff>341265</xdr:colOff>
      <xdr:row>18</xdr:row>
      <xdr:rowOff>177981</xdr:rowOff>
    </xdr:to>
    <xdr:sp macro="" textlink="">
      <xdr:nvSpPr>
        <xdr:cNvPr id="4" name="Bevel 3">
          <a:extLst>
            <a:ext uri="{FF2B5EF4-FFF2-40B4-BE49-F238E27FC236}">
              <a16:creationId xmlns:a16="http://schemas.microsoft.com/office/drawing/2014/main" xmlns="" id="{00000000-0008-0000-0A00-000004000000}"/>
            </a:ext>
          </a:extLst>
        </xdr:cNvPr>
        <xdr:cNvSpPr/>
      </xdr:nvSpPr>
      <xdr:spPr>
        <a:xfrm>
          <a:off x="8128905" y="3765096"/>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180975</xdr:colOff>
      <xdr:row>9</xdr:row>
      <xdr:rowOff>28575</xdr:rowOff>
    </xdr:from>
    <xdr:to>
      <xdr:col>4</xdr:col>
      <xdr:colOff>318135</xdr:colOff>
      <xdr:row>9</xdr:row>
      <xdr:rowOff>165735</xdr:rowOff>
    </xdr:to>
    <xdr:sp macro="" textlink="">
      <xdr:nvSpPr>
        <xdr:cNvPr id="5" name="Bevel 4">
          <a:extLst>
            <a:ext uri="{FF2B5EF4-FFF2-40B4-BE49-F238E27FC236}">
              <a16:creationId xmlns:a16="http://schemas.microsoft.com/office/drawing/2014/main" xmlns="" id="{00000000-0008-0000-0A00-000005000000}"/>
            </a:ext>
          </a:extLst>
        </xdr:cNvPr>
        <xdr:cNvSpPr/>
      </xdr:nvSpPr>
      <xdr:spPr>
        <a:xfrm>
          <a:off x="2619375" y="2038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180975</xdr:colOff>
      <xdr:row>10</xdr:row>
      <xdr:rowOff>28575</xdr:rowOff>
    </xdr:from>
    <xdr:to>
      <xdr:col>4</xdr:col>
      <xdr:colOff>318135</xdr:colOff>
      <xdr:row>10</xdr:row>
      <xdr:rowOff>165735</xdr:rowOff>
    </xdr:to>
    <xdr:sp macro="" textlink="">
      <xdr:nvSpPr>
        <xdr:cNvPr id="6" name="Bevel 5">
          <a:extLst>
            <a:ext uri="{FF2B5EF4-FFF2-40B4-BE49-F238E27FC236}">
              <a16:creationId xmlns:a16="http://schemas.microsoft.com/office/drawing/2014/main" xmlns="" id="{00000000-0008-0000-0A00-000006000000}"/>
            </a:ext>
          </a:extLst>
        </xdr:cNvPr>
        <xdr:cNvSpPr/>
      </xdr:nvSpPr>
      <xdr:spPr>
        <a:xfrm>
          <a:off x="2619375" y="2228850"/>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4</xdr:col>
      <xdr:colOff>180975</xdr:colOff>
      <xdr:row>11</xdr:row>
      <xdr:rowOff>38100</xdr:rowOff>
    </xdr:from>
    <xdr:to>
      <xdr:col>4</xdr:col>
      <xdr:colOff>318135</xdr:colOff>
      <xdr:row>11</xdr:row>
      <xdr:rowOff>175260</xdr:rowOff>
    </xdr:to>
    <xdr:sp macro="" textlink="">
      <xdr:nvSpPr>
        <xdr:cNvPr id="7" name="Bevel 6">
          <a:extLst>
            <a:ext uri="{FF2B5EF4-FFF2-40B4-BE49-F238E27FC236}">
              <a16:creationId xmlns:a16="http://schemas.microsoft.com/office/drawing/2014/main" xmlns="" id="{00000000-0008-0000-0A00-000007000000}"/>
            </a:ext>
          </a:extLst>
        </xdr:cNvPr>
        <xdr:cNvSpPr/>
      </xdr:nvSpPr>
      <xdr:spPr>
        <a:xfrm>
          <a:off x="2619375" y="2428875"/>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4</xdr:col>
      <xdr:colOff>180975</xdr:colOff>
      <xdr:row>12</xdr:row>
      <xdr:rowOff>28575</xdr:rowOff>
    </xdr:from>
    <xdr:to>
      <xdr:col>4</xdr:col>
      <xdr:colOff>318135</xdr:colOff>
      <xdr:row>12</xdr:row>
      <xdr:rowOff>165735</xdr:rowOff>
    </xdr:to>
    <xdr:sp macro="" textlink="">
      <xdr:nvSpPr>
        <xdr:cNvPr id="8" name="Bevel 7">
          <a:extLst>
            <a:ext uri="{FF2B5EF4-FFF2-40B4-BE49-F238E27FC236}">
              <a16:creationId xmlns:a16="http://schemas.microsoft.com/office/drawing/2014/main" xmlns="" id="{00000000-0008-0000-0A00-000008000000}"/>
            </a:ext>
          </a:extLst>
        </xdr:cNvPr>
        <xdr:cNvSpPr/>
      </xdr:nvSpPr>
      <xdr:spPr>
        <a:xfrm>
          <a:off x="2619375" y="2609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180975</xdr:colOff>
      <xdr:row>13</xdr:row>
      <xdr:rowOff>38100</xdr:rowOff>
    </xdr:from>
    <xdr:to>
      <xdr:col>4</xdr:col>
      <xdr:colOff>318135</xdr:colOff>
      <xdr:row>13</xdr:row>
      <xdr:rowOff>175260</xdr:rowOff>
    </xdr:to>
    <xdr:sp macro="" textlink="">
      <xdr:nvSpPr>
        <xdr:cNvPr id="9" name="Bevel 8">
          <a:extLst>
            <a:ext uri="{FF2B5EF4-FFF2-40B4-BE49-F238E27FC236}">
              <a16:creationId xmlns:a16="http://schemas.microsoft.com/office/drawing/2014/main" xmlns="" id="{00000000-0008-0000-0A00-000009000000}"/>
            </a:ext>
          </a:extLst>
        </xdr:cNvPr>
        <xdr:cNvSpPr/>
      </xdr:nvSpPr>
      <xdr:spPr>
        <a:xfrm>
          <a:off x="2619375" y="2809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180975</xdr:colOff>
      <xdr:row>14</xdr:row>
      <xdr:rowOff>38100</xdr:rowOff>
    </xdr:from>
    <xdr:to>
      <xdr:col>4</xdr:col>
      <xdr:colOff>318135</xdr:colOff>
      <xdr:row>14</xdr:row>
      <xdr:rowOff>175260</xdr:rowOff>
    </xdr:to>
    <xdr:sp macro="" textlink="">
      <xdr:nvSpPr>
        <xdr:cNvPr id="10" name="Bevel 9">
          <a:extLst>
            <a:ext uri="{FF2B5EF4-FFF2-40B4-BE49-F238E27FC236}">
              <a16:creationId xmlns:a16="http://schemas.microsoft.com/office/drawing/2014/main" xmlns="" id="{00000000-0008-0000-0A00-00000A000000}"/>
            </a:ext>
          </a:extLst>
        </xdr:cNvPr>
        <xdr:cNvSpPr/>
      </xdr:nvSpPr>
      <xdr:spPr>
        <a:xfrm>
          <a:off x="2619375" y="3000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180975</xdr:colOff>
      <xdr:row>15</xdr:row>
      <xdr:rowOff>47625</xdr:rowOff>
    </xdr:from>
    <xdr:to>
      <xdr:col>4</xdr:col>
      <xdr:colOff>318135</xdr:colOff>
      <xdr:row>15</xdr:row>
      <xdr:rowOff>184785</xdr:rowOff>
    </xdr:to>
    <xdr:sp macro="" textlink="">
      <xdr:nvSpPr>
        <xdr:cNvPr id="11" name="Bevel 10">
          <a:extLst>
            <a:ext uri="{FF2B5EF4-FFF2-40B4-BE49-F238E27FC236}">
              <a16:creationId xmlns:a16="http://schemas.microsoft.com/office/drawing/2014/main" xmlns="" id="{00000000-0008-0000-0A00-00000B000000}"/>
            </a:ext>
          </a:extLst>
        </xdr:cNvPr>
        <xdr:cNvSpPr/>
      </xdr:nvSpPr>
      <xdr:spPr>
        <a:xfrm>
          <a:off x="2619375" y="320040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180975</xdr:colOff>
      <xdr:row>16</xdr:row>
      <xdr:rowOff>38100</xdr:rowOff>
    </xdr:from>
    <xdr:to>
      <xdr:col>4</xdr:col>
      <xdr:colOff>318135</xdr:colOff>
      <xdr:row>16</xdr:row>
      <xdr:rowOff>175260</xdr:rowOff>
    </xdr:to>
    <xdr:sp macro="" textlink="">
      <xdr:nvSpPr>
        <xdr:cNvPr id="12" name="Bevel 11">
          <a:extLst>
            <a:ext uri="{FF2B5EF4-FFF2-40B4-BE49-F238E27FC236}">
              <a16:creationId xmlns:a16="http://schemas.microsoft.com/office/drawing/2014/main" xmlns="" id="{00000000-0008-0000-0A00-00000C000000}"/>
            </a:ext>
          </a:extLst>
        </xdr:cNvPr>
        <xdr:cNvSpPr/>
      </xdr:nvSpPr>
      <xdr:spPr>
        <a:xfrm>
          <a:off x="2619375" y="3381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171450</xdr:colOff>
      <xdr:row>17</xdr:row>
      <xdr:rowOff>38100</xdr:rowOff>
    </xdr:from>
    <xdr:to>
      <xdr:col>4</xdr:col>
      <xdr:colOff>308610</xdr:colOff>
      <xdr:row>17</xdr:row>
      <xdr:rowOff>175260</xdr:rowOff>
    </xdr:to>
    <xdr:sp macro="" textlink="">
      <xdr:nvSpPr>
        <xdr:cNvPr id="13" name="Bevel 12">
          <a:extLst>
            <a:ext uri="{FF2B5EF4-FFF2-40B4-BE49-F238E27FC236}">
              <a16:creationId xmlns:a16="http://schemas.microsoft.com/office/drawing/2014/main" xmlns="" id="{00000000-0008-0000-0A00-00000D000000}"/>
            </a:ext>
          </a:extLst>
        </xdr:cNvPr>
        <xdr:cNvSpPr/>
      </xdr:nvSpPr>
      <xdr:spPr>
        <a:xfrm>
          <a:off x="2609850" y="3571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190500</xdr:colOff>
      <xdr:row>18</xdr:row>
      <xdr:rowOff>28575</xdr:rowOff>
    </xdr:from>
    <xdr:to>
      <xdr:col>4</xdr:col>
      <xdr:colOff>327660</xdr:colOff>
      <xdr:row>18</xdr:row>
      <xdr:rowOff>165735</xdr:rowOff>
    </xdr:to>
    <xdr:sp macro="" textlink="">
      <xdr:nvSpPr>
        <xdr:cNvPr id="14" name="Bevel 13">
          <a:extLst>
            <a:ext uri="{FF2B5EF4-FFF2-40B4-BE49-F238E27FC236}">
              <a16:creationId xmlns:a16="http://schemas.microsoft.com/office/drawing/2014/main" xmlns="" id="{00000000-0008-0000-0A00-00000E000000}"/>
            </a:ext>
          </a:extLst>
        </xdr:cNvPr>
        <xdr:cNvSpPr/>
      </xdr:nvSpPr>
      <xdr:spPr>
        <a:xfrm>
          <a:off x="2628900" y="3752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6</xdr:col>
      <xdr:colOff>180975</xdr:colOff>
      <xdr:row>9</xdr:row>
      <xdr:rowOff>28575</xdr:rowOff>
    </xdr:from>
    <xdr:to>
      <xdr:col>6</xdr:col>
      <xdr:colOff>318135</xdr:colOff>
      <xdr:row>9</xdr:row>
      <xdr:rowOff>165735</xdr:rowOff>
    </xdr:to>
    <xdr:sp macro="" textlink="">
      <xdr:nvSpPr>
        <xdr:cNvPr id="15" name="Bevel 14">
          <a:extLst>
            <a:ext uri="{FF2B5EF4-FFF2-40B4-BE49-F238E27FC236}">
              <a16:creationId xmlns:a16="http://schemas.microsoft.com/office/drawing/2014/main" xmlns="" id="{00000000-0008-0000-0A00-00000F000000}"/>
            </a:ext>
          </a:extLst>
        </xdr:cNvPr>
        <xdr:cNvSpPr/>
      </xdr:nvSpPr>
      <xdr:spPr>
        <a:xfrm>
          <a:off x="3838575" y="2038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6</xdr:col>
      <xdr:colOff>180975</xdr:colOff>
      <xdr:row>10</xdr:row>
      <xdr:rowOff>28575</xdr:rowOff>
    </xdr:from>
    <xdr:to>
      <xdr:col>6</xdr:col>
      <xdr:colOff>318135</xdr:colOff>
      <xdr:row>10</xdr:row>
      <xdr:rowOff>165735</xdr:rowOff>
    </xdr:to>
    <xdr:sp macro="" textlink="">
      <xdr:nvSpPr>
        <xdr:cNvPr id="16" name="Bevel 15">
          <a:extLst>
            <a:ext uri="{FF2B5EF4-FFF2-40B4-BE49-F238E27FC236}">
              <a16:creationId xmlns:a16="http://schemas.microsoft.com/office/drawing/2014/main" xmlns="" id="{00000000-0008-0000-0A00-000010000000}"/>
            </a:ext>
          </a:extLst>
        </xdr:cNvPr>
        <xdr:cNvSpPr/>
      </xdr:nvSpPr>
      <xdr:spPr>
        <a:xfrm>
          <a:off x="3838575" y="2228850"/>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6</xdr:col>
      <xdr:colOff>180975</xdr:colOff>
      <xdr:row>11</xdr:row>
      <xdr:rowOff>38100</xdr:rowOff>
    </xdr:from>
    <xdr:to>
      <xdr:col>6</xdr:col>
      <xdr:colOff>318135</xdr:colOff>
      <xdr:row>11</xdr:row>
      <xdr:rowOff>175260</xdr:rowOff>
    </xdr:to>
    <xdr:sp macro="" textlink="">
      <xdr:nvSpPr>
        <xdr:cNvPr id="17" name="Bevel 16">
          <a:extLst>
            <a:ext uri="{FF2B5EF4-FFF2-40B4-BE49-F238E27FC236}">
              <a16:creationId xmlns:a16="http://schemas.microsoft.com/office/drawing/2014/main" xmlns="" id="{00000000-0008-0000-0A00-000011000000}"/>
            </a:ext>
          </a:extLst>
        </xdr:cNvPr>
        <xdr:cNvSpPr/>
      </xdr:nvSpPr>
      <xdr:spPr>
        <a:xfrm>
          <a:off x="3838575" y="2428875"/>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6</xdr:col>
      <xdr:colOff>180975</xdr:colOff>
      <xdr:row>12</xdr:row>
      <xdr:rowOff>28575</xdr:rowOff>
    </xdr:from>
    <xdr:to>
      <xdr:col>6</xdr:col>
      <xdr:colOff>318135</xdr:colOff>
      <xdr:row>12</xdr:row>
      <xdr:rowOff>165735</xdr:rowOff>
    </xdr:to>
    <xdr:sp macro="" textlink="">
      <xdr:nvSpPr>
        <xdr:cNvPr id="18" name="Bevel 17">
          <a:extLst>
            <a:ext uri="{FF2B5EF4-FFF2-40B4-BE49-F238E27FC236}">
              <a16:creationId xmlns:a16="http://schemas.microsoft.com/office/drawing/2014/main" xmlns="" id="{00000000-0008-0000-0A00-000012000000}"/>
            </a:ext>
          </a:extLst>
        </xdr:cNvPr>
        <xdr:cNvSpPr/>
      </xdr:nvSpPr>
      <xdr:spPr>
        <a:xfrm>
          <a:off x="3838575" y="2609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6</xdr:col>
      <xdr:colOff>180975</xdr:colOff>
      <xdr:row>13</xdr:row>
      <xdr:rowOff>38100</xdr:rowOff>
    </xdr:from>
    <xdr:to>
      <xdr:col>6</xdr:col>
      <xdr:colOff>318135</xdr:colOff>
      <xdr:row>13</xdr:row>
      <xdr:rowOff>175260</xdr:rowOff>
    </xdr:to>
    <xdr:sp macro="" textlink="">
      <xdr:nvSpPr>
        <xdr:cNvPr id="19" name="Bevel 18">
          <a:extLst>
            <a:ext uri="{FF2B5EF4-FFF2-40B4-BE49-F238E27FC236}">
              <a16:creationId xmlns:a16="http://schemas.microsoft.com/office/drawing/2014/main" xmlns="" id="{00000000-0008-0000-0A00-000013000000}"/>
            </a:ext>
          </a:extLst>
        </xdr:cNvPr>
        <xdr:cNvSpPr/>
      </xdr:nvSpPr>
      <xdr:spPr>
        <a:xfrm>
          <a:off x="3838575" y="2809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6</xdr:col>
      <xdr:colOff>180975</xdr:colOff>
      <xdr:row>14</xdr:row>
      <xdr:rowOff>38100</xdr:rowOff>
    </xdr:from>
    <xdr:to>
      <xdr:col>6</xdr:col>
      <xdr:colOff>318135</xdr:colOff>
      <xdr:row>14</xdr:row>
      <xdr:rowOff>175260</xdr:rowOff>
    </xdr:to>
    <xdr:sp macro="" textlink="">
      <xdr:nvSpPr>
        <xdr:cNvPr id="20" name="Bevel 19">
          <a:extLst>
            <a:ext uri="{FF2B5EF4-FFF2-40B4-BE49-F238E27FC236}">
              <a16:creationId xmlns:a16="http://schemas.microsoft.com/office/drawing/2014/main" xmlns="" id="{00000000-0008-0000-0A00-000014000000}"/>
            </a:ext>
          </a:extLst>
        </xdr:cNvPr>
        <xdr:cNvSpPr/>
      </xdr:nvSpPr>
      <xdr:spPr>
        <a:xfrm>
          <a:off x="3838575" y="3000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6</xdr:col>
      <xdr:colOff>180975</xdr:colOff>
      <xdr:row>15</xdr:row>
      <xdr:rowOff>47625</xdr:rowOff>
    </xdr:from>
    <xdr:to>
      <xdr:col>6</xdr:col>
      <xdr:colOff>318135</xdr:colOff>
      <xdr:row>15</xdr:row>
      <xdr:rowOff>184785</xdr:rowOff>
    </xdr:to>
    <xdr:sp macro="" textlink="">
      <xdr:nvSpPr>
        <xdr:cNvPr id="21" name="Bevel 20">
          <a:extLst>
            <a:ext uri="{FF2B5EF4-FFF2-40B4-BE49-F238E27FC236}">
              <a16:creationId xmlns:a16="http://schemas.microsoft.com/office/drawing/2014/main" xmlns="" id="{00000000-0008-0000-0A00-000015000000}"/>
            </a:ext>
          </a:extLst>
        </xdr:cNvPr>
        <xdr:cNvSpPr/>
      </xdr:nvSpPr>
      <xdr:spPr>
        <a:xfrm>
          <a:off x="3838575" y="320040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6</xdr:col>
      <xdr:colOff>180975</xdr:colOff>
      <xdr:row>16</xdr:row>
      <xdr:rowOff>38100</xdr:rowOff>
    </xdr:from>
    <xdr:to>
      <xdr:col>6</xdr:col>
      <xdr:colOff>318135</xdr:colOff>
      <xdr:row>16</xdr:row>
      <xdr:rowOff>175260</xdr:rowOff>
    </xdr:to>
    <xdr:sp macro="" textlink="">
      <xdr:nvSpPr>
        <xdr:cNvPr id="22" name="Bevel 21">
          <a:extLst>
            <a:ext uri="{FF2B5EF4-FFF2-40B4-BE49-F238E27FC236}">
              <a16:creationId xmlns:a16="http://schemas.microsoft.com/office/drawing/2014/main" xmlns="" id="{00000000-0008-0000-0A00-000016000000}"/>
            </a:ext>
          </a:extLst>
        </xdr:cNvPr>
        <xdr:cNvSpPr/>
      </xdr:nvSpPr>
      <xdr:spPr>
        <a:xfrm>
          <a:off x="3838575" y="3381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6</xdr:col>
      <xdr:colOff>171450</xdr:colOff>
      <xdr:row>17</xdr:row>
      <xdr:rowOff>38100</xdr:rowOff>
    </xdr:from>
    <xdr:to>
      <xdr:col>6</xdr:col>
      <xdr:colOff>308610</xdr:colOff>
      <xdr:row>17</xdr:row>
      <xdr:rowOff>175260</xdr:rowOff>
    </xdr:to>
    <xdr:sp macro="" textlink="">
      <xdr:nvSpPr>
        <xdr:cNvPr id="23" name="Bevel 22">
          <a:extLst>
            <a:ext uri="{FF2B5EF4-FFF2-40B4-BE49-F238E27FC236}">
              <a16:creationId xmlns:a16="http://schemas.microsoft.com/office/drawing/2014/main" xmlns="" id="{00000000-0008-0000-0A00-000017000000}"/>
            </a:ext>
          </a:extLst>
        </xdr:cNvPr>
        <xdr:cNvSpPr/>
      </xdr:nvSpPr>
      <xdr:spPr>
        <a:xfrm>
          <a:off x="3829050" y="3571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6</xdr:col>
      <xdr:colOff>190500</xdr:colOff>
      <xdr:row>18</xdr:row>
      <xdr:rowOff>28575</xdr:rowOff>
    </xdr:from>
    <xdr:to>
      <xdr:col>6</xdr:col>
      <xdr:colOff>327660</xdr:colOff>
      <xdr:row>18</xdr:row>
      <xdr:rowOff>165735</xdr:rowOff>
    </xdr:to>
    <xdr:sp macro="" textlink="">
      <xdr:nvSpPr>
        <xdr:cNvPr id="24" name="Bevel 23">
          <a:extLst>
            <a:ext uri="{FF2B5EF4-FFF2-40B4-BE49-F238E27FC236}">
              <a16:creationId xmlns:a16="http://schemas.microsoft.com/office/drawing/2014/main" xmlns="" id="{00000000-0008-0000-0A00-000018000000}"/>
            </a:ext>
          </a:extLst>
        </xdr:cNvPr>
        <xdr:cNvSpPr/>
      </xdr:nvSpPr>
      <xdr:spPr>
        <a:xfrm>
          <a:off x="3848100" y="3752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180975</xdr:colOff>
      <xdr:row>9</xdr:row>
      <xdr:rowOff>28575</xdr:rowOff>
    </xdr:from>
    <xdr:to>
      <xdr:col>8</xdr:col>
      <xdr:colOff>318135</xdr:colOff>
      <xdr:row>9</xdr:row>
      <xdr:rowOff>165735</xdr:rowOff>
    </xdr:to>
    <xdr:sp macro="" textlink="">
      <xdr:nvSpPr>
        <xdr:cNvPr id="25" name="Bevel 24">
          <a:extLst>
            <a:ext uri="{FF2B5EF4-FFF2-40B4-BE49-F238E27FC236}">
              <a16:creationId xmlns:a16="http://schemas.microsoft.com/office/drawing/2014/main" xmlns="" id="{00000000-0008-0000-0A00-000019000000}"/>
            </a:ext>
          </a:extLst>
        </xdr:cNvPr>
        <xdr:cNvSpPr/>
      </xdr:nvSpPr>
      <xdr:spPr>
        <a:xfrm>
          <a:off x="5057775" y="2038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180975</xdr:colOff>
      <xdr:row>10</xdr:row>
      <xdr:rowOff>28575</xdr:rowOff>
    </xdr:from>
    <xdr:to>
      <xdr:col>8</xdr:col>
      <xdr:colOff>318135</xdr:colOff>
      <xdr:row>10</xdr:row>
      <xdr:rowOff>165735</xdr:rowOff>
    </xdr:to>
    <xdr:sp macro="" textlink="">
      <xdr:nvSpPr>
        <xdr:cNvPr id="26" name="Bevel 25">
          <a:extLst>
            <a:ext uri="{FF2B5EF4-FFF2-40B4-BE49-F238E27FC236}">
              <a16:creationId xmlns:a16="http://schemas.microsoft.com/office/drawing/2014/main" xmlns="" id="{00000000-0008-0000-0A00-00001A000000}"/>
            </a:ext>
          </a:extLst>
        </xdr:cNvPr>
        <xdr:cNvSpPr/>
      </xdr:nvSpPr>
      <xdr:spPr>
        <a:xfrm>
          <a:off x="5057775" y="2228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180975</xdr:colOff>
      <xdr:row>11</xdr:row>
      <xdr:rowOff>38100</xdr:rowOff>
    </xdr:from>
    <xdr:to>
      <xdr:col>8</xdr:col>
      <xdr:colOff>318135</xdr:colOff>
      <xdr:row>11</xdr:row>
      <xdr:rowOff>175260</xdr:rowOff>
    </xdr:to>
    <xdr:sp macro="" textlink="">
      <xdr:nvSpPr>
        <xdr:cNvPr id="27" name="Bevel 26">
          <a:extLst>
            <a:ext uri="{FF2B5EF4-FFF2-40B4-BE49-F238E27FC236}">
              <a16:creationId xmlns:a16="http://schemas.microsoft.com/office/drawing/2014/main" xmlns="" id="{00000000-0008-0000-0A00-00001B000000}"/>
            </a:ext>
          </a:extLst>
        </xdr:cNvPr>
        <xdr:cNvSpPr/>
      </xdr:nvSpPr>
      <xdr:spPr>
        <a:xfrm>
          <a:off x="5057775" y="2428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180975</xdr:colOff>
      <xdr:row>12</xdr:row>
      <xdr:rowOff>28575</xdr:rowOff>
    </xdr:from>
    <xdr:to>
      <xdr:col>8</xdr:col>
      <xdr:colOff>318135</xdr:colOff>
      <xdr:row>12</xdr:row>
      <xdr:rowOff>165735</xdr:rowOff>
    </xdr:to>
    <xdr:sp macro="" textlink="">
      <xdr:nvSpPr>
        <xdr:cNvPr id="28" name="Bevel 27">
          <a:extLst>
            <a:ext uri="{FF2B5EF4-FFF2-40B4-BE49-F238E27FC236}">
              <a16:creationId xmlns:a16="http://schemas.microsoft.com/office/drawing/2014/main" xmlns="" id="{00000000-0008-0000-0A00-00001C000000}"/>
            </a:ext>
          </a:extLst>
        </xdr:cNvPr>
        <xdr:cNvSpPr/>
      </xdr:nvSpPr>
      <xdr:spPr>
        <a:xfrm>
          <a:off x="5057775" y="2609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180975</xdr:colOff>
      <xdr:row>13</xdr:row>
      <xdr:rowOff>38100</xdr:rowOff>
    </xdr:from>
    <xdr:to>
      <xdr:col>8</xdr:col>
      <xdr:colOff>318135</xdr:colOff>
      <xdr:row>13</xdr:row>
      <xdr:rowOff>175260</xdr:rowOff>
    </xdr:to>
    <xdr:sp macro="" textlink="">
      <xdr:nvSpPr>
        <xdr:cNvPr id="29" name="Bevel 28">
          <a:extLst>
            <a:ext uri="{FF2B5EF4-FFF2-40B4-BE49-F238E27FC236}">
              <a16:creationId xmlns:a16="http://schemas.microsoft.com/office/drawing/2014/main" xmlns="" id="{00000000-0008-0000-0A00-00001D000000}"/>
            </a:ext>
          </a:extLst>
        </xdr:cNvPr>
        <xdr:cNvSpPr/>
      </xdr:nvSpPr>
      <xdr:spPr>
        <a:xfrm>
          <a:off x="5057775" y="2809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180975</xdr:colOff>
      <xdr:row>14</xdr:row>
      <xdr:rowOff>38100</xdr:rowOff>
    </xdr:from>
    <xdr:to>
      <xdr:col>8</xdr:col>
      <xdr:colOff>318135</xdr:colOff>
      <xdr:row>14</xdr:row>
      <xdr:rowOff>175260</xdr:rowOff>
    </xdr:to>
    <xdr:sp macro="" textlink="">
      <xdr:nvSpPr>
        <xdr:cNvPr id="30" name="Bevel 29">
          <a:extLst>
            <a:ext uri="{FF2B5EF4-FFF2-40B4-BE49-F238E27FC236}">
              <a16:creationId xmlns:a16="http://schemas.microsoft.com/office/drawing/2014/main" xmlns="" id="{00000000-0008-0000-0A00-00001E000000}"/>
            </a:ext>
          </a:extLst>
        </xdr:cNvPr>
        <xdr:cNvSpPr/>
      </xdr:nvSpPr>
      <xdr:spPr>
        <a:xfrm>
          <a:off x="5057775" y="3000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180975</xdr:colOff>
      <xdr:row>15</xdr:row>
      <xdr:rowOff>47625</xdr:rowOff>
    </xdr:from>
    <xdr:to>
      <xdr:col>8</xdr:col>
      <xdr:colOff>318135</xdr:colOff>
      <xdr:row>15</xdr:row>
      <xdr:rowOff>184785</xdr:rowOff>
    </xdr:to>
    <xdr:sp macro="" textlink="">
      <xdr:nvSpPr>
        <xdr:cNvPr id="31" name="Bevel 30">
          <a:extLst>
            <a:ext uri="{FF2B5EF4-FFF2-40B4-BE49-F238E27FC236}">
              <a16:creationId xmlns:a16="http://schemas.microsoft.com/office/drawing/2014/main" xmlns="" id="{00000000-0008-0000-0A00-00001F000000}"/>
            </a:ext>
          </a:extLst>
        </xdr:cNvPr>
        <xdr:cNvSpPr/>
      </xdr:nvSpPr>
      <xdr:spPr>
        <a:xfrm>
          <a:off x="5057775" y="320040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180975</xdr:colOff>
      <xdr:row>16</xdr:row>
      <xdr:rowOff>38100</xdr:rowOff>
    </xdr:from>
    <xdr:to>
      <xdr:col>8</xdr:col>
      <xdr:colOff>318135</xdr:colOff>
      <xdr:row>16</xdr:row>
      <xdr:rowOff>175260</xdr:rowOff>
    </xdr:to>
    <xdr:sp macro="" textlink="">
      <xdr:nvSpPr>
        <xdr:cNvPr id="32" name="Bevel 31">
          <a:extLst>
            <a:ext uri="{FF2B5EF4-FFF2-40B4-BE49-F238E27FC236}">
              <a16:creationId xmlns:a16="http://schemas.microsoft.com/office/drawing/2014/main" xmlns="" id="{00000000-0008-0000-0A00-000020000000}"/>
            </a:ext>
          </a:extLst>
        </xdr:cNvPr>
        <xdr:cNvSpPr/>
      </xdr:nvSpPr>
      <xdr:spPr>
        <a:xfrm>
          <a:off x="5057775" y="3381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171450</xdr:colOff>
      <xdr:row>17</xdr:row>
      <xdr:rowOff>38100</xdr:rowOff>
    </xdr:from>
    <xdr:to>
      <xdr:col>8</xdr:col>
      <xdr:colOff>308610</xdr:colOff>
      <xdr:row>17</xdr:row>
      <xdr:rowOff>175260</xdr:rowOff>
    </xdr:to>
    <xdr:sp macro="" textlink="">
      <xdr:nvSpPr>
        <xdr:cNvPr id="33" name="Bevel 32">
          <a:extLst>
            <a:ext uri="{FF2B5EF4-FFF2-40B4-BE49-F238E27FC236}">
              <a16:creationId xmlns:a16="http://schemas.microsoft.com/office/drawing/2014/main" xmlns="" id="{00000000-0008-0000-0A00-000021000000}"/>
            </a:ext>
          </a:extLst>
        </xdr:cNvPr>
        <xdr:cNvSpPr/>
      </xdr:nvSpPr>
      <xdr:spPr>
        <a:xfrm>
          <a:off x="5048250" y="3571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190500</xdr:colOff>
      <xdr:row>18</xdr:row>
      <xdr:rowOff>28575</xdr:rowOff>
    </xdr:from>
    <xdr:to>
      <xdr:col>8</xdr:col>
      <xdr:colOff>327660</xdr:colOff>
      <xdr:row>18</xdr:row>
      <xdr:rowOff>165735</xdr:rowOff>
    </xdr:to>
    <xdr:sp macro="" textlink="">
      <xdr:nvSpPr>
        <xdr:cNvPr id="34" name="Bevel 33">
          <a:extLst>
            <a:ext uri="{FF2B5EF4-FFF2-40B4-BE49-F238E27FC236}">
              <a16:creationId xmlns:a16="http://schemas.microsoft.com/office/drawing/2014/main" xmlns="" id="{00000000-0008-0000-0A00-000022000000}"/>
            </a:ext>
          </a:extLst>
        </xdr:cNvPr>
        <xdr:cNvSpPr/>
      </xdr:nvSpPr>
      <xdr:spPr>
        <a:xfrm>
          <a:off x="5067300" y="3752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13</xdr:col>
      <xdr:colOff>180975</xdr:colOff>
      <xdr:row>9</xdr:row>
      <xdr:rowOff>28575</xdr:rowOff>
    </xdr:from>
    <xdr:to>
      <xdr:col>13</xdr:col>
      <xdr:colOff>318135</xdr:colOff>
      <xdr:row>9</xdr:row>
      <xdr:rowOff>165735</xdr:rowOff>
    </xdr:to>
    <xdr:sp macro="" textlink="">
      <xdr:nvSpPr>
        <xdr:cNvPr id="35" name="Bevel 34">
          <a:extLst>
            <a:ext uri="{FF2B5EF4-FFF2-40B4-BE49-F238E27FC236}">
              <a16:creationId xmlns:a16="http://schemas.microsoft.com/office/drawing/2014/main" xmlns="" id="{00000000-0008-0000-0A00-000023000000}"/>
            </a:ext>
          </a:extLst>
        </xdr:cNvPr>
        <xdr:cNvSpPr/>
      </xdr:nvSpPr>
      <xdr:spPr>
        <a:xfrm>
          <a:off x="6276975" y="2038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13</xdr:col>
      <xdr:colOff>180975</xdr:colOff>
      <xdr:row>10</xdr:row>
      <xdr:rowOff>28575</xdr:rowOff>
    </xdr:from>
    <xdr:to>
      <xdr:col>13</xdr:col>
      <xdr:colOff>318135</xdr:colOff>
      <xdr:row>10</xdr:row>
      <xdr:rowOff>165735</xdr:rowOff>
    </xdr:to>
    <xdr:sp macro="" textlink="">
      <xdr:nvSpPr>
        <xdr:cNvPr id="36" name="Bevel 35">
          <a:extLst>
            <a:ext uri="{FF2B5EF4-FFF2-40B4-BE49-F238E27FC236}">
              <a16:creationId xmlns:a16="http://schemas.microsoft.com/office/drawing/2014/main" xmlns="" id="{00000000-0008-0000-0A00-000024000000}"/>
            </a:ext>
          </a:extLst>
        </xdr:cNvPr>
        <xdr:cNvSpPr/>
      </xdr:nvSpPr>
      <xdr:spPr>
        <a:xfrm>
          <a:off x="6276975" y="2228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13</xdr:col>
      <xdr:colOff>180975</xdr:colOff>
      <xdr:row>11</xdr:row>
      <xdr:rowOff>38100</xdr:rowOff>
    </xdr:from>
    <xdr:to>
      <xdr:col>13</xdr:col>
      <xdr:colOff>318135</xdr:colOff>
      <xdr:row>11</xdr:row>
      <xdr:rowOff>175260</xdr:rowOff>
    </xdr:to>
    <xdr:sp macro="" textlink="">
      <xdr:nvSpPr>
        <xdr:cNvPr id="37" name="Bevel 36">
          <a:extLst>
            <a:ext uri="{FF2B5EF4-FFF2-40B4-BE49-F238E27FC236}">
              <a16:creationId xmlns:a16="http://schemas.microsoft.com/office/drawing/2014/main" xmlns="" id="{00000000-0008-0000-0A00-000025000000}"/>
            </a:ext>
          </a:extLst>
        </xdr:cNvPr>
        <xdr:cNvSpPr/>
      </xdr:nvSpPr>
      <xdr:spPr>
        <a:xfrm>
          <a:off x="6276975" y="2428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13</xdr:col>
      <xdr:colOff>180975</xdr:colOff>
      <xdr:row>12</xdr:row>
      <xdr:rowOff>28575</xdr:rowOff>
    </xdr:from>
    <xdr:to>
      <xdr:col>13</xdr:col>
      <xdr:colOff>318135</xdr:colOff>
      <xdr:row>12</xdr:row>
      <xdr:rowOff>165735</xdr:rowOff>
    </xdr:to>
    <xdr:sp macro="" textlink="">
      <xdr:nvSpPr>
        <xdr:cNvPr id="38" name="Bevel 37">
          <a:extLst>
            <a:ext uri="{FF2B5EF4-FFF2-40B4-BE49-F238E27FC236}">
              <a16:creationId xmlns:a16="http://schemas.microsoft.com/office/drawing/2014/main" xmlns="" id="{00000000-0008-0000-0A00-000026000000}"/>
            </a:ext>
          </a:extLst>
        </xdr:cNvPr>
        <xdr:cNvSpPr/>
      </xdr:nvSpPr>
      <xdr:spPr>
        <a:xfrm>
          <a:off x="6276975" y="2609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13</xdr:col>
      <xdr:colOff>180975</xdr:colOff>
      <xdr:row>13</xdr:row>
      <xdr:rowOff>38100</xdr:rowOff>
    </xdr:from>
    <xdr:to>
      <xdr:col>13</xdr:col>
      <xdr:colOff>318135</xdr:colOff>
      <xdr:row>13</xdr:row>
      <xdr:rowOff>175260</xdr:rowOff>
    </xdr:to>
    <xdr:sp macro="" textlink="">
      <xdr:nvSpPr>
        <xdr:cNvPr id="39" name="Bevel 38">
          <a:extLst>
            <a:ext uri="{FF2B5EF4-FFF2-40B4-BE49-F238E27FC236}">
              <a16:creationId xmlns:a16="http://schemas.microsoft.com/office/drawing/2014/main" xmlns="" id="{00000000-0008-0000-0A00-000027000000}"/>
            </a:ext>
          </a:extLst>
        </xdr:cNvPr>
        <xdr:cNvSpPr/>
      </xdr:nvSpPr>
      <xdr:spPr>
        <a:xfrm>
          <a:off x="6276975" y="2809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13</xdr:col>
      <xdr:colOff>180975</xdr:colOff>
      <xdr:row>14</xdr:row>
      <xdr:rowOff>38100</xdr:rowOff>
    </xdr:from>
    <xdr:to>
      <xdr:col>13</xdr:col>
      <xdr:colOff>318135</xdr:colOff>
      <xdr:row>14</xdr:row>
      <xdr:rowOff>175260</xdr:rowOff>
    </xdr:to>
    <xdr:sp macro="" textlink="">
      <xdr:nvSpPr>
        <xdr:cNvPr id="40" name="Bevel 39">
          <a:extLst>
            <a:ext uri="{FF2B5EF4-FFF2-40B4-BE49-F238E27FC236}">
              <a16:creationId xmlns:a16="http://schemas.microsoft.com/office/drawing/2014/main" xmlns="" id="{00000000-0008-0000-0A00-000028000000}"/>
            </a:ext>
          </a:extLst>
        </xdr:cNvPr>
        <xdr:cNvSpPr/>
      </xdr:nvSpPr>
      <xdr:spPr>
        <a:xfrm>
          <a:off x="6276975" y="3000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13</xdr:col>
      <xdr:colOff>180975</xdr:colOff>
      <xdr:row>15</xdr:row>
      <xdr:rowOff>47625</xdr:rowOff>
    </xdr:from>
    <xdr:to>
      <xdr:col>13</xdr:col>
      <xdr:colOff>318135</xdr:colOff>
      <xdr:row>15</xdr:row>
      <xdr:rowOff>184785</xdr:rowOff>
    </xdr:to>
    <xdr:sp macro="" textlink="">
      <xdr:nvSpPr>
        <xdr:cNvPr id="41" name="Bevel 40">
          <a:extLst>
            <a:ext uri="{FF2B5EF4-FFF2-40B4-BE49-F238E27FC236}">
              <a16:creationId xmlns:a16="http://schemas.microsoft.com/office/drawing/2014/main" xmlns="" id="{00000000-0008-0000-0A00-000029000000}"/>
            </a:ext>
          </a:extLst>
        </xdr:cNvPr>
        <xdr:cNvSpPr/>
      </xdr:nvSpPr>
      <xdr:spPr>
        <a:xfrm>
          <a:off x="6276975" y="320040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13</xdr:col>
      <xdr:colOff>180975</xdr:colOff>
      <xdr:row>16</xdr:row>
      <xdr:rowOff>38100</xdr:rowOff>
    </xdr:from>
    <xdr:to>
      <xdr:col>13</xdr:col>
      <xdr:colOff>318135</xdr:colOff>
      <xdr:row>16</xdr:row>
      <xdr:rowOff>175260</xdr:rowOff>
    </xdr:to>
    <xdr:sp macro="" textlink="">
      <xdr:nvSpPr>
        <xdr:cNvPr id="42" name="Bevel 41">
          <a:extLst>
            <a:ext uri="{FF2B5EF4-FFF2-40B4-BE49-F238E27FC236}">
              <a16:creationId xmlns:a16="http://schemas.microsoft.com/office/drawing/2014/main" xmlns="" id="{00000000-0008-0000-0A00-00002A000000}"/>
            </a:ext>
          </a:extLst>
        </xdr:cNvPr>
        <xdr:cNvSpPr/>
      </xdr:nvSpPr>
      <xdr:spPr>
        <a:xfrm>
          <a:off x="6276975" y="3381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13</xdr:col>
      <xdr:colOff>171450</xdr:colOff>
      <xdr:row>17</xdr:row>
      <xdr:rowOff>38100</xdr:rowOff>
    </xdr:from>
    <xdr:to>
      <xdr:col>13</xdr:col>
      <xdr:colOff>308610</xdr:colOff>
      <xdr:row>17</xdr:row>
      <xdr:rowOff>175260</xdr:rowOff>
    </xdr:to>
    <xdr:sp macro="" textlink="">
      <xdr:nvSpPr>
        <xdr:cNvPr id="43" name="Bevel 42">
          <a:extLst>
            <a:ext uri="{FF2B5EF4-FFF2-40B4-BE49-F238E27FC236}">
              <a16:creationId xmlns:a16="http://schemas.microsoft.com/office/drawing/2014/main" xmlns="" id="{00000000-0008-0000-0A00-00002B000000}"/>
            </a:ext>
          </a:extLst>
        </xdr:cNvPr>
        <xdr:cNvSpPr/>
      </xdr:nvSpPr>
      <xdr:spPr>
        <a:xfrm>
          <a:off x="6267450" y="3571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13</xdr:col>
      <xdr:colOff>190500</xdr:colOff>
      <xdr:row>18</xdr:row>
      <xdr:rowOff>28575</xdr:rowOff>
    </xdr:from>
    <xdr:to>
      <xdr:col>13</xdr:col>
      <xdr:colOff>327660</xdr:colOff>
      <xdr:row>18</xdr:row>
      <xdr:rowOff>165735</xdr:rowOff>
    </xdr:to>
    <xdr:sp macro="" textlink="">
      <xdr:nvSpPr>
        <xdr:cNvPr id="44" name="Bevel 43">
          <a:extLst>
            <a:ext uri="{FF2B5EF4-FFF2-40B4-BE49-F238E27FC236}">
              <a16:creationId xmlns:a16="http://schemas.microsoft.com/office/drawing/2014/main" xmlns="" id="{00000000-0008-0000-0A00-00002C000000}"/>
            </a:ext>
          </a:extLst>
        </xdr:cNvPr>
        <xdr:cNvSpPr/>
      </xdr:nvSpPr>
      <xdr:spPr>
        <a:xfrm>
          <a:off x="6286500" y="3752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15</xdr:col>
      <xdr:colOff>180975</xdr:colOff>
      <xdr:row>9</xdr:row>
      <xdr:rowOff>28575</xdr:rowOff>
    </xdr:from>
    <xdr:to>
      <xdr:col>15</xdr:col>
      <xdr:colOff>318135</xdr:colOff>
      <xdr:row>9</xdr:row>
      <xdr:rowOff>165735</xdr:rowOff>
    </xdr:to>
    <xdr:sp macro="" textlink="">
      <xdr:nvSpPr>
        <xdr:cNvPr id="45" name="Bevel 44">
          <a:extLst>
            <a:ext uri="{FF2B5EF4-FFF2-40B4-BE49-F238E27FC236}">
              <a16:creationId xmlns:a16="http://schemas.microsoft.com/office/drawing/2014/main" xmlns="" id="{00000000-0008-0000-0A00-00002D000000}"/>
            </a:ext>
          </a:extLst>
        </xdr:cNvPr>
        <xdr:cNvSpPr/>
      </xdr:nvSpPr>
      <xdr:spPr>
        <a:xfrm>
          <a:off x="7496175" y="2038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15</xdr:col>
      <xdr:colOff>180975</xdr:colOff>
      <xdr:row>10</xdr:row>
      <xdr:rowOff>28575</xdr:rowOff>
    </xdr:from>
    <xdr:to>
      <xdr:col>15</xdr:col>
      <xdr:colOff>318135</xdr:colOff>
      <xdr:row>10</xdr:row>
      <xdr:rowOff>165735</xdr:rowOff>
    </xdr:to>
    <xdr:sp macro="" textlink="">
      <xdr:nvSpPr>
        <xdr:cNvPr id="46" name="Bevel 45">
          <a:extLst>
            <a:ext uri="{FF2B5EF4-FFF2-40B4-BE49-F238E27FC236}">
              <a16:creationId xmlns:a16="http://schemas.microsoft.com/office/drawing/2014/main" xmlns="" id="{00000000-0008-0000-0A00-00002E000000}"/>
            </a:ext>
          </a:extLst>
        </xdr:cNvPr>
        <xdr:cNvSpPr/>
      </xdr:nvSpPr>
      <xdr:spPr>
        <a:xfrm>
          <a:off x="7496175" y="2228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15</xdr:col>
      <xdr:colOff>180975</xdr:colOff>
      <xdr:row>11</xdr:row>
      <xdr:rowOff>38100</xdr:rowOff>
    </xdr:from>
    <xdr:to>
      <xdr:col>15</xdr:col>
      <xdr:colOff>318135</xdr:colOff>
      <xdr:row>11</xdr:row>
      <xdr:rowOff>175260</xdr:rowOff>
    </xdr:to>
    <xdr:sp macro="" textlink="">
      <xdr:nvSpPr>
        <xdr:cNvPr id="47" name="Bevel 46">
          <a:extLst>
            <a:ext uri="{FF2B5EF4-FFF2-40B4-BE49-F238E27FC236}">
              <a16:creationId xmlns:a16="http://schemas.microsoft.com/office/drawing/2014/main" xmlns="" id="{00000000-0008-0000-0A00-00002F000000}"/>
            </a:ext>
          </a:extLst>
        </xdr:cNvPr>
        <xdr:cNvSpPr/>
      </xdr:nvSpPr>
      <xdr:spPr>
        <a:xfrm>
          <a:off x="7496175" y="2428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15</xdr:col>
      <xdr:colOff>180975</xdr:colOff>
      <xdr:row>12</xdr:row>
      <xdr:rowOff>28575</xdr:rowOff>
    </xdr:from>
    <xdr:to>
      <xdr:col>15</xdr:col>
      <xdr:colOff>318135</xdr:colOff>
      <xdr:row>12</xdr:row>
      <xdr:rowOff>165735</xdr:rowOff>
    </xdr:to>
    <xdr:sp macro="" textlink="">
      <xdr:nvSpPr>
        <xdr:cNvPr id="48" name="Bevel 47">
          <a:extLst>
            <a:ext uri="{FF2B5EF4-FFF2-40B4-BE49-F238E27FC236}">
              <a16:creationId xmlns:a16="http://schemas.microsoft.com/office/drawing/2014/main" xmlns="" id="{00000000-0008-0000-0A00-000030000000}"/>
            </a:ext>
          </a:extLst>
        </xdr:cNvPr>
        <xdr:cNvSpPr/>
      </xdr:nvSpPr>
      <xdr:spPr>
        <a:xfrm>
          <a:off x="7496175" y="2609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15</xdr:col>
      <xdr:colOff>180975</xdr:colOff>
      <xdr:row>13</xdr:row>
      <xdr:rowOff>38100</xdr:rowOff>
    </xdr:from>
    <xdr:to>
      <xdr:col>15</xdr:col>
      <xdr:colOff>318135</xdr:colOff>
      <xdr:row>13</xdr:row>
      <xdr:rowOff>175260</xdr:rowOff>
    </xdr:to>
    <xdr:sp macro="" textlink="">
      <xdr:nvSpPr>
        <xdr:cNvPr id="49" name="Bevel 48">
          <a:extLst>
            <a:ext uri="{FF2B5EF4-FFF2-40B4-BE49-F238E27FC236}">
              <a16:creationId xmlns:a16="http://schemas.microsoft.com/office/drawing/2014/main" xmlns="" id="{00000000-0008-0000-0A00-000031000000}"/>
            </a:ext>
          </a:extLst>
        </xdr:cNvPr>
        <xdr:cNvSpPr/>
      </xdr:nvSpPr>
      <xdr:spPr>
        <a:xfrm>
          <a:off x="7496175" y="2809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15</xdr:col>
      <xdr:colOff>180975</xdr:colOff>
      <xdr:row>14</xdr:row>
      <xdr:rowOff>38100</xdr:rowOff>
    </xdr:from>
    <xdr:to>
      <xdr:col>15</xdr:col>
      <xdr:colOff>318135</xdr:colOff>
      <xdr:row>14</xdr:row>
      <xdr:rowOff>175260</xdr:rowOff>
    </xdr:to>
    <xdr:sp macro="" textlink="">
      <xdr:nvSpPr>
        <xdr:cNvPr id="50" name="Bevel 49">
          <a:extLst>
            <a:ext uri="{FF2B5EF4-FFF2-40B4-BE49-F238E27FC236}">
              <a16:creationId xmlns:a16="http://schemas.microsoft.com/office/drawing/2014/main" xmlns="" id="{00000000-0008-0000-0A00-000032000000}"/>
            </a:ext>
          </a:extLst>
        </xdr:cNvPr>
        <xdr:cNvSpPr/>
      </xdr:nvSpPr>
      <xdr:spPr>
        <a:xfrm>
          <a:off x="7496175" y="3000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15</xdr:col>
      <xdr:colOff>180975</xdr:colOff>
      <xdr:row>15</xdr:row>
      <xdr:rowOff>47625</xdr:rowOff>
    </xdr:from>
    <xdr:to>
      <xdr:col>15</xdr:col>
      <xdr:colOff>318135</xdr:colOff>
      <xdr:row>15</xdr:row>
      <xdr:rowOff>184785</xdr:rowOff>
    </xdr:to>
    <xdr:sp macro="" textlink="">
      <xdr:nvSpPr>
        <xdr:cNvPr id="51" name="Bevel 50">
          <a:extLst>
            <a:ext uri="{FF2B5EF4-FFF2-40B4-BE49-F238E27FC236}">
              <a16:creationId xmlns:a16="http://schemas.microsoft.com/office/drawing/2014/main" xmlns="" id="{00000000-0008-0000-0A00-000033000000}"/>
            </a:ext>
          </a:extLst>
        </xdr:cNvPr>
        <xdr:cNvSpPr/>
      </xdr:nvSpPr>
      <xdr:spPr>
        <a:xfrm>
          <a:off x="7496175" y="320040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15</xdr:col>
      <xdr:colOff>180975</xdr:colOff>
      <xdr:row>16</xdr:row>
      <xdr:rowOff>38100</xdr:rowOff>
    </xdr:from>
    <xdr:to>
      <xdr:col>15</xdr:col>
      <xdr:colOff>318135</xdr:colOff>
      <xdr:row>16</xdr:row>
      <xdr:rowOff>175260</xdr:rowOff>
    </xdr:to>
    <xdr:sp macro="" textlink="">
      <xdr:nvSpPr>
        <xdr:cNvPr id="52" name="Bevel 51">
          <a:extLst>
            <a:ext uri="{FF2B5EF4-FFF2-40B4-BE49-F238E27FC236}">
              <a16:creationId xmlns:a16="http://schemas.microsoft.com/office/drawing/2014/main" xmlns="" id="{00000000-0008-0000-0A00-000034000000}"/>
            </a:ext>
          </a:extLst>
        </xdr:cNvPr>
        <xdr:cNvSpPr/>
      </xdr:nvSpPr>
      <xdr:spPr>
        <a:xfrm>
          <a:off x="7496175" y="3381375"/>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15</xdr:col>
      <xdr:colOff>171450</xdr:colOff>
      <xdr:row>17</xdr:row>
      <xdr:rowOff>38100</xdr:rowOff>
    </xdr:from>
    <xdr:to>
      <xdr:col>15</xdr:col>
      <xdr:colOff>308610</xdr:colOff>
      <xdr:row>17</xdr:row>
      <xdr:rowOff>175260</xdr:rowOff>
    </xdr:to>
    <xdr:sp macro="" textlink="">
      <xdr:nvSpPr>
        <xdr:cNvPr id="53" name="Bevel 52">
          <a:extLst>
            <a:ext uri="{FF2B5EF4-FFF2-40B4-BE49-F238E27FC236}">
              <a16:creationId xmlns:a16="http://schemas.microsoft.com/office/drawing/2014/main" xmlns="" id="{00000000-0008-0000-0A00-000035000000}"/>
            </a:ext>
          </a:extLst>
        </xdr:cNvPr>
        <xdr:cNvSpPr/>
      </xdr:nvSpPr>
      <xdr:spPr>
        <a:xfrm>
          <a:off x="7486650" y="3571875"/>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15</xdr:col>
      <xdr:colOff>190500</xdr:colOff>
      <xdr:row>18</xdr:row>
      <xdr:rowOff>28575</xdr:rowOff>
    </xdr:from>
    <xdr:to>
      <xdr:col>15</xdr:col>
      <xdr:colOff>327660</xdr:colOff>
      <xdr:row>18</xdr:row>
      <xdr:rowOff>165735</xdr:rowOff>
    </xdr:to>
    <xdr:sp macro="" textlink="">
      <xdr:nvSpPr>
        <xdr:cNvPr id="54" name="Bevel 53">
          <a:extLst>
            <a:ext uri="{FF2B5EF4-FFF2-40B4-BE49-F238E27FC236}">
              <a16:creationId xmlns:a16="http://schemas.microsoft.com/office/drawing/2014/main" xmlns="" id="{00000000-0008-0000-0A00-000036000000}"/>
            </a:ext>
          </a:extLst>
        </xdr:cNvPr>
        <xdr:cNvSpPr/>
      </xdr:nvSpPr>
      <xdr:spPr>
        <a:xfrm>
          <a:off x="7505700" y="3752850"/>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17</xdr:col>
      <xdr:colOff>180975</xdr:colOff>
      <xdr:row>9</xdr:row>
      <xdr:rowOff>28575</xdr:rowOff>
    </xdr:from>
    <xdr:to>
      <xdr:col>17</xdr:col>
      <xdr:colOff>318135</xdr:colOff>
      <xdr:row>9</xdr:row>
      <xdr:rowOff>165735</xdr:rowOff>
    </xdr:to>
    <xdr:sp macro="" textlink="">
      <xdr:nvSpPr>
        <xdr:cNvPr id="55" name="Bevel 54">
          <a:extLst>
            <a:ext uri="{FF2B5EF4-FFF2-40B4-BE49-F238E27FC236}">
              <a16:creationId xmlns:a16="http://schemas.microsoft.com/office/drawing/2014/main" xmlns="" id="{00000000-0008-0000-0A00-000037000000}"/>
            </a:ext>
          </a:extLst>
        </xdr:cNvPr>
        <xdr:cNvSpPr/>
      </xdr:nvSpPr>
      <xdr:spPr>
        <a:xfrm>
          <a:off x="8715375" y="2038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17</xdr:col>
      <xdr:colOff>180975</xdr:colOff>
      <xdr:row>10</xdr:row>
      <xdr:rowOff>28575</xdr:rowOff>
    </xdr:from>
    <xdr:to>
      <xdr:col>17</xdr:col>
      <xdr:colOff>318135</xdr:colOff>
      <xdr:row>10</xdr:row>
      <xdr:rowOff>165735</xdr:rowOff>
    </xdr:to>
    <xdr:sp macro="" textlink="">
      <xdr:nvSpPr>
        <xdr:cNvPr id="56" name="Bevel 55">
          <a:extLst>
            <a:ext uri="{FF2B5EF4-FFF2-40B4-BE49-F238E27FC236}">
              <a16:creationId xmlns:a16="http://schemas.microsoft.com/office/drawing/2014/main" xmlns="" id="{00000000-0008-0000-0A00-000038000000}"/>
            </a:ext>
          </a:extLst>
        </xdr:cNvPr>
        <xdr:cNvSpPr/>
      </xdr:nvSpPr>
      <xdr:spPr>
        <a:xfrm>
          <a:off x="8715375" y="2228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17</xdr:col>
      <xdr:colOff>180975</xdr:colOff>
      <xdr:row>11</xdr:row>
      <xdr:rowOff>38100</xdr:rowOff>
    </xdr:from>
    <xdr:to>
      <xdr:col>17</xdr:col>
      <xdr:colOff>318135</xdr:colOff>
      <xdr:row>11</xdr:row>
      <xdr:rowOff>175260</xdr:rowOff>
    </xdr:to>
    <xdr:sp macro="" textlink="">
      <xdr:nvSpPr>
        <xdr:cNvPr id="57" name="Bevel 56">
          <a:extLst>
            <a:ext uri="{FF2B5EF4-FFF2-40B4-BE49-F238E27FC236}">
              <a16:creationId xmlns:a16="http://schemas.microsoft.com/office/drawing/2014/main" xmlns="" id="{00000000-0008-0000-0A00-000039000000}"/>
            </a:ext>
          </a:extLst>
        </xdr:cNvPr>
        <xdr:cNvSpPr/>
      </xdr:nvSpPr>
      <xdr:spPr>
        <a:xfrm>
          <a:off x="8715375" y="2428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17</xdr:col>
      <xdr:colOff>180975</xdr:colOff>
      <xdr:row>12</xdr:row>
      <xdr:rowOff>28575</xdr:rowOff>
    </xdr:from>
    <xdr:to>
      <xdr:col>17</xdr:col>
      <xdr:colOff>318135</xdr:colOff>
      <xdr:row>12</xdr:row>
      <xdr:rowOff>165735</xdr:rowOff>
    </xdr:to>
    <xdr:sp macro="" textlink="">
      <xdr:nvSpPr>
        <xdr:cNvPr id="58" name="Bevel 57">
          <a:extLst>
            <a:ext uri="{FF2B5EF4-FFF2-40B4-BE49-F238E27FC236}">
              <a16:creationId xmlns:a16="http://schemas.microsoft.com/office/drawing/2014/main" xmlns="" id="{00000000-0008-0000-0A00-00003A000000}"/>
            </a:ext>
          </a:extLst>
        </xdr:cNvPr>
        <xdr:cNvSpPr/>
      </xdr:nvSpPr>
      <xdr:spPr>
        <a:xfrm>
          <a:off x="8715375" y="2609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17</xdr:col>
      <xdr:colOff>180975</xdr:colOff>
      <xdr:row>13</xdr:row>
      <xdr:rowOff>38100</xdr:rowOff>
    </xdr:from>
    <xdr:to>
      <xdr:col>17</xdr:col>
      <xdr:colOff>318135</xdr:colOff>
      <xdr:row>13</xdr:row>
      <xdr:rowOff>175260</xdr:rowOff>
    </xdr:to>
    <xdr:sp macro="" textlink="">
      <xdr:nvSpPr>
        <xdr:cNvPr id="59" name="Bevel 58">
          <a:extLst>
            <a:ext uri="{FF2B5EF4-FFF2-40B4-BE49-F238E27FC236}">
              <a16:creationId xmlns:a16="http://schemas.microsoft.com/office/drawing/2014/main" xmlns="" id="{00000000-0008-0000-0A00-00003B000000}"/>
            </a:ext>
          </a:extLst>
        </xdr:cNvPr>
        <xdr:cNvSpPr/>
      </xdr:nvSpPr>
      <xdr:spPr>
        <a:xfrm>
          <a:off x="8715375" y="2809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17</xdr:col>
      <xdr:colOff>180975</xdr:colOff>
      <xdr:row>14</xdr:row>
      <xdr:rowOff>38100</xdr:rowOff>
    </xdr:from>
    <xdr:to>
      <xdr:col>17</xdr:col>
      <xdr:colOff>318135</xdr:colOff>
      <xdr:row>14</xdr:row>
      <xdr:rowOff>175260</xdr:rowOff>
    </xdr:to>
    <xdr:sp macro="" textlink="">
      <xdr:nvSpPr>
        <xdr:cNvPr id="60" name="Bevel 59">
          <a:extLst>
            <a:ext uri="{FF2B5EF4-FFF2-40B4-BE49-F238E27FC236}">
              <a16:creationId xmlns:a16="http://schemas.microsoft.com/office/drawing/2014/main" xmlns="" id="{00000000-0008-0000-0A00-00003C000000}"/>
            </a:ext>
          </a:extLst>
        </xdr:cNvPr>
        <xdr:cNvSpPr/>
      </xdr:nvSpPr>
      <xdr:spPr>
        <a:xfrm>
          <a:off x="8715375" y="3000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17</xdr:col>
      <xdr:colOff>180975</xdr:colOff>
      <xdr:row>15</xdr:row>
      <xdr:rowOff>47625</xdr:rowOff>
    </xdr:from>
    <xdr:to>
      <xdr:col>17</xdr:col>
      <xdr:colOff>318135</xdr:colOff>
      <xdr:row>15</xdr:row>
      <xdr:rowOff>184785</xdr:rowOff>
    </xdr:to>
    <xdr:sp macro="" textlink="">
      <xdr:nvSpPr>
        <xdr:cNvPr id="61" name="Bevel 60">
          <a:extLst>
            <a:ext uri="{FF2B5EF4-FFF2-40B4-BE49-F238E27FC236}">
              <a16:creationId xmlns:a16="http://schemas.microsoft.com/office/drawing/2014/main" xmlns="" id="{00000000-0008-0000-0A00-00003D000000}"/>
            </a:ext>
          </a:extLst>
        </xdr:cNvPr>
        <xdr:cNvSpPr/>
      </xdr:nvSpPr>
      <xdr:spPr>
        <a:xfrm>
          <a:off x="8715375" y="320040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17</xdr:col>
      <xdr:colOff>180975</xdr:colOff>
      <xdr:row>16</xdr:row>
      <xdr:rowOff>38100</xdr:rowOff>
    </xdr:from>
    <xdr:to>
      <xdr:col>17</xdr:col>
      <xdr:colOff>318135</xdr:colOff>
      <xdr:row>16</xdr:row>
      <xdr:rowOff>175260</xdr:rowOff>
    </xdr:to>
    <xdr:sp macro="" textlink="">
      <xdr:nvSpPr>
        <xdr:cNvPr id="62" name="Bevel 61">
          <a:extLst>
            <a:ext uri="{FF2B5EF4-FFF2-40B4-BE49-F238E27FC236}">
              <a16:creationId xmlns:a16="http://schemas.microsoft.com/office/drawing/2014/main" xmlns="" id="{00000000-0008-0000-0A00-00003E000000}"/>
            </a:ext>
          </a:extLst>
        </xdr:cNvPr>
        <xdr:cNvSpPr/>
      </xdr:nvSpPr>
      <xdr:spPr>
        <a:xfrm>
          <a:off x="8715375" y="3381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17</xdr:col>
      <xdr:colOff>171450</xdr:colOff>
      <xdr:row>17</xdr:row>
      <xdr:rowOff>38100</xdr:rowOff>
    </xdr:from>
    <xdr:to>
      <xdr:col>17</xdr:col>
      <xdr:colOff>308610</xdr:colOff>
      <xdr:row>17</xdr:row>
      <xdr:rowOff>175260</xdr:rowOff>
    </xdr:to>
    <xdr:sp macro="" textlink="">
      <xdr:nvSpPr>
        <xdr:cNvPr id="63" name="Bevel 62">
          <a:extLst>
            <a:ext uri="{FF2B5EF4-FFF2-40B4-BE49-F238E27FC236}">
              <a16:creationId xmlns:a16="http://schemas.microsoft.com/office/drawing/2014/main" xmlns="" id="{00000000-0008-0000-0A00-00003F000000}"/>
            </a:ext>
          </a:extLst>
        </xdr:cNvPr>
        <xdr:cNvSpPr/>
      </xdr:nvSpPr>
      <xdr:spPr>
        <a:xfrm>
          <a:off x="8705850" y="3571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17</xdr:col>
      <xdr:colOff>190500</xdr:colOff>
      <xdr:row>18</xdr:row>
      <xdr:rowOff>28575</xdr:rowOff>
    </xdr:from>
    <xdr:to>
      <xdr:col>17</xdr:col>
      <xdr:colOff>327660</xdr:colOff>
      <xdr:row>18</xdr:row>
      <xdr:rowOff>165735</xdr:rowOff>
    </xdr:to>
    <xdr:sp macro="" textlink="">
      <xdr:nvSpPr>
        <xdr:cNvPr id="64" name="Bevel 63">
          <a:extLst>
            <a:ext uri="{FF2B5EF4-FFF2-40B4-BE49-F238E27FC236}">
              <a16:creationId xmlns:a16="http://schemas.microsoft.com/office/drawing/2014/main" xmlns="" id="{00000000-0008-0000-0A00-000040000000}"/>
            </a:ext>
          </a:extLst>
        </xdr:cNvPr>
        <xdr:cNvSpPr/>
      </xdr:nvSpPr>
      <xdr:spPr>
        <a:xfrm>
          <a:off x="8724900" y="3752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9</xdr:col>
      <xdr:colOff>214326</xdr:colOff>
      <xdr:row>16</xdr:row>
      <xdr:rowOff>0</xdr:rowOff>
    </xdr:from>
    <xdr:to>
      <xdr:col>9</xdr:col>
      <xdr:colOff>351486</xdr:colOff>
      <xdr:row>16</xdr:row>
      <xdr:rowOff>137160</xdr:rowOff>
    </xdr:to>
    <xdr:sp macro="" textlink="">
      <xdr:nvSpPr>
        <xdr:cNvPr id="2" name="Bevel 1">
          <a:extLst>
            <a:ext uri="{FF2B5EF4-FFF2-40B4-BE49-F238E27FC236}">
              <a16:creationId xmlns:a16="http://schemas.microsoft.com/office/drawing/2014/main" xmlns="" id="{00000000-0008-0000-0000-000007000000}"/>
            </a:ext>
          </a:extLst>
        </xdr:cNvPr>
        <xdr:cNvSpPr/>
      </xdr:nvSpPr>
      <xdr:spPr>
        <a:xfrm>
          <a:off x="7091376" y="38766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214326</xdr:colOff>
      <xdr:row>15</xdr:row>
      <xdr:rowOff>0</xdr:rowOff>
    </xdr:from>
    <xdr:to>
      <xdr:col>9</xdr:col>
      <xdr:colOff>351486</xdr:colOff>
      <xdr:row>15</xdr:row>
      <xdr:rowOff>137160</xdr:rowOff>
    </xdr:to>
    <xdr:sp macro="" textlink="">
      <xdr:nvSpPr>
        <xdr:cNvPr id="3" name="Bevel 2">
          <a:extLst>
            <a:ext uri="{FF2B5EF4-FFF2-40B4-BE49-F238E27FC236}">
              <a16:creationId xmlns:a16="http://schemas.microsoft.com/office/drawing/2014/main" xmlns="" id="{00000000-0008-0000-0000-000008000000}"/>
            </a:ext>
          </a:extLst>
        </xdr:cNvPr>
        <xdr:cNvSpPr/>
      </xdr:nvSpPr>
      <xdr:spPr>
        <a:xfrm>
          <a:off x="7091376" y="36861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214326</xdr:colOff>
      <xdr:row>17</xdr:row>
      <xdr:rowOff>0</xdr:rowOff>
    </xdr:from>
    <xdr:to>
      <xdr:col>9</xdr:col>
      <xdr:colOff>351486</xdr:colOff>
      <xdr:row>17</xdr:row>
      <xdr:rowOff>137160</xdr:rowOff>
    </xdr:to>
    <xdr:sp macro="" textlink="">
      <xdr:nvSpPr>
        <xdr:cNvPr id="4" name="Bevel 3">
          <a:extLst>
            <a:ext uri="{FF2B5EF4-FFF2-40B4-BE49-F238E27FC236}">
              <a16:creationId xmlns:a16="http://schemas.microsoft.com/office/drawing/2014/main" xmlns="" id="{00000000-0008-0000-0000-000009000000}"/>
            </a:ext>
          </a:extLst>
        </xdr:cNvPr>
        <xdr:cNvSpPr/>
      </xdr:nvSpPr>
      <xdr:spPr>
        <a:xfrm>
          <a:off x="7091376" y="40671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215904</xdr:colOff>
      <xdr:row>19</xdr:row>
      <xdr:rowOff>25428</xdr:rowOff>
    </xdr:from>
    <xdr:to>
      <xdr:col>9</xdr:col>
      <xdr:colOff>353064</xdr:colOff>
      <xdr:row>19</xdr:row>
      <xdr:rowOff>162588</xdr:rowOff>
    </xdr:to>
    <xdr:sp macro="" textlink="">
      <xdr:nvSpPr>
        <xdr:cNvPr id="5" name="Bevel 4">
          <a:extLst>
            <a:ext uri="{FF2B5EF4-FFF2-40B4-BE49-F238E27FC236}">
              <a16:creationId xmlns:a16="http://schemas.microsoft.com/office/drawing/2014/main" xmlns="" id="{00000000-0008-0000-0000-00000A000000}"/>
            </a:ext>
          </a:extLst>
        </xdr:cNvPr>
        <xdr:cNvSpPr/>
      </xdr:nvSpPr>
      <xdr:spPr>
        <a:xfrm>
          <a:off x="7092954" y="4473603"/>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215904</xdr:colOff>
      <xdr:row>18</xdr:row>
      <xdr:rowOff>25428</xdr:rowOff>
    </xdr:from>
    <xdr:to>
      <xdr:col>9</xdr:col>
      <xdr:colOff>353064</xdr:colOff>
      <xdr:row>18</xdr:row>
      <xdr:rowOff>162588</xdr:rowOff>
    </xdr:to>
    <xdr:sp macro="" textlink="">
      <xdr:nvSpPr>
        <xdr:cNvPr id="6" name="Bevel 5">
          <a:extLst>
            <a:ext uri="{FF2B5EF4-FFF2-40B4-BE49-F238E27FC236}">
              <a16:creationId xmlns:a16="http://schemas.microsoft.com/office/drawing/2014/main" xmlns="" id="{00000000-0008-0000-0000-00000B000000}"/>
            </a:ext>
          </a:extLst>
        </xdr:cNvPr>
        <xdr:cNvSpPr/>
      </xdr:nvSpPr>
      <xdr:spPr>
        <a:xfrm>
          <a:off x="7092954" y="4283103"/>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215904</xdr:colOff>
      <xdr:row>20</xdr:row>
      <xdr:rowOff>25428</xdr:rowOff>
    </xdr:from>
    <xdr:to>
      <xdr:col>9</xdr:col>
      <xdr:colOff>353064</xdr:colOff>
      <xdr:row>20</xdr:row>
      <xdr:rowOff>162588</xdr:rowOff>
    </xdr:to>
    <xdr:sp macro="" textlink="">
      <xdr:nvSpPr>
        <xdr:cNvPr id="7" name="Bevel 6">
          <a:extLst>
            <a:ext uri="{FF2B5EF4-FFF2-40B4-BE49-F238E27FC236}">
              <a16:creationId xmlns:a16="http://schemas.microsoft.com/office/drawing/2014/main" xmlns="" id="{00000000-0008-0000-0000-00000C000000}"/>
            </a:ext>
          </a:extLst>
        </xdr:cNvPr>
        <xdr:cNvSpPr/>
      </xdr:nvSpPr>
      <xdr:spPr>
        <a:xfrm>
          <a:off x="7092954" y="4664103"/>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217482</xdr:colOff>
      <xdr:row>21</xdr:row>
      <xdr:rowOff>34956</xdr:rowOff>
    </xdr:from>
    <xdr:to>
      <xdr:col>9</xdr:col>
      <xdr:colOff>354642</xdr:colOff>
      <xdr:row>21</xdr:row>
      <xdr:rowOff>172116</xdr:rowOff>
    </xdr:to>
    <xdr:sp macro="" textlink="">
      <xdr:nvSpPr>
        <xdr:cNvPr id="8" name="Bevel 7">
          <a:extLst>
            <a:ext uri="{FF2B5EF4-FFF2-40B4-BE49-F238E27FC236}">
              <a16:creationId xmlns:a16="http://schemas.microsoft.com/office/drawing/2014/main" xmlns="" id="{00000000-0008-0000-0000-00000D000000}"/>
            </a:ext>
          </a:extLst>
        </xdr:cNvPr>
        <xdr:cNvSpPr/>
      </xdr:nvSpPr>
      <xdr:spPr>
        <a:xfrm>
          <a:off x="7094532" y="4864131"/>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219070</xdr:colOff>
      <xdr:row>22</xdr:row>
      <xdr:rowOff>28606</xdr:rowOff>
    </xdr:from>
    <xdr:to>
      <xdr:col>9</xdr:col>
      <xdr:colOff>356230</xdr:colOff>
      <xdr:row>22</xdr:row>
      <xdr:rowOff>165766</xdr:rowOff>
    </xdr:to>
    <xdr:sp macro="" textlink="">
      <xdr:nvSpPr>
        <xdr:cNvPr id="9" name="Bevel 8">
          <a:extLst>
            <a:ext uri="{FF2B5EF4-FFF2-40B4-BE49-F238E27FC236}">
              <a16:creationId xmlns:a16="http://schemas.microsoft.com/office/drawing/2014/main" xmlns="" id="{00000000-0008-0000-0000-00000E000000}"/>
            </a:ext>
          </a:extLst>
        </xdr:cNvPr>
        <xdr:cNvSpPr/>
      </xdr:nvSpPr>
      <xdr:spPr>
        <a:xfrm>
          <a:off x="7096120" y="5048281"/>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212720</xdr:colOff>
      <xdr:row>23</xdr:row>
      <xdr:rowOff>38130</xdr:rowOff>
    </xdr:from>
    <xdr:to>
      <xdr:col>9</xdr:col>
      <xdr:colOff>349880</xdr:colOff>
      <xdr:row>23</xdr:row>
      <xdr:rowOff>175290</xdr:rowOff>
    </xdr:to>
    <xdr:sp macro="" textlink="">
      <xdr:nvSpPr>
        <xdr:cNvPr id="10" name="Bevel 9">
          <a:extLst>
            <a:ext uri="{FF2B5EF4-FFF2-40B4-BE49-F238E27FC236}">
              <a16:creationId xmlns:a16="http://schemas.microsoft.com/office/drawing/2014/main" xmlns="" id="{00000000-0008-0000-0000-00000F000000}"/>
            </a:ext>
          </a:extLst>
        </xdr:cNvPr>
        <xdr:cNvSpPr/>
      </xdr:nvSpPr>
      <xdr:spPr>
        <a:xfrm>
          <a:off x="7089770" y="524830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214326</xdr:colOff>
      <xdr:row>17</xdr:row>
      <xdr:rowOff>0</xdr:rowOff>
    </xdr:from>
    <xdr:to>
      <xdr:col>9</xdr:col>
      <xdr:colOff>351486</xdr:colOff>
      <xdr:row>17</xdr:row>
      <xdr:rowOff>137160</xdr:rowOff>
    </xdr:to>
    <xdr:sp macro="" textlink="">
      <xdr:nvSpPr>
        <xdr:cNvPr id="2" name="Bevel 6">
          <a:extLst>
            <a:ext uri="{FF2B5EF4-FFF2-40B4-BE49-F238E27FC236}">
              <a16:creationId xmlns:a16="http://schemas.microsoft.com/office/drawing/2014/main" xmlns="" id="{3B66205F-6FF7-410E-8F35-F2B5E562A581}"/>
            </a:ext>
          </a:extLst>
        </xdr:cNvPr>
        <xdr:cNvSpPr/>
      </xdr:nvSpPr>
      <xdr:spPr>
        <a:xfrm>
          <a:off x="838200" y="3876675"/>
          <a:ext cx="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214326</xdr:colOff>
      <xdr:row>16</xdr:row>
      <xdr:rowOff>0</xdr:rowOff>
    </xdr:from>
    <xdr:to>
      <xdr:col>9</xdr:col>
      <xdr:colOff>351486</xdr:colOff>
      <xdr:row>16</xdr:row>
      <xdr:rowOff>137160</xdr:rowOff>
    </xdr:to>
    <xdr:sp macro="" textlink="">
      <xdr:nvSpPr>
        <xdr:cNvPr id="3" name="Bevel 7">
          <a:extLst>
            <a:ext uri="{FF2B5EF4-FFF2-40B4-BE49-F238E27FC236}">
              <a16:creationId xmlns:a16="http://schemas.microsoft.com/office/drawing/2014/main" xmlns="" id="{32A50777-0595-49E8-8E57-4F47CF21D2B8}"/>
            </a:ext>
          </a:extLst>
        </xdr:cNvPr>
        <xdr:cNvSpPr/>
      </xdr:nvSpPr>
      <xdr:spPr>
        <a:xfrm>
          <a:off x="838200" y="3686175"/>
          <a:ext cx="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214326</xdr:colOff>
      <xdr:row>18</xdr:row>
      <xdr:rowOff>0</xdr:rowOff>
    </xdr:from>
    <xdr:to>
      <xdr:col>9</xdr:col>
      <xdr:colOff>351486</xdr:colOff>
      <xdr:row>18</xdr:row>
      <xdr:rowOff>137160</xdr:rowOff>
    </xdr:to>
    <xdr:sp macro="" textlink="">
      <xdr:nvSpPr>
        <xdr:cNvPr id="4" name="Bevel 8">
          <a:extLst>
            <a:ext uri="{FF2B5EF4-FFF2-40B4-BE49-F238E27FC236}">
              <a16:creationId xmlns:a16="http://schemas.microsoft.com/office/drawing/2014/main" xmlns="" id="{FE15AB18-8488-45E1-A425-4549D1073E56}"/>
            </a:ext>
          </a:extLst>
        </xdr:cNvPr>
        <xdr:cNvSpPr/>
      </xdr:nvSpPr>
      <xdr:spPr>
        <a:xfrm>
          <a:off x="838200" y="4067175"/>
          <a:ext cx="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215904</xdr:colOff>
      <xdr:row>20</xdr:row>
      <xdr:rowOff>25428</xdr:rowOff>
    </xdr:from>
    <xdr:to>
      <xdr:col>9</xdr:col>
      <xdr:colOff>353064</xdr:colOff>
      <xdr:row>20</xdr:row>
      <xdr:rowOff>162588</xdr:rowOff>
    </xdr:to>
    <xdr:sp macro="" textlink="">
      <xdr:nvSpPr>
        <xdr:cNvPr id="5" name="Bevel 9">
          <a:extLst>
            <a:ext uri="{FF2B5EF4-FFF2-40B4-BE49-F238E27FC236}">
              <a16:creationId xmlns:a16="http://schemas.microsoft.com/office/drawing/2014/main" xmlns="" id="{4610B896-E2E9-4A62-AD9C-8EFB9A9F487D}"/>
            </a:ext>
          </a:extLst>
        </xdr:cNvPr>
        <xdr:cNvSpPr/>
      </xdr:nvSpPr>
      <xdr:spPr>
        <a:xfrm>
          <a:off x="838200" y="4473603"/>
          <a:ext cx="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215904</xdr:colOff>
      <xdr:row>19</xdr:row>
      <xdr:rowOff>25428</xdr:rowOff>
    </xdr:from>
    <xdr:to>
      <xdr:col>9</xdr:col>
      <xdr:colOff>353064</xdr:colOff>
      <xdr:row>19</xdr:row>
      <xdr:rowOff>162588</xdr:rowOff>
    </xdr:to>
    <xdr:sp macro="" textlink="">
      <xdr:nvSpPr>
        <xdr:cNvPr id="6" name="Bevel 10">
          <a:extLst>
            <a:ext uri="{FF2B5EF4-FFF2-40B4-BE49-F238E27FC236}">
              <a16:creationId xmlns:a16="http://schemas.microsoft.com/office/drawing/2014/main" xmlns="" id="{26D8D875-FEEB-41F2-B154-0E868CBEDAB1}"/>
            </a:ext>
          </a:extLst>
        </xdr:cNvPr>
        <xdr:cNvSpPr/>
      </xdr:nvSpPr>
      <xdr:spPr>
        <a:xfrm>
          <a:off x="838200" y="4283103"/>
          <a:ext cx="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215904</xdr:colOff>
      <xdr:row>21</xdr:row>
      <xdr:rowOff>25428</xdr:rowOff>
    </xdr:from>
    <xdr:to>
      <xdr:col>9</xdr:col>
      <xdr:colOff>353064</xdr:colOff>
      <xdr:row>21</xdr:row>
      <xdr:rowOff>162588</xdr:rowOff>
    </xdr:to>
    <xdr:sp macro="" textlink="">
      <xdr:nvSpPr>
        <xdr:cNvPr id="7" name="Bevel 11">
          <a:extLst>
            <a:ext uri="{FF2B5EF4-FFF2-40B4-BE49-F238E27FC236}">
              <a16:creationId xmlns:a16="http://schemas.microsoft.com/office/drawing/2014/main" xmlns="" id="{61A68CBE-3D80-429C-B39B-0ADF98D4A90C}"/>
            </a:ext>
          </a:extLst>
        </xdr:cNvPr>
        <xdr:cNvSpPr/>
      </xdr:nvSpPr>
      <xdr:spPr>
        <a:xfrm>
          <a:off x="838200" y="4664103"/>
          <a:ext cx="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217482</xdr:colOff>
      <xdr:row>22</xdr:row>
      <xdr:rowOff>34956</xdr:rowOff>
    </xdr:from>
    <xdr:to>
      <xdr:col>9</xdr:col>
      <xdr:colOff>354642</xdr:colOff>
      <xdr:row>22</xdr:row>
      <xdr:rowOff>172116</xdr:rowOff>
    </xdr:to>
    <xdr:sp macro="" textlink="">
      <xdr:nvSpPr>
        <xdr:cNvPr id="8" name="Bevel 12">
          <a:extLst>
            <a:ext uri="{FF2B5EF4-FFF2-40B4-BE49-F238E27FC236}">
              <a16:creationId xmlns:a16="http://schemas.microsoft.com/office/drawing/2014/main" xmlns="" id="{994445D9-D17C-4EBB-8168-E2EB15FA2D01}"/>
            </a:ext>
          </a:extLst>
        </xdr:cNvPr>
        <xdr:cNvSpPr/>
      </xdr:nvSpPr>
      <xdr:spPr>
        <a:xfrm>
          <a:off x="838200" y="4864131"/>
          <a:ext cx="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219070</xdr:colOff>
      <xdr:row>23</xdr:row>
      <xdr:rowOff>28606</xdr:rowOff>
    </xdr:from>
    <xdr:to>
      <xdr:col>9</xdr:col>
      <xdr:colOff>356230</xdr:colOff>
      <xdr:row>23</xdr:row>
      <xdr:rowOff>165766</xdr:rowOff>
    </xdr:to>
    <xdr:sp macro="" textlink="">
      <xdr:nvSpPr>
        <xdr:cNvPr id="9" name="Bevel 13">
          <a:extLst>
            <a:ext uri="{FF2B5EF4-FFF2-40B4-BE49-F238E27FC236}">
              <a16:creationId xmlns:a16="http://schemas.microsoft.com/office/drawing/2014/main" xmlns="" id="{9E6287AF-0C14-4882-9F37-F08DAE7B863B}"/>
            </a:ext>
          </a:extLst>
        </xdr:cNvPr>
        <xdr:cNvSpPr/>
      </xdr:nvSpPr>
      <xdr:spPr>
        <a:xfrm>
          <a:off x="838200" y="5048281"/>
          <a:ext cx="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212720</xdr:colOff>
      <xdr:row>24</xdr:row>
      <xdr:rowOff>38130</xdr:rowOff>
    </xdr:from>
    <xdr:to>
      <xdr:col>9</xdr:col>
      <xdr:colOff>349880</xdr:colOff>
      <xdr:row>24</xdr:row>
      <xdr:rowOff>175290</xdr:rowOff>
    </xdr:to>
    <xdr:sp macro="" textlink="">
      <xdr:nvSpPr>
        <xdr:cNvPr id="10" name="Bevel 14">
          <a:extLst>
            <a:ext uri="{FF2B5EF4-FFF2-40B4-BE49-F238E27FC236}">
              <a16:creationId xmlns:a16="http://schemas.microsoft.com/office/drawing/2014/main" xmlns="" id="{ACC25E0F-2F4D-44CB-A8A0-B46573D65254}"/>
            </a:ext>
          </a:extLst>
        </xdr:cNvPr>
        <xdr:cNvSpPr/>
      </xdr:nvSpPr>
      <xdr:spPr>
        <a:xfrm>
          <a:off x="838200" y="5248305"/>
          <a:ext cx="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214326</xdr:colOff>
      <xdr:row>17</xdr:row>
      <xdr:rowOff>0</xdr:rowOff>
    </xdr:from>
    <xdr:to>
      <xdr:col>9</xdr:col>
      <xdr:colOff>351486</xdr:colOff>
      <xdr:row>17</xdr:row>
      <xdr:rowOff>137160</xdr:rowOff>
    </xdr:to>
    <xdr:sp macro="" textlink="">
      <xdr:nvSpPr>
        <xdr:cNvPr id="2" name="Bevel 6">
          <a:extLst>
            <a:ext uri="{FF2B5EF4-FFF2-40B4-BE49-F238E27FC236}">
              <a16:creationId xmlns:a16="http://schemas.microsoft.com/office/drawing/2014/main" xmlns="" id="{55F9CA76-1632-4B27-B28A-5156B337A653}"/>
            </a:ext>
          </a:extLst>
        </xdr:cNvPr>
        <xdr:cNvSpPr/>
      </xdr:nvSpPr>
      <xdr:spPr>
        <a:xfrm>
          <a:off x="7091376" y="38766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214326</xdr:colOff>
      <xdr:row>16</xdr:row>
      <xdr:rowOff>0</xdr:rowOff>
    </xdr:from>
    <xdr:to>
      <xdr:col>9</xdr:col>
      <xdr:colOff>351486</xdr:colOff>
      <xdr:row>16</xdr:row>
      <xdr:rowOff>137160</xdr:rowOff>
    </xdr:to>
    <xdr:sp macro="" textlink="">
      <xdr:nvSpPr>
        <xdr:cNvPr id="3" name="Bevel 7">
          <a:extLst>
            <a:ext uri="{FF2B5EF4-FFF2-40B4-BE49-F238E27FC236}">
              <a16:creationId xmlns:a16="http://schemas.microsoft.com/office/drawing/2014/main" xmlns="" id="{463B4210-79F9-440D-86CC-FFC24E954258}"/>
            </a:ext>
          </a:extLst>
        </xdr:cNvPr>
        <xdr:cNvSpPr/>
      </xdr:nvSpPr>
      <xdr:spPr>
        <a:xfrm>
          <a:off x="7091376" y="36861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214326</xdr:colOff>
      <xdr:row>18</xdr:row>
      <xdr:rowOff>0</xdr:rowOff>
    </xdr:from>
    <xdr:to>
      <xdr:col>9</xdr:col>
      <xdr:colOff>351486</xdr:colOff>
      <xdr:row>18</xdr:row>
      <xdr:rowOff>137160</xdr:rowOff>
    </xdr:to>
    <xdr:sp macro="" textlink="">
      <xdr:nvSpPr>
        <xdr:cNvPr id="4" name="Bevel 8">
          <a:extLst>
            <a:ext uri="{FF2B5EF4-FFF2-40B4-BE49-F238E27FC236}">
              <a16:creationId xmlns:a16="http://schemas.microsoft.com/office/drawing/2014/main" xmlns="" id="{7CB477A6-26EA-44C5-84F7-087818288737}"/>
            </a:ext>
          </a:extLst>
        </xdr:cNvPr>
        <xdr:cNvSpPr/>
      </xdr:nvSpPr>
      <xdr:spPr>
        <a:xfrm>
          <a:off x="7091376" y="40671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215904</xdr:colOff>
      <xdr:row>20</xdr:row>
      <xdr:rowOff>25428</xdr:rowOff>
    </xdr:from>
    <xdr:to>
      <xdr:col>9</xdr:col>
      <xdr:colOff>353064</xdr:colOff>
      <xdr:row>20</xdr:row>
      <xdr:rowOff>162588</xdr:rowOff>
    </xdr:to>
    <xdr:sp macro="" textlink="">
      <xdr:nvSpPr>
        <xdr:cNvPr id="5" name="Bevel 9">
          <a:extLst>
            <a:ext uri="{FF2B5EF4-FFF2-40B4-BE49-F238E27FC236}">
              <a16:creationId xmlns:a16="http://schemas.microsoft.com/office/drawing/2014/main" xmlns="" id="{823508E4-8292-4B47-BC1C-3FBCE4EE9AF6}"/>
            </a:ext>
          </a:extLst>
        </xdr:cNvPr>
        <xdr:cNvSpPr/>
      </xdr:nvSpPr>
      <xdr:spPr>
        <a:xfrm>
          <a:off x="7092954" y="4473603"/>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215904</xdr:colOff>
      <xdr:row>19</xdr:row>
      <xdr:rowOff>25428</xdr:rowOff>
    </xdr:from>
    <xdr:to>
      <xdr:col>9</xdr:col>
      <xdr:colOff>353064</xdr:colOff>
      <xdr:row>19</xdr:row>
      <xdr:rowOff>162588</xdr:rowOff>
    </xdr:to>
    <xdr:sp macro="" textlink="">
      <xdr:nvSpPr>
        <xdr:cNvPr id="6" name="Bevel 10">
          <a:extLst>
            <a:ext uri="{FF2B5EF4-FFF2-40B4-BE49-F238E27FC236}">
              <a16:creationId xmlns:a16="http://schemas.microsoft.com/office/drawing/2014/main" xmlns="" id="{35CF8077-80B7-4987-A66F-AC50B55FFCC9}"/>
            </a:ext>
          </a:extLst>
        </xdr:cNvPr>
        <xdr:cNvSpPr/>
      </xdr:nvSpPr>
      <xdr:spPr>
        <a:xfrm>
          <a:off x="7092954" y="4283103"/>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215904</xdr:colOff>
      <xdr:row>21</xdr:row>
      <xdr:rowOff>25428</xdr:rowOff>
    </xdr:from>
    <xdr:to>
      <xdr:col>9</xdr:col>
      <xdr:colOff>353064</xdr:colOff>
      <xdr:row>21</xdr:row>
      <xdr:rowOff>162588</xdr:rowOff>
    </xdr:to>
    <xdr:sp macro="" textlink="">
      <xdr:nvSpPr>
        <xdr:cNvPr id="7" name="Bevel 11">
          <a:extLst>
            <a:ext uri="{FF2B5EF4-FFF2-40B4-BE49-F238E27FC236}">
              <a16:creationId xmlns:a16="http://schemas.microsoft.com/office/drawing/2014/main" xmlns="" id="{C6C6A2E0-64EC-4B31-B88A-6B851D8C3F46}"/>
            </a:ext>
          </a:extLst>
        </xdr:cNvPr>
        <xdr:cNvSpPr/>
      </xdr:nvSpPr>
      <xdr:spPr>
        <a:xfrm>
          <a:off x="7092954" y="4664103"/>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217482</xdr:colOff>
      <xdr:row>22</xdr:row>
      <xdr:rowOff>34956</xdr:rowOff>
    </xdr:from>
    <xdr:to>
      <xdr:col>9</xdr:col>
      <xdr:colOff>354642</xdr:colOff>
      <xdr:row>22</xdr:row>
      <xdr:rowOff>172116</xdr:rowOff>
    </xdr:to>
    <xdr:sp macro="" textlink="">
      <xdr:nvSpPr>
        <xdr:cNvPr id="8" name="Bevel 12">
          <a:extLst>
            <a:ext uri="{FF2B5EF4-FFF2-40B4-BE49-F238E27FC236}">
              <a16:creationId xmlns:a16="http://schemas.microsoft.com/office/drawing/2014/main" xmlns="" id="{28F561AE-40EB-4A5F-896D-BA3D3B3B417F}"/>
            </a:ext>
          </a:extLst>
        </xdr:cNvPr>
        <xdr:cNvSpPr/>
      </xdr:nvSpPr>
      <xdr:spPr>
        <a:xfrm>
          <a:off x="7094532" y="4864131"/>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219070</xdr:colOff>
      <xdr:row>23</xdr:row>
      <xdr:rowOff>28606</xdr:rowOff>
    </xdr:from>
    <xdr:to>
      <xdr:col>9</xdr:col>
      <xdr:colOff>356230</xdr:colOff>
      <xdr:row>23</xdr:row>
      <xdr:rowOff>165766</xdr:rowOff>
    </xdr:to>
    <xdr:sp macro="" textlink="">
      <xdr:nvSpPr>
        <xdr:cNvPr id="9" name="Bevel 13">
          <a:extLst>
            <a:ext uri="{FF2B5EF4-FFF2-40B4-BE49-F238E27FC236}">
              <a16:creationId xmlns:a16="http://schemas.microsoft.com/office/drawing/2014/main" xmlns="" id="{24C098D3-316C-49F0-AE9E-D925EEE8EEF4}"/>
            </a:ext>
          </a:extLst>
        </xdr:cNvPr>
        <xdr:cNvSpPr/>
      </xdr:nvSpPr>
      <xdr:spPr>
        <a:xfrm>
          <a:off x="7096120" y="5048281"/>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212720</xdr:colOff>
      <xdr:row>24</xdr:row>
      <xdr:rowOff>38130</xdr:rowOff>
    </xdr:from>
    <xdr:to>
      <xdr:col>9</xdr:col>
      <xdr:colOff>349880</xdr:colOff>
      <xdr:row>24</xdr:row>
      <xdr:rowOff>175290</xdr:rowOff>
    </xdr:to>
    <xdr:sp macro="" textlink="">
      <xdr:nvSpPr>
        <xdr:cNvPr id="10" name="Bevel 14">
          <a:extLst>
            <a:ext uri="{FF2B5EF4-FFF2-40B4-BE49-F238E27FC236}">
              <a16:creationId xmlns:a16="http://schemas.microsoft.com/office/drawing/2014/main" xmlns="" id="{BFF07E28-80AC-405A-8DDD-5A7041612A77}"/>
            </a:ext>
          </a:extLst>
        </xdr:cNvPr>
        <xdr:cNvSpPr/>
      </xdr:nvSpPr>
      <xdr:spPr>
        <a:xfrm>
          <a:off x="7089770" y="524830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214326</xdr:colOff>
      <xdr:row>17</xdr:row>
      <xdr:rowOff>0</xdr:rowOff>
    </xdr:from>
    <xdr:to>
      <xdr:col>9</xdr:col>
      <xdr:colOff>351486</xdr:colOff>
      <xdr:row>17</xdr:row>
      <xdr:rowOff>137160</xdr:rowOff>
    </xdr:to>
    <xdr:sp macro="" textlink="">
      <xdr:nvSpPr>
        <xdr:cNvPr id="2" name="Bevel 6">
          <a:extLst>
            <a:ext uri="{FF2B5EF4-FFF2-40B4-BE49-F238E27FC236}">
              <a16:creationId xmlns:a16="http://schemas.microsoft.com/office/drawing/2014/main" xmlns="" id="{A0211246-FD9B-4C36-8D5C-DC8099660D9D}"/>
            </a:ext>
          </a:extLst>
        </xdr:cNvPr>
        <xdr:cNvSpPr/>
      </xdr:nvSpPr>
      <xdr:spPr>
        <a:xfrm>
          <a:off x="838200" y="3876675"/>
          <a:ext cx="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214326</xdr:colOff>
      <xdr:row>16</xdr:row>
      <xdr:rowOff>0</xdr:rowOff>
    </xdr:from>
    <xdr:to>
      <xdr:col>9</xdr:col>
      <xdr:colOff>351486</xdr:colOff>
      <xdr:row>16</xdr:row>
      <xdr:rowOff>137160</xdr:rowOff>
    </xdr:to>
    <xdr:sp macro="" textlink="">
      <xdr:nvSpPr>
        <xdr:cNvPr id="3" name="Bevel 7">
          <a:extLst>
            <a:ext uri="{FF2B5EF4-FFF2-40B4-BE49-F238E27FC236}">
              <a16:creationId xmlns:a16="http://schemas.microsoft.com/office/drawing/2014/main" xmlns="" id="{5E974100-8CAF-437B-823B-321D664348F1}"/>
            </a:ext>
          </a:extLst>
        </xdr:cNvPr>
        <xdr:cNvSpPr/>
      </xdr:nvSpPr>
      <xdr:spPr>
        <a:xfrm>
          <a:off x="838200" y="3686175"/>
          <a:ext cx="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214326</xdr:colOff>
      <xdr:row>18</xdr:row>
      <xdr:rowOff>0</xdr:rowOff>
    </xdr:from>
    <xdr:to>
      <xdr:col>9</xdr:col>
      <xdr:colOff>351486</xdr:colOff>
      <xdr:row>18</xdr:row>
      <xdr:rowOff>137160</xdr:rowOff>
    </xdr:to>
    <xdr:sp macro="" textlink="">
      <xdr:nvSpPr>
        <xdr:cNvPr id="4" name="Bevel 8">
          <a:extLst>
            <a:ext uri="{FF2B5EF4-FFF2-40B4-BE49-F238E27FC236}">
              <a16:creationId xmlns:a16="http://schemas.microsoft.com/office/drawing/2014/main" xmlns="" id="{FB27C563-E42A-4440-BEB4-972C0100CD94}"/>
            </a:ext>
          </a:extLst>
        </xdr:cNvPr>
        <xdr:cNvSpPr/>
      </xdr:nvSpPr>
      <xdr:spPr>
        <a:xfrm>
          <a:off x="838200" y="4067175"/>
          <a:ext cx="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215904</xdr:colOff>
      <xdr:row>20</xdr:row>
      <xdr:rowOff>25428</xdr:rowOff>
    </xdr:from>
    <xdr:to>
      <xdr:col>9</xdr:col>
      <xdr:colOff>353064</xdr:colOff>
      <xdr:row>20</xdr:row>
      <xdr:rowOff>162588</xdr:rowOff>
    </xdr:to>
    <xdr:sp macro="" textlink="">
      <xdr:nvSpPr>
        <xdr:cNvPr id="5" name="Bevel 9">
          <a:extLst>
            <a:ext uri="{FF2B5EF4-FFF2-40B4-BE49-F238E27FC236}">
              <a16:creationId xmlns:a16="http://schemas.microsoft.com/office/drawing/2014/main" xmlns="" id="{F6DCC341-374E-41DB-A81A-F34A4E54E122}"/>
            </a:ext>
          </a:extLst>
        </xdr:cNvPr>
        <xdr:cNvSpPr/>
      </xdr:nvSpPr>
      <xdr:spPr>
        <a:xfrm>
          <a:off x="838200" y="4473603"/>
          <a:ext cx="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215904</xdr:colOff>
      <xdr:row>19</xdr:row>
      <xdr:rowOff>25428</xdr:rowOff>
    </xdr:from>
    <xdr:to>
      <xdr:col>9</xdr:col>
      <xdr:colOff>353064</xdr:colOff>
      <xdr:row>19</xdr:row>
      <xdr:rowOff>162588</xdr:rowOff>
    </xdr:to>
    <xdr:sp macro="" textlink="">
      <xdr:nvSpPr>
        <xdr:cNvPr id="6" name="Bevel 10">
          <a:extLst>
            <a:ext uri="{FF2B5EF4-FFF2-40B4-BE49-F238E27FC236}">
              <a16:creationId xmlns:a16="http://schemas.microsoft.com/office/drawing/2014/main" xmlns="" id="{B99FBB40-6B8B-40F8-9FAC-C01699F20693}"/>
            </a:ext>
          </a:extLst>
        </xdr:cNvPr>
        <xdr:cNvSpPr/>
      </xdr:nvSpPr>
      <xdr:spPr>
        <a:xfrm>
          <a:off x="838200" y="4283103"/>
          <a:ext cx="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215904</xdr:colOff>
      <xdr:row>21</xdr:row>
      <xdr:rowOff>25428</xdr:rowOff>
    </xdr:from>
    <xdr:to>
      <xdr:col>9</xdr:col>
      <xdr:colOff>353064</xdr:colOff>
      <xdr:row>21</xdr:row>
      <xdr:rowOff>162588</xdr:rowOff>
    </xdr:to>
    <xdr:sp macro="" textlink="">
      <xdr:nvSpPr>
        <xdr:cNvPr id="7" name="Bevel 11">
          <a:extLst>
            <a:ext uri="{FF2B5EF4-FFF2-40B4-BE49-F238E27FC236}">
              <a16:creationId xmlns:a16="http://schemas.microsoft.com/office/drawing/2014/main" xmlns="" id="{AEB3E4C5-87CE-4A69-B5C7-BF8999EC3D0A}"/>
            </a:ext>
          </a:extLst>
        </xdr:cNvPr>
        <xdr:cNvSpPr/>
      </xdr:nvSpPr>
      <xdr:spPr>
        <a:xfrm>
          <a:off x="838200" y="4664103"/>
          <a:ext cx="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217482</xdr:colOff>
      <xdr:row>22</xdr:row>
      <xdr:rowOff>34956</xdr:rowOff>
    </xdr:from>
    <xdr:to>
      <xdr:col>9</xdr:col>
      <xdr:colOff>354642</xdr:colOff>
      <xdr:row>22</xdr:row>
      <xdr:rowOff>172116</xdr:rowOff>
    </xdr:to>
    <xdr:sp macro="" textlink="">
      <xdr:nvSpPr>
        <xdr:cNvPr id="8" name="Bevel 12">
          <a:extLst>
            <a:ext uri="{FF2B5EF4-FFF2-40B4-BE49-F238E27FC236}">
              <a16:creationId xmlns:a16="http://schemas.microsoft.com/office/drawing/2014/main" xmlns="" id="{799FE635-2903-4383-8BE2-82C530A0C56F}"/>
            </a:ext>
          </a:extLst>
        </xdr:cNvPr>
        <xdr:cNvSpPr/>
      </xdr:nvSpPr>
      <xdr:spPr>
        <a:xfrm>
          <a:off x="838200" y="4864131"/>
          <a:ext cx="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219070</xdr:colOff>
      <xdr:row>23</xdr:row>
      <xdr:rowOff>28606</xdr:rowOff>
    </xdr:from>
    <xdr:to>
      <xdr:col>9</xdr:col>
      <xdr:colOff>356230</xdr:colOff>
      <xdr:row>23</xdr:row>
      <xdr:rowOff>165766</xdr:rowOff>
    </xdr:to>
    <xdr:sp macro="" textlink="">
      <xdr:nvSpPr>
        <xdr:cNvPr id="9" name="Bevel 13">
          <a:extLst>
            <a:ext uri="{FF2B5EF4-FFF2-40B4-BE49-F238E27FC236}">
              <a16:creationId xmlns:a16="http://schemas.microsoft.com/office/drawing/2014/main" xmlns="" id="{173F975D-1E57-4C96-8D63-3492AEF56E1F}"/>
            </a:ext>
          </a:extLst>
        </xdr:cNvPr>
        <xdr:cNvSpPr/>
      </xdr:nvSpPr>
      <xdr:spPr>
        <a:xfrm>
          <a:off x="838200" y="5048281"/>
          <a:ext cx="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212720</xdr:colOff>
      <xdr:row>24</xdr:row>
      <xdr:rowOff>38130</xdr:rowOff>
    </xdr:from>
    <xdr:to>
      <xdr:col>9</xdr:col>
      <xdr:colOff>349880</xdr:colOff>
      <xdr:row>24</xdr:row>
      <xdr:rowOff>175290</xdr:rowOff>
    </xdr:to>
    <xdr:sp macro="" textlink="">
      <xdr:nvSpPr>
        <xdr:cNvPr id="10" name="Bevel 14">
          <a:extLst>
            <a:ext uri="{FF2B5EF4-FFF2-40B4-BE49-F238E27FC236}">
              <a16:creationId xmlns:a16="http://schemas.microsoft.com/office/drawing/2014/main" xmlns="" id="{5EAFD7D5-7730-4ADB-8A53-2FF0007D8AA7}"/>
            </a:ext>
          </a:extLst>
        </xdr:cNvPr>
        <xdr:cNvSpPr/>
      </xdr:nvSpPr>
      <xdr:spPr>
        <a:xfrm>
          <a:off x="838200" y="5248305"/>
          <a:ext cx="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214326</xdr:colOff>
      <xdr:row>19</xdr:row>
      <xdr:rowOff>0</xdr:rowOff>
    </xdr:from>
    <xdr:to>
      <xdr:col>8</xdr:col>
      <xdr:colOff>351486</xdr:colOff>
      <xdr:row>19</xdr:row>
      <xdr:rowOff>137160</xdr:rowOff>
    </xdr:to>
    <xdr:sp macro="" textlink="">
      <xdr:nvSpPr>
        <xdr:cNvPr id="2" name="Bevel 1">
          <a:extLst>
            <a:ext uri="{FF2B5EF4-FFF2-40B4-BE49-F238E27FC236}">
              <a16:creationId xmlns:a16="http://schemas.microsoft.com/office/drawing/2014/main" xmlns="" id="{00000000-0008-0000-0200-000002000000}"/>
            </a:ext>
          </a:extLst>
        </xdr:cNvPr>
        <xdr:cNvSpPr/>
      </xdr:nvSpPr>
      <xdr:spPr>
        <a:xfrm>
          <a:off x="6881826" y="42862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214326</xdr:colOff>
      <xdr:row>18</xdr:row>
      <xdr:rowOff>0</xdr:rowOff>
    </xdr:from>
    <xdr:to>
      <xdr:col>8</xdr:col>
      <xdr:colOff>351486</xdr:colOff>
      <xdr:row>18</xdr:row>
      <xdr:rowOff>137160</xdr:rowOff>
    </xdr:to>
    <xdr:sp macro="" textlink="">
      <xdr:nvSpPr>
        <xdr:cNvPr id="3" name="Bevel 2">
          <a:extLst>
            <a:ext uri="{FF2B5EF4-FFF2-40B4-BE49-F238E27FC236}">
              <a16:creationId xmlns:a16="http://schemas.microsoft.com/office/drawing/2014/main" xmlns="" id="{00000000-0008-0000-0200-000003000000}"/>
            </a:ext>
          </a:extLst>
        </xdr:cNvPr>
        <xdr:cNvSpPr/>
      </xdr:nvSpPr>
      <xdr:spPr>
        <a:xfrm>
          <a:off x="6881826" y="40957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214326</xdr:colOff>
      <xdr:row>20</xdr:row>
      <xdr:rowOff>0</xdr:rowOff>
    </xdr:from>
    <xdr:to>
      <xdr:col>8</xdr:col>
      <xdr:colOff>351486</xdr:colOff>
      <xdr:row>20</xdr:row>
      <xdr:rowOff>137160</xdr:rowOff>
    </xdr:to>
    <xdr:sp macro="" textlink="">
      <xdr:nvSpPr>
        <xdr:cNvPr id="4" name="Bevel 3">
          <a:extLst>
            <a:ext uri="{FF2B5EF4-FFF2-40B4-BE49-F238E27FC236}">
              <a16:creationId xmlns:a16="http://schemas.microsoft.com/office/drawing/2014/main" xmlns="" id="{00000000-0008-0000-0200-000004000000}"/>
            </a:ext>
          </a:extLst>
        </xdr:cNvPr>
        <xdr:cNvSpPr/>
      </xdr:nvSpPr>
      <xdr:spPr>
        <a:xfrm>
          <a:off x="6881826" y="44767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215904</xdr:colOff>
      <xdr:row>22</xdr:row>
      <xdr:rowOff>25428</xdr:rowOff>
    </xdr:from>
    <xdr:to>
      <xdr:col>8</xdr:col>
      <xdr:colOff>353064</xdr:colOff>
      <xdr:row>22</xdr:row>
      <xdr:rowOff>162588</xdr:rowOff>
    </xdr:to>
    <xdr:sp macro="" textlink="">
      <xdr:nvSpPr>
        <xdr:cNvPr id="5" name="Bevel 4">
          <a:extLst>
            <a:ext uri="{FF2B5EF4-FFF2-40B4-BE49-F238E27FC236}">
              <a16:creationId xmlns:a16="http://schemas.microsoft.com/office/drawing/2014/main" xmlns="" id="{00000000-0008-0000-0200-000005000000}"/>
            </a:ext>
          </a:extLst>
        </xdr:cNvPr>
        <xdr:cNvSpPr/>
      </xdr:nvSpPr>
      <xdr:spPr>
        <a:xfrm>
          <a:off x="6883404" y="4883178"/>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215904</xdr:colOff>
      <xdr:row>21</xdr:row>
      <xdr:rowOff>25428</xdr:rowOff>
    </xdr:from>
    <xdr:to>
      <xdr:col>8</xdr:col>
      <xdr:colOff>353064</xdr:colOff>
      <xdr:row>21</xdr:row>
      <xdr:rowOff>162588</xdr:rowOff>
    </xdr:to>
    <xdr:sp macro="" textlink="">
      <xdr:nvSpPr>
        <xdr:cNvPr id="6" name="Bevel 5">
          <a:extLst>
            <a:ext uri="{FF2B5EF4-FFF2-40B4-BE49-F238E27FC236}">
              <a16:creationId xmlns:a16="http://schemas.microsoft.com/office/drawing/2014/main" xmlns="" id="{00000000-0008-0000-0200-000006000000}"/>
            </a:ext>
          </a:extLst>
        </xdr:cNvPr>
        <xdr:cNvSpPr/>
      </xdr:nvSpPr>
      <xdr:spPr>
        <a:xfrm>
          <a:off x="6883404" y="4692678"/>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215904</xdr:colOff>
      <xdr:row>23</xdr:row>
      <xdr:rowOff>25428</xdr:rowOff>
    </xdr:from>
    <xdr:to>
      <xdr:col>8</xdr:col>
      <xdr:colOff>353064</xdr:colOff>
      <xdr:row>23</xdr:row>
      <xdr:rowOff>162588</xdr:rowOff>
    </xdr:to>
    <xdr:sp macro="" textlink="">
      <xdr:nvSpPr>
        <xdr:cNvPr id="7" name="Bevel 6">
          <a:extLst>
            <a:ext uri="{FF2B5EF4-FFF2-40B4-BE49-F238E27FC236}">
              <a16:creationId xmlns:a16="http://schemas.microsoft.com/office/drawing/2014/main" xmlns="" id="{00000000-0008-0000-0200-000007000000}"/>
            </a:ext>
          </a:extLst>
        </xdr:cNvPr>
        <xdr:cNvSpPr/>
      </xdr:nvSpPr>
      <xdr:spPr>
        <a:xfrm>
          <a:off x="6883404" y="5073678"/>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217482</xdr:colOff>
      <xdr:row>24</xdr:row>
      <xdr:rowOff>34956</xdr:rowOff>
    </xdr:from>
    <xdr:to>
      <xdr:col>8</xdr:col>
      <xdr:colOff>354642</xdr:colOff>
      <xdr:row>24</xdr:row>
      <xdr:rowOff>172116</xdr:rowOff>
    </xdr:to>
    <xdr:sp macro="" textlink="">
      <xdr:nvSpPr>
        <xdr:cNvPr id="8" name="Bevel 7">
          <a:extLst>
            <a:ext uri="{FF2B5EF4-FFF2-40B4-BE49-F238E27FC236}">
              <a16:creationId xmlns:a16="http://schemas.microsoft.com/office/drawing/2014/main" xmlns="" id="{00000000-0008-0000-0200-000008000000}"/>
            </a:ext>
          </a:extLst>
        </xdr:cNvPr>
        <xdr:cNvSpPr/>
      </xdr:nvSpPr>
      <xdr:spPr>
        <a:xfrm>
          <a:off x="6884982" y="5273706"/>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219070</xdr:colOff>
      <xdr:row>25</xdr:row>
      <xdr:rowOff>28606</xdr:rowOff>
    </xdr:from>
    <xdr:to>
      <xdr:col>8</xdr:col>
      <xdr:colOff>356230</xdr:colOff>
      <xdr:row>25</xdr:row>
      <xdr:rowOff>165766</xdr:rowOff>
    </xdr:to>
    <xdr:sp macro="" textlink="">
      <xdr:nvSpPr>
        <xdr:cNvPr id="9" name="Bevel 8">
          <a:extLst>
            <a:ext uri="{FF2B5EF4-FFF2-40B4-BE49-F238E27FC236}">
              <a16:creationId xmlns:a16="http://schemas.microsoft.com/office/drawing/2014/main" xmlns="" id="{00000000-0008-0000-0200-000009000000}"/>
            </a:ext>
          </a:extLst>
        </xdr:cNvPr>
        <xdr:cNvSpPr/>
      </xdr:nvSpPr>
      <xdr:spPr>
        <a:xfrm>
          <a:off x="6886570" y="5457856"/>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212720</xdr:colOff>
      <xdr:row>26</xdr:row>
      <xdr:rowOff>38130</xdr:rowOff>
    </xdr:from>
    <xdr:to>
      <xdr:col>8</xdr:col>
      <xdr:colOff>349880</xdr:colOff>
      <xdr:row>26</xdr:row>
      <xdr:rowOff>175290</xdr:rowOff>
    </xdr:to>
    <xdr:sp macro="" textlink="">
      <xdr:nvSpPr>
        <xdr:cNvPr id="10" name="Bevel 9">
          <a:extLst>
            <a:ext uri="{FF2B5EF4-FFF2-40B4-BE49-F238E27FC236}">
              <a16:creationId xmlns:a16="http://schemas.microsoft.com/office/drawing/2014/main" xmlns="" id="{00000000-0008-0000-0200-00000A000000}"/>
            </a:ext>
          </a:extLst>
        </xdr:cNvPr>
        <xdr:cNvSpPr/>
      </xdr:nvSpPr>
      <xdr:spPr>
        <a:xfrm>
          <a:off x="6880220" y="565788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xdr:col>
      <xdr:colOff>23800</xdr:colOff>
      <xdr:row>11</xdr:row>
      <xdr:rowOff>23813</xdr:rowOff>
    </xdr:from>
    <xdr:to>
      <xdr:col>2</xdr:col>
      <xdr:colOff>160960</xdr:colOff>
      <xdr:row>11</xdr:row>
      <xdr:rowOff>160973</xdr:rowOff>
    </xdr:to>
    <xdr:sp macro="" textlink="">
      <xdr:nvSpPr>
        <xdr:cNvPr id="11" name="Bevel 10">
          <a:extLst>
            <a:ext uri="{FF2B5EF4-FFF2-40B4-BE49-F238E27FC236}">
              <a16:creationId xmlns:a16="http://schemas.microsoft.com/office/drawing/2014/main" xmlns="" id="{00000000-0008-0000-0200-00000B000000}"/>
            </a:ext>
          </a:extLst>
        </xdr:cNvPr>
        <xdr:cNvSpPr/>
      </xdr:nvSpPr>
      <xdr:spPr>
        <a:xfrm>
          <a:off x="2881300" y="2786063"/>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3</xdr:col>
      <xdr:colOff>223836</xdr:colOff>
      <xdr:row>11</xdr:row>
      <xdr:rowOff>33338</xdr:rowOff>
    </xdr:from>
    <xdr:to>
      <xdr:col>3</xdr:col>
      <xdr:colOff>360996</xdr:colOff>
      <xdr:row>11</xdr:row>
      <xdr:rowOff>170498</xdr:rowOff>
    </xdr:to>
    <xdr:sp macro="" textlink="">
      <xdr:nvSpPr>
        <xdr:cNvPr id="12" name="Bevel 11">
          <a:extLst>
            <a:ext uri="{FF2B5EF4-FFF2-40B4-BE49-F238E27FC236}">
              <a16:creationId xmlns:a16="http://schemas.microsoft.com/office/drawing/2014/main" xmlns="" id="{00000000-0008-0000-0200-00000C000000}"/>
            </a:ext>
          </a:extLst>
        </xdr:cNvPr>
        <xdr:cNvSpPr/>
      </xdr:nvSpPr>
      <xdr:spPr>
        <a:xfrm>
          <a:off x="3662361" y="2795588"/>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twoCellAnchor>
    <xdr:from>
      <xdr:col>4</xdr:col>
      <xdr:colOff>217486</xdr:colOff>
      <xdr:row>11</xdr:row>
      <xdr:rowOff>19051</xdr:rowOff>
    </xdr:from>
    <xdr:to>
      <xdr:col>4</xdr:col>
      <xdr:colOff>354646</xdr:colOff>
      <xdr:row>11</xdr:row>
      <xdr:rowOff>156211</xdr:rowOff>
    </xdr:to>
    <xdr:sp macro="" textlink="">
      <xdr:nvSpPr>
        <xdr:cNvPr id="13" name="Bevel 12">
          <a:extLst>
            <a:ext uri="{FF2B5EF4-FFF2-40B4-BE49-F238E27FC236}">
              <a16:creationId xmlns:a16="http://schemas.microsoft.com/office/drawing/2014/main" xmlns="" id="{00000000-0008-0000-0200-00000D000000}"/>
            </a:ext>
          </a:extLst>
        </xdr:cNvPr>
        <xdr:cNvSpPr/>
      </xdr:nvSpPr>
      <xdr:spPr>
        <a:xfrm>
          <a:off x="4237036" y="2781301"/>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twoCellAnchor>
    <xdr:from>
      <xdr:col>5</xdr:col>
      <xdr:colOff>203198</xdr:colOff>
      <xdr:row>11</xdr:row>
      <xdr:rowOff>20639</xdr:rowOff>
    </xdr:from>
    <xdr:to>
      <xdr:col>5</xdr:col>
      <xdr:colOff>340358</xdr:colOff>
      <xdr:row>11</xdr:row>
      <xdr:rowOff>157799</xdr:rowOff>
    </xdr:to>
    <xdr:sp macro="" textlink="">
      <xdr:nvSpPr>
        <xdr:cNvPr id="14" name="Bevel 13">
          <a:extLst>
            <a:ext uri="{FF2B5EF4-FFF2-40B4-BE49-F238E27FC236}">
              <a16:creationId xmlns:a16="http://schemas.microsoft.com/office/drawing/2014/main" xmlns="" id="{00000000-0008-0000-0200-00000E000000}"/>
            </a:ext>
          </a:extLst>
        </xdr:cNvPr>
        <xdr:cNvSpPr/>
      </xdr:nvSpPr>
      <xdr:spPr>
        <a:xfrm>
          <a:off x="4803773" y="2782889"/>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6</xdr:col>
      <xdr:colOff>204786</xdr:colOff>
      <xdr:row>11</xdr:row>
      <xdr:rowOff>30164</xdr:rowOff>
    </xdr:from>
    <xdr:to>
      <xdr:col>6</xdr:col>
      <xdr:colOff>341946</xdr:colOff>
      <xdr:row>11</xdr:row>
      <xdr:rowOff>167324</xdr:rowOff>
    </xdr:to>
    <xdr:sp macro="" textlink="">
      <xdr:nvSpPr>
        <xdr:cNvPr id="15" name="Bevel 14">
          <a:extLst>
            <a:ext uri="{FF2B5EF4-FFF2-40B4-BE49-F238E27FC236}">
              <a16:creationId xmlns:a16="http://schemas.microsoft.com/office/drawing/2014/main" xmlns="" id="{00000000-0008-0000-0200-00000F000000}"/>
            </a:ext>
          </a:extLst>
        </xdr:cNvPr>
        <xdr:cNvSpPr/>
      </xdr:nvSpPr>
      <xdr:spPr>
        <a:xfrm>
          <a:off x="5710236" y="2792414"/>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7</xdr:col>
      <xdr:colOff>166686</xdr:colOff>
      <xdr:row>11</xdr:row>
      <xdr:rowOff>31752</xdr:rowOff>
    </xdr:from>
    <xdr:to>
      <xdr:col>7</xdr:col>
      <xdr:colOff>303846</xdr:colOff>
      <xdr:row>11</xdr:row>
      <xdr:rowOff>168912</xdr:rowOff>
    </xdr:to>
    <xdr:sp macro="" textlink="">
      <xdr:nvSpPr>
        <xdr:cNvPr id="16" name="Bevel 15">
          <a:extLst>
            <a:ext uri="{FF2B5EF4-FFF2-40B4-BE49-F238E27FC236}">
              <a16:creationId xmlns:a16="http://schemas.microsoft.com/office/drawing/2014/main" xmlns="" id="{00000000-0008-0000-0200-000010000000}"/>
            </a:ext>
          </a:extLst>
        </xdr:cNvPr>
        <xdr:cNvSpPr/>
      </xdr:nvSpPr>
      <xdr:spPr>
        <a:xfrm>
          <a:off x="6253161" y="2794002"/>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twoCellAnchor>
    <xdr:from>
      <xdr:col>2</xdr:col>
      <xdr:colOff>25387</xdr:colOff>
      <xdr:row>12</xdr:row>
      <xdr:rowOff>25400</xdr:rowOff>
    </xdr:from>
    <xdr:to>
      <xdr:col>2</xdr:col>
      <xdr:colOff>162547</xdr:colOff>
      <xdr:row>12</xdr:row>
      <xdr:rowOff>162560</xdr:rowOff>
    </xdr:to>
    <xdr:sp macro="" textlink="">
      <xdr:nvSpPr>
        <xdr:cNvPr id="17" name="Bevel 16">
          <a:extLst>
            <a:ext uri="{FF2B5EF4-FFF2-40B4-BE49-F238E27FC236}">
              <a16:creationId xmlns:a16="http://schemas.microsoft.com/office/drawing/2014/main" xmlns="" id="{00000000-0008-0000-0200-000011000000}"/>
            </a:ext>
          </a:extLst>
        </xdr:cNvPr>
        <xdr:cNvSpPr/>
      </xdr:nvSpPr>
      <xdr:spPr>
        <a:xfrm>
          <a:off x="2882887" y="29781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xdr:col>
      <xdr:colOff>26975</xdr:colOff>
      <xdr:row>13</xdr:row>
      <xdr:rowOff>26988</xdr:rowOff>
    </xdr:from>
    <xdr:to>
      <xdr:col>2</xdr:col>
      <xdr:colOff>164135</xdr:colOff>
      <xdr:row>13</xdr:row>
      <xdr:rowOff>164148</xdr:rowOff>
    </xdr:to>
    <xdr:sp macro="" textlink="">
      <xdr:nvSpPr>
        <xdr:cNvPr id="18" name="Bevel 17">
          <a:extLst>
            <a:ext uri="{FF2B5EF4-FFF2-40B4-BE49-F238E27FC236}">
              <a16:creationId xmlns:a16="http://schemas.microsoft.com/office/drawing/2014/main" xmlns="" id="{00000000-0008-0000-0200-000012000000}"/>
            </a:ext>
          </a:extLst>
        </xdr:cNvPr>
        <xdr:cNvSpPr/>
      </xdr:nvSpPr>
      <xdr:spPr>
        <a:xfrm>
          <a:off x="2884475" y="3170238"/>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xdr:col>
      <xdr:colOff>20626</xdr:colOff>
      <xdr:row>14</xdr:row>
      <xdr:rowOff>28575</xdr:rowOff>
    </xdr:from>
    <xdr:to>
      <xdr:col>2</xdr:col>
      <xdr:colOff>157786</xdr:colOff>
      <xdr:row>14</xdr:row>
      <xdr:rowOff>165735</xdr:rowOff>
    </xdr:to>
    <xdr:sp macro="" textlink="">
      <xdr:nvSpPr>
        <xdr:cNvPr id="19" name="Bevel 18">
          <a:extLst>
            <a:ext uri="{FF2B5EF4-FFF2-40B4-BE49-F238E27FC236}">
              <a16:creationId xmlns:a16="http://schemas.microsoft.com/office/drawing/2014/main" xmlns="" id="{00000000-0008-0000-0200-000013000000}"/>
            </a:ext>
          </a:extLst>
        </xdr:cNvPr>
        <xdr:cNvSpPr/>
      </xdr:nvSpPr>
      <xdr:spPr>
        <a:xfrm>
          <a:off x="2878126" y="336232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xdr:col>
      <xdr:colOff>25399</xdr:colOff>
      <xdr:row>15</xdr:row>
      <xdr:rowOff>33338</xdr:rowOff>
    </xdr:from>
    <xdr:to>
      <xdr:col>2</xdr:col>
      <xdr:colOff>162559</xdr:colOff>
      <xdr:row>15</xdr:row>
      <xdr:rowOff>170498</xdr:rowOff>
    </xdr:to>
    <xdr:sp macro="" textlink="">
      <xdr:nvSpPr>
        <xdr:cNvPr id="20" name="Bevel 19">
          <a:extLst>
            <a:ext uri="{FF2B5EF4-FFF2-40B4-BE49-F238E27FC236}">
              <a16:creationId xmlns:a16="http://schemas.microsoft.com/office/drawing/2014/main" xmlns="" id="{00000000-0008-0000-0200-000014000000}"/>
            </a:ext>
          </a:extLst>
        </xdr:cNvPr>
        <xdr:cNvSpPr/>
      </xdr:nvSpPr>
      <xdr:spPr>
        <a:xfrm>
          <a:off x="2882899" y="3557588"/>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twoCellAnchor>
    <xdr:from>
      <xdr:col>2</xdr:col>
      <xdr:colOff>26987</xdr:colOff>
      <xdr:row>16</xdr:row>
      <xdr:rowOff>34925</xdr:rowOff>
    </xdr:from>
    <xdr:to>
      <xdr:col>2</xdr:col>
      <xdr:colOff>164147</xdr:colOff>
      <xdr:row>16</xdr:row>
      <xdr:rowOff>172085</xdr:rowOff>
    </xdr:to>
    <xdr:sp macro="" textlink="">
      <xdr:nvSpPr>
        <xdr:cNvPr id="21" name="Bevel 20">
          <a:extLst>
            <a:ext uri="{FF2B5EF4-FFF2-40B4-BE49-F238E27FC236}">
              <a16:creationId xmlns:a16="http://schemas.microsoft.com/office/drawing/2014/main" xmlns="" id="{00000000-0008-0000-0200-000015000000}"/>
            </a:ext>
          </a:extLst>
        </xdr:cNvPr>
        <xdr:cNvSpPr/>
      </xdr:nvSpPr>
      <xdr:spPr>
        <a:xfrm>
          <a:off x="2884487" y="3749675"/>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twoCellAnchor>
    <xdr:from>
      <xdr:col>2</xdr:col>
      <xdr:colOff>28575</xdr:colOff>
      <xdr:row>17</xdr:row>
      <xdr:rowOff>36513</xdr:rowOff>
    </xdr:from>
    <xdr:to>
      <xdr:col>2</xdr:col>
      <xdr:colOff>165735</xdr:colOff>
      <xdr:row>17</xdr:row>
      <xdr:rowOff>173673</xdr:rowOff>
    </xdr:to>
    <xdr:sp macro="" textlink="">
      <xdr:nvSpPr>
        <xdr:cNvPr id="22" name="Bevel 21">
          <a:extLst>
            <a:ext uri="{FF2B5EF4-FFF2-40B4-BE49-F238E27FC236}">
              <a16:creationId xmlns:a16="http://schemas.microsoft.com/office/drawing/2014/main" xmlns="" id="{00000000-0008-0000-0200-000016000000}"/>
            </a:ext>
          </a:extLst>
        </xdr:cNvPr>
        <xdr:cNvSpPr/>
      </xdr:nvSpPr>
      <xdr:spPr>
        <a:xfrm>
          <a:off x="2886075" y="3941763"/>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twoCellAnchor>
    <xdr:from>
      <xdr:col>5</xdr:col>
      <xdr:colOff>28573</xdr:colOff>
      <xdr:row>18</xdr:row>
      <xdr:rowOff>20639</xdr:rowOff>
    </xdr:from>
    <xdr:to>
      <xdr:col>5</xdr:col>
      <xdr:colOff>165733</xdr:colOff>
      <xdr:row>18</xdr:row>
      <xdr:rowOff>157799</xdr:rowOff>
    </xdr:to>
    <xdr:sp macro="" textlink="">
      <xdr:nvSpPr>
        <xdr:cNvPr id="23" name="Bevel 22">
          <a:extLst>
            <a:ext uri="{FF2B5EF4-FFF2-40B4-BE49-F238E27FC236}">
              <a16:creationId xmlns:a16="http://schemas.microsoft.com/office/drawing/2014/main" xmlns="" id="{00000000-0008-0000-0200-000017000000}"/>
            </a:ext>
          </a:extLst>
        </xdr:cNvPr>
        <xdr:cNvSpPr/>
      </xdr:nvSpPr>
      <xdr:spPr>
        <a:xfrm>
          <a:off x="4629148" y="4116389"/>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5</xdr:col>
      <xdr:colOff>30162</xdr:colOff>
      <xdr:row>19</xdr:row>
      <xdr:rowOff>30163</xdr:rowOff>
    </xdr:from>
    <xdr:to>
      <xdr:col>5</xdr:col>
      <xdr:colOff>167322</xdr:colOff>
      <xdr:row>19</xdr:row>
      <xdr:rowOff>167323</xdr:rowOff>
    </xdr:to>
    <xdr:sp macro="" textlink="">
      <xdr:nvSpPr>
        <xdr:cNvPr id="24" name="Bevel 23">
          <a:extLst>
            <a:ext uri="{FF2B5EF4-FFF2-40B4-BE49-F238E27FC236}">
              <a16:creationId xmlns:a16="http://schemas.microsoft.com/office/drawing/2014/main" xmlns="" id="{00000000-0008-0000-0200-000018000000}"/>
            </a:ext>
          </a:extLst>
        </xdr:cNvPr>
        <xdr:cNvSpPr/>
      </xdr:nvSpPr>
      <xdr:spPr>
        <a:xfrm>
          <a:off x="4630737" y="4316413"/>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214326</xdr:colOff>
      <xdr:row>19</xdr:row>
      <xdr:rowOff>0</xdr:rowOff>
    </xdr:from>
    <xdr:to>
      <xdr:col>10</xdr:col>
      <xdr:colOff>351486</xdr:colOff>
      <xdr:row>19</xdr:row>
      <xdr:rowOff>137160</xdr:rowOff>
    </xdr:to>
    <xdr:sp macro="" textlink="">
      <xdr:nvSpPr>
        <xdr:cNvPr id="2" name="Bevel 1">
          <a:extLst>
            <a:ext uri="{FF2B5EF4-FFF2-40B4-BE49-F238E27FC236}">
              <a16:creationId xmlns:a16="http://schemas.microsoft.com/office/drawing/2014/main" xmlns="" id="{00000000-0008-0000-0300-000002000000}"/>
            </a:ext>
          </a:extLst>
        </xdr:cNvPr>
        <xdr:cNvSpPr/>
      </xdr:nvSpPr>
      <xdr:spPr>
        <a:xfrm>
          <a:off x="6557976" y="370522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214326</xdr:colOff>
      <xdr:row>18</xdr:row>
      <xdr:rowOff>0</xdr:rowOff>
    </xdr:from>
    <xdr:to>
      <xdr:col>10</xdr:col>
      <xdr:colOff>351486</xdr:colOff>
      <xdr:row>18</xdr:row>
      <xdr:rowOff>137160</xdr:rowOff>
    </xdr:to>
    <xdr:sp macro="" textlink="">
      <xdr:nvSpPr>
        <xdr:cNvPr id="3" name="Bevel 2">
          <a:extLst>
            <a:ext uri="{FF2B5EF4-FFF2-40B4-BE49-F238E27FC236}">
              <a16:creationId xmlns:a16="http://schemas.microsoft.com/office/drawing/2014/main" xmlns="" id="{00000000-0008-0000-0300-000003000000}"/>
            </a:ext>
          </a:extLst>
        </xdr:cNvPr>
        <xdr:cNvSpPr/>
      </xdr:nvSpPr>
      <xdr:spPr>
        <a:xfrm>
          <a:off x="6557976" y="351472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214326</xdr:colOff>
      <xdr:row>20</xdr:row>
      <xdr:rowOff>0</xdr:rowOff>
    </xdr:from>
    <xdr:to>
      <xdr:col>10</xdr:col>
      <xdr:colOff>351486</xdr:colOff>
      <xdr:row>20</xdr:row>
      <xdr:rowOff>137160</xdr:rowOff>
    </xdr:to>
    <xdr:sp macro="" textlink="">
      <xdr:nvSpPr>
        <xdr:cNvPr id="4" name="Bevel 3">
          <a:extLst>
            <a:ext uri="{FF2B5EF4-FFF2-40B4-BE49-F238E27FC236}">
              <a16:creationId xmlns:a16="http://schemas.microsoft.com/office/drawing/2014/main" xmlns="" id="{00000000-0008-0000-0300-000004000000}"/>
            </a:ext>
          </a:extLst>
        </xdr:cNvPr>
        <xdr:cNvSpPr/>
      </xdr:nvSpPr>
      <xdr:spPr>
        <a:xfrm>
          <a:off x="6557976" y="389572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215904</xdr:colOff>
      <xdr:row>22</xdr:row>
      <xdr:rowOff>25428</xdr:rowOff>
    </xdr:from>
    <xdr:to>
      <xdr:col>10</xdr:col>
      <xdr:colOff>353064</xdr:colOff>
      <xdr:row>22</xdr:row>
      <xdr:rowOff>162588</xdr:rowOff>
    </xdr:to>
    <xdr:sp macro="" textlink="">
      <xdr:nvSpPr>
        <xdr:cNvPr id="5" name="Bevel 4">
          <a:extLst>
            <a:ext uri="{FF2B5EF4-FFF2-40B4-BE49-F238E27FC236}">
              <a16:creationId xmlns:a16="http://schemas.microsoft.com/office/drawing/2014/main" xmlns="" id="{00000000-0008-0000-0300-000005000000}"/>
            </a:ext>
          </a:extLst>
        </xdr:cNvPr>
        <xdr:cNvSpPr/>
      </xdr:nvSpPr>
      <xdr:spPr>
        <a:xfrm>
          <a:off x="6559554" y="4302153"/>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215904</xdr:colOff>
      <xdr:row>21</xdr:row>
      <xdr:rowOff>25428</xdr:rowOff>
    </xdr:from>
    <xdr:to>
      <xdr:col>10</xdr:col>
      <xdr:colOff>353064</xdr:colOff>
      <xdr:row>21</xdr:row>
      <xdr:rowOff>162588</xdr:rowOff>
    </xdr:to>
    <xdr:sp macro="" textlink="">
      <xdr:nvSpPr>
        <xdr:cNvPr id="6" name="Bevel 5">
          <a:extLst>
            <a:ext uri="{FF2B5EF4-FFF2-40B4-BE49-F238E27FC236}">
              <a16:creationId xmlns:a16="http://schemas.microsoft.com/office/drawing/2014/main" xmlns="" id="{00000000-0008-0000-0300-000006000000}"/>
            </a:ext>
          </a:extLst>
        </xdr:cNvPr>
        <xdr:cNvSpPr/>
      </xdr:nvSpPr>
      <xdr:spPr>
        <a:xfrm>
          <a:off x="6559554" y="4111653"/>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215904</xdr:colOff>
      <xdr:row>23</xdr:row>
      <xdr:rowOff>25428</xdr:rowOff>
    </xdr:from>
    <xdr:to>
      <xdr:col>10</xdr:col>
      <xdr:colOff>353064</xdr:colOff>
      <xdr:row>23</xdr:row>
      <xdr:rowOff>162588</xdr:rowOff>
    </xdr:to>
    <xdr:sp macro="" textlink="">
      <xdr:nvSpPr>
        <xdr:cNvPr id="7" name="Bevel 6">
          <a:extLst>
            <a:ext uri="{FF2B5EF4-FFF2-40B4-BE49-F238E27FC236}">
              <a16:creationId xmlns:a16="http://schemas.microsoft.com/office/drawing/2014/main" xmlns="" id="{00000000-0008-0000-0300-000007000000}"/>
            </a:ext>
          </a:extLst>
        </xdr:cNvPr>
        <xdr:cNvSpPr/>
      </xdr:nvSpPr>
      <xdr:spPr>
        <a:xfrm>
          <a:off x="6559554" y="4492653"/>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217482</xdr:colOff>
      <xdr:row>24</xdr:row>
      <xdr:rowOff>34956</xdr:rowOff>
    </xdr:from>
    <xdr:to>
      <xdr:col>10</xdr:col>
      <xdr:colOff>354642</xdr:colOff>
      <xdr:row>24</xdr:row>
      <xdr:rowOff>172116</xdr:rowOff>
    </xdr:to>
    <xdr:sp macro="" textlink="">
      <xdr:nvSpPr>
        <xdr:cNvPr id="8" name="Bevel 7">
          <a:extLst>
            <a:ext uri="{FF2B5EF4-FFF2-40B4-BE49-F238E27FC236}">
              <a16:creationId xmlns:a16="http://schemas.microsoft.com/office/drawing/2014/main" xmlns="" id="{00000000-0008-0000-0300-000008000000}"/>
            </a:ext>
          </a:extLst>
        </xdr:cNvPr>
        <xdr:cNvSpPr/>
      </xdr:nvSpPr>
      <xdr:spPr>
        <a:xfrm>
          <a:off x="6561132" y="4692681"/>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219070</xdr:colOff>
      <xdr:row>25</xdr:row>
      <xdr:rowOff>28606</xdr:rowOff>
    </xdr:from>
    <xdr:to>
      <xdr:col>10</xdr:col>
      <xdr:colOff>356230</xdr:colOff>
      <xdr:row>25</xdr:row>
      <xdr:rowOff>165766</xdr:rowOff>
    </xdr:to>
    <xdr:sp macro="" textlink="">
      <xdr:nvSpPr>
        <xdr:cNvPr id="9" name="Bevel 8">
          <a:extLst>
            <a:ext uri="{FF2B5EF4-FFF2-40B4-BE49-F238E27FC236}">
              <a16:creationId xmlns:a16="http://schemas.microsoft.com/office/drawing/2014/main" xmlns="" id="{00000000-0008-0000-0300-000009000000}"/>
            </a:ext>
          </a:extLst>
        </xdr:cNvPr>
        <xdr:cNvSpPr/>
      </xdr:nvSpPr>
      <xdr:spPr>
        <a:xfrm>
          <a:off x="6562720" y="4876831"/>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212720</xdr:colOff>
      <xdr:row>26</xdr:row>
      <xdr:rowOff>38130</xdr:rowOff>
    </xdr:from>
    <xdr:to>
      <xdr:col>10</xdr:col>
      <xdr:colOff>349880</xdr:colOff>
      <xdr:row>26</xdr:row>
      <xdr:rowOff>175290</xdr:rowOff>
    </xdr:to>
    <xdr:sp macro="" textlink="">
      <xdr:nvSpPr>
        <xdr:cNvPr id="10" name="Bevel 9">
          <a:extLst>
            <a:ext uri="{FF2B5EF4-FFF2-40B4-BE49-F238E27FC236}">
              <a16:creationId xmlns:a16="http://schemas.microsoft.com/office/drawing/2014/main" xmlns="" id="{00000000-0008-0000-0300-00000A000000}"/>
            </a:ext>
          </a:extLst>
        </xdr:cNvPr>
        <xdr:cNvSpPr/>
      </xdr:nvSpPr>
      <xdr:spPr>
        <a:xfrm>
          <a:off x="6556370" y="507685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23800</xdr:colOff>
      <xdr:row>11</xdr:row>
      <xdr:rowOff>23813</xdr:rowOff>
    </xdr:from>
    <xdr:to>
      <xdr:col>4</xdr:col>
      <xdr:colOff>160960</xdr:colOff>
      <xdr:row>11</xdr:row>
      <xdr:rowOff>160973</xdr:rowOff>
    </xdr:to>
    <xdr:sp macro="" textlink="">
      <xdr:nvSpPr>
        <xdr:cNvPr id="11" name="Bevel 10">
          <a:extLst>
            <a:ext uri="{FF2B5EF4-FFF2-40B4-BE49-F238E27FC236}">
              <a16:creationId xmlns:a16="http://schemas.microsoft.com/office/drawing/2014/main" xmlns="" id="{00000000-0008-0000-0300-00000B000000}"/>
            </a:ext>
          </a:extLst>
        </xdr:cNvPr>
        <xdr:cNvSpPr/>
      </xdr:nvSpPr>
      <xdr:spPr>
        <a:xfrm>
          <a:off x="2881300" y="2786063"/>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5</xdr:col>
      <xdr:colOff>223836</xdr:colOff>
      <xdr:row>11</xdr:row>
      <xdr:rowOff>33338</xdr:rowOff>
    </xdr:from>
    <xdr:to>
      <xdr:col>5</xdr:col>
      <xdr:colOff>360996</xdr:colOff>
      <xdr:row>11</xdr:row>
      <xdr:rowOff>170498</xdr:rowOff>
    </xdr:to>
    <xdr:sp macro="" textlink="">
      <xdr:nvSpPr>
        <xdr:cNvPr id="12" name="Bevel 11">
          <a:extLst>
            <a:ext uri="{FF2B5EF4-FFF2-40B4-BE49-F238E27FC236}">
              <a16:creationId xmlns:a16="http://schemas.microsoft.com/office/drawing/2014/main" xmlns="" id="{00000000-0008-0000-0300-00000C000000}"/>
            </a:ext>
          </a:extLst>
        </xdr:cNvPr>
        <xdr:cNvSpPr/>
      </xdr:nvSpPr>
      <xdr:spPr>
        <a:xfrm>
          <a:off x="3660774" y="2406651"/>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twoCellAnchor>
    <xdr:from>
      <xdr:col>6</xdr:col>
      <xdr:colOff>217486</xdr:colOff>
      <xdr:row>11</xdr:row>
      <xdr:rowOff>19051</xdr:rowOff>
    </xdr:from>
    <xdr:to>
      <xdr:col>6</xdr:col>
      <xdr:colOff>354646</xdr:colOff>
      <xdr:row>11</xdr:row>
      <xdr:rowOff>156211</xdr:rowOff>
    </xdr:to>
    <xdr:sp macro="" textlink="">
      <xdr:nvSpPr>
        <xdr:cNvPr id="13" name="Bevel 12">
          <a:extLst>
            <a:ext uri="{FF2B5EF4-FFF2-40B4-BE49-F238E27FC236}">
              <a16:creationId xmlns:a16="http://schemas.microsoft.com/office/drawing/2014/main" xmlns="" id="{00000000-0008-0000-0300-00000D000000}"/>
            </a:ext>
          </a:extLst>
        </xdr:cNvPr>
        <xdr:cNvSpPr/>
      </xdr:nvSpPr>
      <xdr:spPr>
        <a:xfrm>
          <a:off x="4233861" y="2781301"/>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twoCellAnchor>
    <xdr:from>
      <xdr:col>7</xdr:col>
      <xdr:colOff>203198</xdr:colOff>
      <xdr:row>11</xdr:row>
      <xdr:rowOff>20639</xdr:rowOff>
    </xdr:from>
    <xdr:to>
      <xdr:col>7</xdr:col>
      <xdr:colOff>340358</xdr:colOff>
      <xdr:row>11</xdr:row>
      <xdr:rowOff>157799</xdr:rowOff>
    </xdr:to>
    <xdr:sp macro="" textlink="">
      <xdr:nvSpPr>
        <xdr:cNvPr id="14" name="Bevel 13">
          <a:extLst>
            <a:ext uri="{FF2B5EF4-FFF2-40B4-BE49-F238E27FC236}">
              <a16:creationId xmlns:a16="http://schemas.microsoft.com/office/drawing/2014/main" xmlns="" id="{00000000-0008-0000-0300-00000E000000}"/>
            </a:ext>
          </a:extLst>
        </xdr:cNvPr>
        <xdr:cNvSpPr/>
      </xdr:nvSpPr>
      <xdr:spPr>
        <a:xfrm>
          <a:off x="4799011" y="2393952"/>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204786</xdr:colOff>
      <xdr:row>11</xdr:row>
      <xdr:rowOff>30164</xdr:rowOff>
    </xdr:from>
    <xdr:to>
      <xdr:col>8</xdr:col>
      <xdr:colOff>341946</xdr:colOff>
      <xdr:row>11</xdr:row>
      <xdr:rowOff>167324</xdr:rowOff>
    </xdr:to>
    <xdr:sp macro="" textlink="">
      <xdr:nvSpPr>
        <xdr:cNvPr id="15" name="Bevel 14">
          <a:extLst>
            <a:ext uri="{FF2B5EF4-FFF2-40B4-BE49-F238E27FC236}">
              <a16:creationId xmlns:a16="http://schemas.microsoft.com/office/drawing/2014/main" xmlns="" id="{00000000-0008-0000-0300-00000F000000}"/>
            </a:ext>
          </a:extLst>
        </xdr:cNvPr>
        <xdr:cNvSpPr/>
      </xdr:nvSpPr>
      <xdr:spPr>
        <a:xfrm>
          <a:off x="5380036" y="2403477"/>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166686</xdr:colOff>
      <xdr:row>11</xdr:row>
      <xdr:rowOff>31752</xdr:rowOff>
    </xdr:from>
    <xdr:to>
      <xdr:col>9</xdr:col>
      <xdr:colOff>303846</xdr:colOff>
      <xdr:row>11</xdr:row>
      <xdr:rowOff>168912</xdr:rowOff>
    </xdr:to>
    <xdr:sp macro="" textlink="">
      <xdr:nvSpPr>
        <xdr:cNvPr id="16" name="Bevel 15">
          <a:extLst>
            <a:ext uri="{FF2B5EF4-FFF2-40B4-BE49-F238E27FC236}">
              <a16:creationId xmlns:a16="http://schemas.microsoft.com/office/drawing/2014/main" xmlns="" id="{00000000-0008-0000-0300-000010000000}"/>
            </a:ext>
          </a:extLst>
        </xdr:cNvPr>
        <xdr:cNvSpPr/>
      </xdr:nvSpPr>
      <xdr:spPr>
        <a:xfrm>
          <a:off x="5921374" y="2405065"/>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twoCellAnchor>
    <xdr:from>
      <xdr:col>4</xdr:col>
      <xdr:colOff>25387</xdr:colOff>
      <xdr:row>12</xdr:row>
      <xdr:rowOff>25400</xdr:rowOff>
    </xdr:from>
    <xdr:to>
      <xdr:col>4</xdr:col>
      <xdr:colOff>162547</xdr:colOff>
      <xdr:row>12</xdr:row>
      <xdr:rowOff>162560</xdr:rowOff>
    </xdr:to>
    <xdr:sp macro="" textlink="">
      <xdr:nvSpPr>
        <xdr:cNvPr id="17" name="Bevel 16">
          <a:extLst>
            <a:ext uri="{FF2B5EF4-FFF2-40B4-BE49-F238E27FC236}">
              <a16:creationId xmlns:a16="http://schemas.microsoft.com/office/drawing/2014/main" xmlns="" id="{00000000-0008-0000-0300-000011000000}"/>
            </a:ext>
          </a:extLst>
        </xdr:cNvPr>
        <xdr:cNvSpPr/>
      </xdr:nvSpPr>
      <xdr:spPr>
        <a:xfrm>
          <a:off x="2882887" y="29781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26975</xdr:colOff>
      <xdr:row>13</xdr:row>
      <xdr:rowOff>26988</xdr:rowOff>
    </xdr:from>
    <xdr:to>
      <xdr:col>4</xdr:col>
      <xdr:colOff>164135</xdr:colOff>
      <xdr:row>13</xdr:row>
      <xdr:rowOff>164148</xdr:rowOff>
    </xdr:to>
    <xdr:sp macro="" textlink="">
      <xdr:nvSpPr>
        <xdr:cNvPr id="18" name="Bevel 17">
          <a:extLst>
            <a:ext uri="{FF2B5EF4-FFF2-40B4-BE49-F238E27FC236}">
              <a16:creationId xmlns:a16="http://schemas.microsoft.com/office/drawing/2014/main" xmlns="" id="{00000000-0008-0000-0300-000012000000}"/>
            </a:ext>
          </a:extLst>
        </xdr:cNvPr>
        <xdr:cNvSpPr/>
      </xdr:nvSpPr>
      <xdr:spPr>
        <a:xfrm>
          <a:off x="2884475" y="3170238"/>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20626</xdr:colOff>
      <xdr:row>14</xdr:row>
      <xdr:rowOff>28575</xdr:rowOff>
    </xdr:from>
    <xdr:to>
      <xdr:col>4</xdr:col>
      <xdr:colOff>157786</xdr:colOff>
      <xdr:row>14</xdr:row>
      <xdr:rowOff>165735</xdr:rowOff>
    </xdr:to>
    <xdr:sp macro="" textlink="">
      <xdr:nvSpPr>
        <xdr:cNvPr id="19" name="Bevel 18">
          <a:extLst>
            <a:ext uri="{FF2B5EF4-FFF2-40B4-BE49-F238E27FC236}">
              <a16:creationId xmlns:a16="http://schemas.microsoft.com/office/drawing/2014/main" xmlns="" id="{00000000-0008-0000-0300-000013000000}"/>
            </a:ext>
          </a:extLst>
        </xdr:cNvPr>
        <xdr:cNvSpPr/>
      </xdr:nvSpPr>
      <xdr:spPr>
        <a:xfrm>
          <a:off x="2878126" y="336232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25399</xdr:colOff>
      <xdr:row>15</xdr:row>
      <xdr:rowOff>33338</xdr:rowOff>
    </xdr:from>
    <xdr:to>
      <xdr:col>4</xdr:col>
      <xdr:colOff>162559</xdr:colOff>
      <xdr:row>15</xdr:row>
      <xdr:rowOff>170498</xdr:rowOff>
    </xdr:to>
    <xdr:sp macro="" textlink="">
      <xdr:nvSpPr>
        <xdr:cNvPr id="20" name="Bevel 19">
          <a:extLst>
            <a:ext uri="{FF2B5EF4-FFF2-40B4-BE49-F238E27FC236}">
              <a16:creationId xmlns:a16="http://schemas.microsoft.com/office/drawing/2014/main" xmlns="" id="{00000000-0008-0000-0300-000014000000}"/>
            </a:ext>
          </a:extLst>
        </xdr:cNvPr>
        <xdr:cNvSpPr/>
      </xdr:nvSpPr>
      <xdr:spPr>
        <a:xfrm>
          <a:off x="2882899" y="3557588"/>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twoCellAnchor>
    <xdr:from>
      <xdr:col>4</xdr:col>
      <xdr:colOff>26987</xdr:colOff>
      <xdr:row>16</xdr:row>
      <xdr:rowOff>34925</xdr:rowOff>
    </xdr:from>
    <xdr:to>
      <xdr:col>4</xdr:col>
      <xdr:colOff>164147</xdr:colOff>
      <xdr:row>16</xdr:row>
      <xdr:rowOff>172085</xdr:rowOff>
    </xdr:to>
    <xdr:sp macro="" textlink="">
      <xdr:nvSpPr>
        <xdr:cNvPr id="21" name="Bevel 20">
          <a:extLst>
            <a:ext uri="{FF2B5EF4-FFF2-40B4-BE49-F238E27FC236}">
              <a16:creationId xmlns:a16="http://schemas.microsoft.com/office/drawing/2014/main" xmlns="" id="{00000000-0008-0000-0300-000015000000}"/>
            </a:ext>
          </a:extLst>
        </xdr:cNvPr>
        <xdr:cNvSpPr/>
      </xdr:nvSpPr>
      <xdr:spPr>
        <a:xfrm>
          <a:off x="2884487" y="3749675"/>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twoCellAnchor>
    <xdr:from>
      <xdr:col>4</xdr:col>
      <xdr:colOff>28575</xdr:colOff>
      <xdr:row>17</xdr:row>
      <xdr:rowOff>36513</xdr:rowOff>
    </xdr:from>
    <xdr:to>
      <xdr:col>4</xdr:col>
      <xdr:colOff>165735</xdr:colOff>
      <xdr:row>17</xdr:row>
      <xdr:rowOff>173673</xdr:rowOff>
    </xdr:to>
    <xdr:sp macro="" textlink="">
      <xdr:nvSpPr>
        <xdr:cNvPr id="22" name="Bevel 21">
          <a:extLst>
            <a:ext uri="{FF2B5EF4-FFF2-40B4-BE49-F238E27FC236}">
              <a16:creationId xmlns:a16="http://schemas.microsoft.com/office/drawing/2014/main" xmlns="" id="{00000000-0008-0000-0300-000016000000}"/>
            </a:ext>
          </a:extLst>
        </xdr:cNvPr>
        <xdr:cNvSpPr/>
      </xdr:nvSpPr>
      <xdr:spPr>
        <a:xfrm>
          <a:off x="2886075" y="3941763"/>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twoCellAnchor>
    <xdr:from>
      <xdr:col>7</xdr:col>
      <xdr:colOff>28573</xdr:colOff>
      <xdr:row>18</xdr:row>
      <xdr:rowOff>20639</xdr:rowOff>
    </xdr:from>
    <xdr:to>
      <xdr:col>7</xdr:col>
      <xdr:colOff>165733</xdr:colOff>
      <xdr:row>18</xdr:row>
      <xdr:rowOff>157799</xdr:rowOff>
    </xdr:to>
    <xdr:sp macro="" textlink="">
      <xdr:nvSpPr>
        <xdr:cNvPr id="23" name="Bevel 22">
          <a:extLst>
            <a:ext uri="{FF2B5EF4-FFF2-40B4-BE49-F238E27FC236}">
              <a16:creationId xmlns:a16="http://schemas.microsoft.com/office/drawing/2014/main" xmlns="" id="{00000000-0008-0000-0300-000017000000}"/>
            </a:ext>
          </a:extLst>
        </xdr:cNvPr>
        <xdr:cNvSpPr/>
      </xdr:nvSpPr>
      <xdr:spPr>
        <a:xfrm>
          <a:off x="4624386" y="4116389"/>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7</xdr:col>
      <xdr:colOff>30162</xdr:colOff>
      <xdr:row>19</xdr:row>
      <xdr:rowOff>30163</xdr:rowOff>
    </xdr:from>
    <xdr:to>
      <xdr:col>7</xdr:col>
      <xdr:colOff>167322</xdr:colOff>
      <xdr:row>19</xdr:row>
      <xdr:rowOff>167323</xdr:rowOff>
    </xdr:to>
    <xdr:sp macro="" textlink="">
      <xdr:nvSpPr>
        <xdr:cNvPr id="25" name="Bevel 24">
          <a:extLst>
            <a:ext uri="{FF2B5EF4-FFF2-40B4-BE49-F238E27FC236}">
              <a16:creationId xmlns:a16="http://schemas.microsoft.com/office/drawing/2014/main" xmlns="" id="{00000000-0008-0000-0300-000019000000}"/>
            </a:ext>
          </a:extLst>
        </xdr:cNvPr>
        <xdr:cNvSpPr/>
      </xdr:nvSpPr>
      <xdr:spPr>
        <a:xfrm>
          <a:off x="4625975" y="4316413"/>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214326</xdr:colOff>
      <xdr:row>19</xdr:row>
      <xdr:rowOff>0</xdr:rowOff>
    </xdr:from>
    <xdr:to>
      <xdr:col>14</xdr:col>
      <xdr:colOff>351486</xdr:colOff>
      <xdr:row>19</xdr:row>
      <xdr:rowOff>137160</xdr:rowOff>
    </xdr:to>
    <xdr:sp macro="" textlink="">
      <xdr:nvSpPr>
        <xdr:cNvPr id="2" name="Bevel 1">
          <a:extLst>
            <a:ext uri="{FF2B5EF4-FFF2-40B4-BE49-F238E27FC236}">
              <a16:creationId xmlns:a16="http://schemas.microsoft.com/office/drawing/2014/main" xmlns="" id="{00000000-0008-0000-0400-000002000000}"/>
            </a:ext>
          </a:extLst>
        </xdr:cNvPr>
        <xdr:cNvSpPr/>
      </xdr:nvSpPr>
      <xdr:spPr>
        <a:xfrm>
          <a:off x="6881826" y="42862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14</xdr:col>
      <xdr:colOff>214326</xdr:colOff>
      <xdr:row>18</xdr:row>
      <xdr:rowOff>0</xdr:rowOff>
    </xdr:from>
    <xdr:to>
      <xdr:col>14</xdr:col>
      <xdr:colOff>351486</xdr:colOff>
      <xdr:row>18</xdr:row>
      <xdr:rowOff>137160</xdr:rowOff>
    </xdr:to>
    <xdr:sp macro="" textlink="">
      <xdr:nvSpPr>
        <xdr:cNvPr id="3" name="Bevel 2">
          <a:extLst>
            <a:ext uri="{FF2B5EF4-FFF2-40B4-BE49-F238E27FC236}">
              <a16:creationId xmlns:a16="http://schemas.microsoft.com/office/drawing/2014/main" xmlns="" id="{00000000-0008-0000-0400-000003000000}"/>
            </a:ext>
          </a:extLst>
        </xdr:cNvPr>
        <xdr:cNvSpPr/>
      </xdr:nvSpPr>
      <xdr:spPr>
        <a:xfrm>
          <a:off x="6881826" y="40957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23800</xdr:colOff>
      <xdr:row>11</xdr:row>
      <xdr:rowOff>23813</xdr:rowOff>
    </xdr:from>
    <xdr:to>
      <xdr:col>8</xdr:col>
      <xdr:colOff>160960</xdr:colOff>
      <xdr:row>11</xdr:row>
      <xdr:rowOff>160973</xdr:rowOff>
    </xdr:to>
    <xdr:sp macro="" textlink="">
      <xdr:nvSpPr>
        <xdr:cNvPr id="11" name="Bevel 10">
          <a:extLst>
            <a:ext uri="{FF2B5EF4-FFF2-40B4-BE49-F238E27FC236}">
              <a16:creationId xmlns:a16="http://schemas.microsoft.com/office/drawing/2014/main" xmlns="" id="{00000000-0008-0000-0400-00000B000000}"/>
            </a:ext>
          </a:extLst>
        </xdr:cNvPr>
        <xdr:cNvSpPr/>
      </xdr:nvSpPr>
      <xdr:spPr>
        <a:xfrm>
          <a:off x="2881300" y="2786063"/>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223836</xdr:colOff>
      <xdr:row>11</xdr:row>
      <xdr:rowOff>33338</xdr:rowOff>
    </xdr:from>
    <xdr:to>
      <xdr:col>9</xdr:col>
      <xdr:colOff>360996</xdr:colOff>
      <xdr:row>11</xdr:row>
      <xdr:rowOff>170498</xdr:rowOff>
    </xdr:to>
    <xdr:sp macro="" textlink="">
      <xdr:nvSpPr>
        <xdr:cNvPr id="12" name="Bevel 11">
          <a:extLst>
            <a:ext uri="{FF2B5EF4-FFF2-40B4-BE49-F238E27FC236}">
              <a16:creationId xmlns:a16="http://schemas.microsoft.com/office/drawing/2014/main" xmlns="" id="{00000000-0008-0000-0400-00000C000000}"/>
            </a:ext>
          </a:extLst>
        </xdr:cNvPr>
        <xdr:cNvSpPr/>
      </xdr:nvSpPr>
      <xdr:spPr>
        <a:xfrm>
          <a:off x="3662361" y="2795588"/>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twoCellAnchor>
    <xdr:from>
      <xdr:col>10</xdr:col>
      <xdr:colOff>217486</xdr:colOff>
      <xdr:row>11</xdr:row>
      <xdr:rowOff>19051</xdr:rowOff>
    </xdr:from>
    <xdr:to>
      <xdr:col>10</xdr:col>
      <xdr:colOff>354646</xdr:colOff>
      <xdr:row>11</xdr:row>
      <xdr:rowOff>156211</xdr:rowOff>
    </xdr:to>
    <xdr:sp macro="" textlink="">
      <xdr:nvSpPr>
        <xdr:cNvPr id="13" name="Bevel 12">
          <a:extLst>
            <a:ext uri="{FF2B5EF4-FFF2-40B4-BE49-F238E27FC236}">
              <a16:creationId xmlns:a16="http://schemas.microsoft.com/office/drawing/2014/main" xmlns="" id="{00000000-0008-0000-0400-00000D000000}"/>
            </a:ext>
          </a:extLst>
        </xdr:cNvPr>
        <xdr:cNvSpPr/>
      </xdr:nvSpPr>
      <xdr:spPr>
        <a:xfrm>
          <a:off x="4237036" y="2781301"/>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twoCellAnchor>
    <xdr:from>
      <xdr:col>11</xdr:col>
      <xdr:colOff>203198</xdr:colOff>
      <xdr:row>11</xdr:row>
      <xdr:rowOff>20639</xdr:rowOff>
    </xdr:from>
    <xdr:to>
      <xdr:col>11</xdr:col>
      <xdr:colOff>340358</xdr:colOff>
      <xdr:row>11</xdr:row>
      <xdr:rowOff>157799</xdr:rowOff>
    </xdr:to>
    <xdr:sp macro="" textlink="">
      <xdr:nvSpPr>
        <xdr:cNvPr id="14" name="Bevel 13">
          <a:extLst>
            <a:ext uri="{FF2B5EF4-FFF2-40B4-BE49-F238E27FC236}">
              <a16:creationId xmlns:a16="http://schemas.microsoft.com/office/drawing/2014/main" xmlns="" id="{00000000-0008-0000-0400-00000E000000}"/>
            </a:ext>
          </a:extLst>
        </xdr:cNvPr>
        <xdr:cNvSpPr/>
      </xdr:nvSpPr>
      <xdr:spPr>
        <a:xfrm>
          <a:off x="4803773" y="2782889"/>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12</xdr:col>
      <xdr:colOff>204786</xdr:colOff>
      <xdr:row>11</xdr:row>
      <xdr:rowOff>30164</xdr:rowOff>
    </xdr:from>
    <xdr:to>
      <xdr:col>12</xdr:col>
      <xdr:colOff>341946</xdr:colOff>
      <xdr:row>11</xdr:row>
      <xdr:rowOff>167324</xdr:rowOff>
    </xdr:to>
    <xdr:sp macro="" textlink="">
      <xdr:nvSpPr>
        <xdr:cNvPr id="15" name="Bevel 14">
          <a:extLst>
            <a:ext uri="{FF2B5EF4-FFF2-40B4-BE49-F238E27FC236}">
              <a16:creationId xmlns:a16="http://schemas.microsoft.com/office/drawing/2014/main" xmlns="" id="{00000000-0008-0000-0400-00000F000000}"/>
            </a:ext>
          </a:extLst>
        </xdr:cNvPr>
        <xdr:cNvSpPr/>
      </xdr:nvSpPr>
      <xdr:spPr>
        <a:xfrm>
          <a:off x="5710236" y="2792414"/>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13</xdr:col>
      <xdr:colOff>166686</xdr:colOff>
      <xdr:row>11</xdr:row>
      <xdr:rowOff>31752</xdr:rowOff>
    </xdr:from>
    <xdr:to>
      <xdr:col>13</xdr:col>
      <xdr:colOff>303846</xdr:colOff>
      <xdr:row>11</xdr:row>
      <xdr:rowOff>168912</xdr:rowOff>
    </xdr:to>
    <xdr:sp macro="" textlink="">
      <xdr:nvSpPr>
        <xdr:cNvPr id="16" name="Bevel 15">
          <a:extLst>
            <a:ext uri="{FF2B5EF4-FFF2-40B4-BE49-F238E27FC236}">
              <a16:creationId xmlns:a16="http://schemas.microsoft.com/office/drawing/2014/main" xmlns="" id="{00000000-0008-0000-0400-000010000000}"/>
            </a:ext>
          </a:extLst>
        </xdr:cNvPr>
        <xdr:cNvSpPr/>
      </xdr:nvSpPr>
      <xdr:spPr>
        <a:xfrm>
          <a:off x="6253161" y="2794002"/>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twoCellAnchor>
    <xdr:from>
      <xdr:col>8</xdr:col>
      <xdr:colOff>25387</xdr:colOff>
      <xdr:row>12</xdr:row>
      <xdr:rowOff>25400</xdr:rowOff>
    </xdr:from>
    <xdr:to>
      <xdr:col>8</xdr:col>
      <xdr:colOff>162547</xdr:colOff>
      <xdr:row>12</xdr:row>
      <xdr:rowOff>162560</xdr:rowOff>
    </xdr:to>
    <xdr:sp macro="" textlink="">
      <xdr:nvSpPr>
        <xdr:cNvPr id="17" name="Bevel 16">
          <a:extLst>
            <a:ext uri="{FF2B5EF4-FFF2-40B4-BE49-F238E27FC236}">
              <a16:creationId xmlns:a16="http://schemas.microsoft.com/office/drawing/2014/main" xmlns="" id="{00000000-0008-0000-0400-000011000000}"/>
            </a:ext>
          </a:extLst>
        </xdr:cNvPr>
        <xdr:cNvSpPr/>
      </xdr:nvSpPr>
      <xdr:spPr>
        <a:xfrm>
          <a:off x="2882887" y="29781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26975</xdr:colOff>
      <xdr:row>13</xdr:row>
      <xdr:rowOff>26988</xdr:rowOff>
    </xdr:from>
    <xdr:to>
      <xdr:col>8</xdr:col>
      <xdr:colOff>164135</xdr:colOff>
      <xdr:row>13</xdr:row>
      <xdr:rowOff>164148</xdr:rowOff>
    </xdr:to>
    <xdr:sp macro="" textlink="">
      <xdr:nvSpPr>
        <xdr:cNvPr id="18" name="Bevel 17">
          <a:extLst>
            <a:ext uri="{FF2B5EF4-FFF2-40B4-BE49-F238E27FC236}">
              <a16:creationId xmlns:a16="http://schemas.microsoft.com/office/drawing/2014/main" xmlns="" id="{00000000-0008-0000-0400-000012000000}"/>
            </a:ext>
          </a:extLst>
        </xdr:cNvPr>
        <xdr:cNvSpPr/>
      </xdr:nvSpPr>
      <xdr:spPr>
        <a:xfrm>
          <a:off x="2884475" y="3170238"/>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20626</xdr:colOff>
      <xdr:row>14</xdr:row>
      <xdr:rowOff>28575</xdr:rowOff>
    </xdr:from>
    <xdr:to>
      <xdr:col>8</xdr:col>
      <xdr:colOff>157786</xdr:colOff>
      <xdr:row>14</xdr:row>
      <xdr:rowOff>165735</xdr:rowOff>
    </xdr:to>
    <xdr:sp macro="" textlink="">
      <xdr:nvSpPr>
        <xdr:cNvPr id="19" name="Bevel 18">
          <a:extLst>
            <a:ext uri="{FF2B5EF4-FFF2-40B4-BE49-F238E27FC236}">
              <a16:creationId xmlns:a16="http://schemas.microsoft.com/office/drawing/2014/main" xmlns="" id="{00000000-0008-0000-0400-000013000000}"/>
            </a:ext>
          </a:extLst>
        </xdr:cNvPr>
        <xdr:cNvSpPr/>
      </xdr:nvSpPr>
      <xdr:spPr>
        <a:xfrm>
          <a:off x="2878126" y="336232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25399</xdr:colOff>
      <xdr:row>15</xdr:row>
      <xdr:rowOff>33338</xdr:rowOff>
    </xdr:from>
    <xdr:to>
      <xdr:col>8</xdr:col>
      <xdr:colOff>162559</xdr:colOff>
      <xdr:row>15</xdr:row>
      <xdr:rowOff>170498</xdr:rowOff>
    </xdr:to>
    <xdr:sp macro="" textlink="">
      <xdr:nvSpPr>
        <xdr:cNvPr id="20" name="Bevel 19">
          <a:extLst>
            <a:ext uri="{FF2B5EF4-FFF2-40B4-BE49-F238E27FC236}">
              <a16:creationId xmlns:a16="http://schemas.microsoft.com/office/drawing/2014/main" xmlns="" id="{00000000-0008-0000-0400-000014000000}"/>
            </a:ext>
          </a:extLst>
        </xdr:cNvPr>
        <xdr:cNvSpPr/>
      </xdr:nvSpPr>
      <xdr:spPr>
        <a:xfrm>
          <a:off x="2882899" y="3557588"/>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twoCellAnchor>
    <xdr:from>
      <xdr:col>8</xdr:col>
      <xdr:colOff>26987</xdr:colOff>
      <xdr:row>16</xdr:row>
      <xdr:rowOff>34925</xdr:rowOff>
    </xdr:from>
    <xdr:to>
      <xdr:col>8</xdr:col>
      <xdr:colOff>164147</xdr:colOff>
      <xdr:row>16</xdr:row>
      <xdr:rowOff>172085</xdr:rowOff>
    </xdr:to>
    <xdr:sp macro="" textlink="">
      <xdr:nvSpPr>
        <xdr:cNvPr id="21" name="Bevel 20">
          <a:extLst>
            <a:ext uri="{FF2B5EF4-FFF2-40B4-BE49-F238E27FC236}">
              <a16:creationId xmlns:a16="http://schemas.microsoft.com/office/drawing/2014/main" xmlns="" id="{00000000-0008-0000-0400-000015000000}"/>
            </a:ext>
          </a:extLst>
        </xdr:cNvPr>
        <xdr:cNvSpPr/>
      </xdr:nvSpPr>
      <xdr:spPr>
        <a:xfrm>
          <a:off x="2884487" y="3749675"/>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twoCellAnchor>
    <xdr:from>
      <xdr:col>8</xdr:col>
      <xdr:colOff>28575</xdr:colOff>
      <xdr:row>17</xdr:row>
      <xdr:rowOff>36513</xdr:rowOff>
    </xdr:from>
    <xdr:to>
      <xdr:col>8</xdr:col>
      <xdr:colOff>165735</xdr:colOff>
      <xdr:row>17</xdr:row>
      <xdr:rowOff>173673</xdr:rowOff>
    </xdr:to>
    <xdr:sp macro="" textlink="">
      <xdr:nvSpPr>
        <xdr:cNvPr id="22" name="Bevel 21">
          <a:extLst>
            <a:ext uri="{FF2B5EF4-FFF2-40B4-BE49-F238E27FC236}">
              <a16:creationId xmlns:a16="http://schemas.microsoft.com/office/drawing/2014/main" xmlns="" id="{00000000-0008-0000-0400-000016000000}"/>
            </a:ext>
          </a:extLst>
        </xdr:cNvPr>
        <xdr:cNvSpPr/>
      </xdr:nvSpPr>
      <xdr:spPr>
        <a:xfrm>
          <a:off x="2886075" y="3941763"/>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twoCellAnchor>
    <xdr:from>
      <xdr:col>11</xdr:col>
      <xdr:colOff>28573</xdr:colOff>
      <xdr:row>18</xdr:row>
      <xdr:rowOff>20639</xdr:rowOff>
    </xdr:from>
    <xdr:to>
      <xdr:col>11</xdr:col>
      <xdr:colOff>165733</xdr:colOff>
      <xdr:row>18</xdr:row>
      <xdr:rowOff>157799</xdr:rowOff>
    </xdr:to>
    <xdr:sp macro="" textlink="">
      <xdr:nvSpPr>
        <xdr:cNvPr id="23" name="Bevel 22">
          <a:extLst>
            <a:ext uri="{FF2B5EF4-FFF2-40B4-BE49-F238E27FC236}">
              <a16:creationId xmlns:a16="http://schemas.microsoft.com/office/drawing/2014/main" xmlns="" id="{00000000-0008-0000-0400-000017000000}"/>
            </a:ext>
          </a:extLst>
        </xdr:cNvPr>
        <xdr:cNvSpPr/>
      </xdr:nvSpPr>
      <xdr:spPr>
        <a:xfrm>
          <a:off x="4629148" y="4116389"/>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11</xdr:col>
      <xdr:colOff>30162</xdr:colOff>
      <xdr:row>19</xdr:row>
      <xdr:rowOff>30163</xdr:rowOff>
    </xdr:from>
    <xdr:to>
      <xdr:col>11</xdr:col>
      <xdr:colOff>167322</xdr:colOff>
      <xdr:row>19</xdr:row>
      <xdr:rowOff>167323</xdr:rowOff>
    </xdr:to>
    <xdr:sp macro="" textlink="">
      <xdr:nvSpPr>
        <xdr:cNvPr id="24" name="Bevel 23">
          <a:extLst>
            <a:ext uri="{FF2B5EF4-FFF2-40B4-BE49-F238E27FC236}">
              <a16:creationId xmlns:a16="http://schemas.microsoft.com/office/drawing/2014/main" xmlns="" id="{00000000-0008-0000-0400-000018000000}"/>
            </a:ext>
          </a:extLst>
        </xdr:cNvPr>
        <xdr:cNvSpPr/>
      </xdr:nvSpPr>
      <xdr:spPr>
        <a:xfrm>
          <a:off x="4630737" y="4316413"/>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twoCellAnchor>
    <xdr:from>
      <xdr:col>30</xdr:col>
      <xdr:colOff>214326</xdr:colOff>
      <xdr:row>19</xdr:row>
      <xdr:rowOff>0</xdr:rowOff>
    </xdr:from>
    <xdr:to>
      <xdr:col>30</xdr:col>
      <xdr:colOff>351486</xdr:colOff>
      <xdr:row>19</xdr:row>
      <xdr:rowOff>137160</xdr:rowOff>
    </xdr:to>
    <xdr:sp macro="" textlink="">
      <xdr:nvSpPr>
        <xdr:cNvPr id="25" name="Bevel 24">
          <a:extLst>
            <a:ext uri="{FF2B5EF4-FFF2-40B4-BE49-F238E27FC236}">
              <a16:creationId xmlns:a16="http://schemas.microsoft.com/office/drawing/2014/main" xmlns="" id="{00000000-0008-0000-0400-000019000000}"/>
            </a:ext>
          </a:extLst>
        </xdr:cNvPr>
        <xdr:cNvSpPr/>
      </xdr:nvSpPr>
      <xdr:spPr>
        <a:xfrm>
          <a:off x="7485076" y="42862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30</xdr:col>
      <xdr:colOff>214326</xdr:colOff>
      <xdr:row>18</xdr:row>
      <xdr:rowOff>0</xdr:rowOff>
    </xdr:from>
    <xdr:to>
      <xdr:col>30</xdr:col>
      <xdr:colOff>351486</xdr:colOff>
      <xdr:row>18</xdr:row>
      <xdr:rowOff>137160</xdr:rowOff>
    </xdr:to>
    <xdr:sp macro="" textlink="">
      <xdr:nvSpPr>
        <xdr:cNvPr id="26" name="Bevel 25">
          <a:extLst>
            <a:ext uri="{FF2B5EF4-FFF2-40B4-BE49-F238E27FC236}">
              <a16:creationId xmlns:a16="http://schemas.microsoft.com/office/drawing/2014/main" xmlns="" id="{00000000-0008-0000-0400-00001A000000}"/>
            </a:ext>
          </a:extLst>
        </xdr:cNvPr>
        <xdr:cNvSpPr/>
      </xdr:nvSpPr>
      <xdr:spPr>
        <a:xfrm>
          <a:off x="7485076" y="40957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24</xdr:col>
      <xdr:colOff>23800</xdr:colOff>
      <xdr:row>11</xdr:row>
      <xdr:rowOff>23813</xdr:rowOff>
    </xdr:from>
    <xdr:to>
      <xdr:col>24</xdr:col>
      <xdr:colOff>160960</xdr:colOff>
      <xdr:row>11</xdr:row>
      <xdr:rowOff>160973</xdr:rowOff>
    </xdr:to>
    <xdr:sp macro="" textlink="">
      <xdr:nvSpPr>
        <xdr:cNvPr id="27" name="Bevel 26">
          <a:extLst>
            <a:ext uri="{FF2B5EF4-FFF2-40B4-BE49-F238E27FC236}">
              <a16:creationId xmlns:a16="http://schemas.microsoft.com/office/drawing/2014/main" xmlns="" id="{00000000-0008-0000-0400-00001B000000}"/>
            </a:ext>
          </a:extLst>
        </xdr:cNvPr>
        <xdr:cNvSpPr/>
      </xdr:nvSpPr>
      <xdr:spPr>
        <a:xfrm>
          <a:off x="3492488" y="2786063"/>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25</xdr:col>
      <xdr:colOff>223836</xdr:colOff>
      <xdr:row>11</xdr:row>
      <xdr:rowOff>33338</xdr:rowOff>
    </xdr:from>
    <xdr:to>
      <xdr:col>25</xdr:col>
      <xdr:colOff>360996</xdr:colOff>
      <xdr:row>11</xdr:row>
      <xdr:rowOff>170498</xdr:rowOff>
    </xdr:to>
    <xdr:sp macro="" textlink="">
      <xdr:nvSpPr>
        <xdr:cNvPr id="28" name="Bevel 27">
          <a:extLst>
            <a:ext uri="{FF2B5EF4-FFF2-40B4-BE49-F238E27FC236}">
              <a16:creationId xmlns:a16="http://schemas.microsoft.com/office/drawing/2014/main" xmlns="" id="{00000000-0008-0000-0400-00001C000000}"/>
            </a:ext>
          </a:extLst>
        </xdr:cNvPr>
        <xdr:cNvSpPr/>
      </xdr:nvSpPr>
      <xdr:spPr>
        <a:xfrm>
          <a:off x="4271961" y="2795588"/>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twoCellAnchor>
    <xdr:from>
      <xdr:col>26</xdr:col>
      <xdr:colOff>217486</xdr:colOff>
      <xdr:row>11</xdr:row>
      <xdr:rowOff>19051</xdr:rowOff>
    </xdr:from>
    <xdr:to>
      <xdr:col>26</xdr:col>
      <xdr:colOff>354646</xdr:colOff>
      <xdr:row>11</xdr:row>
      <xdr:rowOff>156211</xdr:rowOff>
    </xdr:to>
    <xdr:sp macro="" textlink="">
      <xdr:nvSpPr>
        <xdr:cNvPr id="29" name="Bevel 28">
          <a:extLst>
            <a:ext uri="{FF2B5EF4-FFF2-40B4-BE49-F238E27FC236}">
              <a16:creationId xmlns:a16="http://schemas.microsoft.com/office/drawing/2014/main" xmlns="" id="{00000000-0008-0000-0400-00001D000000}"/>
            </a:ext>
          </a:extLst>
        </xdr:cNvPr>
        <xdr:cNvSpPr/>
      </xdr:nvSpPr>
      <xdr:spPr>
        <a:xfrm>
          <a:off x="4845049" y="2781301"/>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twoCellAnchor>
    <xdr:from>
      <xdr:col>27</xdr:col>
      <xdr:colOff>203198</xdr:colOff>
      <xdr:row>11</xdr:row>
      <xdr:rowOff>20639</xdr:rowOff>
    </xdr:from>
    <xdr:to>
      <xdr:col>27</xdr:col>
      <xdr:colOff>340358</xdr:colOff>
      <xdr:row>11</xdr:row>
      <xdr:rowOff>157799</xdr:rowOff>
    </xdr:to>
    <xdr:sp macro="" textlink="">
      <xdr:nvSpPr>
        <xdr:cNvPr id="30" name="Bevel 29">
          <a:extLst>
            <a:ext uri="{FF2B5EF4-FFF2-40B4-BE49-F238E27FC236}">
              <a16:creationId xmlns:a16="http://schemas.microsoft.com/office/drawing/2014/main" xmlns="" id="{00000000-0008-0000-0400-00001E000000}"/>
            </a:ext>
          </a:extLst>
        </xdr:cNvPr>
        <xdr:cNvSpPr/>
      </xdr:nvSpPr>
      <xdr:spPr>
        <a:xfrm>
          <a:off x="5410198" y="2782889"/>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28</xdr:col>
      <xdr:colOff>204786</xdr:colOff>
      <xdr:row>11</xdr:row>
      <xdr:rowOff>30164</xdr:rowOff>
    </xdr:from>
    <xdr:to>
      <xdr:col>28</xdr:col>
      <xdr:colOff>341946</xdr:colOff>
      <xdr:row>11</xdr:row>
      <xdr:rowOff>167324</xdr:rowOff>
    </xdr:to>
    <xdr:sp macro="" textlink="">
      <xdr:nvSpPr>
        <xdr:cNvPr id="31" name="Bevel 30">
          <a:extLst>
            <a:ext uri="{FF2B5EF4-FFF2-40B4-BE49-F238E27FC236}">
              <a16:creationId xmlns:a16="http://schemas.microsoft.com/office/drawing/2014/main" xmlns="" id="{00000000-0008-0000-0400-00001F000000}"/>
            </a:ext>
          </a:extLst>
        </xdr:cNvPr>
        <xdr:cNvSpPr/>
      </xdr:nvSpPr>
      <xdr:spPr>
        <a:xfrm>
          <a:off x="6316661" y="2792414"/>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29</xdr:col>
      <xdr:colOff>166686</xdr:colOff>
      <xdr:row>11</xdr:row>
      <xdr:rowOff>31752</xdr:rowOff>
    </xdr:from>
    <xdr:to>
      <xdr:col>29</xdr:col>
      <xdr:colOff>303846</xdr:colOff>
      <xdr:row>11</xdr:row>
      <xdr:rowOff>168912</xdr:rowOff>
    </xdr:to>
    <xdr:sp macro="" textlink="">
      <xdr:nvSpPr>
        <xdr:cNvPr id="32" name="Bevel 31">
          <a:extLst>
            <a:ext uri="{FF2B5EF4-FFF2-40B4-BE49-F238E27FC236}">
              <a16:creationId xmlns:a16="http://schemas.microsoft.com/office/drawing/2014/main" xmlns="" id="{00000000-0008-0000-0400-000020000000}"/>
            </a:ext>
          </a:extLst>
        </xdr:cNvPr>
        <xdr:cNvSpPr/>
      </xdr:nvSpPr>
      <xdr:spPr>
        <a:xfrm>
          <a:off x="6857999" y="2794002"/>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twoCellAnchor>
    <xdr:from>
      <xdr:col>24</xdr:col>
      <xdr:colOff>25387</xdr:colOff>
      <xdr:row>12</xdr:row>
      <xdr:rowOff>25400</xdr:rowOff>
    </xdr:from>
    <xdr:to>
      <xdr:col>24</xdr:col>
      <xdr:colOff>162547</xdr:colOff>
      <xdr:row>12</xdr:row>
      <xdr:rowOff>162560</xdr:rowOff>
    </xdr:to>
    <xdr:sp macro="" textlink="">
      <xdr:nvSpPr>
        <xdr:cNvPr id="33" name="Bevel 32">
          <a:extLst>
            <a:ext uri="{FF2B5EF4-FFF2-40B4-BE49-F238E27FC236}">
              <a16:creationId xmlns:a16="http://schemas.microsoft.com/office/drawing/2014/main" xmlns="" id="{00000000-0008-0000-0400-000021000000}"/>
            </a:ext>
          </a:extLst>
        </xdr:cNvPr>
        <xdr:cNvSpPr/>
      </xdr:nvSpPr>
      <xdr:spPr>
        <a:xfrm>
          <a:off x="3494075" y="29781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24</xdr:col>
      <xdr:colOff>26975</xdr:colOff>
      <xdr:row>13</xdr:row>
      <xdr:rowOff>26988</xdr:rowOff>
    </xdr:from>
    <xdr:to>
      <xdr:col>24</xdr:col>
      <xdr:colOff>164135</xdr:colOff>
      <xdr:row>13</xdr:row>
      <xdr:rowOff>164148</xdr:rowOff>
    </xdr:to>
    <xdr:sp macro="" textlink="">
      <xdr:nvSpPr>
        <xdr:cNvPr id="34" name="Bevel 33">
          <a:extLst>
            <a:ext uri="{FF2B5EF4-FFF2-40B4-BE49-F238E27FC236}">
              <a16:creationId xmlns:a16="http://schemas.microsoft.com/office/drawing/2014/main" xmlns="" id="{00000000-0008-0000-0400-000022000000}"/>
            </a:ext>
          </a:extLst>
        </xdr:cNvPr>
        <xdr:cNvSpPr/>
      </xdr:nvSpPr>
      <xdr:spPr>
        <a:xfrm>
          <a:off x="3495663" y="3170238"/>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24</xdr:col>
      <xdr:colOff>20626</xdr:colOff>
      <xdr:row>14</xdr:row>
      <xdr:rowOff>28575</xdr:rowOff>
    </xdr:from>
    <xdr:to>
      <xdr:col>24</xdr:col>
      <xdr:colOff>157786</xdr:colOff>
      <xdr:row>14</xdr:row>
      <xdr:rowOff>165735</xdr:rowOff>
    </xdr:to>
    <xdr:sp macro="" textlink="">
      <xdr:nvSpPr>
        <xdr:cNvPr id="35" name="Bevel 34">
          <a:extLst>
            <a:ext uri="{FF2B5EF4-FFF2-40B4-BE49-F238E27FC236}">
              <a16:creationId xmlns:a16="http://schemas.microsoft.com/office/drawing/2014/main" xmlns="" id="{00000000-0008-0000-0400-000023000000}"/>
            </a:ext>
          </a:extLst>
        </xdr:cNvPr>
        <xdr:cNvSpPr/>
      </xdr:nvSpPr>
      <xdr:spPr>
        <a:xfrm>
          <a:off x="3489314" y="336232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24</xdr:col>
      <xdr:colOff>25399</xdr:colOff>
      <xdr:row>15</xdr:row>
      <xdr:rowOff>33338</xdr:rowOff>
    </xdr:from>
    <xdr:to>
      <xdr:col>24</xdr:col>
      <xdr:colOff>162559</xdr:colOff>
      <xdr:row>15</xdr:row>
      <xdr:rowOff>170498</xdr:rowOff>
    </xdr:to>
    <xdr:sp macro="" textlink="">
      <xdr:nvSpPr>
        <xdr:cNvPr id="36" name="Bevel 35">
          <a:extLst>
            <a:ext uri="{FF2B5EF4-FFF2-40B4-BE49-F238E27FC236}">
              <a16:creationId xmlns:a16="http://schemas.microsoft.com/office/drawing/2014/main" xmlns="" id="{00000000-0008-0000-0400-000024000000}"/>
            </a:ext>
          </a:extLst>
        </xdr:cNvPr>
        <xdr:cNvSpPr/>
      </xdr:nvSpPr>
      <xdr:spPr>
        <a:xfrm>
          <a:off x="3494087" y="3557588"/>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twoCellAnchor>
    <xdr:from>
      <xdr:col>24</xdr:col>
      <xdr:colOff>26987</xdr:colOff>
      <xdr:row>16</xdr:row>
      <xdr:rowOff>34925</xdr:rowOff>
    </xdr:from>
    <xdr:to>
      <xdr:col>24</xdr:col>
      <xdr:colOff>164147</xdr:colOff>
      <xdr:row>16</xdr:row>
      <xdr:rowOff>172085</xdr:rowOff>
    </xdr:to>
    <xdr:sp macro="" textlink="">
      <xdr:nvSpPr>
        <xdr:cNvPr id="37" name="Bevel 36">
          <a:extLst>
            <a:ext uri="{FF2B5EF4-FFF2-40B4-BE49-F238E27FC236}">
              <a16:creationId xmlns:a16="http://schemas.microsoft.com/office/drawing/2014/main" xmlns="" id="{00000000-0008-0000-0400-000025000000}"/>
            </a:ext>
          </a:extLst>
        </xdr:cNvPr>
        <xdr:cNvSpPr/>
      </xdr:nvSpPr>
      <xdr:spPr>
        <a:xfrm>
          <a:off x="3495675" y="3749675"/>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twoCellAnchor>
    <xdr:from>
      <xdr:col>24</xdr:col>
      <xdr:colOff>28575</xdr:colOff>
      <xdr:row>17</xdr:row>
      <xdr:rowOff>36513</xdr:rowOff>
    </xdr:from>
    <xdr:to>
      <xdr:col>24</xdr:col>
      <xdr:colOff>165735</xdr:colOff>
      <xdr:row>17</xdr:row>
      <xdr:rowOff>173673</xdr:rowOff>
    </xdr:to>
    <xdr:sp macro="" textlink="">
      <xdr:nvSpPr>
        <xdr:cNvPr id="38" name="Bevel 37">
          <a:extLst>
            <a:ext uri="{FF2B5EF4-FFF2-40B4-BE49-F238E27FC236}">
              <a16:creationId xmlns:a16="http://schemas.microsoft.com/office/drawing/2014/main" xmlns="" id="{00000000-0008-0000-0400-000026000000}"/>
            </a:ext>
          </a:extLst>
        </xdr:cNvPr>
        <xdr:cNvSpPr/>
      </xdr:nvSpPr>
      <xdr:spPr>
        <a:xfrm>
          <a:off x="3497263" y="3941763"/>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twoCellAnchor>
    <xdr:from>
      <xdr:col>27</xdr:col>
      <xdr:colOff>28573</xdr:colOff>
      <xdr:row>18</xdr:row>
      <xdr:rowOff>20639</xdr:rowOff>
    </xdr:from>
    <xdr:to>
      <xdr:col>27</xdr:col>
      <xdr:colOff>165733</xdr:colOff>
      <xdr:row>18</xdr:row>
      <xdr:rowOff>157799</xdr:rowOff>
    </xdr:to>
    <xdr:sp macro="" textlink="">
      <xdr:nvSpPr>
        <xdr:cNvPr id="39" name="Bevel 38">
          <a:extLst>
            <a:ext uri="{FF2B5EF4-FFF2-40B4-BE49-F238E27FC236}">
              <a16:creationId xmlns:a16="http://schemas.microsoft.com/office/drawing/2014/main" xmlns="" id="{00000000-0008-0000-0400-000027000000}"/>
            </a:ext>
          </a:extLst>
        </xdr:cNvPr>
        <xdr:cNvSpPr/>
      </xdr:nvSpPr>
      <xdr:spPr>
        <a:xfrm>
          <a:off x="5235573" y="4116389"/>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27</xdr:col>
      <xdr:colOff>30162</xdr:colOff>
      <xdr:row>19</xdr:row>
      <xdr:rowOff>30163</xdr:rowOff>
    </xdr:from>
    <xdr:to>
      <xdr:col>27</xdr:col>
      <xdr:colOff>167322</xdr:colOff>
      <xdr:row>19</xdr:row>
      <xdr:rowOff>167323</xdr:rowOff>
    </xdr:to>
    <xdr:sp macro="" textlink="">
      <xdr:nvSpPr>
        <xdr:cNvPr id="40" name="Bevel 39">
          <a:extLst>
            <a:ext uri="{FF2B5EF4-FFF2-40B4-BE49-F238E27FC236}">
              <a16:creationId xmlns:a16="http://schemas.microsoft.com/office/drawing/2014/main" xmlns="" id="{00000000-0008-0000-0400-000028000000}"/>
            </a:ext>
          </a:extLst>
        </xdr:cNvPr>
        <xdr:cNvSpPr/>
      </xdr:nvSpPr>
      <xdr:spPr>
        <a:xfrm>
          <a:off x="5237162" y="4316413"/>
          <a:ext cx="137160" cy="137160"/>
        </a:xfrm>
        <a:prstGeom prst="bevel">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endParaRPr lang="en-US" sz="1100"/>
        </a:p>
      </xdr:txBody>
    </xdr:sp>
    <xdr:clientData/>
  </xdr:twoCellAnchor>
  <xdr:twoCellAnchor>
    <xdr:from>
      <xdr:col>8</xdr:col>
      <xdr:colOff>25387</xdr:colOff>
      <xdr:row>13</xdr:row>
      <xdr:rowOff>25400</xdr:rowOff>
    </xdr:from>
    <xdr:to>
      <xdr:col>8</xdr:col>
      <xdr:colOff>162547</xdr:colOff>
      <xdr:row>13</xdr:row>
      <xdr:rowOff>162560</xdr:rowOff>
    </xdr:to>
    <xdr:sp macro="" textlink="">
      <xdr:nvSpPr>
        <xdr:cNvPr id="41" name="Bevel 40">
          <a:extLst>
            <a:ext uri="{FF2B5EF4-FFF2-40B4-BE49-F238E27FC236}">
              <a16:creationId xmlns:a16="http://schemas.microsoft.com/office/drawing/2014/main" xmlns="" id="{00000000-0008-0000-0400-000029000000}"/>
            </a:ext>
          </a:extLst>
        </xdr:cNvPr>
        <xdr:cNvSpPr/>
      </xdr:nvSpPr>
      <xdr:spPr>
        <a:xfrm>
          <a:off x="3494075" y="29781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25387</xdr:colOff>
      <xdr:row>14</xdr:row>
      <xdr:rowOff>25400</xdr:rowOff>
    </xdr:from>
    <xdr:to>
      <xdr:col>8</xdr:col>
      <xdr:colOff>162547</xdr:colOff>
      <xdr:row>14</xdr:row>
      <xdr:rowOff>162560</xdr:rowOff>
    </xdr:to>
    <xdr:sp macro="" textlink="">
      <xdr:nvSpPr>
        <xdr:cNvPr id="42" name="Bevel 41">
          <a:extLst>
            <a:ext uri="{FF2B5EF4-FFF2-40B4-BE49-F238E27FC236}">
              <a16:creationId xmlns:a16="http://schemas.microsoft.com/office/drawing/2014/main" xmlns="" id="{00000000-0008-0000-0400-00002A000000}"/>
            </a:ext>
          </a:extLst>
        </xdr:cNvPr>
        <xdr:cNvSpPr/>
      </xdr:nvSpPr>
      <xdr:spPr>
        <a:xfrm>
          <a:off x="3494075" y="29781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25387</xdr:colOff>
      <xdr:row>15</xdr:row>
      <xdr:rowOff>25400</xdr:rowOff>
    </xdr:from>
    <xdr:to>
      <xdr:col>8</xdr:col>
      <xdr:colOff>162547</xdr:colOff>
      <xdr:row>15</xdr:row>
      <xdr:rowOff>162560</xdr:rowOff>
    </xdr:to>
    <xdr:sp macro="" textlink="">
      <xdr:nvSpPr>
        <xdr:cNvPr id="43" name="Bevel 42">
          <a:extLst>
            <a:ext uri="{FF2B5EF4-FFF2-40B4-BE49-F238E27FC236}">
              <a16:creationId xmlns:a16="http://schemas.microsoft.com/office/drawing/2014/main" xmlns="" id="{00000000-0008-0000-0400-00002B000000}"/>
            </a:ext>
          </a:extLst>
        </xdr:cNvPr>
        <xdr:cNvSpPr/>
      </xdr:nvSpPr>
      <xdr:spPr>
        <a:xfrm>
          <a:off x="3494075" y="29781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25387</xdr:colOff>
      <xdr:row>16</xdr:row>
      <xdr:rowOff>25400</xdr:rowOff>
    </xdr:from>
    <xdr:to>
      <xdr:col>8</xdr:col>
      <xdr:colOff>162547</xdr:colOff>
      <xdr:row>16</xdr:row>
      <xdr:rowOff>162560</xdr:rowOff>
    </xdr:to>
    <xdr:sp macro="" textlink="">
      <xdr:nvSpPr>
        <xdr:cNvPr id="44" name="Bevel 43">
          <a:extLst>
            <a:ext uri="{FF2B5EF4-FFF2-40B4-BE49-F238E27FC236}">
              <a16:creationId xmlns:a16="http://schemas.microsoft.com/office/drawing/2014/main" xmlns="" id="{00000000-0008-0000-0400-00002C000000}"/>
            </a:ext>
          </a:extLst>
        </xdr:cNvPr>
        <xdr:cNvSpPr/>
      </xdr:nvSpPr>
      <xdr:spPr>
        <a:xfrm>
          <a:off x="3494075" y="29781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25387</xdr:colOff>
      <xdr:row>17</xdr:row>
      <xdr:rowOff>25400</xdr:rowOff>
    </xdr:from>
    <xdr:to>
      <xdr:col>8</xdr:col>
      <xdr:colOff>162547</xdr:colOff>
      <xdr:row>17</xdr:row>
      <xdr:rowOff>162560</xdr:rowOff>
    </xdr:to>
    <xdr:sp macro="" textlink="">
      <xdr:nvSpPr>
        <xdr:cNvPr id="45" name="Bevel 44">
          <a:extLst>
            <a:ext uri="{FF2B5EF4-FFF2-40B4-BE49-F238E27FC236}">
              <a16:creationId xmlns:a16="http://schemas.microsoft.com/office/drawing/2014/main" xmlns="" id="{00000000-0008-0000-0400-00002D000000}"/>
            </a:ext>
          </a:extLst>
        </xdr:cNvPr>
        <xdr:cNvSpPr/>
      </xdr:nvSpPr>
      <xdr:spPr>
        <a:xfrm>
          <a:off x="3494075" y="29781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13</xdr:col>
      <xdr:colOff>204105</xdr:colOff>
      <xdr:row>17</xdr:row>
      <xdr:rowOff>40821</xdr:rowOff>
    </xdr:from>
    <xdr:to>
      <xdr:col>13</xdr:col>
      <xdr:colOff>341265</xdr:colOff>
      <xdr:row>17</xdr:row>
      <xdr:rowOff>177981</xdr:rowOff>
    </xdr:to>
    <xdr:sp macro="" textlink="">
      <xdr:nvSpPr>
        <xdr:cNvPr id="5" name="Bevel 4">
          <a:extLst>
            <a:ext uri="{FF2B5EF4-FFF2-40B4-BE49-F238E27FC236}">
              <a16:creationId xmlns:a16="http://schemas.microsoft.com/office/drawing/2014/main" xmlns="" id="{00000000-0008-0000-0600-000005000000}"/>
            </a:ext>
          </a:extLst>
        </xdr:cNvPr>
        <xdr:cNvSpPr/>
      </xdr:nvSpPr>
      <xdr:spPr>
        <a:xfrm>
          <a:off x="5966730" y="3574596"/>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13</xdr:col>
      <xdr:colOff>204105</xdr:colOff>
      <xdr:row>16</xdr:row>
      <xdr:rowOff>40821</xdr:rowOff>
    </xdr:from>
    <xdr:to>
      <xdr:col>13</xdr:col>
      <xdr:colOff>341265</xdr:colOff>
      <xdr:row>16</xdr:row>
      <xdr:rowOff>177981</xdr:rowOff>
    </xdr:to>
    <xdr:sp macro="" textlink="">
      <xdr:nvSpPr>
        <xdr:cNvPr id="6" name="Bevel 5">
          <a:extLst>
            <a:ext uri="{FF2B5EF4-FFF2-40B4-BE49-F238E27FC236}">
              <a16:creationId xmlns:a16="http://schemas.microsoft.com/office/drawing/2014/main" xmlns="" id="{00000000-0008-0000-0600-000006000000}"/>
            </a:ext>
          </a:extLst>
        </xdr:cNvPr>
        <xdr:cNvSpPr/>
      </xdr:nvSpPr>
      <xdr:spPr>
        <a:xfrm>
          <a:off x="5966730" y="3384096"/>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13</xdr:col>
      <xdr:colOff>204105</xdr:colOff>
      <xdr:row>18</xdr:row>
      <xdr:rowOff>40821</xdr:rowOff>
    </xdr:from>
    <xdr:to>
      <xdr:col>13</xdr:col>
      <xdr:colOff>341265</xdr:colOff>
      <xdr:row>18</xdr:row>
      <xdr:rowOff>177981</xdr:rowOff>
    </xdr:to>
    <xdr:sp macro="" textlink="">
      <xdr:nvSpPr>
        <xdr:cNvPr id="7" name="Bevel 6">
          <a:extLst>
            <a:ext uri="{FF2B5EF4-FFF2-40B4-BE49-F238E27FC236}">
              <a16:creationId xmlns:a16="http://schemas.microsoft.com/office/drawing/2014/main" xmlns="" id="{00000000-0008-0000-0600-000007000000}"/>
            </a:ext>
          </a:extLst>
        </xdr:cNvPr>
        <xdr:cNvSpPr/>
      </xdr:nvSpPr>
      <xdr:spPr>
        <a:xfrm>
          <a:off x="5966730" y="3765096"/>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180975</xdr:colOff>
      <xdr:row>9</xdr:row>
      <xdr:rowOff>28575</xdr:rowOff>
    </xdr:from>
    <xdr:to>
      <xdr:col>4</xdr:col>
      <xdr:colOff>318135</xdr:colOff>
      <xdr:row>9</xdr:row>
      <xdr:rowOff>165735</xdr:rowOff>
    </xdr:to>
    <xdr:sp macro="" textlink="">
      <xdr:nvSpPr>
        <xdr:cNvPr id="8" name="Bevel 7">
          <a:extLst>
            <a:ext uri="{FF2B5EF4-FFF2-40B4-BE49-F238E27FC236}">
              <a16:creationId xmlns:a16="http://schemas.microsoft.com/office/drawing/2014/main" xmlns="" id="{00000000-0008-0000-0600-000008000000}"/>
            </a:ext>
          </a:extLst>
        </xdr:cNvPr>
        <xdr:cNvSpPr/>
      </xdr:nvSpPr>
      <xdr:spPr>
        <a:xfrm>
          <a:off x="2619375" y="2038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180975</xdr:colOff>
      <xdr:row>10</xdr:row>
      <xdr:rowOff>28575</xdr:rowOff>
    </xdr:from>
    <xdr:to>
      <xdr:col>4</xdr:col>
      <xdr:colOff>318135</xdr:colOff>
      <xdr:row>10</xdr:row>
      <xdr:rowOff>165735</xdr:rowOff>
    </xdr:to>
    <xdr:sp macro="" textlink="">
      <xdr:nvSpPr>
        <xdr:cNvPr id="9" name="Bevel 8">
          <a:extLst>
            <a:ext uri="{FF2B5EF4-FFF2-40B4-BE49-F238E27FC236}">
              <a16:creationId xmlns:a16="http://schemas.microsoft.com/office/drawing/2014/main" xmlns="" id="{00000000-0008-0000-0600-000009000000}"/>
            </a:ext>
          </a:extLst>
        </xdr:cNvPr>
        <xdr:cNvSpPr/>
      </xdr:nvSpPr>
      <xdr:spPr>
        <a:xfrm>
          <a:off x="2619375" y="2228850"/>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4</xdr:col>
      <xdr:colOff>180975</xdr:colOff>
      <xdr:row>11</xdr:row>
      <xdr:rowOff>38100</xdr:rowOff>
    </xdr:from>
    <xdr:to>
      <xdr:col>4</xdr:col>
      <xdr:colOff>318135</xdr:colOff>
      <xdr:row>11</xdr:row>
      <xdr:rowOff>175260</xdr:rowOff>
    </xdr:to>
    <xdr:sp macro="" textlink="">
      <xdr:nvSpPr>
        <xdr:cNvPr id="10" name="Bevel 9">
          <a:extLst>
            <a:ext uri="{FF2B5EF4-FFF2-40B4-BE49-F238E27FC236}">
              <a16:creationId xmlns:a16="http://schemas.microsoft.com/office/drawing/2014/main" xmlns="" id="{00000000-0008-0000-0600-00000A000000}"/>
            </a:ext>
          </a:extLst>
        </xdr:cNvPr>
        <xdr:cNvSpPr/>
      </xdr:nvSpPr>
      <xdr:spPr>
        <a:xfrm>
          <a:off x="2619375" y="2428875"/>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4</xdr:col>
      <xdr:colOff>180975</xdr:colOff>
      <xdr:row>12</xdr:row>
      <xdr:rowOff>28575</xdr:rowOff>
    </xdr:from>
    <xdr:to>
      <xdr:col>4</xdr:col>
      <xdr:colOff>318135</xdr:colOff>
      <xdr:row>12</xdr:row>
      <xdr:rowOff>165735</xdr:rowOff>
    </xdr:to>
    <xdr:sp macro="" textlink="">
      <xdr:nvSpPr>
        <xdr:cNvPr id="11" name="Bevel 10">
          <a:extLst>
            <a:ext uri="{FF2B5EF4-FFF2-40B4-BE49-F238E27FC236}">
              <a16:creationId xmlns:a16="http://schemas.microsoft.com/office/drawing/2014/main" xmlns="" id="{00000000-0008-0000-0600-00000B000000}"/>
            </a:ext>
          </a:extLst>
        </xdr:cNvPr>
        <xdr:cNvSpPr/>
      </xdr:nvSpPr>
      <xdr:spPr>
        <a:xfrm>
          <a:off x="2619375" y="2609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180975</xdr:colOff>
      <xdr:row>13</xdr:row>
      <xdr:rowOff>38100</xdr:rowOff>
    </xdr:from>
    <xdr:to>
      <xdr:col>4</xdr:col>
      <xdr:colOff>318135</xdr:colOff>
      <xdr:row>13</xdr:row>
      <xdr:rowOff>175260</xdr:rowOff>
    </xdr:to>
    <xdr:sp macro="" textlink="">
      <xdr:nvSpPr>
        <xdr:cNvPr id="12" name="Bevel 11">
          <a:extLst>
            <a:ext uri="{FF2B5EF4-FFF2-40B4-BE49-F238E27FC236}">
              <a16:creationId xmlns:a16="http://schemas.microsoft.com/office/drawing/2014/main" xmlns="" id="{00000000-0008-0000-0600-00000C000000}"/>
            </a:ext>
          </a:extLst>
        </xdr:cNvPr>
        <xdr:cNvSpPr/>
      </xdr:nvSpPr>
      <xdr:spPr>
        <a:xfrm>
          <a:off x="2619375" y="2809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180975</xdr:colOff>
      <xdr:row>14</xdr:row>
      <xdr:rowOff>38100</xdr:rowOff>
    </xdr:from>
    <xdr:to>
      <xdr:col>4</xdr:col>
      <xdr:colOff>318135</xdr:colOff>
      <xdr:row>14</xdr:row>
      <xdr:rowOff>175260</xdr:rowOff>
    </xdr:to>
    <xdr:sp macro="" textlink="">
      <xdr:nvSpPr>
        <xdr:cNvPr id="13" name="Bevel 12">
          <a:extLst>
            <a:ext uri="{FF2B5EF4-FFF2-40B4-BE49-F238E27FC236}">
              <a16:creationId xmlns:a16="http://schemas.microsoft.com/office/drawing/2014/main" xmlns="" id="{00000000-0008-0000-0600-00000D000000}"/>
            </a:ext>
          </a:extLst>
        </xdr:cNvPr>
        <xdr:cNvSpPr/>
      </xdr:nvSpPr>
      <xdr:spPr>
        <a:xfrm>
          <a:off x="2619375" y="3000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180975</xdr:colOff>
      <xdr:row>15</xdr:row>
      <xdr:rowOff>47625</xdr:rowOff>
    </xdr:from>
    <xdr:to>
      <xdr:col>4</xdr:col>
      <xdr:colOff>318135</xdr:colOff>
      <xdr:row>15</xdr:row>
      <xdr:rowOff>184785</xdr:rowOff>
    </xdr:to>
    <xdr:sp macro="" textlink="">
      <xdr:nvSpPr>
        <xdr:cNvPr id="14" name="Bevel 13">
          <a:extLst>
            <a:ext uri="{FF2B5EF4-FFF2-40B4-BE49-F238E27FC236}">
              <a16:creationId xmlns:a16="http://schemas.microsoft.com/office/drawing/2014/main" xmlns="" id="{00000000-0008-0000-0600-00000E000000}"/>
            </a:ext>
          </a:extLst>
        </xdr:cNvPr>
        <xdr:cNvSpPr/>
      </xdr:nvSpPr>
      <xdr:spPr>
        <a:xfrm>
          <a:off x="2619375" y="320040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180975</xdr:colOff>
      <xdr:row>16</xdr:row>
      <xdr:rowOff>38100</xdr:rowOff>
    </xdr:from>
    <xdr:to>
      <xdr:col>4</xdr:col>
      <xdr:colOff>318135</xdr:colOff>
      <xdr:row>16</xdr:row>
      <xdr:rowOff>175260</xdr:rowOff>
    </xdr:to>
    <xdr:sp macro="" textlink="">
      <xdr:nvSpPr>
        <xdr:cNvPr id="15" name="Bevel 14">
          <a:extLst>
            <a:ext uri="{FF2B5EF4-FFF2-40B4-BE49-F238E27FC236}">
              <a16:creationId xmlns:a16="http://schemas.microsoft.com/office/drawing/2014/main" xmlns="" id="{00000000-0008-0000-0600-00000F000000}"/>
            </a:ext>
          </a:extLst>
        </xdr:cNvPr>
        <xdr:cNvSpPr/>
      </xdr:nvSpPr>
      <xdr:spPr>
        <a:xfrm>
          <a:off x="2619375" y="3381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171450</xdr:colOff>
      <xdr:row>17</xdr:row>
      <xdr:rowOff>38100</xdr:rowOff>
    </xdr:from>
    <xdr:to>
      <xdr:col>4</xdr:col>
      <xdr:colOff>308610</xdr:colOff>
      <xdr:row>17</xdr:row>
      <xdr:rowOff>175260</xdr:rowOff>
    </xdr:to>
    <xdr:sp macro="" textlink="">
      <xdr:nvSpPr>
        <xdr:cNvPr id="16" name="Bevel 15">
          <a:extLst>
            <a:ext uri="{FF2B5EF4-FFF2-40B4-BE49-F238E27FC236}">
              <a16:creationId xmlns:a16="http://schemas.microsoft.com/office/drawing/2014/main" xmlns="" id="{00000000-0008-0000-0600-000010000000}"/>
            </a:ext>
          </a:extLst>
        </xdr:cNvPr>
        <xdr:cNvSpPr/>
      </xdr:nvSpPr>
      <xdr:spPr>
        <a:xfrm>
          <a:off x="2609850" y="3571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190500</xdr:colOff>
      <xdr:row>18</xdr:row>
      <xdr:rowOff>28575</xdr:rowOff>
    </xdr:from>
    <xdr:to>
      <xdr:col>4</xdr:col>
      <xdr:colOff>327660</xdr:colOff>
      <xdr:row>18</xdr:row>
      <xdr:rowOff>165735</xdr:rowOff>
    </xdr:to>
    <xdr:sp macro="" textlink="">
      <xdr:nvSpPr>
        <xdr:cNvPr id="17" name="Bevel 16">
          <a:extLst>
            <a:ext uri="{FF2B5EF4-FFF2-40B4-BE49-F238E27FC236}">
              <a16:creationId xmlns:a16="http://schemas.microsoft.com/office/drawing/2014/main" xmlns="" id="{00000000-0008-0000-0600-000011000000}"/>
            </a:ext>
          </a:extLst>
        </xdr:cNvPr>
        <xdr:cNvSpPr/>
      </xdr:nvSpPr>
      <xdr:spPr>
        <a:xfrm>
          <a:off x="2628900" y="3752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6</xdr:col>
      <xdr:colOff>180975</xdr:colOff>
      <xdr:row>9</xdr:row>
      <xdr:rowOff>28575</xdr:rowOff>
    </xdr:from>
    <xdr:to>
      <xdr:col>6</xdr:col>
      <xdr:colOff>318135</xdr:colOff>
      <xdr:row>9</xdr:row>
      <xdr:rowOff>165735</xdr:rowOff>
    </xdr:to>
    <xdr:sp macro="" textlink="">
      <xdr:nvSpPr>
        <xdr:cNvPr id="18" name="Bevel 17">
          <a:extLst>
            <a:ext uri="{FF2B5EF4-FFF2-40B4-BE49-F238E27FC236}">
              <a16:creationId xmlns:a16="http://schemas.microsoft.com/office/drawing/2014/main" xmlns="" id="{00000000-0008-0000-0600-000012000000}"/>
            </a:ext>
          </a:extLst>
        </xdr:cNvPr>
        <xdr:cNvSpPr/>
      </xdr:nvSpPr>
      <xdr:spPr>
        <a:xfrm>
          <a:off x="2619375" y="2038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6</xdr:col>
      <xdr:colOff>180975</xdr:colOff>
      <xdr:row>10</xdr:row>
      <xdr:rowOff>28575</xdr:rowOff>
    </xdr:from>
    <xdr:to>
      <xdr:col>6</xdr:col>
      <xdr:colOff>318135</xdr:colOff>
      <xdr:row>10</xdr:row>
      <xdr:rowOff>165735</xdr:rowOff>
    </xdr:to>
    <xdr:sp macro="" textlink="">
      <xdr:nvSpPr>
        <xdr:cNvPr id="19" name="Bevel 18">
          <a:extLst>
            <a:ext uri="{FF2B5EF4-FFF2-40B4-BE49-F238E27FC236}">
              <a16:creationId xmlns:a16="http://schemas.microsoft.com/office/drawing/2014/main" xmlns="" id="{00000000-0008-0000-0600-000013000000}"/>
            </a:ext>
          </a:extLst>
        </xdr:cNvPr>
        <xdr:cNvSpPr/>
      </xdr:nvSpPr>
      <xdr:spPr>
        <a:xfrm>
          <a:off x="2619375" y="2228850"/>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6</xdr:col>
      <xdr:colOff>180975</xdr:colOff>
      <xdr:row>11</xdr:row>
      <xdr:rowOff>38100</xdr:rowOff>
    </xdr:from>
    <xdr:to>
      <xdr:col>6</xdr:col>
      <xdr:colOff>318135</xdr:colOff>
      <xdr:row>11</xdr:row>
      <xdr:rowOff>175260</xdr:rowOff>
    </xdr:to>
    <xdr:sp macro="" textlink="">
      <xdr:nvSpPr>
        <xdr:cNvPr id="20" name="Bevel 19">
          <a:extLst>
            <a:ext uri="{FF2B5EF4-FFF2-40B4-BE49-F238E27FC236}">
              <a16:creationId xmlns:a16="http://schemas.microsoft.com/office/drawing/2014/main" xmlns="" id="{00000000-0008-0000-0600-000014000000}"/>
            </a:ext>
          </a:extLst>
        </xdr:cNvPr>
        <xdr:cNvSpPr/>
      </xdr:nvSpPr>
      <xdr:spPr>
        <a:xfrm>
          <a:off x="2619375" y="2428875"/>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6</xdr:col>
      <xdr:colOff>180975</xdr:colOff>
      <xdr:row>12</xdr:row>
      <xdr:rowOff>28575</xdr:rowOff>
    </xdr:from>
    <xdr:to>
      <xdr:col>6</xdr:col>
      <xdr:colOff>318135</xdr:colOff>
      <xdr:row>12</xdr:row>
      <xdr:rowOff>165735</xdr:rowOff>
    </xdr:to>
    <xdr:sp macro="" textlink="">
      <xdr:nvSpPr>
        <xdr:cNvPr id="21" name="Bevel 20">
          <a:extLst>
            <a:ext uri="{FF2B5EF4-FFF2-40B4-BE49-F238E27FC236}">
              <a16:creationId xmlns:a16="http://schemas.microsoft.com/office/drawing/2014/main" xmlns="" id="{00000000-0008-0000-0600-000015000000}"/>
            </a:ext>
          </a:extLst>
        </xdr:cNvPr>
        <xdr:cNvSpPr/>
      </xdr:nvSpPr>
      <xdr:spPr>
        <a:xfrm>
          <a:off x="2619375" y="2609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6</xdr:col>
      <xdr:colOff>180975</xdr:colOff>
      <xdr:row>13</xdr:row>
      <xdr:rowOff>38100</xdr:rowOff>
    </xdr:from>
    <xdr:to>
      <xdr:col>6</xdr:col>
      <xdr:colOff>318135</xdr:colOff>
      <xdr:row>13</xdr:row>
      <xdr:rowOff>175260</xdr:rowOff>
    </xdr:to>
    <xdr:sp macro="" textlink="">
      <xdr:nvSpPr>
        <xdr:cNvPr id="22" name="Bevel 21">
          <a:extLst>
            <a:ext uri="{FF2B5EF4-FFF2-40B4-BE49-F238E27FC236}">
              <a16:creationId xmlns:a16="http://schemas.microsoft.com/office/drawing/2014/main" xmlns="" id="{00000000-0008-0000-0600-000016000000}"/>
            </a:ext>
          </a:extLst>
        </xdr:cNvPr>
        <xdr:cNvSpPr/>
      </xdr:nvSpPr>
      <xdr:spPr>
        <a:xfrm>
          <a:off x="2619375" y="2809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6</xdr:col>
      <xdr:colOff>180975</xdr:colOff>
      <xdr:row>14</xdr:row>
      <xdr:rowOff>38100</xdr:rowOff>
    </xdr:from>
    <xdr:to>
      <xdr:col>6</xdr:col>
      <xdr:colOff>318135</xdr:colOff>
      <xdr:row>14</xdr:row>
      <xdr:rowOff>175260</xdr:rowOff>
    </xdr:to>
    <xdr:sp macro="" textlink="">
      <xdr:nvSpPr>
        <xdr:cNvPr id="23" name="Bevel 22">
          <a:extLst>
            <a:ext uri="{FF2B5EF4-FFF2-40B4-BE49-F238E27FC236}">
              <a16:creationId xmlns:a16="http://schemas.microsoft.com/office/drawing/2014/main" xmlns="" id="{00000000-0008-0000-0600-000017000000}"/>
            </a:ext>
          </a:extLst>
        </xdr:cNvPr>
        <xdr:cNvSpPr/>
      </xdr:nvSpPr>
      <xdr:spPr>
        <a:xfrm>
          <a:off x="2619375" y="3000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6</xdr:col>
      <xdr:colOff>180975</xdr:colOff>
      <xdr:row>15</xdr:row>
      <xdr:rowOff>47625</xdr:rowOff>
    </xdr:from>
    <xdr:to>
      <xdr:col>6</xdr:col>
      <xdr:colOff>318135</xdr:colOff>
      <xdr:row>15</xdr:row>
      <xdr:rowOff>184785</xdr:rowOff>
    </xdr:to>
    <xdr:sp macro="" textlink="">
      <xdr:nvSpPr>
        <xdr:cNvPr id="24" name="Bevel 23">
          <a:extLst>
            <a:ext uri="{FF2B5EF4-FFF2-40B4-BE49-F238E27FC236}">
              <a16:creationId xmlns:a16="http://schemas.microsoft.com/office/drawing/2014/main" xmlns="" id="{00000000-0008-0000-0600-000018000000}"/>
            </a:ext>
          </a:extLst>
        </xdr:cNvPr>
        <xdr:cNvSpPr/>
      </xdr:nvSpPr>
      <xdr:spPr>
        <a:xfrm>
          <a:off x="2619375" y="320040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6</xdr:col>
      <xdr:colOff>180975</xdr:colOff>
      <xdr:row>16</xdr:row>
      <xdr:rowOff>38100</xdr:rowOff>
    </xdr:from>
    <xdr:to>
      <xdr:col>6</xdr:col>
      <xdr:colOff>318135</xdr:colOff>
      <xdr:row>16</xdr:row>
      <xdr:rowOff>175260</xdr:rowOff>
    </xdr:to>
    <xdr:sp macro="" textlink="">
      <xdr:nvSpPr>
        <xdr:cNvPr id="25" name="Bevel 24">
          <a:extLst>
            <a:ext uri="{FF2B5EF4-FFF2-40B4-BE49-F238E27FC236}">
              <a16:creationId xmlns:a16="http://schemas.microsoft.com/office/drawing/2014/main" xmlns="" id="{00000000-0008-0000-0600-000019000000}"/>
            </a:ext>
          </a:extLst>
        </xdr:cNvPr>
        <xdr:cNvSpPr/>
      </xdr:nvSpPr>
      <xdr:spPr>
        <a:xfrm>
          <a:off x="2619375" y="3381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6</xdr:col>
      <xdr:colOff>171450</xdr:colOff>
      <xdr:row>17</xdr:row>
      <xdr:rowOff>38100</xdr:rowOff>
    </xdr:from>
    <xdr:to>
      <xdr:col>6</xdr:col>
      <xdr:colOff>308610</xdr:colOff>
      <xdr:row>17</xdr:row>
      <xdr:rowOff>175260</xdr:rowOff>
    </xdr:to>
    <xdr:sp macro="" textlink="">
      <xdr:nvSpPr>
        <xdr:cNvPr id="26" name="Bevel 25">
          <a:extLst>
            <a:ext uri="{FF2B5EF4-FFF2-40B4-BE49-F238E27FC236}">
              <a16:creationId xmlns:a16="http://schemas.microsoft.com/office/drawing/2014/main" xmlns="" id="{00000000-0008-0000-0600-00001A000000}"/>
            </a:ext>
          </a:extLst>
        </xdr:cNvPr>
        <xdr:cNvSpPr/>
      </xdr:nvSpPr>
      <xdr:spPr>
        <a:xfrm>
          <a:off x="2609850" y="3571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6</xdr:col>
      <xdr:colOff>190500</xdr:colOff>
      <xdr:row>18</xdr:row>
      <xdr:rowOff>28575</xdr:rowOff>
    </xdr:from>
    <xdr:to>
      <xdr:col>6</xdr:col>
      <xdr:colOff>327660</xdr:colOff>
      <xdr:row>18</xdr:row>
      <xdr:rowOff>165735</xdr:rowOff>
    </xdr:to>
    <xdr:sp macro="" textlink="">
      <xdr:nvSpPr>
        <xdr:cNvPr id="27" name="Bevel 26">
          <a:extLst>
            <a:ext uri="{FF2B5EF4-FFF2-40B4-BE49-F238E27FC236}">
              <a16:creationId xmlns:a16="http://schemas.microsoft.com/office/drawing/2014/main" xmlns="" id="{00000000-0008-0000-0600-00001B000000}"/>
            </a:ext>
          </a:extLst>
        </xdr:cNvPr>
        <xdr:cNvSpPr/>
      </xdr:nvSpPr>
      <xdr:spPr>
        <a:xfrm>
          <a:off x="2628900" y="3752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180975</xdr:colOff>
      <xdr:row>9</xdr:row>
      <xdr:rowOff>28575</xdr:rowOff>
    </xdr:from>
    <xdr:to>
      <xdr:col>8</xdr:col>
      <xdr:colOff>318135</xdr:colOff>
      <xdr:row>9</xdr:row>
      <xdr:rowOff>165735</xdr:rowOff>
    </xdr:to>
    <xdr:sp macro="" textlink="">
      <xdr:nvSpPr>
        <xdr:cNvPr id="28" name="Bevel 27">
          <a:extLst>
            <a:ext uri="{FF2B5EF4-FFF2-40B4-BE49-F238E27FC236}">
              <a16:creationId xmlns:a16="http://schemas.microsoft.com/office/drawing/2014/main" xmlns="" id="{00000000-0008-0000-0600-00001C000000}"/>
            </a:ext>
          </a:extLst>
        </xdr:cNvPr>
        <xdr:cNvSpPr/>
      </xdr:nvSpPr>
      <xdr:spPr>
        <a:xfrm>
          <a:off x="3838575" y="2038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180975</xdr:colOff>
      <xdr:row>10</xdr:row>
      <xdr:rowOff>28575</xdr:rowOff>
    </xdr:from>
    <xdr:to>
      <xdr:col>8</xdr:col>
      <xdr:colOff>318135</xdr:colOff>
      <xdr:row>10</xdr:row>
      <xdr:rowOff>165735</xdr:rowOff>
    </xdr:to>
    <xdr:sp macro="" textlink="">
      <xdr:nvSpPr>
        <xdr:cNvPr id="29" name="Bevel 28">
          <a:extLst>
            <a:ext uri="{FF2B5EF4-FFF2-40B4-BE49-F238E27FC236}">
              <a16:creationId xmlns:a16="http://schemas.microsoft.com/office/drawing/2014/main" xmlns="" id="{00000000-0008-0000-0600-00001D000000}"/>
            </a:ext>
          </a:extLst>
        </xdr:cNvPr>
        <xdr:cNvSpPr/>
      </xdr:nvSpPr>
      <xdr:spPr>
        <a:xfrm>
          <a:off x="3838575" y="2228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180975</xdr:colOff>
      <xdr:row>11</xdr:row>
      <xdr:rowOff>38100</xdr:rowOff>
    </xdr:from>
    <xdr:to>
      <xdr:col>8</xdr:col>
      <xdr:colOff>318135</xdr:colOff>
      <xdr:row>11</xdr:row>
      <xdr:rowOff>175260</xdr:rowOff>
    </xdr:to>
    <xdr:sp macro="" textlink="">
      <xdr:nvSpPr>
        <xdr:cNvPr id="30" name="Bevel 29">
          <a:extLst>
            <a:ext uri="{FF2B5EF4-FFF2-40B4-BE49-F238E27FC236}">
              <a16:creationId xmlns:a16="http://schemas.microsoft.com/office/drawing/2014/main" xmlns="" id="{00000000-0008-0000-0600-00001E000000}"/>
            </a:ext>
          </a:extLst>
        </xdr:cNvPr>
        <xdr:cNvSpPr/>
      </xdr:nvSpPr>
      <xdr:spPr>
        <a:xfrm>
          <a:off x="3838575" y="2428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180975</xdr:colOff>
      <xdr:row>12</xdr:row>
      <xdr:rowOff>28575</xdr:rowOff>
    </xdr:from>
    <xdr:to>
      <xdr:col>8</xdr:col>
      <xdr:colOff>318135</xdr:colOff>
      <xdr:row>12</xdr:row>
      <xdr:rowOff>165735</xdr:rowOff>
    </xdr:to>
    <xdr:sp macro="" textlink="">
      <xdr:nvSpPr>
        <xdr:cNvPr id="31" name="Bevel 30">
          <a:extLst>
            <a:ext uri="{FF2B5EF4-FFF2-40B4-BE49-F238E27FC236}">
              <a16:creationId xmlns:a16="http://schemas.microsoft.com/office/drawing/2014/main" xmlns="" id="{00000000-0008-0000-0600-00001F000000}"/>
            </a:ext>
          </a:extLst>
        </xdr:cNvPr>
        <xdr:cNvSpPr/>
      </xdr:nvSpPr>
      <xdr:spPr>
        <a:xfrm>
          <a:off x="3838575" y="2609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180975</xdr:colOff>
      <xdr:row>13</xdr:row>
      <xdr:rowOff>38100</xdr:rowOff>
    </xdr:from>
    <xdr:to>
      <xdr:col>8</xdr:col>
      <xdr:colOff>318135</xdr:colOff>
      <xdr:row>13</xdr:row>
      <xdr:rowOff>175260</xdr:rowOff>
    </xdr:to>
    <xdr:sp macro="" textlink="">
      <xdr:nvSpPr>
        <xdr:cNvPr id="32" name="Bevel 31">
          <a:extLst>
            <a:ext uri="{FF2B5EF4-FFF2-40B4-BE49-F238E27FC236}">
              <a16:creationId xmlns:a16="http://schemas.microsoft.com/office/drawing/2014/main" xmlns="" id="{00000000-0008-0000-0600-000020000000}"/>
            </a:ext>
          </a:extLst>
        </xdr:cNvPr>
        <xdr:cNvSpPr/>
      </xdr:nvSpPr>
      <xdr:spPr>
        <a:xfrm>
          <a:off x="3838575" y="2809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180975</xdr:colOff>
      <xdr:row>14</xdr:row>
      <xdr:rowOff>38100</xdr:rowOff>
    </xdr:from>
    <xdr:to>
      <xdr:col>8</xdr:col>
      <xdr:colOff>318135</xdr:colOff>
      <xdr:row>14</xdr:row>
      <xdr:rowOff>175260</xdr:rowOff>
    </xdr:to>
    <xdr:sp macro="" textlink="">
      <xdr:nvSpPr>
        <xdr:cNvPr id="33" name="Bevel 32">
          <a:extLst>
            <a:ext uri="{FF2B5EF4-FFF2-40B4-BE49-F238E27FC236}">
              <a16:creationId xmlns:a16="http://schemas.microsoft.com/office/drawing/2014/main" xmlns="" id="{00000000-0008-0000-0600-000021000000}"/>
            </a:ext>
          </a:extLst>
        </xdr:cNvPr>
        <xdr:cNvSpPr/>
      </xdr:nvSpPr>
      <xdr:spPr>
        <a:xfrm>
          <a:off x="3838575" y="3000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180975</xdr:colOff>
      <xdr:row>15</xdr:row>
      <xdr:rowOff>47625</xdr:rowOff>
    </xdr:from>
    <xdr:to>
      <xdr:col>8</xdr:col>
      <xdr:colOff>318135</xdr:colOff>
      <xdr:row>15</xdr:row>
      <xdr:rowOff>184785</xdr:rowOff>
    </xdr:to>
    <xdr:sp macro="" textlink="">
      <xdr:nvSpPr>
        <xdr:cNvPr id="34" name="Bevel 33">
          <a:extLst>
            <a:ext uri="{FF2B5EF4-FFF2-40B4-BE49-F238E27FC236}">
              <a16:creationId xmlns:a16="http://schemas.microsoft.com/office/drawing/2014/main" xmlns="" id="{00000000-0008-0000-0600-000022000000}"/>
            </a:ext>
          </a:extLst>
        </xdr:cNvPr>
        <xdr:cNvSpPr/>
      </xdr:nvSpPr>
      <xdr:spPr>
        <a:xfrm>
          <a:off x="3838575" y="320040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180975</xdr:colOff>
      <xdr:row>16</xdr:row>
      <xdr:rowOff>38100</xdr:rowOff>
    </xdr:from>
    <xdr:to>
      <xdr:col>8</xdr:col>
      <xdr:colOff>318135</xdr:colOff>
      <xdr:row>16</xdr:row>
      <xdr:rowOff>175260</xdr:rowOff>
    </xdr:to>
    <xdr:sp macro="" textlink="">
      <xdr:nvSpPr>
        <xdr:cNvPr id="35" name="Bevel 34">
          <a:extLst>
            <a:ext uri="{FF2B5EF4-FFF2-40B4-BE49-F238E27FC236}">
              <a16:creationId xmlns:a16="http://schemas.microsoft.com/office/drawing/2014/main" xmlns="" id="{00000000-0008-0000-0600-000023000000}"/>
            </a:ext>
          </a:extLst>
        </xdr:cNvPr>
        <xdr:cNvSpPr/>
      </xdr:nvSpPr>
      <xdr:spPr>
        <a:xfrm>
          <a:off x="3838575" y="3381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171450</xdr:colOff>
      <xdr:row>17</xdr:row>
      <xdr:rowOff>38100</xdr:rowOff>
    </xdr:from>
    <xdr:to>
      <xdr:col>8</xdr:col>
      <xdr:colOff>308610</xdr:colOff>
      <xdr:row>17</xdr:row>
      <xdr:rowOff>175260</xdr:rowOff>
    </xdr:to>
    <xdr:sp macro="" textlink="">
      <xdr:nvSpPr>
        <xdr:cNvPr id="36" name="Bevel 35">
          <a:extLst>
            <a:ext uri="{FF2B5EF4-FFF2-40B4-BE49-F238E27FC236}">
              <a16:creationId xmlns:a16="http://schemas.microsoft.com/office/drawing/2014/main" xmlns="" id="{00000000-0008-0000-0600-000024000000}"/>
            </a:ext>
          </a:extLst>
        </xdr:cNvPr>
        <xdr:cNvSpPr/>
      </xdr:nvSpPr>
      <xdr:spPr>
        <a:xfrm>
          <a:off x="3829050" y="3571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190500</xdr:colOff>
      <xdr:row>18</xdr:row>
      <xdr:rowOff>28575</xdr:rowOff>
    </xdr:from>
    <xdr:to>
      <xdr:col>8</xdr:col>
      <xdr:colOff>327660</xdr:colOff>
      <xdr:row>18</xdr:row>
      <xdr:rowOff>165735</xdr:rowOff>
    </xdr:to>
    <xdr:sp macro="" textlink="">
      <xdr:nvSpPr>
        <xdr:cNvPr id="37" name="Bevel 36">
          <a:extLst>
            <a:ext uri="{FF2B5EF4-FFF2-40B4-BE49-F238E27FC236}">
              <a16:creationId xmlns:a16="http://schemas.microsoft.com/office/drawing/2014/main" xmlns="" id="{00000000-0008-0000-0600-000025000000}"/>
            </a:ext>
          </a:extLst>
        </xdr:cNvPr>
        <xdr:cNvSpPr/>
      </xdr:nvSpPr>
      <xdr:spPr>
        <a:xfrm>
          <a:off x="3848100" y="3752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180975</xdr:colOff>
      <xdr:row>9</xdr:row>
      <xdr:rowOff>28575</xdr:rowOff>
    </xdr:from>
    <xdr:to>
      <xdr:col>10</xdr:col>
      <xdr:colOff>318135</xdr:colOff>
      <xdr:row>9</xdr:row>
      <xdr:rowOff>165735</xdr:rowOff>
    </xdr:to>
    <xdr:sp macro="" textlink="">
      <xdr:nvSpPr>
        <xdr:cNvPr id="38" name="Bevel 37">
          <a:extLst>
            <a:ext uri="{FF2B5EF4-FFF2-40B4-BE49-F238E27FC236}">
              <a16:creationId xmlns:a16="http://schemas.microsoft.com/office/drawing/2014/main" xmlns="" id="{00000000-0008-0000-0600-000026000000}"/>
            </a:ext>
          </a:extLst>
        </xdr:cNvPr>
        <xdr:cNvSpPr/>
      </xdr:nvSpPr>
      <xdr:spPr>
        <a:xfrm>
          <a:off x="5057775" y="2038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180975</xdr:colOff>
      <xdr:row>10</xdr:row>
      <xdr:rowOff>28575</xdr:rowOff>
    </xdr:from>
    <xdr:to>
      <xdr:col>10</xdr:col>
      <xdr:colOff>318135</xdr:colOff>
      <xdr:row>10</xdr:row>
      <xdr:rowOff>165735</xdr:rowOff>
    </xdr:to>
    <xdr:sp macro="" textlink="">
      <xdr:nvSpPr>
        <xdr:cNvPr id="39" name="Bevel 38">
          <a:extLst>
            <a:ext uri="{FF2B5EF4-FFF2-40B4-BE49-F238E27FC236}">
              <a16:creationId xmlns:a16="http://schemas.microsoft.com/office/drawing/2014/main" xmlns="" id="{00000000-0008-0000-0600-000027000000}"/>
            </a:ext>
          </a:extLst>
        </xdr:cNvPr>
        <xdr:cNvSpPr/>
      </xdr:nvSpPr>
      <xdr:spPr>
        <a:xfrm>
          <a:off x="5057775" y="2228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180975</xdr:colOff>
      <xdr:row>11</xdr:row>
      <xdr:rowOff>38100</xdr:rowOff>
    </xdr:from>
    <xdr:to>
      <xdr:col>10</xdr:col>
      <xdr:colOff>318135</xdr:colOff>
      <xdr:row>11</xdr:row>
      <xdr:rowOff>175260</xdr:rowOff>
    </xdr:to>
    <xdr:sp macro="" textlink="">
      <xdr:nvSpPr>
        <xdr:cNvPr id="40" name="Bevel 39">
          <a:extLst>
            <a:ext uri="{FF2B5EF4-FFF2-40B4-BE49-F238E27FC236}">
              <a16:creationId xmlns:a16="http://schemas.microsoft.com/office/drawing/2014/main" xmlns="" id="{00000000-0008-0000-0600-000028000000}"/>
            </a:ext>
          </a:extLst>
        </xdr:cNvPr>
        <xdr:cNvSpPr/>
      </xdr:nvSpPr>
      <xdr:spPr>
        <a:xfrm>
          <a:off x="5057775" y="2428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180975</xdr:colOff>
      <xdr:row>12</xdr:row>
      <xdr:rowOff>28575</xdr:rowOff>
    </xdr:from>
    <xdr:to>
      <xdr:col>10</xdr:col>
      <xdr:colOff>318135</xdr:colOff>
      <xdr:row>12</xdr:row>
      <xdr:rowOff>165735</xdr:rowOff>
    </xdr:to>
    <xdr:sp macro="" textlink="">
      <xdr:nvSpPr>
        <xdr:cNvPr id="41" name="Bevel 40">
          <a:extLst>
            <a:ext uri="{FF2B5EF4-FFF2-40B4-BE49-F238E27FC236}">
              <a16:creationId xmlns:a16="http://schemas.microsoft.com/office/drawing/2014/main" xmlns="" id="{00000000-0008-0000-0600-000029000000}"/>
            </a:ext>
          </a:extLst>
        </xdr:cNvPr>
        <xdr:cNvSpPr/>
      </xdr:nvSpPr>
      <xdr:spPr>
        <a:xfrm>
          <a:off x="5057775" y="2609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180975</xdr:colOff>
      <xdr:row>13</xdr:row>
      <xdr:rowOff>38100</xdr:rowOff>
    </xdr:from>
    <xdr:to>
      <xdr:col>10</xdr:col>
      <xdr:colOff>318135</xdr:colOff>
      <xdr:row>13</xdr:row>
      <xdr:rowOff>175260</xdr:rowOff>
    </xdr:to>
    <xdr:sp macro="" textlink="">
      <xdr:nvSpPr>
        <xdr:cNvPr id="42" name="Bevel 41">
          <a:extLst>
            <a:ext uri="{FF2B5EF4-FFF2-40B4-BE49-F238E27FC236}">
              <a16:creationId xmlns:a16="http://schemas.microsoft.com/office/drawing/2014/main" xmlns="" id="{00000000-0008-0000-0600-00002A000000}"/>
            </a:ext>
          </a:extLst>
        </xdr:cNvPr>
        <xdr:cNvSpPr/>
      </xdr:nvSpPr>
      <xdr:spPr>
        <a:xfrm>
          <a:off x="5057775" y="2809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180975</xdr:colOff>
      <xdr:row>14</xdr:row>
      <xdr:rowOff>38100</xdr:rowOff>
    </xdr:from>
    <xdr:to>
      <xdr:col>10</xdr:col>
      <xdr:colOff>318135</xdr:colOff>
      <xdr:row>14</xdr:row>
      <xdr:rowOff>175260</xdr:rowOff>
    </xdr:to>
    <xdr:sp macro="" textlink="">
      <xdr:nvSpPr>
        <xdr:cNvPr id="43" name="Bevel 42">
          <a:extLst>
            <a:ext uri="{FF2B5EF4-FFF2-40B4-BE49-F238E27FC236}">
              <a16:creationId xmlns:a16="http://schemas.microsoft.com/office/drawing/2014/main" xmlns="" id="{00000000-0008-0000-0600-00002B000000}"/>
            </a:ext>
          </a:extLst>
        </xdr:cNvPr>
        <xdr:cNvSpPr/>
      </xdr:nvSpPr>
      <xdr:spPr>
        <a:xfrm>
          <a:off x="5057775" y="3000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180975</xdr:colOff>
      <xdr:row>15</xdr:row>
      <xdr:rowOff>47625</xdr:rowOff>
    </xdr:from>
    <xdr:to>
      <xdr:col>10</xdr:col>
      <xdr:colOff>318135</xdr:colOff>
      <xdr:row>15</xdr:row>
      <xdr:rowOff>184785</xdr:rowOff>
    </xdr:to>
    <xdr:sp macro="" textlink="">
      <xdr:nvSpPr>
        <xdr:cNvPr id="44" name="Bevel 43">
          <a:extLst>
            <a:ext uri="{FF2B5EF4-FFF2-40B4-BE49-F238E27FC236}">
              <a16:creationId xmlns:a16="http://schemas.microsoft.com/office/drawing/2014/main" xmlns="" id="{00000000-0008-0000-0600-00002C000000}"/>
            </a:ext>
          </a:extLst>
        </xdr:cNvPr>
        <xdr:cNvSpPr/>
      </xdr:nvSpPr>
      <xdr:spPr>
        <a:xfrm>
          <a:off x="5057775" y="320040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180975</xdr:colOff>
      <xdr:row>16</xdr:row>
      <xdr:rowOff>38100</xdr:rowOff>
    </xdr:from>
    <xdr:to>
      <xdr:col>10</xdr:col>
      <xdr:colOff>318135</xdr:colOff>
      <xdr:row>16</xdr:row>
      <xdr:rowOff>175260</xdr:rowOff>
    </xdr:to>
    <xdr:sp macro="" textlink="">
      <xdr:nvSpPr>
        <xdr:cNvPr id="45" name="Bevel 44">
          <a:extLst>
            <a:ext uri="{FF2B5EF4-FFF2-40B4-BE49-F238E27FC236}">
              <a16:creationId xmlns:a16="http://schemas.microsoft.com/office/drawing/2014/main" xmlns="" id="{00000000-0008-0000-0600-00002D000000}"/>
            </a:ext>
          </a:extLst>
        </xdr:cNvPr>
        <xdr:cNvSpPr/>
      </xdr:nvSpPr>
      <xdr:spPr>
        <a:xfrm>
          <a:off x="5057775" y="3381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171450</xdr:colOff>
      <xdr:row>17</xdr:row>
      <xdr:rowOff>38100</xdr:rowOff>
    </xdr:from>
    <xdr:to>
      <xdr:col>10</xdr:col>
      <xdr:colOff>308610</xdr:colOff>
      <xdr:row>17</xdr:row>
      <xdr:rowOff>175260</xdr:rowOff>
    </xdr:to>
    <xdr:sp macro="" textlink="">
      <xdr:nvSpPr>
        <xdr:cNvPr id="46" name="Bevel 45">
          <a:extLst>
            <a:ext uri="{FF2B5EF4-FFF2-40B4-BE49-F238E27FC236}">
              <a16:creationId xmlns:a16="http://schemas.microsoft.com/office/drawing/2014/main" xmlns="" id="{00000000-0008-0000-0600-00002E000000}"/>
            </a:ext>
          </a:extLst>
        </xdr:cNvPr>
        <xdr:cNvSpPr/>
      </xdr:nvSpPr>
      <xdr:spPr>
        <a:xfrm>
          <a:off x="5048250" y="3571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190500</xdr:colOff>
      <xdr:row>18</xdr:row>
      <xdr:rowOff>28575</xdr:rowOff>
    </xdr:from>
    <xdr:to>
      <xdr:col>10</xdr:col>
      <xdr:colOff>327660</xdr:colOff>
      <xdr:row>18</xdr:row>
      <xdr:rowOff>165735</xdr:rowOff>
    </xdr:to>
    <xdr:sp macro="" textlink="">
      <xdr:nvSpPr>
        <xdr:cNvPr id="47" name="Bevel 46">
          <a:extLst>
            <a:ext uri="{FF2B5EF4-FFF2-40B4-BE49-F238E27FC236}">
              <a16:creationId xmlns:a16="http://schemas.microsoft.com/office/drawing/2014/main" xmlns="" id="{00000000-0008-0000-0600-00002F000000}"/>
            </a:ext>
          </a:extLst>
        </xdr:cNvPr>
        <xdr:cNvSpPr/>
      </xdr:nvSpPr>
      <xdr:spPr>
        <a:xfrm>
          <a:off x="5067300" y="3752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12</xdr:col>
      <xdr:colOff>180975</xdr:colOff>
      <xdr:row>9</xdr:row>
      <xdr:rowOff>28575</xdr:rowOff>
    </xdr:from>
    <xdr:to>
      <xdr:col>12</xdr:col>
      <xdr:colOff>318135</xdr:colOff>
      <xdr:row>9</xdr:row>
      <xdr:rowOff>165735</xdr:rowOff>
    </xdr:to>
    <xdr:sp macro="" textlink="">
      <xdr:nvSpPr>
        <xdr:cNvPr id="48" name="Bevel 47">
          <a:extLst>
            <a:ext uri="{FF2B5EF4-FFF2-40B4-BE49-F238E27FC236}">
              <a16:creationId xmlns:a16="http://schemas.microsoft.com/office/drawing/2014/main" xmlns="" id="{00000000-0008-0000-0600-000030000000}"/>
            </a:ext>
          </a:extLst>
        </xdr:cNvPr>
        <xdr:cNvSpPr/>
      </xdr:nvSpPr>
      <xdr:spPr>
        <a:xfrm>
          <a:off x="6276975" y="2038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12</xdr:col>
      <xdr:colOff>180975</xdr:colOff>
      <xdr:row>10</xdr:row>
      <xdr:rowOff>28575</xdr:rowOff>
    </xdr:from>
    <xdr:to>
      <xdr:col>12</xdr:col>
      <xdr:colOff>318135</xdr:colOff>
      <xdr:row>10</xdr:row>
      <xdr:rowOff>165735</xdr:rowOff>
    </xdr:to>
    <xdr:sp macro="" textlink="">
      <xdr:nvSpPr>
        <xdr:cNvPr id="49" name="Bevel 48">
          <a:extLst>
            <a:ext uri="{FF2B5EF4-FFF2-40B4-BE49-F238E27FC236}">
              <a16:creationId xmlns:a16="http://schemas.microsoft.com/office/drawing/2014/main" xmlns="" id="{00000000-0008-0000-0600-000031000000}"/>
            </a:ext>
          </a:extLst>
        </xdr:cNvPr>
        <xdr:cNvSpPr/>
      </xdr:nvSpPr>
      <xdr:spPr>
        <a:xfrm>
          <a:off x="6276975" y="2228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12</xdr:col>
      <xdr:colOff>180975</xdr:colOff>
      <xdr:row>11</xdr:row>
      <xdr:rowOff>38100</xdr:rowOff>
    </xdr:from>
    <xdr:to>
      <xdr:col>12</xdr:col>
      <xdr:colOff>318135</xdr:colOff>
      <xdr:row>11</xdr:row>
      <xdr:rowOff>175260</xdr:rowOff>
    </xdr:to>
    <xdr:sp macro="" textlink="">
      <xdr:nvSpPr>
        <xdr:cNvPr id="50" name="Bevel 49">
          <a:extLst>
            <a:ext uri="{FF2B5EF4-FFF2-40B4-BE49-F238E27FC236}">
              <a16:creationId xmlns:a16="http://schemas.microsoft.com/office/drawing/2014/main" xmlns="" id="{00000000-0008-0000-0600-000032000000}"/>
            </a:ext>
          </a:extLst>
        </xdr:cNvPr>
        <xdr:cNvSpPr/>
      </xdr:nvSpPr>
      <xdr:spPr>
        <a:xfrm>
          <a:off x="6276975" y="2428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12</xdr:col>
      <xdr:colOff>180975</xdr:colOff>
      <xdr:row>12</xdr:row>
      <xdr:rowOff>28575</xdr:rowOff>
    </xdr:from>
    <xdr:to>
      <xdr:col>12</xdr:col>
      <xdr:colOff>318135</xdr:colOff>
      <xdr:row>12</xdr:row>
      <xdr:rowOff>165735</xdr:rowOff>
    </xdr:to>
    <xdr:sp macro="" textlink="">
      <xdr:nvSpPr>
        <xdr:cNvPr id="51" name="Bevel 50">
          <a:extLst>
            <a:ext uri="{FF2B5EF4-FFF2-40B4-BE49-F238E27FC236}">
              <a16:creationId xmlns:a16="http://schemas.microsoft.com/office/drawing/2014/main" xmlns="" id="{00000000-0008-0000-0600-000033000000}"/>
            </a:ext>
          </a:extLst>
        </xdr:cNvPr>
        <xdr:cNvSpPr/>
      </xdr:nvSpPr>
      <xdr:spPr>
        <a:xfrm>
          <a:off x="6276975" y="2609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12</xdr:col>
      <xdr:colOff>180975</xdr:colOff>
      <xdr:row>13</xdr:row>
      <xdr:rowOff>38100</xdr:rowOff>
    </xdr:from>
    <xdr:to>
      <xdr:col>12</xdr:col>
      <xdr:colOff>318135</xdr:colOff>
      <xdr:row>13</xdr:row>
      <xdr:rowOff>175260</xdr:rowOff>
    </xdr:to>
    <xdr:sp macro="" textlink="">
      <xdr:nvSpPr>
        <xdr:cNvPr id="52" name="Bevel 51">
          <a:extLst>
            <a:ext uri="{FF2B5EF4-FFF2-40B4-BE49-F238E27FC236}">
              <a16:creationId xmlns:a16="http://schemas.microsoft.com/office/drawing/2014/main" xmlns="" id="{00000000-0008-0000-0600-000034000000}"/>
            </a:ext>
          </a:extLst>
        </xdr:cNvPr>
        <xdr:cNvSpPr/>
      </xdr:nvSpPr>
      <xdr:spPr>
        <a:xfrm>
          <a:off x="6276975" y="2809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12</xdr:col>
      <xdr:colOff>180975</xdr:colOff>
      <xdr:row>14</xdr:row>
      <xdr:rowOff>38100</xdr:rowOff>
    </xdr:from>
    <xdr:to>
      <xdr:col>12</xdr:col>
      <xdr:colOff>318135</xdr:colOff>
      <xdr:row>14</xdr:row>
      <xdr:rowOff>175260</xdr:rowOff>
    </xdr:to>
    <xdr:sp macro="" textlink="">
      <xdr:nvSpPr>
        <xdr:cNvPr id="53" name="Bevel 52">
          <a:extLst>
            <a:ext uri="{FF2B5EF4-FFF2-40B4-BE49-F238E27FC236}">
              <a16:creationId xmlns:a16="http://schemas.microsoft.com/office/drawing/2014/main" xmlns="" id="{00000000-0008-0000-0600-000035000000}"/>
            </a:ext>
          </a:extLst>
        </xdr:cNvPr>
        <xdr:cNvSpPr/>
      </xdr:nvSpPr>
      <xdr:spPr>
        <a:xfrm>
          <a:off x="6276975" y="3000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12</xdr:col>
      <xdr:colOff>180975</xdr:colOff>
      <xdr:row>15</xdr:row>
      <xdr:rowOff>47625</xdr:rowOff>
    </xdr:from>
    <xdr:to>
      <xdr:col>12</xdr:col>
      <xdr:colOff>318135</xdr:colOff>
      <xdr:row>15</xdr:row>
      <xdr:rowOff>184785</xdr:rowOff>
    </xdr:to>
    <xdr:sp macro="" textlink="">
      <xdr:nvSpPr>
        <xdr:cNvPr id="54" name="Bevel 53">
          <a:extLst>
            <a:ext uri="{FF2B5EF4-FFF2-40B4-BE49-F238E27FC236}">
              <a16:creationId xmlns:a16="http://schemas.microsoft.com/office/drawing/2014/main" xmlns="" id="{00000000-0008-0000-0600-000036000000}"/>
            </a:ext>
          </a:extLst>
        </xdr:cNvPr>
        <xdr:cNvSpPr/>
      </xdr:nvSpPr>
      <xdr:spPr>
        <a:xfrm>
          <a:off x="6276975" y="320040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12</xdr:col>
      <xdr:colOff>180975</xdr:colOff>
      <xdr:row>16</xdr:row>
      <xdr:rowOff>38100</xdr:rowOff>
    </xdr:from>
    <xdr:to>
      <xdr:col>12</xdr:col>
      <xdr:colOff>318135</xdr:colOff>
      <xdr:row>16</xdr:row>
      <xdr:rowOff>175260</xdr:rowOff>
    </xdr:to>
    <xdr:sp macro="" textlink="">
      <xdr:nvSpPr>
        <xdr:cNvPr id="55" name="Bevel 54">
          <a:extLst>
            <a:ext uri="{FF2B5EF4-FFF2-40B4-BE49-F238E27FC236}">
              <a16:creationId xmlns:a16="http://schemas.microsoft.com/office/drawing/2014/main" xmlns="" id="{00000000-0008-0000-0600-000037000000}"/>
            </a:ext>
          </a:extLst>
        </xdr:cNvPr>
        <xdr:cNvSpPr/>
      </xdr:nvSpPr>
      <xdr:spPr>
        <a:xfrm>
          <a:off x="6276975" y="3381375"/>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12</xdr:col>
      <xdr:colOff>171450</xdr:colOff>
      <xdr:row>17</xdr:row>
      <xdr:rowOff>38100</xdr:rowOff>
    </xdr:from>
    <xdr:to>
      <xdr:col>12</xdr:col>
      <xdr:colOff>308610</xdr:colOff>
      <xdr:row>17</xdr:row>
      <xdr:rowOff>175260</xdr:rowOff>
    </xdr:to>
    <xdr:sp macro="" textlink="">
      <xdr:nvSpPr>
        <xdr:cNvPr id="56" name="Bevel 55">
          <a:extLst>
            <a:ext uri="{FF2B5EF4-FFF2-40B4-BE49-F238E27FC236}">
              <a16:creationId xmlns:a16="http://schemas.microsoft.com/office/drawing/2014/main" xmlns="" id="{00000000-0008-0000-0600-000038000000}"/>
            </a:ext>
          </a:extLst>
        </xdr:cNvPr>
        <xdr:cNvSpPr/>
      </xdr:nvSpPr>
      <xdr:spPr>
        <a:xfrm>
          <a:off x="6267450" y="3571875"/>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12</xdr:col>
      <xdr:colOff>190500</xdr:colOff>
      <xdr:row>18</xdr:row>
      <xdr:rowOff>28575</xdr:rowOff>
    </xdr:from>
    <xdr:to>
      <xdr:col>12</xdr:col>
      <xdr:colOff>327660</xdr:colOff>
      <xdr:row>18</xdr:row>
      <xdr:rowOff>165735</xdr:rowOff>
    </xdr:to>
    <xdr:sp macro="" textlink="">
      <xdr:nvSpPr>
        <xdr:cNvPr id="57" name="Bevel 56">
          <a:extLst>
            <a:ext uri="{FF2B5EF4-FFF2-40B4-BE49-F238E27FC236}">
              <a16:creationId xmlns:a16="http://schemas.microsoft.com/office/drawing/2014/main" xmlns="" id="{00000000-0008-0000-0600-000039000000}"/>
            </a:ext>
          </a:extLst>
        </xdr:cNvPr>
        <xdr:cNvSpPr/>
      </xdr:nvSpPr>
      <xdr:spPr>
        <a:xfrm>
          <a:off x="6286500" y="3752850"/>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14</xdr:col>
      <xdr:colOff>180975</xdr:colOff>
      <xdr:row>9</xdr:row>
      <xdr:rowOff>28575</xdr:rowOff>
    </xdr:from>
    <xdr:to>
      <xdr:col>14</xdr:col>
      <xdr:colOff>318135</xdr:colOff>
      <xdr:row>9</xdr:row>
      <xdr:rowOff>165735</xdr:rowOff>
    </xdr:to>
    <xdr:sp macro="" textlink="">
      <xdr:nvSpPr>
        <xdr:cNvPr id="58" name="Bevel 57">
          <a:extLst>
            <a:ext uri="{FF2B5EF4-FFF2-40B4-BE49-F238E27FC236}">
              <a16:creationId xmlns:a16="http://schemas.microsoft.com/office/drawing/2014/main" xmlns="" id="{00000000-0008-0000-0600-00003A000000}"/>
            </a:ext>
          </a:extLst>
        </xdr:cNvPr>
        <xdr:cNvSpPr/>
      </xdr:nvSpPr>
      <xdr:spPr>
        <a:xfrm>
          <a:off x="6276975" y="20383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14</xdr:col>
      <xdr:colOff>180975</xdr:colOff>
      <xdr:row>10</xdr:row>
      <xdr:rowOff>28575</xdr:rowOff>
    </xdr:from>
    <xdr:to>
      <xdr:col>14</xdr:col>
      <xdr:colOff>318135</xdr:colOff>
      <xdr:row>10</xdr:row>
      <xdr:rowOff>165735</xdr:rowOff>
    </xdr:to>
    <xdr:sp macro="" textlink="">
      <xdr:nvSpPr>
        <xdr:cNvPr id="59" name="Bevel 58">
          <a:extLst>
            <a:ext uri="{FF2B5EF4-FFF2-40B4-BE49-F238E27FC236}">
              <a16:creationId xmlns:a16="http://schemas.microsoft.com/office/drawing/2014/main" xmlns="" id="{00000000-0008-0000-0600-00003B000000}"/>
            </a:ext>
          </a:extLst>
        </xdr:cNvPr>
        <xdr:cNvSpPr/>
      </xdr:nvSpPr>
      <xdr:spPr>
        <a:xfrm>
          <a:off x="6276975" y="2228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14</xdr:col>
      <xdr:colOff>180975</xdr:colOff>
      <xdr:row>11</xdr:row>
      <xdr:rowOff>38100</xdr:rowOff>
    </xdr:from>
    <xdr:to>
      <xdr:col>14</xdr:col>
      <xdr:colOff>318135</xdr:colOff>
      <xdr:row>11</xdr:row>
      <xdr:rowOff>175260</xdr:rowOff>
    </xdr:to>
    <xdr:sp macro="" textlink="">
      <xdr:nvSpPr>
        <xdr:cNvPr id="60" name="Bevel 59">
          <a:extLst>
            <a:ext uri="{FF2B5EF4-FFF2-40B4-BE49-F238E27FC236}">
              <a16:creationId xmlns:a16="http://schemas.microsoft.com/office/drawing/2014/main" xmlns="" id="{00000000-0008-0000-0600-00003C000000}"/>
            </a:ext>
          </a:extLst>
        </xdr:cNvPr>
        <xdr:cNvSpPr/>
      </xdr:nvSpPr>
      <xdr:spPr>
        <a:xfrm>
          <a:off x="6276975" y="2428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14</xdr:col>
      <xdr:colOff>180975</xdr:colOff>
      <xdr:row>12</xdr:row>
      <xdr:rowOff>28575</xdr:rowOff>
    </xdr:from>
    <xdr:to>
      <xdr:col>14</xdr:col>
      <xdr:colOff>318135</xdr:colOff>
      <xdr:row>12</xdr:row>
      <xdr:rowOff>165735</xdr:rowOff>
    </xdr:to>
    <xdr:sp macro="" textlink="">
      <xdr:nvSpPr>
        <xdr:cNvPr id="61" name="Bevel 60">
          <a:extLst>
            <a:ext uri="{FF2B5EF4-FFF2-40B4-BE49-F238E27FC236}">
              <a16:creationId xmlns:a16="http://schemas.microsoft.com/office/drawing/2014/main" xmlns="" id="{00000000-0008-0000-0600-00003D000000}"/>
            </a:ext>
          </a:extLst>
        </xdr:cNvPr>
        <xdr:cNvSpPr/>
      </xdr:nvSpPr>
      <xdr:spPr>
        <a:xfrm>
          <a:off x="6276975" y="2609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14</xdr:col>
      <xdr:colOff>180975</xdr:colOff>
      <xdr:row>13</xdr:row>
      <xdr:rowOff>38100</xdr:rowOff>
    </xdr:from>
    <xdr:to>
      <xdr:col>14</xdr:col>
      <xdr:colOff>318135</xdr:colOff>
      <xdr:row>13</xdr:row>
      <xdr:rowOff>175260</xdr:rowOff>
    </xdr:to>
    <xdr:sp macro="" textlink="">
      <xdr:nvSpPr>
        <xdr:cNvPr id="62" name="Bevel 61">
          <a:extLst>
            <a:ext uri="{FF2B5EF4-FFF2-40B4-BE49-F238E27FC236}">
              <a16:creationId xmlns:a16="http://schemas.microsoft.com/office/drawing/2014/main" xmlns="" id="{00000000-0008-0000-0600-00003E000000}"/>
            </a:ext>
          </a:extLst>
        </xdr:cNvPr>
        <xdr:cNvSpPr/>
      </xdr:nvSpPr>
      <xdr:spPr>
        <a:xfrm>
          <a:off x="6276975" y="2809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14</xdr:col>
      <xdr:colOff>180975</xdr:colOff>
      <xdr:row>14</xdr:row>
      <xdr:rowOff>38100</xdr:rowOff>
    </xdr:from>
    <xdr:to>
      <xdr:col>14</xdr:col>
      <xdr:colOff>318135</xdr:colOff>
      <xdr:row>14</xdr:row>
      <xdr:rowOff>175260</xdr:rowOff>
    </xdr:to>
    <xdr:sp macro="" textlink="">
      <xdr:nvSpPr>
        <xdr:cNvPr id="63" name="Bevel 62">
          <a:extLst>
            <a:ext uri="{FF2B5EF4-FFF2-40B4-BE49-F238E27FC236}">
              <a16:creationId xmlns:a16="http://schemas.microsoft.com/office/drawing/2014/main" xmlns="" id="{00000000-0008-0000-0600-00003F000000}"/>
            </a:ext>
          </a:extLst>
        </xdr:cNvPr>
        <xdr:cNvSpPr/>
      </xdr:nvSpPr>
      <xdr:spPr>
        <a:xfrm>
          <a:off x="6276975" y="3000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14</xdr:col>
      <xdr:colOff>180975</xdr:colOff>
      <xdr:row>15</xdr:row>
      <xdr:rowOff>47625</xdr:rowOff>
    </xdr:from>
    <xdr:to>
      <xdr:col>14</xdr:col>
      <xdr:colOff>318135</xdr:colOff>
      <xdr:row>15</xdr:row>
      <xdr:rowOff>184785</xdr:rowOff>
    </xdr:to>
    <xdr:sp macro="" textlink="">
      <xdr:nvSpPr>
        <xdr:cNvPr id="64" name="Bevel 63">
          <a:extLst>
            <a:ext uri="{FF2B5EF4-FFF2-40B4-BE49-F238E27FC236}">
              <a16:creationId xmlns:a16="http://schemas.microsoft.com/office/drawing/2014/main" xmlns="" id="{00000000-0008-0000-0600-000040000000}"/>
            </a:ext>
          </a:extLst>
        </xdr:cNvPr>
        <xdr:cNvSpPr/>
      </xdr:nvSpPr>
      <xdr:spPr>
        <a:xfrm>
          <a:off x="6276975" y="320040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14</xdr:col>
      <xdr:colOff>180975</xdr:colOff>
      <xdr:row>16</xdr:row>
      <xdr:rowOff>38100</xdr:rowOff>
    </xdr:from>
    <xdr:to>
      <xdr:col>14</xdr:col>
      <xdr:colOff>318135</xdr:colOff>
      <xdr:row>16</xdr:row>
      <xdr:rowOff>175260</xdr:rowOff>
    </xdr:to>
    <xdr:sp macro="" textlink="">
      <xdr:nvSpPr>
        <xdr:cNvPr id="65" name="Bevel 64">
          <a:extLst>
            <a:ext uri="{FF2B5EF4-FFF2-40B4-BE49-F238E27FC236}">
              <a16:creationId xmlns:a16="http://schemas.microsoft.com/office/drawing/2014/main" xmlns="" id="{00000000-0008-0000-0600-000041000000}"/>
            </a:ext>
          </a:extLst>
        </xdr:cNvPr>
        <xdr:cNvSpPr/>
      </xdr:nvSpPr>
      <xdr:spPr>
        <a:xfrm>
          <a:off x="6276975" y="33813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14</xdr:col>
      <xdr:colOff>171450</xdr:colOff>
      <xdr:row>17</xdr:row>
      <xdr:rowOff>38100</xdr:rowOff>
    </xdr:from>
    <xdr:to>
      <xdr:col>14</xdr:col>
      <xdr:colOff>308610</xdr:colOff>
      <xdr:row>17</xdr:row>
      <xdr:rowOff>175260</xdr:rowOff>
    </xdr:to>
    <xdr:sp macro="" textlink="">
      <xdr:nvSpPr>
        <xdr:cNvPr id="66" name="Bevel 65">
          <a:extLst>
            <a:ext uri="{FF2B5EF4-FFF2-40B4-BE49-F238E27FC236}">
              <a16:creationId xmlns:a16="http://schemas.microsoft.com/office/drawing/2014/main" xmlns="" id="{00000000-0008-0000-0600-000042000000}"/>
            </a:ext>
          </a:extLst>
        </xdr:cNvPr>
        <xdr:cNvSpPr/>
      </xdr:nvSpPr>
      <xdr:spPr>
        <a:xfrm>
          <a:off x="6267450" y="3571875"/>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14</xdr:col>
      <xdr:colOff>190500</xdr:colOff>
      <xdr:row>18</xdr:row>
      <xdr:rowOff>28575</xdr:rowOff>
    </xdr:from>
    <xdr:to>
      <xdr:col>14</xdr:col>
      <xdr:colOff>327660</xdr:colOff>
      <xdr:row>18</xdr:row>
      <xdr:rowOff>165735</xdr:rowOff>
    </xdr:to>
    <xdr:sp macro="" textlink="">
      <xdr:nvSpPr>
        <xdr:cNvPr id="67" name="Bevel 66">
          <a:extLst>
            <a:ext uri="{FF2B5EF4-FFF2-40B4-BE49-F238E27FC236}">
              <a16:creationId xmlns:a16="http://schemas.microsoft.com/office/drawing/2014/main" xmlns="" id="{00000000-0008-0000-0600-000043000000}"/>
            </a:ext>
          </a:extLst>
        </xdr:cNvPr>
        <xdr:cNvSpPr/>
      </xdr:nvSpPr>
      <xdr:spPr>
        <a:xfrm>
          <a:off x="6286500" y="3752850"/>
          <a:ext cx="137160" cy="13716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180975</xdr:colOff>
      <xdr:row>10</xdr:row>
      <xdr:rowOff>28575</xdr:rowOff>
    </xdr:from>
    <xdr:to>
      <xdr:col>4</xdr:col>
      <xdr:colOff>318135</xdr:colOff>
      <xdr:row>10</xdr:row>
      <xdr:rowOff>165735</xdr:rowOff>
    </xdr:to>
    <xdr:sp macro="" textlink="">
      <xdr:nvSpPr>
        <xdr:cNvPr id="6" name="Bevel 5">
          <a:extLst>
            <a:ext uri="{FF2B5EF4-FFF2-40B4-BE49-F238E27FC236}">
              <a16:creationId xmlns:a16="http://schemas.microsoft.com/office/drawing/2014/main" xmlns="" id="{00000000-0008-0000-0700-000006000000}"/>
            </a:ext>
          </a:extLst>
        </xdr:cNvPr>
        <xdr:cNvSpPr/>
      </xdr:nvSpPr>
      <xdr:spPr>
        <a:xfrm>
          <a:off x="2619375" y="2228850"/>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4</xdr:col>
      <xdr:colOff>180975</xdr:colOff>
      <xdr:row>11</xdr:row>
      <xdr:rowOff>38100</xdr:rowOff>
    </xdr:from>
    <xdr:to>
      <xdr:col>4</xdr:col>
      <xdr:colOff>318135</xdr:colOff>
      <xdr:row>11</xdr:row>
      <xdr:rowOff>175260</xdr:rowOff>
    </xdr:to>
    <xdr:sp macro="" textlink="">
      <xdr:nvSpPr>
        <xdr:cNvPr id="7" name="Bevel 6">
          <a:extLst>
            <a:ext uri="{FF2B5EF4-FFF2-40B4-BE49-F238E27FC236}">
              <a16:creationId xmlns:a16="http://schemas.microsoft.com/office/drawing/2014/main" xmlns="" id="{00000000-0008-0000-0700-000007000000}"/>
            </a:ext>
          </a:extLst>
        </xdr:cNvPr>
        <xdr:cNvSpPr/>
      </xdr:nvSpPr>
      <xdr:spPr>
        <a:xfrm>
          <a:off x="2619375" y="2428875"/>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6</xdr:col>
      <xdr:colOff>180975</xdr:colOff>
      <xdr:row>10</xdr:row>
      <xdr:rowOff>28575</xdr:rowOff>
    </xdr:from>
    <xdr:to>
      <xdr:col>6</xdr:col>
      <xdr:colOff>318135</xdr:colOff>
      <xdr:row>10</xdr:row>
      <xdr:rowOff>165735</xdr:rowOff>
    </xdr:to>
    <xdr:sp macro="" textlink="">
      <xdr:nvSpPr>
        <xdr:cNvPr id="16" name="Bevel 15">
          <a:extLst>
            <a:ext uri="{FF2B5EF4-FFF2-40B4-BE49-F238E27FC236}">
              <a16:creationId xmlns:a16="http://schemas.microsoft.com/office/drawing/2014/main" xmlns="" id="{00000000-0008-0000-0700-000010000000}"/>
            </a:ext>
          </a:extLst>
        </xdr:cNvPr>
        <xdr:cNvSpPr/>
      </xdr:nvSpPr>
      <xdr:spPr>
        <a:xfrm>
          <a:off x="3838575" y="2228850"/>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6</xdr:col>
      <xdr:colOff>180975</xdr:colOff>
      <xdr:row>11</xdr:row>
      <xdr:rowOff>38100</xdr:rowOff>
    </xdr:from>
    <xdr:to>
      <xdr:col>6</xdr:col>
      <xdr:colOff>318135</xdr:colOff>
      <xdr:row>11</xdr:row>
      <xdr:rowOff>175260</xdr:rowOff>
    </xdr:to>
    <xdr:sp macro="" textlink="">
      <xdr:nvSpPr>
        <xdr:cNvPr id="17" name="Bevel 16">
          <a:extLst>
            <a:ext uri="{FF2B5EF4-FFF2-40B4-BE49-F238E27FC236}">
              <a16:creationId xmlns:a16="http://schemas.microsoft.com/office/drawing/2014/main" xmlns="" id="{00000000-0008-0000-0700-000011000000}"/>
            </a:ext>
          </a:extLst>
        </xdr:cNvPr>
        <xdr:cNvSpPr/>
      </xdr:nvSpPr>
      <xdr:spPr>
        <a:xfrm>
          <a:off x="3838575" y="2428875"/>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12</xdr:col>
      <xdr:colOff>180975</xdr:colOff>
      <xdr:row>16</xdr:row>
      <xdr:rowOff>38100</xdr:rowOff>
    </xdr:from>
    <xdr:to>
      <xdr:col>12</xdr:col>
      <xdr:colOff>318135</xdr:colOff>
      <xdr:row>16</xdr:row>
      <xdr:rowOff>175260</xdr:rowOff>
    </xdr:to>
    <xdr:sp macro="" textlink="">
      <xdr:nvSpPr>
        <xdr:cNvPr id="52" name="Bevel 51">
          <a:extLst>
            <a:ext uri="{FF2B5EF4-FFF2-40B4-BE49-F238E27FC236}">
              <a16:creationId xmlns:a16="http://schemas.microsoft.com/office/drawing/2014/main" xmlns="" id="{00000000-0008-0000-0700-000034000000}"/>
            </a:ext>
          </a:extLst>
        </xdr:cNvPr>
        <xdr:cNvSpPr/>
      </xdr:nvSpPr>
      <xdr:spPr>
        <a:xfrm>
          <a:off x="7496175" y="3381375"/>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12</xdr:col>
      <xdr:colOff>171450</xdr:colOff>
      <xdr:row>17</xdr:row>
      <xdr:rowOff>38100</xdr:rowOff>
    </xdr:from>
    <xdr:to>
      <xdr:col>12</xdr:col>
      <xdr:colOff>308610</xdr:colOff>
      <xdr:row>17</xdr:row>
      <xdr:rowOff>175260</xdr:rowOff>
    </xdr:to>
    <xdr:sp macro="" textlink="">
      <xdr:nvSpPr>
        <xdr:cNvPr id="53" name="Bevel 52">
          <a:extLst>
            <a:ext uri="{FF2B5EF4-FFF2-40B4-BE49-F238E27FC236}">
              <a16:creationId xmlns:a16="http://schemas.microsoft.com/office/drawing/2014/main" xmlns="" id="{00000000-0008-0000-0700-000035000000}"/>
            </a:ext>
          </a:extLst>
        </xdr:cNvPr>
        <xdr:cNvSpPr/>
      </xdr:nvSpPr>
      <xdr:spPr>
        <a:xfrm>
          <a:off x="7486650" y="3571875"/>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twoCellAnchor>
    <xdr:from>
      <xdr:col>12</xdr:col>
      <xdr:colOff>190500</xdr:colOff>
      <xdr:row>18</xdr:row>
      <xdr:rowOff>28575</xdr:rowOff>
    </xdr:from>
    <xdr:to>
      <xdr:col>12</xdr:col>
      <xdr:colOff>327660</xdr:colOff>
      <xdr:row>18</xdr:row>
      <xdr:rowOff>165735</xdr:rowOff>
    </xdr:to>
    <xdr:sp macro="" textlink="">
      <xdr:nvSpPr>
        <xdr:cNvPr id="54" name="Bevel 53">
          <a:extLst>
            <a:ext uri="{FF2B5EF4-FFF2-40B4-BE49-F238E27FC236}">
              <a16:creationId xmlns:a16="http://schemas.microsoft.com/office/drawing/2014/main" xmlns="" id="{00000000-0008-0000-0700-000036000000}"/>
            </a:ext>
          </a:extLst>
        </xdr:cNvPr>
        <xdr:cNvSpPr/>
      </xdr:nvSpPr>
      <xdr:spPr>
        <a:xfrm>
          <a:off x="7505700" y="3752850"/>
          <a:ext cx="137160" cy="13716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M19"/>
  <sheetViews>
    <sheetView workbookViewId="0">
      <selection activeCell="A14" sqref="A14"/>
    </sheetView>
  </sheetViews>
  <sheetFormatPr defaultRowHeight="15"/>
  <cols>
    <col min="2" max="2" width="11.28515625" bestFit="1" customWidth="1"/>
    <col min="3" max="3" width="17" bestFit="1" customWidth="1"/>
    <col min="4" max="4" width="17" customWidth="1"/>
  </cols>
  <sheetData>
    <row r="2" spans="1:13">
      <c r="B2" t="s">
        <v>22</v>
      </c>
    </row>
    <row r="3" spans="1:13">
      <c r="B3" t="s">
        <v>165</v>
      </c>
      <c r="C3" t="s">
        <v>157</v>
      </c>
    </row>
    <row r="5" spans="1:13">
      <c r="A5" t="s">
        <v>322</v>
      </c>
      <c r="B5" s="132" t="s">
        <v>72</v>
      </c>
      <c r="C5" s="132" t="s">
        <v>169</v>
      </c>
      <c r="D5" s="132" t="s">
        <v>147</v>
      </c>
      <c r="E5" s="119" t="s">
        <v>16</v>
      </c>
      <c r="F5" s="119" t="s">
        <v>17</v>
      </c>
      <c r="G5" s="119" t="s">
        <v>18</v>
      </c>
      <c r="H5" s="119" t="s">
        <v>19</v>
      </c>
      <c r="I5" s="119" t="s">
        <v>24</v>
      </c>
      <c r="J5" s="119" t="s">
        <v>23</v>
      </c>
      <c r="K5" s="12" t="s">
        <v>14</v>
      </c>
      <c r="L5" s="12" t="s">
        <v>15</v>
      </c>
      <c r="M5" s="132"/>
    </row>
    <row r="6" spans="1:13">
      <c r="B6" s="132"/>
      <c r="C6" s="132"/>
      <c r="D6" s="132"/>
      <c r="E6" s="120" t="s">
        <v>281</v>
      </c>
      <c r="F6" s="120" t="s">
        <v>281</v>
      </c>
      <c r="G6" s="120"/>
      <c r="H6" s="120" t="s">
        <v>281</v>
      </c>
      <c r="I6" s="120"/>
      <c r="J6" s="120"/>
      <c r="K6" s="12"/>
      <c r="L6" s="12"/>
      <c r="M6" s="132" t="s">
        <v>117</v>
      </c>
    </row>
    <row r="7" spans="1:13">
      <c r="B7" s="132" t="s">
        <v>113</v>
      </c>
      <c r="C7" s="132" t="s">
        <v>321</v>
      </c>
      <c r="D7">
        <v>1</v>
      </c>
      <c r="E7" s="119">
        <v>42</v>
      </c>
      <c r="F7" s="119">
        <v>16</v>
      </c>
      <c r="G7" s="119"/>
      <c r="H7" s="119"/>
      <c r="I7" s="119"/>
      <c r="J7" s="119"/>
      <c r="K7" s="12" t="s">
        <v>0</v>
      </c>
      <c r="L7" s="12" t="s">
        <v>1</v>
      </c>
      <c r="M7" s="132">
        <v>180</v>
      </c>
    </row>
    <row r="8" spans="1:13">
      <c r="B8" s="132" t="s">
        <v>113</v>
      </c>
      <c r="C8" s="132" t="s">
        <v>321</v>
      </c>
      <c r="D8" s="132">
        <v>3</v>
      </c>
      <c r="E8" s="119">
        <v>64</v>
      </c>
      <c r="F8" s="119">
        <v>32</v>
      </c>
      <c r="G8" s="119"/>
      <c r="H8" s="119"/>
      <c r="I8" s="119"/>
      <c r="J8" s="119"/>
      <c r="K8" s="12" t="s">
        <v>4</v>
      </c>
      <c r="L8" s="12" t="s">
        <v>5</v>
      </c>
      <c r="M8" s="132">
        <v>20</v>
      </c>
    </row>
    <row r="9" spans="1:13">
      <c r="B9" s="132" t="s">
        <v>113</v>
      </c>
      <c r="C9" s="132" t="s">
        <v>321</v>
      </c>
      <c r="D9" s="132">
        <v>3</v>
      </c>
      <c r="E9" s="119">
        <v>16</v>
      </c>
      <c r="F9" s="119">
        <v>8</v>
      </c>
      <c r="G9" s="119"/>
      <c r="H9" s="119"/>
      <c r="I9" s="119"/>
      <c r="J9" s="119"/>
      <c r="K9" s="12" t="s">
        <v>0</v>
      </c>
      <c r="L9" s="12" t="s">
        <v>77</v>
      </c>
      <c r="M9" s="132">
        <v>30</v>
      </c>
    </row>
    <row r="10" spans="1:13">
      <c r="B10" s="132" t="s">
        <v>113</v>
      </c>
      <c r="C10" s="132" t="s">
        <v>321</v>
      </c>
      <c r="D10" s="132">
        <v>3</v>
      </c>
      <c r="E10" s="119">
        <v>16</v>
      </c>
      <c r="F10" s="119">
        <v>8</v>
      </c>
      <c r="G10" s="119"/>
      <c r="H10" s="119"/>
      <c r="I10" s="119"/>
      <c r="J10" s="119"/>
      <c r="K10" s="12" t="s">
        <v>4</v>
      </c>
      <c r="L10" s="12" t="s">
        <v>78</v>
      </c>
      <c r="M10" s="132">
        <v>174</v>
      </c>
    </row>
    <row r="11" spans="1:13">
      <c r="B11" s="132" t="s">
        <v>113</v>
      </c>
      <c r="C11" s="132" t="s">
        <v>321</v>
      </c>
      <c r="D11" s="132">
        <v>3</v>
      </c>
      <c r="E11" s="119">
        <v>32</v>
      </c>
      <c r="F11" s="119">
        <v>16</v>
      </c>
      <c r="G11" s="119"/>
      <c r="H11" s="119"/>
      <c r="I11" s="119"/>
      <c r="J11" s="119"/>
      <c r="K11" s="12" t="s">
        <v>4</v>
      </c>
      <c r="L11" s="12" t="s">
        <v>79</v>
      </c>
      <c r="M11" s="132">
        <v>18</v>
      </c>
    </row>
    <row r="12" spans="1:13">
      <c r="B12" s="132" t="s">
        <v>113</v>
      </c>
      <c r="C12" s="132" t="s">
        <v>321</v>
      </c>
      <c r="D12" s="132">
        <v>3</v>
      </c>
      <c r="E12" s="119">
        <v>32</v>
      </c>
      <c r="F12" s="119">
        <v>16</v>
      </c>
      <c r="G12" s="119"/>
      <c r="H12" s="119"/>
      <c r="I12" s="119"/>
      <c r="J12" s="119"/>
      <c r="K12" s="12" t="s">
        <v>4</v>
      </c>
      <c r="L12" s="12" t="s">
        <v>80</v>
      </c>
      <c r="M12" s="132"/>
    </row>
    <row r="13" spans="1:13">
      <c r="A13" t="s">
        <v>323</v>
      </c>
      <c r="B13" s="132" t="s">
        <v>113</v>
      </c>
      <c r="C13" s="132" t="s">
        <v>321</v>
      </c>
      <c r="D13" s="132">
        <v>2</v>
      </c>
      <c r="E13" s="119"/>
      <c r="F13" s="119"/>
      <c r="G13" s="119">
        <v>20</v>
      </c>
      <c r="H13" s="119">
        <v>180</v>
      </c>
      <c r="I13" s="119"/>
      <c r="J13" s="119"/>
      <c r="K13" s="12" t="s">
        <v>2</v>
      </c>
      <c r="L13" s="12" t="s">
        <v>6</v>
      </c>
      <c r="M13" s="132"/>
    </row>
    <row r="14" spans="1:13">
      <c r="A14" t="s">
        <v>323</v>
      </c>
      <c r="B14" s="132" t="s">
        <v>113</v>
      </c>
      <c r="C14" s="132" t="s">
        <v>321</v>
      </c>
      <c r="D14" s="132">
        <v>2</v>
      </c>
      <c r="E14" s="119"/>
      <c r="F14" s="119"/>
      <c r="G14" s="119">
        <v>20</v>
      </c>
      <c r="H14" s="119">
        <v>180</v>
      </c>
      <c r="I14" s="119"/>
      <c r="J14" s="119"/>
      <c r="K14" s="12" t="s">
        <v>2</v>
      </c>
      <c r="L14" s="12" t="s">
        <v>7</v>
      </c>
      <c r="M14" s="132"/>
    </row>
    <row r="15" spans="1:13">
      <c r="L15" s="12" t="s">
        <v>324</v>
      </c>
      <c r="M15" s="132">
        <v>5000</v>
      </c>
    </row>
    <row r="16" spans="1:13">
      <c r="D16" t="s">
        <v>327</v>
      </c>
      <c r="E16" t="s">
        <v>328</v>
      </c>
      <c r="G16" t="s">
        <v>332</v>
      </c>
      <c r="L16" s="12" t="s">
        <v>325</v>
      </c>
      <c r="M16" s="132">
        <v>0</v>
      </c>
    </row>
    <row r="17" spans="4:13">
      <c r="D17">
        <v>1</v>
      </c>
      <c r="E17" t="s">
        <v>329</v>
      </c>
      <c r="F17">
        <v>1000</v>
      </c>
      <c r="L17" s="12" t="s">
        <v>326</v>
      </c>
      <c r="M17" s="132">
        <v>5000</v>
      </c>
    </row>
    <row r="18" spans="4:13">
      <c r="D18">
        <v>2</v>
      </c>
      <c r="E18" t="s">
        <v>330</v>
      </c>
      <c r="F18">
        <v>1000</v>
      </c>
      <c r="G18" t="s">
        <v>333</v>
      </c>
    </row>
    <row r="19" spans="4:13">
      <c r="D19">
        <v>3</v>
      </c>
      <c r="E19" t="s">
        <v>331</v>
      </c>
      <c r="F19">
        <v>3000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T50"/>
  <sheetViews>
    <sheetView zoomScale="110" zoomScaleNormal="110" workbookViewId="0">
      <selection activeCell="F10" sqref="A1:G10"/>
    </sheetView>
  </sheetViews>
  <sheetFormatPr defaultRowHeight="15"/>
  <cols>
    <col min="4" max="4" width="11.42578125" bestFit="1" customWidth="1"/>
    <col min="5" max="5" width="5.5703125" bestFit="1" customWidth="1"/>
    <col min="6" max="6" width="8" bestFit="1" customWidth="1"/>
    <col min="7" max="7" width="6.85546875" bestFit="1" customWidth="1"/>
    <col min="8" max="8" width="5.5703125" bestFit="1" customWidth="1"/>
    <col min="9" max="9" width="8" bestFit="1" customWidth="1"/>
    <col min="10" max="10" width="10.5703125" bestFit="1" customWidth="1"/>
    <col min="11" max="11" width="5.5703125" bestFit="1" customWidth="1"/>
    <col min="12" max="12" width="8" bestFit="1" customWidth="1"/>
    <col min="13" max="13" width="10.5703125" bestFit="1" customWidth="1"/>
    <col min="14" max="14" width="5.5703125" bestFit="1" customWidth="1"/>
    <col min="15" max="15" width="8" bestFit="1" customWidth="1"/>
    <col min="16" max="16" width="12.28515625" bestFit="1" customWidth="1"/>
    <col min="17" max="17" width="12.85546875" bestFit="1" customWidth="1"/>
  </cols>
  <sheetData>
    <row r="1" spans="1:20">
      <c r="A1" s="44" t="s">
        <v>76</v>
      </c>
      <c r="B1" s="28" t="s">
        <v>81</v>
      </c>
      <c r="C1" s="28" t="s">
        <v>15</v>
      </c>
      <c r="E1" t="s">
        <v>169</v>
      </c>
      <c r="F1" s="165" t="s">
        <v>90</v>
      </c>
      <c r="G1" s="165"/>
      <c r="I1" t="s">
        <v>175</v>
      </c>
    </row>
    <row r="2" spans="1:20">
      <c r="A2" s="46"/>
      <c r="B2" s="29"/>
      <c r="C2" s="29"/>
      <c r="D2" s="162" t="s">
        <v>109</v>
      </c>
      <c r="E2" s="169" t="s">
        <v>113</v>
      </c>
      <c r="F2" s="169"/>
      <c r="G2" s="169"/>
      <c r="H2" s="169" t="s">
        <v>110</v>
      </c>
      <c r="I2" s="169"/>
      <c r="J2" s="169"/>
      <c r="K2" s="169" t="s">
        <v>73</v>
      </c>
      <c r="L2" s="169"/>
      <c r="M2" s="169"/>
      <c r="N2" s="169" t="s">
        <v>114</v>
      </c>
      <c r="O2" s="169"/>
      <c r="P2" s="169"/>
      <c r="Q2" s="171" t="s">
        <v>136</v>
      </c>
      <c r="S2" t="s">
        <v>154</v>
      </c>
      <c r="T2">
        <v>0</v>
      </c>
    </row>
    <row r="3" spans="1:20">
      <c r="D3" s="163"/>
      <c r="E3" s="15" t="s">
        <v>111</v>
      </c>
      <c r="F3" s="15" t="s">
        <v>112</v>
      </c>
      <c r="G3" s="51" t="s">
        <v>154</v>
      </c>
      <c r="H3" s="15" t="s">
        <v>111</v>
      </c>
      <c r="I3" s="15" t="s">
        <v>112</v>
      </c>
      <c r="J3" s="51" t="s">
        <v>154</v>
      </c>
      <c r="K3" s="15" t="s">
        <v>111</v>
      </c>
      <c r="L3" s="15" t="s">
        <v>112</v>
      </c>
      <c r="M3" s="51" t="s">
        <v>154</v>
      </c>
      <c r="N3" s="15" t="s">
        <v>111</v>
      </c>
      <c r="O3" s="15" t="s">
        <v>112</v>
      </c>
      <c r="P3" s="51" t="s">
        <v>154</v>
      </c>
      <c r="Q3" s="172"/>
      <c r="S3" s="15" t="s">
        <v>137</v>
      </c>
      <c r="T3" s="15">
        <v>0</v>
      </c>
    </row>
    <row r="4" spans="1:20">
      <c r="A4" s="41">
        <v>24</v>
      </c>
      <c r="B4" s="15" t="s">
        <v>0</v>
      </c>
      <c r="C4" s="15" t="s">
        <v>1</v>
      </c>
      <c r="D4" s="41">
        <v>24</v>
      </c>
      <c r="E4" s="41">
        <v>24</v>
      </c>
      <c r="F4" s="41">
        <v>24</v>
      </c>
      <c r="G4" s="15">
        <v>0</v>
      </c>
      <c r="H4" s="15"/>
      <c r="I4" s="15"/>
      <c r="J4" s="15"/>
      <c r="K4" s="15"/>
      <c r="L4" s="15"/>
      <c r="M4" s="15"/>
      <c r="N4" s="15"/>
      <c r="O4" s="15"/>
      <c r="P4" s="15"/>
      <c r="Q4" s="15"/>
      <c r="S4" s="15" t="s">
        <v>135</v>
      </c>
      <c r="T4" s="15">
        <v>0</v>
      </c>
    </row>
    <row r="5" spans="1:20">
      <c r="A5" s="41">
        <v>48</v>
      </c>
      <c r="B5" s="15" t="s">
        <v>4</v>
      </c>
      <c r="C5" s="15" t="s">
        <v>5</v>
      </c>
      <c r="D5" s="41">
        <v>48</v>
      </c>
      <c r="E5" s="41">
        <v>48</v>
      </c>
      <c r="F5" s="41">
        <v>48</v>
      </c>
      <c r="G5" s="15"/>
      <c r="H5" s="15"/>
      <c r="I5" s="15"/>
      <c r="J5" s="15"/>
      <c r="K5" s="15"/>
      <c r="L5" s="15"/>
      <c r="M5" s="15"/>
      <c r="N5" s="15"/>
      <c r="O5" s="15"/>
      <c r="P5" s="15"/>
      <c r="Q5" s="15"/>
      <c r="S5" s="15" t="s">
        <v>155</v>
      </c>
      <c r="T5" s="15">
        <v>0</v>
      </c>
    </row>
    <row r="6" spans="1:20">
      <c r="A6" s="41">
        <v>12</v>
      </c>
      <c r="B6" s="15" t="s">
        <v>0</v>
      </c>
      <c r="C6" s="15" t="s">
        <v>77</v>
      </c>
      <c r="D6" s="41">
        <v>12</v>
      </c>
      <c r="E6" s="41">
        <v>12</v>
      </c>
      <c r="F6" s="41">
        <v>12</v>
      </c>
      <c r="G6" s="15"/>
      <c r="H6" s="15"/>
      <c r="I6" s="15"/>
      <c r="J6" s="15"/>
      <c r="K6" s="15"/>
      <c r="L6" s="15"/>
      <c r="M6" s="15"/>
      <c r="N6" s="15"/>
      <c r="O6" s="15"/>
      <c r="P6" s="15"/>
      <c r="Q6" s="15"/>
      <c r="S6" s="15" t="s">
        <v>152</v>
      </c>
      <c r="T6" s="15">
        <v>0</v>
      </c>
    </row>
    <row r="7" spans="1:20">
      <c r="A7" s="41">
        <v>12</v>
      </c>
      <c r="B7" s="15" t="s">
        <v>4</v>
      </c>
      <c r="C7" s="15" t="s">
        <v>78</v>
      </c>
      <c r="D7" s="41">
        <v>12</v>
      </c>
      <c r="E7" s="41">
        <v>12</v>
      </c>
      <c r="F7" s="41">
        <v>12</v>
      </c>
      <c r="G7" s="15"/>
      <c r="H7" s="15"/>
      <c r="I7" s="15"/>
      <c r="J7" s="15"/>
      <c r="K7" s="15"/>
      <c r="L7" s="15"/>
      <c r="M7" s="15"/>
      <c r="N7" s="15"/>
      <c r="O7" s="15"/>
      <c r="P7" s="15"/>
      <c r="Q7" s="15"/>
    </row>
    <row r="8" spans="1:20">
      <c r="A8" s="41">
        <v>24</v>
      </c>
      <c r="B8" s="15" t="s">
        <v>4</v>
      </c>
      <c r="C8" s="15" t="s">
        <v>79</v>
      </c>
      <c r="D8" s="41">
        <v>24</v>
      </c>
      <c r="E8" s="41">
        <v>24</v>
      </c>
      <c r="F8" s="41">
        <v>24</v>
      </c>
      <c r="G8" s="15"/>
      <c r="H8" s="15"/>
      <c r="I8" s="15"/>
      <c r="J8" s="15"/>
      <c r="K8" s="15"/>
      <c r="L8" s="15"/>
      <c r="M8" s="15"/>
      <c r="N8" s="15"/>
      <c r="O8" s="15"/>
      <c r="P8" s="15"/>
      <c r="Q8" s="15"/>
    </row>
    <row r="9" spans="1:20">
      <c r="A9" s="41">
        <v>24</v>
      </c>
      <c r="B9" s="15" t="s">
        <v>4</v>
      </c>
      <c r="C9" s="15" t="s">
        <v>80</v>
      </c>
      <c r="D9" s="41">
        <v>24</v>
      </c>
      <c r="E9" s="41">
        <v>24</v>
      </c>
      <c r="F9" s="41">
        <v>24</v>
      </c>
      <c r="G9" s="15"/>
      <c r="H9" s="15"/>
      <c r="I9" s="15"/>
      <c r="J9" s="15"/>
      <c r="K9" s="15"/>
      <c r="L9" s="15"/>
      <c r="M9" s="15"/>
      <c r="N9" s="15"/>
      <c r="O9" s="15"/>
      <c r="P9" s="15"/>
      <c r="Q9" s="15"/>
    </row>
    <row r="10" spans="1:20">
      <c r="D10" t="s">
        <v>116</v>
      </c>
      <c r="E10">
        <f>SUM(E4:E9)</f>
        <v>144</v>
      </c>
      <c r="F10">
        <f>SUM(F4:F9)</f>
        <v>144</v>
      </c>
      <c r="I10">
        <f>SUM(I4:I5)</f>
        <v>0</v>
      </c>
      <c r="L10">
        <f>SUM(L4:L5)</f>
        <v>0</v>
      </c>
      <c r="O10">
        <f>SUM(O4:O5)</f>
        <v>0</v>
      </c>
    </row>
    <row r="11" spans="1:20">
      <c r="E11" t="s">
        <v>170</v>
      </c>
    </row>
    <row r="16" spans="1:20">
      <c r="E16" t="s">
        <v>172</v>
      </c>
      <c r="F16" t="s">
        <v>173</v>
      </c>
    </row>
    <row r="17" spans="1:11">
      <c r="E17">
        <v>1</v>
      </c>
      <c r="F17" s="184" t="s">
        <v>171</v>
      </c>
      <c r="G17" s="184"/>
      <c r="H17" s="184"/>
      <c r="I17" s="184"/>
      <c r="J17" s="184"/>
      <c r="K17" s="184"/>
    </row>
    <row r="18" spans="1:11">
      <c r="F18" s="184"/>
      <c r="G18" s="184"/>
      <c r="H18" s="184"/>
      <c r="I18" s="184"/>
      <c r="J18" s="184"/>
      <c r="K18" s="184"/>
    </row>
    <row r="19" spans="1:11">
      <c r="E19">
        <v>2</v>
      </c>
      <c r="F19" s="185" t="s">
        <v>174</v>
      </c>
      <c r="G19" s="185"/>
      <c r="H19" s="185"/>
      <c r="I19" s="185"/>
      <c r="J19" s="185"/>
      <c r="K19" s="185"/>
    </row>
    <row r="20" spans="1:11">
      <c r="F20" s="185"/>
      <c r="G20" s="185"/>
      <c r="H20" s="185"/>
      <c r="I20" s="185"/>
      <c r="J20" s="185"/>
      <c r="K20" s="185"/>
    </row>
    <row r="23" spans="1:11">
      <c r="A23" t="s">
        <v>176</v>
      </c>
    </row>
    <row r="24" spans="1:11">
      <c r="A24" s="44" t="s">
        <v>76</v>
      </c>
      <c r="B24" s="28" t="s">
        <v>81</v>
      </c>
      <c r="C24" s="28" t="s">
        <v>15</v>
      </c>
      <c r="D24" t="s">
        <v>169</v>
      </c>
      <c r="E24" s="165" t="s">
        <v>90</v>
      </c>
      <c r="F24" s="165"/>
      <c r="G24" s="165"/>
    </row>
    <row r="25" spans="1:11">
      <c r="A25" s="46"/>
      <c r="B25" s="29"/>
      <c r="C25" s="29"/>
      <c r="D25" s="162" t="s">
        <v>109</v>
      </c>
      <c r="E25" s="169" t="s">
        <v>113</v>
      </c>
      <c r="F25" s="169"/>
      <c r="G25" s="169"/>
    </row>
    <row r="26" spans="1:11">
      <c r="D26" s="163"/>
      <c r="E26" s="15" t="s">
        <v>153</v>
      </c>
      <c r="F26" s="15" t="s">
        <v>112</v>
      </c>
      <c r="G26" s="51" t="s">
        <v>154</v>
      </c>
    </row>
    <row r="27" spans="1:11">
      <c r="A27" s="41">
        <v>24</v>
      </c>
      <c r="B27" s="15" t="s">
        <v>0</v>
      </c>
      <c r="C27" s="15" t="s">
        <v>1</v>
      </c>
      <c r="D27" s="41">
        <v>24</v>
      </c>
      <c r="E27" s="41">
        <v>24</v>
      </c>
      <c r="F27" s="15">
        <v>24</v>
      </c>
      <c r="G27" s="15">
        <v>0</v>
      </c>
    </row>
    <row r="28" spans="1:11">
      <c r="A28" s="41">
        <v>48</v>
      </c>
      <c r="B28" s="15" t="s">
        <v>4</v>
      </c>
      <c r="C28" s="15" t="s">
        <v>5</v>
      </c>
      <c r="D28" s="41">
        <v>48</v>
      </c>
      <c r="E28" s="41">
        <v>48</v>
      </c>
      <c r="F28" s="15">
        <v>24</v>
      </c>
      <c r="G28" s="15">
        <v>0</v>
      </c>
    </row>
    <row r="29" spans="1:11">
      <c r="A29" s="41">
        <v>12</v>
      </c>
      <c r="B29" s="15" t="s">
        <v>0</v>
      </c>
      <c r="C29" s="15" t="s">
        <v>77</v>
      </c>
      <c r="D29" s="41">
        <v>12</v>
      </c>
      <c r="E29" s="41">
        <v>12</v>
      </c>
      <c r="F29" s="15">
        <v>12</v>
      </c>
      <c r="G29" s="15">
        <v>0</v>
      </c>
    </row>
    <row r="30" spans="1:11">
      <c r="A30" s="41">
        <v>12</v>
      </c>
      <c r="B30" s="15" t="s">
        <v>4</v>
      </c>
      <c r="C30" s="15" t="s">
        <v>78</v>
      </c>
      <c r="D30" s="41">
        <v>12</v>
      </c>
      <c r="E30" s="41">
        <v>12</v>
      </c>
      <c r="F30" s="15">
        <v>12</v>
      </c>
      <c r="G30" s="15">
        <v>0</v>
      </c>
    </row>
    <row r="31" spans="1:11">
      <c r="A31" s="41">
        <v>24</v>
      </c>
      <c r="B31" s="15" t="s">
        <v>4</v>
      </c>
      <c r="C31" s="15" t="s">
        <v>79</v>
      </c>
      <c r="D31" s="41">
        <v>24</v>
      </c>
      <c r="E31" s="41">
        <v>24</v>
      </c>
      <c r="F31" s="15">
        <v>12</v>
      </c>
      <c r="G31" s="15">
        <v>0</v>
      </c>
    </row>
    <row r="32" spans="1:11">
      <c r="A32" s="41">
        <v>24</v>
      </c>
      <c r="B32" s="15" t="s">
        <v>4</v>
      </c>
      <c r="C32" s="15" t="s">
        <v>80</v>
      </c>
      <c r="D32" s="41">
        <v>24</v>
      </c>
      <c r="E32" s="41">
        <v>24</v>
      </c>
      <c r="F32" s="15">
        <v>20</v>
      </c>
      <c r="G32" s="15">
        <v>0</v>
      </c>
    </row>
    <row r="33" spans="1:7">
      <c r="D33" t="s">
        <v>116</v>
      </c>
      <c r="E33">
        <f>SUM(E27:E32)</f>
        <v>144</v>
      </c>
      <c r="F33">
        <f>SUM(F27:F32)</f>
        <v>104</v>
      </c>
      <c r="G33">
        <f>SUM(G27:G32)</f>
        <v>0</v>
      </c>
    </row>
    <row r="35" spans="1:7">
      <c r="A35" t="s">
        <v>177</v>
      </c>
    </row>
    <row r="36" spans="1:7">
      <c r="A36" s="44" t="s">
        <v>76</v>
      </c>
      <c r="B36" s="28" t="s">
        <v>81</v>
      </c>
      <c r="C36" s="28" t="s">
        <v>15</v>
      </c>
      <c r="D36" t="s">
        <v>169</v>
      </c>
      <c r="E36" s="165" t="s">
        <v>90</v>
      </c>
      <c r="F36" s="165"/>
      <c r="G36" s="165"/>
    </row>
    <row r="37" spans="1:7">
      <c r="A37" s="46"/>
      <c r="B37" s="29"/>
      <c r="C37" s="29"/>
      <c r="D37" s="162" t="s">
        <v>109</v>
      </c>
      <c r="E37" s="169" t="s">
        <v>113</v>
      </c>
      <c r="F37" s="169"/>
      <c r="G37" s="169"/>
    </row>
    <row r="38" spans="1:7">
      <c r="D38" s="163"/>
      <c r="E38" s="15" t="s">
        <v>153</v>
      </c>
      <c r="F38" s="15" t="s">
        <v>112</v>
      </c>
      <c r="G38" s="51" t="s">
        <v>154</v>
      </c>
    </row>
    <row r="39" spans="1:7">
      <c r="A39" s="41">
        <v>48</v>
      </c>
      <c r="B39" s="15" t="s">
        <v>4</v>
      </c>
      <c r="C39" s="15" t="s">
        <v>5</v>
      </c>
      <c r="D39" s="41">
        <v>48</v>
      </c>
      <c r="E39" s="41">
        <v>24</v>
      </c>
      <c r="F39" s="15">
        <v>12</v>
      </c>
      <c r="G39" s="15">
        <v>0</v>
      </c>
    </row>
    <row r="40" spans="1:7">
      <c r="A40" s="41">
        <v>24</v>
      </c>
      <c r="B40" s="15" t="s">
        <v>4</v>
      </c>
      <c r="C40" s="15" t="s">
        <v>79</v>
      </c>
      <c r="D40" s="41">
        <v>24</v>
      </c>
      <c r="E40" s="41">
        <v>12</v>
      </c>
      <c r="F40" s="15">
        <v>12</v>
      </c>
      <c r="G40" s="15">
        <v>0</v>
      </c>
    </row>
    <row r="41" spans="1:7">
      <c r="A41" s="41">
        <v>24</v>
      </c>
      <c r="B41" s="15" t="s">
        <v>4</v>
      </c>
      <c r="C41" s="15" t="s">
        <v>80</v>
      </c>
      <c r="D41" s="41">
        <v>24</v>
      </c>
      <c r="E41" s="41">
        <v>4</v>
      </c>
      <c r="F41" s="15">
        <v>4</v>
      </c>
      <c r="G41" s="15">
        <v>0</v>
      </c>
    </row>
    <row r="42" spans="1:7">
      <c r="D42" t="s">
        <v>116</v>
      </c>
      <c r="E42">
        <f>SUM(E39:E41)</f>
        <v>40</v>
      </c>
      <c r="F42">
        <f>SUM(F39:F41)</f>
        <v>28</v>
      </c>
      <c r="G42">
        <f>SUM(G39:G41)</f>
        <v>0</v>
      </c>
    </row>
    <row r="45" spans="1:7">
      <c r="A45" t="s">
        <v>178</v>
      </c>
    </row>
    <row r="46" spans="1:7">
      <c r="A46" s="44" t="s">
        <v>76</v>
      </c>
      <c r="B46" s="28" t="s">
        <v>81</v>
      </c>
      <c r="C46" s="28" t="s">
        <v>15</v>
      </c>
      <c r="D46" t="s">
        <v>169</v>
      </c>
      <c r="E46" s="165" t="s">
        <v>90</v>
      </c>
      <c r="F46" s="165"/>
      <c r="G46" s="165"/>
    </row>
    <row r="47" spans="1:7">
      <c r="A47" s="46"/>
      <c r="B47" s="29"/>
      <c r="C47" s="29"/>
      <c r="D47" s="162" t="s">
        <v>109</v>
      </c>
      <c r="E47" s="169" t="s">
        <v>113</v>
      </c>
      <c r="F47" s="169"/>
      <c r="G47" s="169"/>
    </row>
    <row r="48" spans="1:7">
      <c r="D48" s="163"/>
      <c r="E48" s="15" t="s">
        <v>153</v>
      </c>
      <c r="F48" s="15" t="s">
        <v>112</v>
      </c>
      <c r="G48" s="51" t="s">
        <v>154</v>
      </c>
    </row>
    <row r="49" spans="1:7">
      <c r="A49" s="41">
        <v>48</v>
      </c>
      <c r="B49" s="15" t="s">
        <v>4</v>
      </c>
      <c r="C49" s="15" t="s">
        <v>5</v>
      </c>
      <c r="D49" s="41">
        <v>48</v>
      </c>
      <c r="E49" s="41">
        <v>12</v>
      </c>
      <c r="F49" s="15">
        <v>12</v>
      </c>
      <c r="G49" s="15">
        <v>0</v>
      </c>
    </row>
    <row r="50" spans="1:7">
      <c r="D50" t="s">
        <v>116</v>
      </c>
      <c r="E50">
        <f>SUM(E49:E49)</f>
        <v>12</v>
      </c>
      <c r="F50">
        <f>SUM(F49:F49)</f>
        <v>12</v>
      </c>
      <c r="G50">
        <f>SUM(G49:G49)</f>
        <v>0</v>
      </c>
    </row>
  </sheetData>
  <mergeCells count="18">
    <mergeCell ref="F1:G1"/>
    <mergeCell ref="F17:K18"/>
    <mergeCell ref="F19:K20"/>
    <mergeCell ref="D25:D26"/>
    <mergeCell ref="E24:G24"/>
    <mergeCell ref="E2:G2"/>
    <mergeCell ref="H2:J2"/>
    <mergeCell ref="K2:M2"/>
    <mergeCell ref="N2:P2"/>
    <mergeCell ref="Q2:Q3"/>
    <mergeCell ref="E46:G46"/>
    <mergeCell ref="D47:D48"/>
    <mergeCell ref="E47:G47"/>
    <mergeCell ref="E36:G36"/>
    <mergeCell ref="E25:G25"/>
    <mergeCell ref="D37:D38"/>
    <mergeCell ref="E37:G37"/>
    <mergeCell ref="D2:D3"/>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S10"/>
  <sheetViews>
    <sheetView topLeftCell="A3" zoomScale="120" zoomScaleNormal="120" workbookViewId="0">
      <selection activeCell="A15" sqref="A15"/>
    </sheetView>
  </sheetViews>
  <sheetFormatPr defaultRowHeight="15"/>
  <cols>
    <col min="1" max="1" width="11.42578125" customWidth="1"/>
    <col min="2" max="3" width="15.7109375" customWidth="1"/>
    <col min="4" max="7" width="8.7109375" customWidth="1"/>
    <col min="8" max="8" width="11.28515625" bestFit="1" customWidth="1"/>
    <col min="9" max="9" width="8.7109375" customWidth="1"/>
    <col min="10" max="10" width="10.42578125" bestFit="1" customWidth="1"/>
    <col min="11" max="11" width="16.85546875" customWidth="1"/>
    <col min="14" max="14" width="11.42578125" customWidth="1"/>
    <col min="16" max="18" width="11.42578125" customWidth="1"/>
  </cols>
  <sheetData>
    <row r="1" spans="1:19" ht="23.25">
      <c r="A1" s="7" t="s">
        <v>27</v>
      </c>
      <c r="B1" s="7"/>
      <c r="C1" s="7"/>
      <c r="D1" s="7"/>
      <c r="E1" s="7"/>
      <c r="F1" s="7"/>
      <c r="G1" s="7"/>
      <c r="H1" s="7"/>
      <c r="I1" s="7"/>
      <c r="J1" s="7"/>
      <c r="N1" s="7"/>
      <c r="P1" s="7"/>
      <c r="Q1" s="7"/>
      <c r="R1" s="7"/>
    </row>
    <row r="2" spans="1:19" ht="28.5">
      <c r="A2" s="26" t="s">
        <v>74</v>
      </c>
      <c r="B2" s="26"/>
      <c r="C2" s="26"/>
      <c r="D2" s="26"/>
      <c r="E2" s="26"/>
      <c r="F2" s="26"/>
      <c r="G2" s="26"/>
      <c r="H2" s="26"/>
      <c r="I2" s="26"/>
      <c r="N2" s="26"/>
      <c r="P2" s="26"/>
      <c r="Q2" s="26"/>
      <c r="R2" s="26"/>
    </row>
    <row r="5" spans="1:19">
      <c r="A5" t="s">
        <v>10</v>
      </c>
      <c r="B5" s="2" t="s">
        <v>21</v>
      </c>
      <c r="C5" s="1" t="s">
        <v>11</v>
      </c>
    </row>
    <row r="6" spans="1:19">
      <c r="C6" s="1"/>
    </row>
    <row r="7" spans="1:19" ht="30" customHeight="1">
      <c r="A7" s="4" t="s">
        <v>9</v>
      </c>
      <c r="B7" s="4" t="s">
        <v>13</v>
      </c>
      <c r="C7" s="4"/>
      <c r="D7" s="4" t="s">
        <v>12</v>
      </c>
      <c r="E7" s="4" t="e">
        <f>SUM(#REF!)</f>
        <v>#REF!</v>
      </c>
      <c r="F7" s="4"/>
      <c r="G7" s="4" t="s">
        <v>22</v>
      </c>
      <c r="H7" s="8">
        <v>44489</v>
      </c>
      <c r="I7" s="8"/>
      <c r="J7" s="6"/>
      <c r="N7" s="4"/>
      <c r="P7" s="4"/>
      <c r="Q7" s="4"/>
      <c r="R7" s="4"/>
    </row>
    <row r="9" spans="1:19" ht="15" customHeight="1">
      <c r="A9" s="44" t="s">
        <v>76</v>
      </c>
      <c r="B9" s="28" t="s">
        <v>81</v>
      </c>
      <c r="C9" s="28" t="s">
        <v>15</v>
      </c>
      <c r="D9" s="27" t="s">
        <v>16</v>
      </c>
      <c r="E9" s="27" t="s">
        <v>17</v>
      </c>
      <c r="F9" s="27" t="s">
        <v>18</v>
      </c>
      <c r="G9" s="27" t="s">
        <v>19</v>
      </c>
      <c r="H9" s="27" t="s">
        <v>24</v>
      </c>
      <c r="I9" s="27" t="s">
        <v>23</v>
      </c>
      <c r="J9" s="45" t="s">
        <v>85</v>
      </c>
      <c r="K9" s="159" t="s">
        <v>125</v>
      </c>
      <c r="L9" s="157" t="s">
        <v>126</v>
      </c>
      <c r="M9" s="159" t="s">
        <v>131</v>
      </c>
      <c r="N9" s="35" t="s">
        <v>127</v>
      </c>
      <c r="O9" s="157" t="s">
        <v>123</v>
      </c>
      <c r="P9" s="35" t="s">
        <v>129</v>
      </c>
      <c r="Q9" s="35" t="s">
        <v>130</v>
      </c>
      <c r="R9" s="35" t="s">
        <v>128</v>
      </c>
      <c r="S9" s="161"/>
    </row>
    <row r="10" spans="1:19" ht="28.5" customHeight="1">
      <c r="A10" s="46"/>
      <c r="B10" s="29"/>
      <c r="C10" s="29"/>
      <c r="D10" s="27"/>
      <c r="E10" s="27"/>
      <c r="F10" s="27"/>
      <c r="G10" s="27"/>
      <c r="H10" s="27"/>
      <c r="I10" s="27"/>
      <c r="J10" s="47"/>
      <c r="K10" s="160"/>
      <c r="L10" s="158"/>
      <c r="M10" s="160"/>
      <c r="N10" s="36"/>
      <c r="O10" s="158"/>
      <c r="P10" s="36"/>
      <c r="Q10" s="36"/>
      <c r="R10" s="36"/>
      <c r="S10" s="161"/>
    </row>
  </sheetData>
  <mergeCells count="5">
    <mergeCell ref="K9:K10"/>
    <mergeCell ref="L9:L10"/>
    <mergeCell ref="M9:M10"/>
    <mergeCell ref="O9:O10"/>
    <mergeCell ref="S9:S10"/>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dimension ref="A1:I44"/>
  <sheetViews>
    <sheetView topLeftCell="A2" zoomScale="120" zoomScaleNormal="120" workbookViewId="0">
      <selection activeCell="C14" sqref="C14"/>
    </sheetView>
  </sheetViews>
  <sheetFormatPr defaultRowHeight="15"/>
  <cols>
    <col min="1" max="2" width="15.7109375" customWidth="1"/>
    <col min="3" max="5" width="8.7109375" customWidth="1"/>
    <col min="6" max="6" width="13.5703125" customWidth="1"/>
    <col min="7" max="8" width="8.7109375" customWidth="1"/>
    <col min="9" max="9" width="10.42578125" bestFit="1" customWidth="1"/>
  </cols>
  <sheetData>
    <row r="1" spans="1:9" ht="23.25">
      <c r="A1" s="188"/>
      <c r="B1" s="188"/>
      <c r="C1" s="188"/>
      <c r="D1" s="188"/>
      <c r="E1" s="188"/>
      <c r="F1" s="188"/>
      <c r="G1" s="188"/>
      <c r="H1" s="188"/>
      <c r="I1" s="188"/>
    </row>
    <row r="2" spans="1:9" ht="28.5">
      <c r="A2" s="189"/>
      <c r="B2" s="189"/>
      <c r="C2" s="189"/>
      <c r="D2" s="189"/>
      <c r="E2" s="189"/>
      <c r="F2" s="189"/>
      <c r="G2" s="189"/>
      <c r="H2" s="189"/>
    </row>
    <row r="5" spans="1:9">
      <c r="A5" s="2" t="s">
        <v>21</v>
      </c>
      <c r="B5" s="1" t="s">
        <v>11</v>
      </c>
    </row>
    <row r="6" spans="1:9">
      <c r="B6" s="1"/>
      <c r="F6" t="s">
        <v>35</v>
      </c>
      <c r="G6" t="s">
        <v>90</v>
      </c>
    </row>
    <row r="7" spans="1:9" ht="30" customHeight="1" thickBot="1">
      <c r="A7" s="4" t="s">
        <v>13</v>
      </c>
      <c r="B7" s="4"/>
      <c r="C7" s="4" t="s">
        <v>12</v>
      </c>
      <c r="D7" s="4" t="e">
        <f>SUM(#REF!)</f>
        <v>#REF!</v>
      </c>
      <c r="E7" s="4"/>
      <c r="F7" s="4" t="s">
        <v>22</v>
      </c>
      <c r="G7" s="190">
        <v>44492</v>
      </c>
      <c r="H7" s="190"/>
      <c r="I7" s="6"/>
    </row>
    <row r="8" spans="1:9" ht="30" customHeight="1">
      <c r="A8" s="4"/>
      <c r="B8" s="4"/>
      <c r="C8" s="32" t="s">
        <v>91</v>
      </c>
      <c r="D8" s="191"/>
      <c r="E8" s="192"/>
      <c r="F8" s="192"/>
      <c r="G8" s="192"/>
      <c r="H8" s="192"/>
      <c r="I8" s="193"/>
    </row>
    <row r="9" spans="1:9" ht="15.75" thickBot="1">
      <c r="D9" s="194"/>
      <c r="E9" s="195"/>
      <c r="F9" s="195"/>
      <c r="G9" s="195"/>
      <c r="H9" s="195"/>
      <c r="I9" s="196"/>
    </row>
    <row r="10" spans="1:9">
      <c r="A10" s="157" t="s">
        <v>81</v>
      </c>
      <c r="B10" s="157" t="s">
        <v>15</v>
      </c>
      <c r="C10" s="27" t="s">
        <v>16</v>
      </c>
      <c r="D10" s="31" t="s">
        <v>17</v>
      </c>
      <c r="E10" s="31" t="s">
        <v>18</v>
      </c>
      <c r="F10" s="31" t="s">
        <v>19</v>
      </c>
      <c r="G10" s="31" t="s">
        <v>24</v>
      </c>
      <c r="H10" s="31" t="s">
        <v>23</v>
      </c>
      <c r="I10" s="197" t="s">
        <v>85</v>
      </c>
    </row>
    <row r="11" spans="1:9">
      <c r="A11" s="197"/>
      <c r="B11" s="197"/>
      <c r="C11" s="27" t="s">
        <v>147</v>
      </c>
      <c r="D11" s="27" t="s">
        <v>147</v>
      </c>
      <c r="E11" s="27" t="s">
        <v>147</v>
      </c>
      <c r="F11" s="27" t="s">
        <v>147</v>
      </c>
      <c r="G11" s="27" t="s">
        <v>147</v>
      </c>
      <c r="H11" s="27" t="s">
        <v>147</v>
      </c>
      <c r="I11" s="158"/>
    </row>
    <row r="12" spans="1:9">
      <c r="A12" s="158"/>
      <c r="B12" s="158"/>
      <c r="C12" s="27"/>
      <c r="D12" s="27"/>
      <c r="E12" s="27"/>
      <c r="F12" s="27"/>
      <c r="G12" s="27"/>
      <c r="H12" s="27"/>
      <c r="I12" s="31"/>
    </row>
    <row r="13" spans="1:9">
      <c r="A13" s="15" t="s">
        <v>0</v>
      </c>
      <c r="B13" s="15" t="s">
        <v>1</v>
      </c>
      <c r="C13" s="14">
        <v>24</v>
      </c>
      <c r="D13" s="14"/>
      <c r="E13" s="14"/>
      <c r="F13" s="14"/>
      <c r="G13" s="14"/>
      <c r="H13" s="14"/>
      <c r="I13" s="15"/>
    </row>
    <row r="14" spans="1:9">
      <c r="A14" s="15" t="s">
        <v>4</v>
      </c>
      <c r="B14" s="15" t="s">
        <v>5</v>
      </c>
      <c r="C14" s="14"/>
      <c r="D14" s="14"/>
      <c r="E14" s="14"/>
      <c r="F14" s="14"/>
      <c r="G14" s="14"/>
      <c r="H14" s="14"/>
      <c r="I14" s="15"/>
    </row>
    <row r="15" spans="1:9">
      <c r="A15" s="15" t="s">
        <v>0</v>
      </c>
      <c r="B15" s="15" t="s">
        <v>77</v>
      </c>
      <c r="C15" s="14"/>
      <c r="D15" s="14"/>
      <c r="E15" s="14"/>
      <c r="F15" s="14"/>
      <c r="G15" s="14"/>
      <c r="H15" s="14"/>
      <c r="I15" s="15"/>
    </row>
    <row r="16" spans="1:9">
      <c r="A16" s="15" t="s">
        <v>4</v>
      </c>
      <c r="B16" s="15" t="s">
        <v>78</v>
      </c>
      <c r="C16" s="14"/>
      <c r="D16" s="14"/>
      <c r="E16" s="14"/>
      <c r="F16" s="14"/>
      <c r="G16" s="14"/>
      <c r="H16" s="14"/>
      <c r="I16" s="15"/>
    </row>
    <row r="17" spans="1:9">
      <c r="A17" s="15" t="s">
        <v>0</v>
      </c>
      <c r="B17" s="15" t="s">
        <v>79</v>
      </c>
      <c r="C17" s="14"/>
      <c r="D17" s="14"/>
      <c r="E17" s="14"/>
      <c r="F17" s="14"/>
      <c r="G17" s="14"/>
      <c r="H17" s="14"/>
      <c r="I17" s="15"/>
    </row>
    <row r="18" spans="1:9">
      <c r="A18" s="15" t="s">
        <v>4</v>
      </c>
      <c r="B18" s="15" t="s">
        <v>80</v>
      </c>
      <c r="C18" s="14"/>
      <c r="D18" s="14"/>
      <c r="E18" s="14"/>
      <c r="F18" s="14"/>
      <c r="G18" s="14"/>
      <c r="H18" s="14"/>
      <c r="I18" s="15"/>
    </row>
    <row r="19" spans="1:9">
      <c r="A19" s="15" t="s">
        <v>2</v>
      </c>
      <c r="B19" s="15" t="s">
        <v>6</v>
      </c>
      <c r="C19" s="14"/>
      <c r="D19" s="14"/>
      <c r="E19" s="14"/>
      <c r="F19" s="14">
        <v>150</v>
      </c>
      <c r="G19" s="14"/>
      <c r="H19" s="14"/>
      <c r="I19" s="15"/>
    </row>
    <row r="20" spans="1:9">
      <c r="A20" s="15" t="s">
        <v>2</v>
      </c>
      <c r="B20" s="15" t="s">
        <v>7</v>
      </c>
      <c r="C20" s="14"/>
      <c r="D20" s="14"/>
      <c r="E20" s="14"/>
      <c r="F20" s="14">
        <v>180</v>
      </c>
      <c r="G20" s="14"/>
      <c r="H20" s="14"/>
      <c r="I20" s="15"/>
    </row>
    <row r="21" spans="1:9">
      <c r="A21" s="15" t="s">
        <v>83</v>
      </c>
      <c r="B21" s="15"/>
      <c r="C21" s="14"/>
      <c r="D21" s="14"/>
      <c r="E21" s="14">
        <v>2</v>
      </c>
      <c r="F21" s="14"/>
      <c r="G21" s="14"/>
      <c r="H21" s="14"/>
      <c r="I21" s="15"/>
    </row>
    <row r="22" spans="1:9">
      <c r="A22" s="15" t="s">
        <v>3</v>
      </c>
      <c r="B22" s="15"/>
      <c r="C22" s="14"/>
      <c r="D22" s="14"/>
      <c r="E22" s="14">
        <v>2</v>
      </c>
      <c r="F22" s="14"/>
      <c r="G22" s="14"/>
      <c r="H22" s="14"/>
      <c r="I22" s="15"/>
    </row>
    <row r="23" spans="1:9">
      <c r="A23" s="15" t="s">
        <v>26</v>
      </c>
      <c r="B23" s="15" t="s">
        <v>1</v>
      </c>
      <c r="C23" s="14"/>
      <c r="D23" s="14"/>
      <c r="E23" s="14"/>
      <c r="F23" s="14"/>
      <c r="G23" s="14">
        <v>2</v>
      </c>
      <c r="H23" s="14"/>
      <c r="I23" s="15"/>
    </row>
    <row r="24" spans="1:9">
      <c r="A24" s="15" t="s">
        <v>26</v>
      </c>
      <c r="B24" s="15" t="s">
        <v>5</v>
      </c>
      <c r="C24" s="14"/>
      <c r="D24" s="14"/>
      <c r="E24" s="14"/>
      <c r="F24" s="14"/>
      <c r="G24" s="14">
        <v>2</v>
      </c>
      <c r="H24" s="14"/>
      <c r="I24" s="15"/>
    </row>
    <row r="25" spans="1:9">
      <c r="A25" s="15" t="s">
        <v>26</v>
      </c>
      <c r="B25" s="15" t="s">
        <v>84</v>
      </c>
      <c r="C25" s="14"/>
      <c r="D25" s="14"/>
      <c r="E25" s="14"/>
      <c r="F25" s="14"/>
      <c r="G25" s="14">
        <v>2</v>
      </c>
      <c r="H25" s="14"/>
      <c r="I25" s="15"/>
    </row>
    <row r="26" spans="1:9">
      <c r="A26" s="30" t="s">
        <v>87</v>
      </c>
      <c r="B26" s="15"/>
      <c r="C26" s="14">
        <v>144</v>
      </c>
      <c r="D26" s="14"/>
      <c r="E26" s="14"/>
      <c r="F26" s="14"/>
      <c r="G26" s="14">
        <v>2</v>
      </c>
      <c r="H26" s="14"/>
      <c r="I26" s="15"/>
    </row>
    <row r="27" spans="1:9">
      <c r="A27" s="30" t="s">
        <v>88</v>
      </c>
      <c r="B27" s="15"/>
      <c r="C27" s="14">
        <v>500</v>
      </c>
      <c r="D27" s="14"/>
      <c r="E27" s="14"/>
      <c r="F27" s="14"/>
      <c r="G27" s="14"/>
      <c r="H27" s="14"/>
      <c r="I27" s="15"/>
    </row>
    <row r="28" spans="1:9">
      <c r="A28" s="186"/>
      <c r="B28" s="186"/>
      <c r="C28" s="3"/>
      <c r="D28" s="3"/>
      <c r="E28" s="3"/>
      <c r="F28" s="3"/>
      <c r="G28" s="3"/>
      <c r="H28" s="3"/>
    </row>
    <row r="29" spans="1:9">
      <c r="A29" s="187"/>
      <c r="B29" s="187"/>
    </row>
    <row r="32" spans="1:9">
      <c r="A32" s="168"/>
      <c r="B32" s="168"/>
      <c r="C32" s="168"/>
      <c r="D32" s="168"/>
    </row>
    <row r="34" spans="1:4">
      <c r="A34" s="15" t="s">
        <v>96</v>
      </c>
      <c r="B34" s="15" t="s">
        <v>97</v>
      </c>
      <c r="C34" s="15" t="s">
        <v>98</v>
      </c>
      <c r="D34" s="15" t="s">
        <v>99</v>
      </c>
    </row>
    <row r="35" spans="1:4">
      <c r="A35" s="15" t="s">
        <v>93</v>
      </c>
      <c r="B35" s="15" t="s">
        <v>1</v>
      </c>
      <c r="C35" s="15" t="s">
        <v>0</v>
      </c>
      <c r="D35" s="15">
        <v>24</v>
      </c>
    </row>
    <row r="36" spans="1:4">
      <c r="A36" s="15" t="s">
        <v>93</v>
      </c>
      <c r="B36" s="15" t="s">
        <v>5</v>
      </c>
      <c r="C36" s="15" t="s">
        <v>0</v>
      </c>
      <c r="D36" s="15">
        <v>48</v>
      </c>
    </row>
    <row r="37" spans="1:4">
      <c r="A37" s="15" t="s">
        <v>93</v>
      </c>
      <c r="B37" s="15" t="s">
        <v>77</v>
      </c>
      <c r="C37" s="15" t="s">
        <v>0</v>
      </c>
      <c r="D37" s="15">
        <v>12</v>
      </c>
    </row>
    <row r="38" spans="1:4">
      <c r="A38" s="15" t="s">
        <v>93</v>
      </c>
      <c r="B38" s="15"/>
      <c r="C38" s="15" t="s">
        <v>94</v>
      </c>
      <c r="D38" s="15">
        <v>72</v>
      </c>
    </row>
    <row r="39" spans="1:4">
      <c r="A39" s="18"/>
      <c r="B39" s="18"/>
    </row>
    <row r="40" spans="1:4">
      <c r="A40" s="18"/>
      <c r="B40" s="18"/>
    </row>
    <row r="41" spans="1:4">
      <c r="A41" s="168"/>
      <c r="B41" s="168"/>
      <c r="C41" s="168"/>
      <c r="D41" s="168"/>
    </row>
    <row r="43" spans="1:4">
      <c r="A43" s="15" t="s">
        <v>96</v>
      </c>
      <c r="B43" s="15" t="s">
        <v>97</v>
      </c>
      <c r="C43" s="15" t="s">
        <v>98</v>
      </c>
      <c r="D43" s="15" t="s">
        <v>99</v>
      </c>
    </row>
    <row r="44" spans="1:4">
      <c r="A44" s="15" t="s">
        <v>93</v>
      </c>
      <c r="B44" s="15"/>
      <c r="C44" s="15" t="s">
        <v>94</v>
      </c>
      <c r="D44" s="15">
        <v>72</v>
      </c>
    </row>
  </sheetData>
  <mergeCells count="11">
    <mergeCell ref="A28:B28"/>
    <mergeCell ref="A29:B29"/>
    <mergeCell ref="A32:D32"/>
    <mergeCell ref="A41:D41"/>
    <mergeCell ref="A1:I1"/>
    <mergeCell ref="A2:H2"/>
    <mergeCell ref="G7:H7"/>
    <mergeCell ref="D8:I9"/>
    <mergeCell ref="A10:A12"/>
    <mergeCell ref="B10:B12"/>
    <mergeCell ref="I10:I11"/>
  </mergeCells>
  <pageMargins left="0.7" right="0.7" top="0.75" bottom="0.75" header="0.3" footer="0.3"/>
  <pageSetup paperSize="9" orientation="portrait" horizontalDpi="0" verticalDpi="0" r:id="rId1"/>
  <drawing r:id="rId2"/>
</worksheet>
</file>

<file path=xl/worksheets/sheet13.xml><?xml version="1.0" encoding="utf-8"?>
<worksheet xmlns="http://schemas.openxmlformats.org/spreadsheetml/2006/main" xmlns:r="http://schemas.openxmlformats.org/officeDocument/2006/relationships">
  <dimension ref="A1:K44"/>
  <sheetViews>
    <sheetView topLeftCell="C6" zoomScale="120" zoomScaleNormal="120" workbookViewId="0">
      <selection activeCell="C6" sqref="C1:C1048576"/>
    </sheetView>
  </sheetViews>
  <sheetFormatPr defaultRowHeight="15"/>
  <cols>
    <col min="1" max="1" width="11.42578125" customWidth="1"/>
    <col min="2" max="4" width="15.7109375" customWidth="1"/>
    <col min="5" max="7" width="8.7109375" customWidth="1"/>
    <col min="8" max="8" width="13.5703125" customWidth="1"/>
    <col min="9" max="10" width="8.7109375" customWidth="1"/>
    <col min="11" max="11" width="10.42578125" bestFit="1" customWidth="1"/>
  </cols>
  <sheetData>
    <row r="1" spans="1:11" ht="23.25">
      <c r="A1" s="188" t="s">
        <v>27</v>
      </c>
      <c r="B1" s="188"/>
      <c r="C1" s="188"/>
      <c r="D1" s="188"/>
      <c r="E1" s="188"/>
      <c r="F1" s="188"/>
      <c r="G1" s="188"/>
      <c r="H1" s="188"/>
      <c r="I1" s="188"/>
      <c r="J1" s="188"/>
      <c r="K1" s="188"/>
    </row>
    <row r="2" spans="1:11" ht="28.5">
      <c r="A2" s="189" t="s">
        <v>89</v>
      </c>
      <c r="B2" s="189"/>
      <c r="C2" s="189"/>
      <c r="D2" s="189"/>
      <c r="E2" s="189"/>
      <c r="F2" s="189"/>
      <c r="G2" s="189"/>
      <c r="H2" s="189"/>
      <c r="I2" s="189"/>
      <c r="J2" s="189"/>
    </row>
    <row r="5" spans="1:11">
      <c r="A5" t="s">
        <v>10</v>
      </c>
      <c r="B5" s="2" t="s">
        <v>21</v>
      </c>
      <c r="C5" s="2"/>
      <c r="D5" s="1" t="s">
        <v>11</v>
      </c>
    </row>
    <row r="6" spans="1:11">
      <c r="D6" s="1"/>
      <c r="H6" t="s">
        <v>35</v>
      </c>
      <c r="I6" t="s">
        <v>90</v>
      </c>
    </row>
    <row r="7" spans="1:11" ht="30" customHeight="1" thickBot="1">
      <c r="A7" s="4" t="s">
        <v>9</v>
      </c>
      <c r="B7" s="4" t="s">
        <v>13</v>
      </c>
      <c r="C7" s="4"/>
      <c r="D7" s="4"/>
      <c r="E7" s="4" t="s">
        <v>12</v>
      </c>
      <c r="F7" s="4">
        <f>SUM(A13:A18)</f>
        <v>144</v>
      </c>
      <c r="G7" s="4"/>
      <c r="H7" s="4" t="s">
        <v>22</v>
      </c>
      <c r="I7" s="190">
        <v>44492</v>
      </c>
      <c r="J7" s="190"/>
      <c r="K7" s="6"/>
    </row>
    <row r="8" spans="1:11" ht="30" customHeight="1">
      <c r="A8" s="4"/>
      <c r="B8" s="4"/>
      <c r="C8" s="4"/>
      <c r="D8" s="4"/>
      <c r="E8" s="32" t="s">
        <v>91</v>
      </c>
      <c r="F8" s="191"/>
      <c r="G8" s="192"/>
      <c r="H8" s="192"/>
      <c r="I8" s="192"/>
      <c r="J8" s="192"/>
      <c r="K8" s="193"/>
    </row>
    <row r="9" spans="1:11" ht="15.75" thickBot="1">
      <c r="F9" s="194"/>
      <c r="G9" s="195"/>
      <c r="H9" s="195"/>
      <c r="I9" s="195"/>
      <c r="J9" s="195"/>
      <c r="K9" s="196"/>
    </row>
    <row r="10" spans="1:11">
      <c r="A10" s="157" t="s">
        <v>76</v>
      </c>
      <c r="B10" s="157" t="s">
        <v>81</v>
      </c>
      <c r="C10" s="37"/>
      <c r="D10" s="157" t="s">
        <v>15</v>
      </c>
      <c r="E10" s="27" t="s">
        <v>16</v>
      </c>
      <c r="F10" s="31" t="s">
        <v>17</v>
      </c>
      <c r="G10" s="31" t="s">
        <v>18</v>
      </c>
      <c r="H10" s="31" t="s">
        <v>19</v>
      </c>
      <c r="I10" s="31" t="s">
        <v>24</v>
      </c>
      <c r="J10" s="31" t="s">
        <v>23</v>
      </c>
      <c r="K10" s="197" t="s">
        <v>85</v>
      </c>
    </row>
    <row r="11" spans="1:11">
      <c r="A11" s="197"/>
      <c r="B11" s="197"/>
      <c r="C11" s="40"/>
      <c r="D11" s="197"/>
      <c r="E11" s="27" t="s">
        <v>75</v>
      </c>
      <c r="F11" s="27" t="s">
        <v>75</v>
      </c>
      <c r="G11" s="27" t="s">
        <v>75</v>
      </c>
      <c r="H11" s="27" t="s">
        <v>75</v>
      </c>
      <c r="I11" s="27" t="s">
        <v>75</v>
      </c>
      <c r="J11" s="27" t="s">
        <v>75</v>
      </c>
      <c r="K11" s="158"/>
    </row>
    <row r="12" spans="1:11">
      <c r="A12" s="158"/>
      <c r="B12" s="158"/>
      <c r="C12" s="38"/>
      <c r="D12" s="158"/>
      <c r="E12" s="27"/>
      <c r="F12" s="27"/>
      <c r="G12" s="27"/>
      <c r="H12" s="27"/>
      <c r="I12" s="27"/>
      <c r="J12" s="27"/>
      <c r="K12" s="31"/>
    </row>
    <row r="13" spans="1:11">
      <c r="A13" s="9">
        <v>24</v>
      </c>
      <c r="B13" s="15" t="s">
        <v>0</v>
      </c>
      <c r="C13" s="15"/>
      <c r="D13" s="15" t="s">
        <v>1</v>
      </c>
      <c r="E13" s="9">
        <v>32</v>
      </c>
      <c r="F13" s="9">
        <v>16</v>
      </c>
      <c r="G13" s="9"/>
      <c r="H13" s="9"/>
      <c r="I13" s="9"/>
      <c r="J13" s="9"/>
      <c r="K13" s="15"/>
    </row>
    <row r="14" spans="1:11">
      <c r="A14" s="9">
        <v>48</v>
      </c>
      <c r="B14" s="15" t="s">
        <v>4</v>
      </c>
      <c r="C14" s="15"/>
      <c r="D14" s="15" t="s">
        <v>5</v>
      </c>
      <c r="E14" s="9">
        <v>32</v>
      </c>
      <c r="F14" s="9">
        <v>16</v>
      </c>
      <c r="G14" s="9"/>
      <c r="H14" s="9"/>
      <c r="I14" s="9"/>
      <c r="J14" s="9"/>
      <c r="K14" s="15"/>
    </row>
    <row r="15" spans="1:11">
      <c r="A15" s="9">
        <v>12</v>
      </c>
      <c r="B15" s="15" t="s">
        <v>0</v>
      </c>
      <c r="C15" s="15"/>
      <c r="D15" s="15" t="s">
        <v>77</v>
      </c>
      <c r="E15" s="9">
        <v>32</v>
      </c>
      <c r="F15" s="9">
        <v>16</v>
      </c>
      <c r="G15" s="9"/>
      <c r="H15" s="9"/>
      <c r="I15" s="9"/>
      <c r="J15" s="9"/>
      <c r="K15" s="15"/>
    </row>
    <row r="16" spans="1:11">
      <c r="A16" s="9">
        <v>12</v>
      </c>
      <c r="B16" s="15" t="s">
        <v>4</v>
      </c>
      <c r="C16" s="15"/>
      <c r="D16" s="15" t="s">
        <v>78</v>
      </c>
      <c r="E16" s="9">
        <v>32</v>
      </c>
      <c r="F16" s="9">
        <v>16</v>
      </c>
      <c r="G16" s="9"/>
      <c r="H16" s="9"/>
      <c r="I16" s="9"/>
      <c r="J16" s="9"/>
      <c r="K16" s="15"/>
    </row>
    <row r="17" spans="1:11">
      <c r="A17" s="9">
        <v>24</v>
      </c>
      <c r="B17" s="15" t="s">
        <v>0</v>
      </c>
      <c r="C17" s="15"/>
      <c r="D17" s="15" t="s">
        <v>79</v>
      </c>
      <c r="E17" s="9">
        <v>32</v>
      </c>
      <c r="F17" s="9">
        <v>16</v>
      </c>
      <c r="G17" s="9"/>
      <c r="H17" s="9"/>
      <c r="I17" s="9"/>
      <c r="J17" s="9"/>
      <c r="K17" s="15"/>
    </row>
    <row r="18" spans="1:11">
      <c r="A18" s="9">
        <v>24</v>
      </c>
      <c r="B18" s="15" t="s">
        <v>4</v>
      </c>
      <c r="C18" s="15"/>
      <c r="D18" s="15" t="s">
        <v>80</v>
      </c>
      <c r="E18" s="9">
        <v>32</v>
      </c>
      <c r="F18" s="9">
        <v>16</v>
      </c>
      <c r="G18" s="9"/>
      <c r="H18" s="9"/>
      <c r="I18" s="9"/>
      <c r="J18" s="9"/>
      <c r="K18" s="15"/>
    </row>
    <row r="19" spans="1:11">
      <c r="A19" s="9">
        <v>72</v>
      </c>
      <c r="B19" s="15" t="s">
        <v>2</v>
      </c>
      <c r="C19" s="15"/>
      <c r="D19" s="15" t="s">
        <v>6</v>
      </c>
      <c r="E19" s="9"/>
      <c r="F19" s="9"/>
      <c r="G19" s="9"/>
      <c r="H19" s="9">
        <v>150</v>
      </c>
      <c r="I19" s="9"/>
      <c r="J19" s="9"/>
      <c r="K19" s="15"/>
    </row>
    <row r="20" spans="1:11">
      <c r="A20" s="9">
        <v>72</v>
      </c>
      <c r="B20" s="15" t="s">
        <v>2</v>
      </c>
      <c r="C20" s="15"/>
      <c r="D20" s="15" t="s">
        <v>7</v>
      </c>
      <c r="E20" s="9"/>
      <c r="F20" s="9"/>
      <c r="G20" s="9"/>
      <c r="H20" s="9">
        <v>180</v>
      </c>
      <c r="I20" s="9"/>
      <c r="J20" s="9"/>
      <c r="K20" s="15"/>
    </row>
    <row r="21" spans="1:11">
      <c r="A21" s="9">
        <v>72</v>
      </c>
      <c r="B21" s="15" t="s">
        <v>83</v>
      </c>
      <c r="C21" s="15"/>
      <c r="D21" s="15"/>
      <c r="E21" s="9"/>
      <c r="F21" s="9"/>
      <c r="G21" s="9">
        <v>144</v>
      </c>
      <c r="H21" s="9"/>
      <c r="I21" s="9"/>
      <c r="J21" s="9"/>
      <c r="K21" s="15"/>
    </row>
    <row r="22" spans="1:11">
      <c r="A22" s="9">
        <v>72</v>
      </c>
      <c r="B22" s="15" t="s">
        <v>3</v>
      </c>
      <c r="C22" s="15"/>
      <c r="D22" s="15"/>
      <c r="E22" s="9"/>
      <c r="F22" s="9"/>
      <c r="G22" s="9">
        <v>144</v>
      </c>
      <c r="H22" s="9"/>
      <c r="I22" s="9"/>
      <c r="J22" s="9"/>
      <c r="K22" s="15"/>
    </row>
    <row r="23" spans="1:11">
      <c r="A23" s="9">
        <v>144</v>
      </c>
      <c r="B23" s="15" t="s">
        <v>26</v>
      </c>
      <c r="C23" s="15"/>
      <c r="D23" s="15" t="s">
        <v>1</v>
      </c>
      <c r="E23" s="9"/>
      <c r="F23" s="9"/>
      <c r="G23" s="9"/>
      <c r="H23" s="9"/>
      <c r="I23" s="9">
        <v>30</v>
      </c>
      <c r="J23" s="9"/>
      <c r="K23" s="15"/>
    </row>
    <row r="24" spans="1:11">
      <c r="A24" s="9">
        <v>144</v>
      </c>
      <c r="B24" s="15" t="s">
        <v>26</v>
      </c>
      <c r="C24" s="15"/>
      <c r="D24" s="15" t="s">
        <v>5</v>
      </c>
      <c r="E24" s="9"/>
      <c r="F24" s="9"/>
      <c r="G24" s="9"/>
      <c r="H24" s="9"/>
      <c r="I24" s="9">
        <v>30</v>
      </c>
      <c r="J24" s="9"/>
      <c r="K24" s="15"/>
    </row>
    <row r="25" spans="1:11">
      <c r="A25" s="9">
        <v>144</v>
      </c>
      <c r="B25" s="15" t="s">
        <v>26</v>
      </c>
      <c r="C25" s="15"/>
      <c r="D25" s="15" t="s">
        <v>84</v>
      </c>
      <c r="E25" s="9"/>
      <c r="F25" s="9"/>
      <c r="G25" s="9"/>
      <c r="H25" s="9"/>
      <c r="I25" s="9">
        <v>30</v>
      </c>
      <c r="J25" s="9"/>
      <c r="K25" s="15"/>
    </row>
    <row r="26" spans="1:11">
      <c r="A26" s="9">
        <v>144</v>
      </c>
      <c r="B26" s="30" t="s">
        <v>87</v>
      </c>
      <c r="C26" s="30"/>
      <c r="D26" s="15"/>
      <c r="E26" s="9">
        <v>144</v>
      </c>
      <c r="F26" s="9"/>
      <c r="G26" s="9"/>
      <c r="H26" s="9"/>
      <c r="I26" s="9"/>
      <c r="J26" s="9"/>
      <c r="K26" s="15"/>
    </row>
    <row r="27" spans="1:11">
      <c r="A27" s="9">
        <v>144</v>
      </c>
      <c r="B27" s="30" t="s">
        <v>88</v>
      </c>
      <c r="C27" s="30"/>
      <c r="D27" s="15"/>
      <c r="E27" s="9">
        <v>500</v>
      </c>
      <c r="F27" s="9"/>
      <c r="G27" s="9"/>
      <c r="H27" s="9"/>
      <c r="I27" s="9"/>
      <c r="J27" s="9"/>
      <c r="K27" s="15"/>
    </row>
    <row r="28" spans="1:11">
      <c r="A28" s="186" t="s">
        <v>92</v>
      </c>
      <c r="B28" s="186"/>
      <c r="C28" s="186"/>
      <c r="D28" s="186"/>
      <c r="E28" s="3"/>
      <c r="F28" s="3"/>
      <c r="G28" s="3"/>
      <c r="H28" s="3"/>
      <c r="I28" s="3"/>
      <c r="J28" s="3"/>
    </row>
    <row r="29" spans="1:11">
      <c r="A29" s="187" t="s">
        <v>102</v>
      </c>
      <c r="B29" s="187"/>
      <c r="C29" s="187"/>
      <c r="D29" s="187"/>
    </row>
    <row r="32" spans="1:11">
      <c r="A32" s="168" t="s">
        <v>101</v>
      </c>
      <c r="B32" s="168"/>
      <c r="C32" s="168"/>
      <c r="D32" s="168"/>
      <c r="E32" s="168"/>
      <c r="F32" s="168"/>
    </row>
    <row r="34" spans="1:6">
      <c r="A34" s="15" t="s">
        <v>95</v>
      </c>
      <c r="B34" s="15" t="s">
        <v>96</v>
      </c>
      <c r="C34" s="15"/>
      <c r="D34" s="15" t="s">
        <v>97</v>
      </c>
      <c r="E34" s="15" t="s">
        <v>98</v>
      </c>
      <c r="F34" s="15" t="s">
        <v>99</v>
      </c>
    </row>
    <row r="35" spans="1:6">
      <c r="A35" s="15">
        <v>32</v>
      </c>
      <c r="B35" s="15" t="s">
        <v>93</v>
      </c>
      <c r="C35" s="15"/>
      <c r="D35" s="15" t="s">
        <v>1</v>
      </c>
      <c r="E35" s="15" t="s">
        <v>0</v>
      </c>
      <c r="F35" s="15">
        <v>24</v>
      </c>
    </row>
    <row r="36" spans="1:6">
      <c r="A36" s="15">
        <v>32</v>
      </c>
      <c r="B36" s="15" t="s">
        <v>93</v>
      </c>
      <c r="C36" s="15"/>
      <c r="D36" s="15" t="s">
        <v>5</v>
      </c>
      <c r="E36" s="15" t="s">
        <v>0</v>
      </c>
      <c r="F36" s="15">
        <v>48</v>
      </c>
    </row>
    <row r="37" spans="1:6">
      <c r="A37" s="15">
        <v>32</v>
      </c>
      <c r="B37" s="15" t="s">
        <v>93</v>
      </c>
      <c r="C37" s="15"/>
      <c r="D37" s="15" t="s">
        <v>77</v>
      </c>
      <c r="E37" s="15" t="s">
        <v>0</v>
      </c>
      <c r="F37" s="15">
        <v>12</v>
      </c>
    </row>
    <row r="38" spans="1:6">
      <c r="A38" s="15">
        <v>150</v>
      </c>
      <c r="B38" s="15" t="s">
        <v>93</v>
      </c>
      <c r="C38" s="15"/>
      <c r="D38" s="15"/>
      <c r="E38" s="15" t="s">
        <v>94</v>
      </c>
      <c r="F38" s="15">
        <v>72</v>
      </c>
    </row>
    <row r="39" spans="1:6">
      <c r="A39" s="18"/>
      <c r="B39" s="18"/>
      <c r="C39" s="18"/>
      <c r="D39" s="18"/>
    </row>
    <row r="40" spans="1:6">
      <c r="A40" s="5"/>
      <c r="B40" s="18"/>
      <c r="C40" s="18"/>
      <c r="D40" s="18"/>
    </row>
    <row r="41" spans="1:6">
      <c r="A41" s="168" t="s">
        <v>100</v>
      </c>
      <c r="B41" s="168"/>
      <c r="C41" s="168"/>
      <c r="D41" s="168"/>
      <c r="E41" s="168"/>
      <c r="F41" s="168"/>
    </row>
    <row r="43" spans="1:6">
      <c r="A43" s="15" t="s">
        <v>95</v>
      </c>
      <c r="B43" s="15" t="s">
        <v>96</v>
      </c>
      <c r="C43" s="15"/>
      <c r="D43" s="15" t="s">
        <v>97</v>
      </c>
      <c r="E43" s="15" t="s">
        <v>98</v>
      </c>
      <c r="F43" s="15" t="s">
        <v>99</v>
      </c>
    </row>
    <row r="44" spans="1:6">
      <c r="A44" s="15">
        <v>30</v>
      </c>
      <c r="B44" s="15" t="s">
        <v>93</v>
      </c>
      <c r="C44" s="15"/>
      <c r="D44" s="15"/>
      <c r="E44" s="15" t="s">
        <v>94</v>
      </c>
      <c r="F44" s="15">
        <v>72</v>
      </c>
    </row>
  </sheetData>
  <mergeCells count="12">
    <mergeCell ref="A28:D28"/>
    <mergeCell ref="A29:D29"/>
    <mergeCell ref="A32:F32"/>
    <mergeCell ref="A41:F41"/>
    <mergeCell ref="A10:A12"/>
    <mergeCell ref="B10:B12"/>
    <mergeCell ref="D10:D12"/>
    <mergeCell ref="A1:K1"/>
    <mergeCell ref="A2:J2"/>
    <mergeCell ref="I7:J7"/>
    <mergeCell ref="K10:K11"/>
    <mergeCell ref="F8:K9"/>
  </mergeCells>
  <pageMargins left="0.7" right="0.7" top="0.75" bottom="0.75" header="0.3" footer="0.3"/>
  <pageSetup paperSize="9" orientation="portrait" horizontalDpi="0" verticalDpi="0" r:id="rId1"/>
  <drawing r:id="rId2"/>
</worksheet>
</file>

<file path=xl/worksheets/sheet14.xml><?xml version="1.0" encoding="utf-8"?>
<worksheet xmlns="http://schemas.openxmlformats.org/spreadsheetml/2006/main" xmlns:r="http://schemas.openxmlformats.org/officeDocument/2006/relationships">
  <dimension ref="A1:X48"/>
  <sheetViews>
    <sheetView topLeftCell="A9" zoomScale="120" zoomScaleNormal="120" workbookViewId="0">
      <selection activeCell="H36" sqref="H36"/>
    </sheetView>
  </sheetViews>
  <sheetFormatPr defaultRowHeight="15"/>
  <cols>
    <col min="2" max="4" width="12.85546875" customWidth="1"/>
    <col min="6" max="6" width="11.42578125" customWidth="1"/>
    <col min="7" max="8" width="15.7109375" customWidth="1"/>
    <col min="9" max="11" width="8.7109375" customWidth="1"/>
    <col min="12" max="12" width="13.5703125" customWidth="1"/>
    <col min="13" max="14" width="8.7109375" customWidth="1"/>
    <col min="15" max="15" width="10.42578125" bestFit="1" customWidth="1"/>
  </cols>
  <sheetData>
    <row r="1" spans="1:24" ht="23.25">
      <c r="F1" s="188" t="s">
        <v>27</v>
      </c>
      <c r="G1" s="188"/>
      <c r="H1" s="188"/>
      <c r="I1" s="188"/>
      <c r="J1" s="188"/>
      <c r="K1" s="188"/>
      <c r="L1" s="188"/>
      <c r="M1" s="188"/>
      <c r="N1" s="188"/>
      <c r="O1" s="188"/>
    </row>
    <row r="2" spans="1:24" ht="28.5">
      <c r="F2" s="189" t="s">
        <v>89</v>
      </c>
      <c r="G2" s="189"/>
      <c r="H2" s="189"/>
      <c r="I2" s="189"/>
      <c r="J2" s="189"/>
      <c r="K2" s="189"/>
      <c r="L2" s="189"/>
      <c r="M2" s="189"/>
      <c r="N2" s="189"/>
    </row>
    <row r="5" spans="1:24">
      <c r="F5" t="s">
        <v>10</v>
      </c>
      <c r="G5" s="2" t="s">
        <v>21</v>
      </c>
      <c r="H5" s="1" t="s">
        <v>11</v>
      </c>
    </row>
    <row r="6" spans="1:24">
      <c r="H6" s="1"/>
      <c r="L6" t="s">
        <v>35</v>
      </c>
      <c r="M6" t="s">
        <v>90</v>
      </c>
    </row>
    <row r="7" spans="1:24" ht="30" customHeight="1" thickBot="1">
      <c r="F7" s="4" t="s">
        <v>9</v>
      </c>
      <c r="G7" s="4" t="s">
        <v>13</v>
      </c>
      <c r="H7" s="4"/>
      <c r="I7" s="4" t="s">
        <v>12</v>
      </c>
      <c r="J7" s="4">
        <f>SUM(F13:F18)</f>
        <v>144</v>
      </c>
      <c r="K7" s="4"/>
      <c r="L7" s="4" t="s">
        <v>22</v>
      </c>
      <c r="M7" s="190">
        <v>44492</v>
      </c>
      <c r="N7" s="190"/>
      <c r="O7" s="6"/>
    </row>
    <row r="8" spans="1:24" ht="30" customHeight="1">
      <c r="F8" s="4"/>
      <c r="G8" s="4"/>
      <c r="H8" s="4"/>
      <c r="I8" s="32" t="s">
        <v>91</v>
      </c>
      <c r="J8" s="191"/>
      <c r="K8" s="192"/>
      <c r="L8" s="192"/>
      <c r="M8" s="192"/>
      <c r="N8" s="192"/>
      <c r="O8" s="193"/>
    </row>
    <row r="9" spans="1:24" ht="15.75" thickBot="1">
      <c r="A9" s="165" t="s">
        <v>16</v>
      </c>
      <c r="B9" s="165"/>
      <c r="C9" s="165"/>
      <c r="D9" s="165"/>
      <c r="E9" s="165"/>
      <c r="J9" s="194"/>
      <c r="K9" s="195"/>
      <c r="L9" s="195"/>
      <c r="M9" s="195"/>
      <c r="N9" s="195"/>
      <c r="O9" s="196"/>
    </row>
    <row r="10" spans="1:24" ht="15" customHeight="1">
      <c r="A10" s="159" t="s">
        <v>137</v>
      </c>
      <c r="B10" s="159" t="s">
        <v>135</v>
      </c>
      <c r="C10" s="159" t="s">
        <v>146</v>
      </c>
      <c r="D10" s="159" t="s">
        <v>152</v>
      </c>
      <c r="E10" s="159" t="s">
        <v>104</v>
      </c>
      <c r="F10" s="199" t="s">
        <v>105</v>
      </c>
      <c r="G10" s="202" t="s">
        <v>81</v>
      </c>
      <c r="H10" s="202" t="s">
        <v>15</v>
      </c>
      <c r="I10" s="27" t="s">
        <v>16</v>
      </c>
      <c r="J10" s="31" t="s">
        <v>17</v>
      </c>
      <c r="K10" s="31" t="s">
        <v>18</v>
      </c>
      <c r="L10" s="31" t="s">
        <v>19</v>
      </c>
      <c r="M10" s="31" t="s">
        <v>24</v>
      </c>
      <c r="N10" s="31" t="s">
        <v>23</v>
      </c>
      <c r="O10" s="197" t="s">
        <v>85</v>
      </c>
      <c r="R10" s="27" t="s">
        <v>16</v>
      </c>
      <c r="S10" s="31" t="s">
        <v>17</v>
      </c>
      <c r="T10" s="31" t="s">
        <v>18</v>
      </c>
      <c r="U10" s="31" t="s">
        <v>19</v>
      </c>
      <c r="V10" s="31" t="s">
        <v>24</v>
      </c>
      <c r="W10" s="31" t="s">
        <v>23</v>
      </c>
      <c r="X10" s="197" t="s">
        <v>85</v>
      </c>
    </row>
    <row r="11" spans="1:24">
      <c r="A11" s="198"/>
      <c r="B11" s="198"/>
      <c r="C11" s="198"/>
      <c r="D11" s="198"/>
      <c r="E11" s="198"/>
      <c r="F11" s="200"/>
      <c r="G11" s="203"/>
      <c r="H11" s="203"/>
      <c r="I11" s="27" t="s">
        <v>75</v>
      </c>
      <c r="J11" s="27" t="s">
        <v>75</v>
      </c>
      <c r="K11" s="27" t="s">
        <v>75</v>
      </c>
      <c r="L11" s="27" t="s">
        <v>75</v>
      </c>
      <c r="M11" s="27" t="s">
        <v>75</v>
      </c>
      <c r="N11" s="27" t="s">
        <v>75</v>
      </c>
      <c r="O11" s="158"/>
      <c r="R11" s="27" t="s">
        <v>75</v>
      </c>
      <c r="S11" s="27" t="s">
        <v>75</v>
      </c>
      <c r="T11" s="27" t="s">
        <v>75</v>
      </c>
      <c r="U11" s="27" t="s">
        <v>75</v>
      </c>
      <c r="V11" s="27" t="s">
        <v>75</v>
      </c>
      <c r="W11" s="27" t="s">
        <v>75</v>
      </c>
      <c r="X11" s="158"/>
    </row>
    <row r="12" spans="1:24">
      <c r="A12" s="160"/>
      <c r="B12" s="160"/>
      <c r="C12" s="160"/>
      <c r="D12" s="160"/>
      <c r="E12" s="160"/>
      <c r="F12" s="201"/>
      <c r="G12" s="204"/>
      <c r="H12" s="204"/>
      <c r="I12" s="27"/>
      <c r="J12" s="27"/>
      <c r="K12" s="27"/>
      <c r="L12" s="27"/>
      <c r="M12" s="27"/>
      <c r="N12" s="27"/>
      <c r="O12" s="31"/>
      <c r="P12" t="s">
        <v>153</v>
      </c>
      <c r="R12" s="27"/>
      <c r="S12" s="27"/>
      <c r="T12" s="27"/>
      <c r="U12" s="27"/>
      <c r="V12" s="27"/>
      <c r="W12" s="27"/>
      <c r="X12" s="31"/>
    </row>
    <row r="13" spans="1:24">
      <c r="A13" s="15"/>
      <c r="B13" s="15">
        <v>12</v>
      </c>
      <c r="C13" s="15"/>
      <c r="D13" s="15"/>
      <c r="E13" s="15">
        <v>12</v>
      </c>
      <c r="F13" s="33">
        <v>24</v>
      </c>
      <c r="G13" s="34" t="s">
        <v>0</v>
      </c>
      <c r="H13" s="34" t="s">
        <v>1</v>
      </c>
      <c r="I13" s="33">
        <v>20</v>
      </c>
      <c r="J13" s="33">
        <v>24</v>
      </c>
      <c r="K13" s="33"/>
      <c r="L13" s="33"/>
      <c r="M13" s="33"/>
      <c r="N13" s="33"/>
      <c r="O13" s="34"/>
      <c r="P13">
        <f>R13-I13</f>
        <v>4</v>
      </c>
      <c r="R13" s="33">
        <v>24</v>
      </c>
      <c r="S13" s="33">
        <v>24</v>
      </c>
      <c r="T13" s="33"/>
      <c r="U13" s="33"/>
      <c r="V13" s="33"/>
      <c r="W13" s="33"/>
      <c r="X13" s="34"/>
    </row>
    <row r="14" spans="1:24">
      <c r="A14" s="15"/>
      <c r="B14" s="15">
        <v>0</v>
      </c>
      <c r="C14" s="15"/>
      <c r="D14" s="15"/>
      <c r="E14" s="15">
        <v>48</v>
      </c>
      <c r="F14" s="33">
        <v>48</v>
      </c>
      <c r="G14" s="34" t="s">
        <v>4</v>
      </c>
      <c r="H14" s="34" t="s">
        <v>5</v>
      </c>
      <c r="I14" s="33">
        <v>40</v>
      </c>
      <c r="J14" s="33">
        <v>48</v>
      </c>
      <c r="K14" s="33"/>
      <c r="L14" s="33"/>
      <c r="M14" s="33"/>
      <c r="N14" s="33"/>
      <c r="O14" s="34"/>
      <c r="P14">
        <f t="shared" ref="P14:P18" si="0">R14-I14</f>
        <v>8</v>
      </c>
      <c r="Q14" t="s">
        <v>103</v>
      </c>
      <c r="R14" s="33">
        <v>48</v>
      </c>
      <c r="S14" s="33">
        <v>48</v>
      </c>
      <c r="T14" s="33"/>
      <c r="U14" s="33"/>
      <c r="V14" s="33"/>
      <c r="W14" s="33"/>
      <c r="X14" s="34"/>
    </row>
    <row r="15" spans="1:24">
      <c r="A15" s="15"/>
      <c r="B15" s="15">
        <v>0</v>
      </c>
      <c r="C15" s="15"/>
      <c r="D15" s="15"/>
      <c r="E15" s="15">
        <v>12</v>
      </c>
      <c r="F15" s="33">
        <v>12</v>
      </c>
      <c r="G15" s="34" t="s">
        <v>0</v>
      </c>
      <c r="H15" s="34" t="s">
        <v>77</v>
      </c>
      <c r="I15" s="33">
        <v>10</v>
      </c>
      <c r="J15" s="33">
        <v>12</v>
      </c>
      <c r="K15" s="33"/>
      <c r="L15" s="33"/>
      <c r="M15" s="33"/>
      <c r="N15" s="33"/>
      <c r="O15" s="34"/>
      <c r="P15">
        <f t="shared" si="0"/>
        <v>2</v>
      </c>
      <c r="R15" s="33">
        <v>12</v>
      </c>
      <c r="S15" s="33">
        <v>12</v>
      </c>
      <c r="T15" s="33"/>
      <c r="U15" s="33"/>
      <c r="V15" s="33"/>
      <c r="W15" s="33"/>
      <c r="X15" s="34"/>
    </row>
    <row r="16" spans="1:24">
      <c r="A16" s="15"/>
      <c r="B16" s="15">
        <v>0</v>
      </c>
      <c r="C16" s="15"/>
      <c r="D16" s="15"/>
      <c r="E16" s="15">
        <v>12</v>
      </c>
      <c r="F16" s="33">
        <v>12</v>
      </c>
      <c r="G16" s="34" t="s">
        <v>4</v>
      </c>
      <c r="H16" s="34" t="s">
        <v>78</v>
      </c>
      <c r="I16" s="33">
        <v>10</v>
      </c>
      <c r="J16" s="33">
        <v>12</v>
      </c>
      <c r="K16" s="33"/>
      <c r="L16" s="33"/>
      <c r="M16" s="33"/>
      <c r="N16" s="33"/>
      <c r="O16" s="34"/>
      <c r="P16">
        <f t="shared" si="0"/>
        <v>2</v>
      </c>
      <c r="R16" s="33">
        <v>12</v>
      </c>
      <c r="S16" s="33">
        <v>12</v>
      </c>
      <c r="T16" s="33"/>
      <c r="U16" s="33"/>
      <c r="V16" s="33"/>
      <c r="W16" s="33"/>
      <c r="X16" s="34"/>
    </row>
    <row r="17" spans="1:24">
      <c r="A17" s="15"/>
      <c r="B17" s="15">
        <v>0</v>
      </c>
      <c r="C17" s="15"/>
      <c r="D17" s="15"/>
      <c r="E17" s="15">
        <v>24</v>
      </c>
      <c r="F17" s="33">
        <v>24</v>
      </c>
      <c r="G17" s="34" t="s">
        <v>0</v>
      </c>
      <c r="H17" s="34" t="s">
        <v>79</v>
      </c>
      <c r="I17" s="33">
        <v>20</v>
      </c>
      <c r="J17" s="33">
        <v>24</v>
      </c>
      <c r="K17" s="33"/>
      <c r="L17" s="33"/>
      <c r="M17" s="33"/>
      <c r="N17" s="33"/>
      <c r="O17" s="34"/>
      <c r="P17">
        <f t="shared" si="0"/>
        <v>4</v>
      </c>
      <c r="R17" s="33">
        <v>24</v>
      </c>
      <c r="S17" s="33">
        <v>24</v>
      </c>
      <c r="T17" s="33"/>
      <c r="U17" s="33"/>
      <c r="V17" s="33"/>
      <c r="W17" s="33"/>
      <c r="X17" s="34"/>
    </row>
    <row r="18" spans="1:24">
      <c r="A18" s="15"/>
      <c r="B18" s="15">
        <v>0</v>
      </c>
      <c r="C18" s="15"/>
      <c r="D18" s="15"/>
      <c r="E18" s="15">
        <v>0</v>
      </c>
      <c r="F18" s="33">
        <v>24</v>
      </c>
      <c r="G18" s="34" t="s">
        <v>4</v>
      </c>
      <c r="H18" s="34" t="s">
        <v>80</v>
      </c>
      <c r="I18" s="33">
        <v>20</v>
      </c>
      <c r="J18" s="33">
        <v>24</v>
      </c>
      <c r="K18" s="33"/>
      <c r="L18" s="33"/>
      <c r="M18" s="33"/>
      <c r="N18" s="33"/>
      <c r="O18" s="34"/>
      <c r="P18">
        <f t="shared" si="0"/>
        <v>4</v>
      </c>
      <c r="R18" s="33">
        <v>24</v>
      </c>
      <c r="S18" s="33">
        <v>24</v>
      </c>
      <c r="T18" s="33"/>
      <c r="U18" s="33"/>
      <c r="V18" s="33"/>
      <c r="W18" s="33"/>
      <c r="X18" s="34"/>
    </row>
    <row r="19" spans="1:24">
      <c r="A19" s="15"/>
      <c r="B19" s="15">
        <v>0</v>
      </c>
      <c r="C19" s="15"/>
      <c r="D19" s="15"/>
      <c r="E19" s="15">
        <v>0</v>
      </c>
      <c r="F19" s="33">
        <v>72</v>
      </c>
      <c r="G19" s="34" t="s">
        <v>2</v>
      </c>
      <c r="H19" s="34" t="s">
        <v>6</v>
      </c>
      <c r="I19" s="33"/>
      <c r="J19" s="33"/>
      <c r="K19" s="33"/>
      <c r="L19" s="33">
        <v>180</v>
      </c>
      <c r="M19" s="33"/>
      <c r="N19" s="33"/>
      <c r="O19" s="34"/>
      <c r="R19" s="33"/>
      <c r="S19" s="33"/>
      <c r="T19" s="33"/>
      <c r="U19" s="33">
        <v>180</v>
      </c>
      <c r="V19" s="33"/>
      <c r="W19" s="33"/>
      <c r="X19" s="34"/>
    </row>
    <row r="20" spans="1:24">
      <c r="A20" s="15"/>
      <c r="B20" s="15">
        <v>0</v>
      </c>
      <c r="C20" s="15"/>
      <c r="D20" s="15"/>
      <c r="E20" s="15">
        <v>0</v>
      </c>
      <c r="F20" s="33">
        <v>72</v>
      </c>
      <c r="G20" s="34" t="s">
        <v>2</v>
      </c>
      <c r="H20" s="34" t="s">
        <v>7</v>
      </c>
      <c r="I20" s="33"/>
      <c r="J20" s="33"/>
      <c r="K20" s="33"/>
      <c r="L20" s="33">
        <v>180</v>
      </c>
      <c r="M20" s="33"/>
      <c r="N20" s="33"/>
      <c r="O20" s="34"/>
      <c r="R20" s="33"/>
      <c r="S20" s="33"/>
      <c r="T20" s="33"/>
      <c r="U20" s="33">
        <v>180</v>
      </c>
      <c r="V20" s="33"/>
      <c r="W20" s="33"/>
      <c r="X20" s="34"/>
    </row>
    <row r="21" spans="1:24">
      <c r="E21" s="25">
        <v>1</v>
      </c>
      <c r="F21" s="186" t="s">
        <v>108</v>
      </c>
      <c r="G21" s="186"/>
      <c r="H21" s="186"/>
      <c r="I21" s="3"/>
      <c r="J21" s="3"/>
      <c r="K21" s="3"/>
      <c r="L21" s="3"/>
      <c r="M21" s="3"/>
      <c r="N21" s="3"/>
    </row>
    <row r="22" spans="1:24">
      <c r="E22" s="25">
        <v>2</v>
      </c>
      <c r="F22" s="187" t="s">
        <v>107</v>
      </c>
      <c r="G22" s="187"/>
      <c r="H22" s="187"/>
    </row>
    <row r="23" spans="1:24">
      <c r="E23" s="25">
        <v>3</v>
      </c>
      <c r="F23" t="s">
        <v>106</v>
      </c>
    </row>
    <row r="24" spans="1:24">
      <c r="E24" s="25">
        <v>4</v>
      </c>
      <c r="F24" t="s">
        <v>148</v>
      </c>
    </row>
    <row r="25" spans="1:24">
      <c r="E25" s="25">
        <v>5</v>
      </c>
      <c r="F25" s="166" t="s">
        <v>149</v>
      </c>
      <c r="G25" s="166"/>
      <c r="H25" s="166"/>
      <c r="I25" s="166"/>
      <c r="J25" s="166"/>
    </row>
    <row r="26" spans="1:24">
      <c r="E26" s="25">
        <v>6</v>
      </c>
      <c r="F26" s="18" t="s">
        <v>150</v>
      </c>
      <c r="G26" s="18"/>
      <c r="H26" s="18"/>
      <c r="I26" s="18"/>
      <c r="J26" s="18"/>
    </row>
    <row r="27" spans="1:24">
      <c r="E27" s="25">
        <v>7</v>
      </c>
      <c r="F27" s="49" t="s">
        <v>151</v>
      </c>
      <c r="G27" s="18"/>
      <c r="H27" s="18"/>
      <c r="I27" s="18"/>
      <c r="J27" s="18"/>
    </row>
    <row r="28" spans="1:24">
      <c r="E28" s="18"/>
      <c r="F28" s="18"/>
      <c r="G28" s="18"/>
      <c r="H28" s="18"/>
      <c r="I28" s="18"/>
      <c r="J28" s="18"/>
    </row>
    <row r="29" spans="1:24">
      <c r="E29" s="18"/>
      <c r="F29" s="18"/>
      <c r="G29" s="18"/>
      <c r="H29" s="18"/>
      <c r="I29" s="18"/>
      <c r="J29" s="18"/>
    </row>
    <row r="30" spans="1:24">
      <c r="E30" s="18"/>
      <c r="F30" s="18"/>
      <c r="G30" s="18"/>
      <c r="H30" s="18"/>
      <c r="I30" s="18"/>
      <c r="J30" s="18"/>
    </row>
    <row r="31" spans="1:24">
      <c r="E31" s="18"/>
      <c r="F31" s="18"/>
      <c r="G31" s="18"/>
      <c r="H31" s="18"/>
      <c r="I31" s="18"/>
      <c r="J31" s="18"/>
    </row>
    <row r="32" spans="1:24">
      <c r="E32" s="18"/>
      <c r="F32" s="18"/>
      <c r="G32" s="18"/>
      <c r="H32" s="18"/>
      <c r="I32" s="18"/>
      <c r="J32" s="18"/>
    </row>
    <row r="33" spans="5:10">
      <c r="E33" s="18"/>
      <c r="F33" s="5"/>
      <c r="G33" s="18"/>
      <c r="H33" s="18"/>
      <c r="I33" s="18"/>
      <c r="J33" s="18"/>
    </row>
    <row r="34" spans="5:10">
      <c r="E34" s="18"/>
      <c r="F34" s="166"/>
      <c r="G34" s="166"/>
      <c r="H34" s="166"/>
      <c r="I34" s="166"/>
      <c r="J34" s="166"/>
    </row>
    <row r="35" spans="5:10">
      <c r="E35" s="18"/>
      <c r="F35" s="18"/>
      <c r="G35" s="18"/>
      <c r="H35" s="18"/>
      <c r="I35" s="18"/>
      <c r="J35" s="18"/>
    </row>
    <row r="36" spans="5:10">
      <c r="E36" s="18"/>
      <c r="F36" s="18"/>
      <c r="G36" s="18"/>
      <c r="H36" s="18"/>
      <c r="I36" s="18"/>
      <c r="J36" s="18"/>
    </row>
    <row r="37" spans="5:10">
      <c r="E37" s="18"/>
      <c r="F37" s="18"/>
      <c r="G37" s="18"/>
      <c r="H37" s="18"/>
      <c r="I37" s="18"/>
      <c r="J37" s="18"/>
    </row>
    <row r="38" spans="5:10">
      <c r="E38" s="18"/>
      <c r="F38" s="18"/>
      <c r="G38" s="18"/>
      <c r="H38" s="18"/>
      <c r="I38" s="18"/>
      <c r="J38" s="18"/>
    </row>
    <row r="39" spans="5:10">
      <c r="E39" s="18"/>
      <c r="F39" s="18"/>
      <c r="G39" s="18"/>
      <c r="H39" s="18"/>
      <c r="I39" s="18"/>
      <c r="J39" s="18"/>
    </row>
    <row r="40" spans="5:10">
      <c r="E40" s="18"/>
      <c r="F40" s="18"/>
      <c r="G40" s="18"/>
      <c r="H40" s="18"/>
      <c r="I40" s="18"/>
      <c r="J40" s="18"/>
    </row>
    <row r="41" spans="5:10">
      <c r="E41" s="18"/>
      <c r="F41" s="18"/>
      <c r="G41" s="18"/>
      <c r="H41" s="18"/>
      <c r="I41" s="18"/>
      <c r="J41" s="18"/>
    </row>
    <row r="42" spans="5:10">
      <c r="E42" s="18"/>
      <c r="F42" s="18"/>
      <c r="G42" s="18"/>
      <c r="H42" s="18"/>
      <c r="I42" s="18"/>
      <c r="J42" s="18"/>
    </row>
    <row r="43" spans="5:10">
      <c r="E43" s="18"/>
      <c r="F43" s="18"/>
      <c r="G43" s="18"/>
      <c r="H43" s="18"/>
      <c r="I43" s="18"/>
      <c r="J43" s="18"/>
    </row>
    <row r="44" spans="5:10">
      <c r="E44" s="18"/>
      <c r="F44" s="18"/>
      <c r="G44" s="18"/>
      <c r="H44" s="18"/>
      <c r="I44" s="18"/>
      <c r="J44" s="18"/>
    </row>
    <row r="45" spans="5:10">
      <c r="E45" s="18"/>
      <c r="F45" s="18"/>
      <c r="G45" s="18"/>
      <c r="H45" s="18"/>
      <c r="I45" s="18"/>
      <c r="J45" s="18"/>
    </row>
    <row r="46" spans="5:10">
      <c r="E46" s="18"/>
      <c r="F46" s="18"/>
      <c r="G46" s="18"/>
      <c r="H46" s="18"/>
      <c r="I46" s="18"/>
      <c r="J46" s="18"/>
    </row>
    <row r="47" spans="5:10">
      <c r="E47" s="18"/>
      <c r="F47" s="18"/>
      <c r="G47" s="18"/>
      <c r="H47" s="18"/>
      <c r="I47" s="18"/>
      <c r="J47" s="18"/>
    </row>
    <row r="48" spans="5:10">
      <c r="E48" s="18"/>
      <c r="F48" s="18"/>
      <c r="G48" s="18"/>
      <c r="H48" s="18"/>
      <c r="I48" s="18"/>
      <c r="J48" s="18"/>
    </row>
  </sheetData>
  <mergeCells count="19">
    <mergeCell ref="F21:H21"/>
    <mergeCell ref="F22:H22"/>
    <mergeCell ref="F25:J25"/>
    <mergeCell ref="F34:J34"/>
    <mergeCell ref="X10:X11"/>
    <mergeCell ref="F1:O1"/>
    <mergeCell ref="F2:N2"/>
    <mergeCell ref="M7:N7"/>
    <mergeCell ref="J8:O9"/>
    <mergeCell ref="F10:F12"/>
    <mergeCell ref="G10:G12"/>
    <mergeCell ref="H10:H12"/>
    <mergeCell ref="O10:O11"/>
    <mergeCell ref="B10:B12"/>
    <mergeCell ref="A10:A12"/>
    <mergeCell ref="C10:C12"/>
    <mergeCell ref="D10:D12"/>
    <mergeCell ref="A9:E9"/>
    <mergeCell ref="E10:E12"/>
  </mergeCells>
  <pageMargins left="0.7" right="0.7" top="0.75" bottom="0.75" header="0.3" footer="0.3"/>
  <pageSetup paperSize="9" orientation="portrait" horizontalDpi="0" verticalDpi="0" r:id="rId1"/>
  <drawing r:id="rId2"/>
</worksheet>
</file>

<file path=xl/worksheets/sheet15.xml><?xml version="1.0" encoding="utf-8"?>
<worksheet xmlns="http://schemas.openxmlformats.org/spreadsheetml/2006/main" xmlns:r="http://schemas.openxmlformats.org/officeDocument/2006/relationships">
  <dimension ref="A1:O23"/>
  <sheetViews>
    <sheetView workbookViewId="0">
      <selection activeCell="B20" sqref="B20"/>
    </sheetView>
  </sheetViews>
  <sheetFormatPr defaultRowHeight="15"/>
  <sheetData>
    <row r="1" spans="1:15" ht="23.25">
      <c r="A1" s="188" t="s">
        <v>27</v>
      </c>
      <c r="B1" s="188"/>
      <c r="C1" s="188"/>
      <c r="D1" s="188"/>
      <c r="E1" s="188"/>
      <c r="F1" s="188"/>
      <c r="G1" s="188"/>
      <c r="H1" s="188"/>
      <c r="I1" s="188"/>
      <c r="J1" s="188"/>
      <c r="K1" s="188"/>
      <c r="L1" s="188"/>
      <c r="M1" s="188"/>
      <c r="N1" s="188"/>
      <c r="O1" s="188"/>
    </row>
    <row r="5" spans="1:15">
      <c r="A5" t="s">
        <v>10</v>
      </c>
      <c r="B5" s="2" t="s">
        <v>21</v>
      </c>
      <c r="C5" s="1" t="s">
        <v>11</v>
      </c>
      <c r="L5" t="s">
        <v>35</v>
      </c>
      <c r="M5" t="s">
        <v>36</v>
      </c>
    </row>
    <row r="6" spans="1:15">
      <c r="C6" s="1"/>
    </row>
    <row r="7" spans="1:15" ht="30">
      <c r="A7" s="4" t="s">
        <v>9</v>
      </c>
      <c r="B7" s="4" t="s">
        <v>13</v>
      </c>
      <c r="C7" s="4"/>
      <c r="D7" s="4" t="s">
        <v>12</v>
      </c>
      <c r="E7" s="4"/>
      <c r="F7" s="4">
        <v>144</v>
      </c>
      <c r="G7" s="4"/>
      <c r="H7" s="4"/>
      <c r="I7" s="4"/>
      <c r="J7" s="4" t="s">
        <v>22</v>
      </c>
      <c r="K7" s="4"/>
      <c r="L7" s="190">
        <v>44489</v>
      </c>
      <c r="M7" s="190"/>
      <c r="N7" s="190"/>
      <c r="O7" s="4"/>
    </row>
    <row r="8" spans="1:15">
      <c r="A8" s="208" t="s">
        <v>20</v>
      </c>
      <c r="B8" s="205" t="s">
        <v>14</v>
      </c>
      <c r="C8" s="205" t="s">
        <v>15</v>
      </c>
      <c r="D8" s="207" t="s">
        <v>16</v>
      </c>
      <c r="E8" s="207"/>
      <c r="F8" s="207" t="s">
        <v>17</v>
      </c>
      <c r="G8" s="207"/>
      <c r="H8" s="207" t="s">
        <v>18</v>
      </c>
      <c r="I8" s="207"/>
      <c r="J8" s="207" t="s">
        <v>19</v>
      </c>
      <c r="K8" s="207"/>
      <c r="L8" s="207" t="s">
        <v>24</v>
      </c>
      <c r="M8" s="207"/>
      <c r="N8" s="207" t="s">
        <v>23</v>
      </c>
      <c r="O8" s="207"/>
    </row>
    <row r="9" spans="1:15">
      <c r="A9" s="209"/>
      <c r="B9" s="206"/>
      <c r="C9" s="206"/>
      <c r="D9" s="9" t="s">
        <v>20</v>
      </c>
      <c r="E9" s="9" t="s">
        <v>28</v>
      </c>
      <c r="F9" s="9" t="s">
        <v>20</v>
      </c>
      <c r="G9" s="9" t="s">
        <v>28</v>
      </c>
      <c r="H9" s="9" t="s">
        <v>20</v>
      </c>
      <c r="I9" s="9" t="s">
        <v>28</v>
      </c>
      <c r="J9" s="9" t="s">
        <v>20</v>
      </c>
      <c r="K9" s="9" t="s">
        <v>28</v>
      </c>
      <c r="L9" s="9" t="s">
        <v>20</v>
      </c>
      <c r="M9" s="9" t="s">
        <v>28</v>
      </c>
      <c r="N9" s="9" t="s">
        <v>20</v>
      </c>
      <c r="O9" s="9" t="s">
        <v>28</v>
      </c>
    </row>
    <row r="10" spans="1:15">
      <c r="A10" s="11"/>
      <c r="B10" s="12"/>
      <c r="C10" s="12"/>
      <c r="D10" s="9"/>
      <c r="E10" s="9"/>
      <c r="F10" s="9"/>
      <c r="G10" s="9"/>
      <c r="H10" s="9"/>
      <c r="I10" s="9"/>
      <c r="J10" s="9"/>
      <c r="K10" s="9"/>
      <c r="L10" s="9"/>
      <c r="M10" s="9"/>
      <c r="N10" s="9"/>
      <c r="O10" s="9"/>
    </row>
    <row r="11" spans="1:15">
      <c r="A11" s="11">
        <v>24</v>
      </c>
      <c r="B11" s="12" t="s">
        <v>0</v>
      </c>
      <c r="C11" s="12" t="s">
        <v>1</v>
      </c>
      <c r="D11" s="9">
        <v>32</v>
      </c>
      <c r="E11" s="9"/>
      <c r="F11" s="9">
        <v>16</v>
      </c>
      <c r="G11" s="9"/>
      <c r="H11" s="9"/>
      <c r="I11" s="9"/>
      <c r="J11" s="9"/>
      <c r="K11" s="9"/>
      <c r="L11" s="9"/>
      <c r="M11" s="9"/>
      <c r="N11" s="9"/>
      <c r="O11" s="9"/>
    </row>
    <row r="12" spans="1:15">
      <c r="A12" s="11">
        <v>24</v>
      </c>
      <c r="B12" s="12" t="s">
        <v>4</v>
      </c>
      <c r="C12" s="12" t="s">
        <v>5</v>
      </c>
      <c r="D12" s="9">
        <v>32</v>
      </c>
      <c r="E12" s="9"/>
      <c r="F12" s="9">
        <v>16</v>
      </c>
      <c r="G12" s="9"/>
      <c r="H12" s="9"/>
      <c r="I12" s="9"/>
      <c r="J12" s="9"/>
      <c r="K12" s="9"/>
      <c r="L12" s="9"/>
      <c r="M12" s="9"/>
      <c r="N12" s="9"/>
      <c r="O12" s="9"/>
    </row>
    <row r="13" spans="1:15">
      <c r="A13" s="11"/>
      <c r="B13" s="13" t="s">
        <v>8</v>
      </c>
      <c r="C13" s="12"/>
      <c r="D13" s="9"/>
      <c r="E13" s="9"/>
      <c r="F13" s="9"/>
      <c r="G13" s="9"/>
      <c r="H13" s="9"/>
      <c r="I13" s="9"/>
      <c r="J13" s="9"/>
      <c r="K13" s="9"/>
      <c r="L13" s="9"/>
      <c r="M13" s="9"/>
      <c r="N13" s="10" t="s">
        <v>25</v>
      </c>
      <c r="O13" s="9"/>
    </row>
    <row r="14" spans="1:15">
      <c r="A14" s="11">
        <v>72</v>
      </c>
      <c r="B14" s="12" t="s">
        <v>2</v>
      </c>
      <c r="C14" s="12" t="s">
        <v>6</v>
      </c>
      <c r="D14" s="9"/>
      <c r="E14" s="9"/>
      <c r="F14" s="9"/>
      <c r="G14" s="9"/>
      <c r="H14" s="9"/>
      <c r="I14" s="9"/>
      <c r="J14" s="9">
        <v>90</v>
      </c>
      <c r="K14" s="9"/>
      <c r="L14" s="9"/>
      <c r="M14" s="9"/>
      <c r="N14" s="9"/>
      <c r="O14" s="9"/>
    </row>
    <row r="15" spans="1:15">
      <c r="A15" s="11">
        <v>72</v>
      </c>
      <c r="B15" s="12" t="s">
        <v>2</v>
      </c>
      <c r="C15" s="12" t="s">
        <v>7</v>
      </c>
      <c r="D15" s="9"/>
      <c r="E15" s="9"/>
      <c r="F15" s="9"/>
      <c r="G15" s="9"/>
      <c r="H15" s="9"/>
      <c r="I15" s="9"/>
      <c r="J15" s="9">
        <v>90</v>
      </c>
      <c r="K15" s="9"/>
      <c r="L15" s="9"/>
      <c r="M15" s="9"/>
      <c r="N15" s="9"/>
      <c r="O15" s="9"/>
    </row>
    <row r="16" spans="1:15">
      <c r="A16" s="11">
        <v>144</v>
      </c>
      <c r="B16" s="12" t="s">
        <v>3</v>
      </c>
      <c r="C16" s="12"/>
      <c r="D16" s="9"/>
      <c r="E16" s="9"/>
      <c r="F16" s="9"/>
      <c r="G16" s="9"/>
      <c r="H16" s="9">
        <v>288</v>
      </c>
      <c r="I16" s="9"/>
      <c r="J16" s="9"/>
      <c r="K16" s="9"/>
      <c r="L16" s="9"/>
      <c r="M16" s="9"/>
      <c r="N16" s="9"/>
      <c r="O16" s="9"/>
    </row>
    <row r="17" spans="1:15">
      <c r="A17" s="11">
        <v>48</v>
      </c>
      <c r="B17" s="12" t="s">
        <v>26</v>
      </c>
      <c r="C17" s="12"/>
      <c r="D17" s="9"/>
      <c r="E17" s="9"/>
      <c r="F17" s="9"/>
      <c r="G17" s="9"/>
      <c r="H17" s="9"/>
      <c r="I17" s="9"/>
      <c r="J17" s="9"/>
      <c r="K17" s="9"/>
      <c r="L17" s="9">
        <v>30</v>
      </c>
      <c r="M17" s="9"/>
      <c r="N17" s="9"/>
      <c r="O17" s="9"/>
    </row>
    <row r="18" spans="1:15">
      <c r="A18" s="11">
        <v>48</v>
      </c>
      <c r="B18" s="12" t="s">
        <v>26</v>
      </c>
      <c r="C18" s="12"/>
      <c r="D18" s="9"/>
      <c r="E18" s="9"/>
      <c r="F18" s="9"/>
      <c r="G18" s="9"/>
      <c r="H18" s="9"/>
      <c r="I18" s="9"/>
      <c r="J18" s="9"/>
      <c r="K18" s="9"/>
      <c r="L18" s="9">
        <v>30</v>
      </c>
      <c r="M18" s="9"/>
      <c r="N18" s="9"/>
      <c r="O18" s="9"/>
    </row>
    <row r="19" spans="1:15">
      <c r="A19" s="11">
        <v>48</v>
      </c>
      <c r="B19" s="12" t="s">
        <v>26</v>
      </c>
      <c r="C19" s="12"/>
      <c r="D19" s="9"/>
      <c r="E19" s="9"/>
      <c r="F19" s="9"/>
      <c r="G19" s="9"/>
      <c r="H19" s="9"/>
      <c r="I19" s="9"/>
      <c r="J19" s="9"/>
      <c r="K19" s="9"/>
      <c r="L19" s="9">
        <v>30</v>
      </c>
      <c r="M19" s="9"/>
      <c r="N19" s="9"/>
      <c r="O19" s="9"/>
    </row>
    <row r="20" spans="1:15">
      <c r="A20" s="3"/>
      <c r="D20" s="5"/>
      <c r="E20" s="5"/>
      <c r="F20" s="3"/>
      <c r="G20" s="5"/>
      <c r="H20" s="3"/>
      <c r="I20" s="5"/>
      <c r="J20" s="3"/>
      <c r="K20" s="5"/>
      <c r="L20" s="3"/>
      <c r="M20" s="5"/>
      <c r="N20" s="3"/>
      <c r="O20" s="5"/>
    </row>
    <row r="21" spans="1:15">
      <c r="A21" s="3"/>
      <c r="D21" s="3"/>
      <c r="E21" s="3"/>
      <c r="F21" s="3"/>
      <c r="G21" s="3"/>
      <c r="H21" s="3"/>
      <c r="I21" s="3"/>
      <c r="J21" s="3"/>
      <c r="K21" s="3"/>
      <c r="L21" s="3"/>
      <c r="M21" s="3"/>
      <c r="N21" s="3"/>
      <c r="O21" s="3"/>
    </row>
    <row r="22" spans="1:15">
      <c r="A22" s="3"/>
      <c r="D22" s="3">
        <f>SUM(D11:D21)</f>
        <v>64</v>
      </c>
      <c r="E22" s="3"/>
      <c r="F22" s="3">
        <f t="shared" ref="F22:L22" si="0">SUM(F11:F21)</f>
        <v>32</v>
      </c>
      <c r="G22" s="3"/>
      <c r="H22" s="3">
        <f t="shared" si="0"/>
        <v>288</v>
      </c>
      <c r="I22" s="3"/>
      <c r="J22" s="3">
        <f t="shared" si="0"/>
        <v>180</v>
      </c>
      <c r="K22" s="3"/>
      <c r="L22" s="3">
        <f t="shared" si="0"/>
        <v>90</v>
      </c>
      <c r="M22" s="3"/>
      <c r="N22" s="3"/>
      <c r="O22" s="3"/>
    </row>
    <row r="23" spans="1:15">
      <c r="A23" s="3"/>
      <c r="D23" s="3"/>
      <c r="E23" s="3"/>
      <c r="F23" s="3"/>
      <c r="G23" s="3"/>
      <c r="H23" s="3"/>
      <c r="I23" s="3"/>
      <c r="J23" s="3"/>
      <c r="K23" s="3"/>
      <c r="L23" s="3"/>
      <c r="M23" s="3"/>
      <c r="N23" s="3"/>
      <c r="O23" s="3"/>
    </row>
  </sheetData>
  <mergeCells count="11">
    <mergeCell ref="C8:C9"/>
    <mergeCell ref="A1:O1"/>
    <mergeCell ref="L7:N7"/>
    <mergeCell ref="N8:O8"/>
    <mergeCell ref="L8:M8"/>
    <mergeCell ref="J8:K8"/>
    <mergeCell ref="H8:I8"/>
    <mergeCell ref="F8:G8"/>
    <mergeCell ref="D8:E8"/>
    <mergeCell ref="A8:A9"/>
    <mergeCell ref="B8:B9"/>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M22"/>
  <sheetViews>
    <sheetView workbookViewId="0">
      <selection activeCell="N6" sqref="N6"/>
    </sheetView>
  </sheetViews>
  <sheetFormatPr defaultRowHeight="15"/>
  <cols>
    <col min="8" max="11" width="9.140625" style="19"/>
  </cols>
  <sheetData>
    <row r="1" spans="1:13" ht="23.25">
      <c r="A1" s="188" t="s">
        <v>27</v>
      </c>
      <c r="B1" s="188"/>
      <c r="C1" s="188"/>
      <c r="D1" s="188"/>
      <c r="E1" s="188"/>
      <c r="F1" s="188"/>
      <c r="G1" s="188"/>
      <c r="H1" s="188"/>
      <c r="I1" s="188"/>
      <c r="J1" s="188"/>
      <c r="K1" s="188"/>
      <c r="L1" s="188"/>
      <c r="M1" s="188"/>
    </row>
    <row r="5" spans="1:13">
      <c r="A5" t="s">
        <v>10</v>
      </c>
      <c r="B5" s="2" t="s">
        <v>21</v>
      </c>
      <c r="C5" s="1" t="s">
        <v>11</v>
      </c>
    </row>
    <row r="6" spans="1:13">
      <c r="C6" s="1"/>
    </row>
    <row r="7" spans="1:13" ht="30">
      <c r="A7" s="4" t="s">
        <v>9</v>
      </c>
      <c r="B7" s="4" t="s">
        <v>13</v>
      </c>
      <c r="C7" s="4"/>
      <c r="D7" s="4" t="s">
        <v>12</v>
      </c>
      <c r="E7" s="4"/>
      <c r="F7" s="4">
        <v>144</v>
      </c>
      <c r="G7" s="4"/>
      <c r="H7" s="20"/>
      <c r="I7" s="20"/>
      <c r="J7" s="20" t="s">
        <v>22</v>
      </c>
      <c r="K7" s="20"/>
      <c r="L7" s="190">
        <v>44489</v>
      </c>
      <c r="M7" s="190"/>
    </row>
    <row r="8" spans="1:13">
      <c r="A8" s="208" t="s">
        <v>20</v>
      </c>
      <c r="B8" s="205" t="s">
        <v>14</v>
      </c>
      <c r="C8" s="205" t="s">
        <v>15</v>
      </c>
      <c r="D8" s="207" t="s">
        <v>16</v>
      </c>
      <c r="E8" s="207"/>
      <c r="F8" s="207" t="s">
        <v>17</v>
      </c>
      <c r="G8" s="207"/>
      <c r="H8" s="210" t="s">
        <v>18</v>
      </c>
      <c r="I8" s="210"/>
      <c r="J8" s="210" t="s">
        <v>19</v>
      </c>
      <c r="K8" s="210"/>
      <c r="L8" s="207" t="s">
        <v>24</v>
      </c>
      <c r="M8" s="207"/>
    </row>
    <row r="9" spans="1:13">
      <c r="A9" s="209"/>
      <c r="B9" s="206"/>
      <c r="C9" s="206"/>
      <c r="D9" s="9" t="s">
        <v>20</v>
      </c>
      <c r="E9" s="9" t="s">
        <v>29</v>
      </c>
      <c r="F9" s="9" t="s">
        <v>20</v>
      </c>
      <c r="G9" s="16" t="s">
        <v>29</v>
      </c>
      <c r="H9" s="21" t="s">
        <v>20</v>
      </c>
      <c r="I9" s="21" t="s">
        <v>28</v>
      </c>
      <c r="J9" s="21" t="s">
        <v>20</v>
      </c>
      <c r="K9" s="21" t="s">
        <v>28</v>
      </c>
      <c r="L9" s="17" t="s">
        <v>20</v>
      </c>
      <c r="M9" s="9" t="s">
        <v>29</v>
      </c>
    </row>
    <row r="10" spans="1:13">
      <c r="A10" s="11"/>
      <c r="B10" s="12"/>
      <c r="C10" s="12"/>
      <c r="D10" s="9"/>
      <c r="E10" s="9"/>
      <c r="F10" s="9"/>
      <c r="G10" s="16"/>
      <c r="H10" s="21"/>
      <c r="I10" s="21"/>
      <c r="J10" s="21"/>
      <c r="K10" s="21"/>
      <c r="L10" s="17"/>
      <c r="M10" s="9"/>
    </row>
    <row r="11" spans="1:13">
      <c r="A11" s="11">
        <v>24</v>
      </c>
      <c r="B11" s="12" t="s">
        <v>0</v>
      </c>
      <c r="C11" s="12" t="s">
        <v>1</v>
      </c>
      <c r="D11" s="9">
        <v>32</v>
      </c>
      <c r="E11" s="9"/>
      <c r="F11" s="9">
        <v>16</v>
      </c>
      <c r="G11" s="16"/>
      <c r="H11" s="21"/>
      <c r="I11" s="21"/>
      <c r="J11" s="21"/>
      <c r="K11" s="21"/>
      <c r="L11" s="17"/>
      <c r="M11" s="9"/>
    </row>
    <row r="12" spans="1:13">
      <c r="A12" s="11">
        <v>24</v>
      </c>
      <c r="B12" s="12" t="s">
        <v>4</v>
      </c>
      <c r="C12" s="12" t="s">
        <v>5</v>
      </c>
      <c r="D12" s="9">
        <v>32</v>
      </c>
      <c r="E12" s="9"/>
      <c r="F12" s="9">
        <v>16</v>
      </c>
      <c r="G12" s="16"/>
      <c r="H12" s="21"/>
      <c r="I12" s="21"/>
      <c r="J12" s="21"/>
      <c r="K12" s="21"/>
      <c r="L12" s="17"/>
      <c r="M12" s="9"/>
    </row>
    <row r="13" spans="1:13">
      <c r="A13" s="11"/>
      <c r="B13" s="13" t="s">
        <v>8</v>
      </c>
      <c r="C13" s="12"/>
      <c r="D13" s="9"/>
      <c r="E13" s="9"/>
      <c r="F13" s="9"/>
      <c r="G13" s="16"/>
      <c r="H13" s="21"/>
      <c r="I13" s="21"/>
      <c r="J13" s="21"/>
      <c r="K13" s="21"/>
      <c r="L13" s="17"/>
      <c r="M13" s="9"/>
    </row>
    <row r="14" spans="1:13">
      <c r="A14" s="11">
        <v>72</v>
      </c>
      <c r="B14" s="12" t="s">
        <v>2</v>
      </c>
      <c r="C14" s="12" t="s">
        <v>6</v>
      </c>
      <c r="D14" s="9"/>
      <c r="E14" s="9"/>
      <c r="F14" s="9"/>
      <c r="G14" s="16"/>
      <c r="H14" s="21"/>
      <c r="I14" s="21"/>
      <c r="J14" s="21">
        <v>90</v>
      </c>
      <c r="K14" s="21"/>
      <c r="L14" s="17"/>
      <c r="M14" s="9"/>
    </row>
    <row r="15" spans="1:13">
      <c r="A15" s="11">
        <v>72</v>
      </c>
      <c r="B15" s="12" t="s">
        <v>2</v>
      </c>
      <c r="C15" s="12" t="s">
        <v>7</v>
      </c>
      <c r="D15" s="9"/>
      <c r="E15" s="9"/>
      <c r="F15" s="9"/>
      <c r="G15" s="16"/>
      <c r="H15" s="21"/>
      <c r="I15" s="21"/>
      <c r="J15" s="21">
        <v>90</v>
      </c>
      <c r="K15" s="21"/>
      <c r="L15" s="17"/>
      <c r="M15" s="9"/>
    </row>
    <row r="16" spans="1:13">
      <c r="A16" s="11">
        <v>144</v>
      </c>
      <c r="B16" s="12" t="s">
        <v>3</v>
      </c>
      <c r="C16" s="12"/>
      <c r="D16" s="9"/>
      <c r="E16" s="9"/>
      <c r="F16" s="9"/>
      <c r="G16" s="16"/>
      <c r="H16" s="21">
        <v>288</v>
      </c>
      <c r="I16" s="21"/>
      <c r="J16" s="21"/>
      <c r="K16" s="21"/>
      <c r="L16" s="17"/>
      <c r="M16" s="9"/>
    </row>
    <row r="17" spans="1:13">
      <c r="A17" s="11">
        <v>48</v>
      </c>
      <c r="B17" s="12" t="s">
        <v>26</v>
      </c>
      <c r="C17" s="12"/>
      <c r="D17" s="9"/>
      <c r="E17" s="9"/>
      <c r="F17" s="9"/>
      <c r="G17" s="16"/>
      <c r="H17" s="21"/>
      <c r="I17" s="21"/>
      <c r="J17" s="21"/>
      <c r="K17" s="21"/>
      <c r="L17" s="17">
        <v>30</v>
      </c>
      <c r="M17" s="9"/>
    </row>
    <row r="18" spans="1:13">
      <c r="A18" s="11">
        <v>48</v>
      </c>
      <c r="B18" s="12" t="s">
        <v>26</v>
      </c>
      <c r="C18" s="12"/>
      <c r="D18" s="9"/>
      <c r="E18" s="9"/>
      <c r="F18" s="9"/>
      <c r="G18" s="16"/>
      <c r="H18" s="21"/>
      <c r="I18" s="21"/>
      <c r="J18" s="21"/>
      <c r="K18" s="21"/>
      <c r="L18" s="17">
        <v>30</v>
      </c>
      <c r="M18" s="9"/>
    </row>
    <row r="19" spans="1:13">
      <c r="A19" s="11">
        <v>48</v>
      </c>
      <c r="B19" s="12" t="s">
        <v>26</v>
      </c>
      <c r="C19" s="12"/>
      <c r="D19" s="9"/>
      <c r="E19" s="9"/>
      <c r="F19" s="9"/>
      <c r="G19" s="16"/>
      <c r="H19" s="21"/>
      <c r="I19" s="21"/>
      <c r="J19" s="21"/>
      <c r="K19" s="21"/>
      <c r="L19" s="17">
        <v>30</v>
      </c>
      <c r="M19" s="9"/>
    </row>
    <row r="20" spans="1:13">
      <c r="A20" s="3"/>
      <c r="D20" s="5"/>
      <c r="E20" s="5"/>
      <c r="F20" s="3"/>
      <c r="G20" s="5"/>
      <c r="H20" s="21"/>
      <c r="I20" s="21"/>
      <c r="J20" s="21"/>
      <c r="K20" s="21"/>
      <c r="L20" s="3"/>
      <c r="M20" s="5"/>
    </row>
    <row r="21" spans="1:13">
      <c r="A21" s="3"/>
      <c r="D21" s="3"/>
      <c r="E21" s="3"/>
      <c r="F21" s="3"/>
      <c r="G21" s="3"/>
      <c r="H21" s="21"/>
      <c r="I21" s="21"/>
      <c r="J21" s="21"/>
      <c r="K21" s="21"/>
      <c r="L21" s="3"/>
      <c r="M21" s="3"/>
    </row>
    <row r="22" spans="1:13">
      <c r="A22" s="3"/>
      <c r="D22" s="3">
        <f>SUM(D11:D21)</f>
        <v>64</v>
      </c>
      <c r="E22" s="3"/>
      <c r="F22" s="3">
        <f t="shared" ref="F22:L22" si="0">SUM(F11:F21)</f>
        <v>32</v>
      </c>
      <c r="G22" s="3"/>
      <c r="H22" s="21">
        <f t="shared" si="0"/>
        <v>288</v>
      </c>
      <c r="I22" s="21"/>
      <c r="J22" s="21">
        <f t="shared" si="0"/>
        <v>180</v>
      </c>
      <c r="K22" s="21"/>
      <c r="L22" s="3">
        <f t="shared" si="0"/>
        <v>90</v>
      </c>
      <c r="M22" s="3"/>
    </row>
  </sheetData>
  <mergeCells count="10">
    <mergeCell ref="A1:M1"/>
    <mergeCell ref="L7:M7"/>
    <mergeCell ref="A8:A9"/>
    <mergeCell ref="B8:B9"/>
    <mergeCell ref="C8:C9"/>
    <mergeCell ref="D8:E8"/>
    <mergeCell ref="F8:G8"/>
    <mergeCell ref="H8:I8"/>
    <mergeCell ref="J8:K8"/>
    <mergeCell ref="L8:M8"/>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dimension ref="A1:W23"/>
  <sheetViews>
    <sheetView workbookViewId="0">
      <selection activeCell="C24" sqref="C24"/>
    </sheetView>
  </sheetViews>
  <sheetFormatPr defaultRowHeight="15"/>
  <cols>
    <col min="6" max="6" width="10.42578125" bestFit="1" customWidth="1"/>
    <col min="7" max="7" width="8.5703125" bestFit="1" customWidth="1"/>
    <col min="23" max="23" width="10.140625" bestFit="1" customWidth="1"/>
  </cols>
  <sheetData>
    <row r="1" spans="1:23" ht="23.25">
      <c r="A1" s="188" t="s">
        <v>27</v>
      </c>
      <c r="B1" s="188"/>
      <c r="C1" s="188"/>
      <c r="D1" s="188"/>
      <c r="E1" s="188"/>
      <c r="F1" s="188"/>
      <c r="G1" s="188"/>
      <c r="H1" s="188"/>
      <c r="I1" s="188"/>
      <c r="J1" s="188"/>
      <c r="K1" s="188"/>
      <c r="L1" s="188"/>
      <c r="M1" s="188"/>
      <c r="N1" s="188"/>
      <c r="O1" s="188"/>
      <c r="P1" s="188"/>
      <c r="Q1" s="188"/>
      <c r="R1" s="188"/>
      <c r="S1" s="188"/>
      <c r="T1" s="188"/>
      <c r="U1" s="188"/>
      <c r="V1" s="188"/>
    </row>
    <row r="5" spans="1:23">
      <c r="A5" t="s">
        <v>10</v>
      </c>
      <c r="B5" s="2" t="s">
        <v>21</v>
      </c>
      <c r="C5" s="1" t="s">
        <v>11</v>
      </c>
    </row>
    <row r="6" spans="1:23">
      <c r="C6" s="1"/>
    </row>
    <row r="7" spans="1:23" ht="30">
      <c r="A7" s="4" t="s">
        <v>9</v>
      </c>
      <c r="B7" s="4" t="s">
        <v>13</v>
      </c>
      <c r="C7" s="4"/>
      <c r="D7" s="4" t="s">
        <v>12</v>
      </c>
      <c r="E7" s="4"/>
      <c r="F7" s="4"/>
      <c r="G7" s="4"/>
      <c r="H7" s="4"/>
      <c r="I7" s="4">
        <v>144</v>
      </c>
      <c r="J7" s="4"/>
      <c r="K7" s="4"/>
      <c r="L7" s="4"/>
      <c r="M7" s="4"/>
      <c r="N7" s="4"/>
      <c r="O7" s="4" t="s">
        <v>22</v>
      </c>
      <c r="P7" s="4"/>
      <c r="Q7" s="4"/>
      <c r="R7" s="190">
        <v>44489</v>
      </c>
      <c r="S7" s="190"/>
      <c r="T7" s="190"/>
      <c r="U7" s="190"/>
      <c r="V7" s="4"/>
    </row>
    <row r="8" spans="1:23">
      <c r="A8" s="208" t="s">
        <v>20</v>
      </c>
      <c r="B8" s="205" t="s">
        <v>14</v>
      </c>
      <c r="C8" s="205" t="s">
        <v>15</v>
      </c>
      <c r="D8" s="211" t="s">
        <v>16</v>
      </c>
      <c r="E8" s="212"/>
      <c r="F8" s="212"/>
      <c r="G8" s="212"/>
      <c r="H8" s="213"/>
      <c r="I8" s="211" t="s">
        <v>17</v>
      </c>
      <c r="J8" s="212"/>
      <c r="K8" s="213"/>
      <c r="L8" s="211" t="s">
        <v>18</v>
      </c>
      <c r="M8" s="212"/>
      <c r="N8" s="213"/>
      <c r="O8" s="207" t="s">
        <v>19</v>
      </c>
      <c r="P8" s="207"/>
      <c r="Q8" s="207"/>
      <c r="R8" s="207" t="s">
        <v>24</v>
      </c>
      <c r="S8" s="207"/>
      <c r="T8" s="207"/>
      <c r="U8" s="207" t="s">
        <v>23</v>
      </c>
      <c r="V8" s="207"/>
      <c r="W8" s="207"/>
    </row>
    <row r="9" spans="1:23">
      <c r="A9" s="209"/>
      <c r="B9" s="206"/>
      <c r="C9" s="206"/>
      <c r="D9" s="9" t="s">
        <v>31</v>
      </c>
      <c r="E9" s="9" t="s">
        <v>29</v>
      </c>
      <c r="F9" s="9" t="s">
        <v>46</v>
      </c>
      <c r="G9" s="9" t="s">
        <v>45</v>
      </c>
      <c r="H9" s="9" t="s">
        <v>32</v>
      </c>
      <c r="I9" s="9" t="s">
        <v>20</v>
      </c>
      <c r="J9" s="9" t="s">
        <v>28</v>
      </c>
      <c r="K9" s="9" t="s">
        <v>29</v>
      </c>
      <c r="L9" s="9" t="s">
        <v>20</v>
      </c>
      <c r="M9" s="9" t="s">
        <v>28</v>
      </c>
      <c r="N9" s="9" t="s">
        <v>29</v>
      </c>
      <c r="O9" s="9" t="s">
        <v>20</v>
      </c>
      <c r="P9" s="9" t="s">
        <v>28</v>
      </c>
      <c r="Q9" s="9" t="s">
        <v>29</v>
      </c>
      <c r="R9" s="9" t="s">
        <v>20</v>
      </c>
      <c r="S9" s="9" t="s">
        <v>28</v>
      </c>
      <c r="T9" s="9" t="s">
        <v>30</v>
      </c>
      <c r="U9" s="9" t="s">
        <v>20</v>
      </c>
      <c r="V9" s="9" t="s">
        <v>28</v>
      </c>
      <c r="W9" s="9" t="s">
        <v>30</v>
      </c>
    </row>
    <row r="10" spans="1:23">
      <c r="A10" s="11"/>
      <c r="B10" s="12"/>
      <c r="C10" s="12"/>
      <c r="D10" s="22"/>
      <c r="E10" s="22"/>
      <c r="F10" s="22"/>
      <c r="G10" s="22"/>
      <c r="H10" s="9"/>
      <c r="I10" s="9"/>
      <c r="J10" s="9"/>
      <c r="K10" s="9"/>
      <c r="L10" s="9"/>
      <c r="M10" s="9"/>
      <c r="N10" s="9"/>
      <c r="O10" s="9"/>
      <c r="P10" s="9"/>
      <c r="Q10" s="9"/>
      <c r="R10" s="9"/>
      <c r="S10" s="9"/>
      <c r="T10" s="9"/>
      <c r="U10" s="9"/>
      <c r="V10" s="9"/>
      <c r="W10" s="9"/>
    </row>
    <row r="11" spans="1:23">
      <c r="A11" s="11">
        <v>24</v>
      </c>
      <c r="B11" s="12" t="s">
        <v>0</v>
      </c>
      <c r="C11" s="12" t="s">
        <v>1</v>
      </c>
      <c r="D11" s="22">
        <v>32</v>
      </c>
      <c r="E11" s="22">
        <v>15</v>
      </c>
      <c r="F11" s="22">
        <v>0</v>
      </c>
      <c r="G11" s="22">
        <v>0</v>
      </c>
      <c r="H11" s="9">
        <f>D11-(E11+G11)</f>
        <v>17</v>
      </c>
      <c r="I11" s="9">
        <v>16</v>
      </c>
      <c r="J11" s="9"/>
      <c r="K11" s="9"/>
      <c r="L11" s="9"/>
      <c r="M11" s="9"/>
      <c r="N11" s="9"/>
      <c r="O11" s="9"/>
      <c r="P11" s="9"/>
      <c r="Q11" s="9"/>
      <c r="R11" s="9"/>
      <c r="S11" s="9"/>
      <c r="T11" s="9"/>
      <c r="U11" s="9"/>
      <c r="V11" s="9"/>
      <c r="W11" s="9"/>
    </row>
    <row r="12" spans="1:23">
      <c r="A12" s="11">
        <v>24</v>
      </c>
      <c r="B12" s="12" t="s">
        <v>4</v>
      </c>
      <c r="C12" s="12" t="s">
        <v>5</v>
      </c>
      <c r="D12" s="22">
        <v>32</v>
      </c>
      <c r="E12" s="22">
        <v>15</v>
      </c>
      <c r="F12" s="22">
        <v>0</v>
      </c>
      <c r="G12" s="22">
        <v>17</v>
      </c>
      <c r="H12" s="9">
        <f>D12-(E12+G12)</f>
        <v>0</v>
      </c>
      <c r="I12" s="9">
        <v>16</v>
      </c>
      <c r="J12" s="9"/>
      <c r="K12" s="9"/>
      <c r="L12" s="9"/>
      <c r="M12" s="9"/>
      <c r="N12" s="9"/>
      <c r="O12" s="9"/>
      <c r="P12" s="9"/>
      <c r="Q12" s="9"/>
      <c r="R12" s="9"/>
      <c r="S12" s="9"/>
      <c r="T12" s="9"/>
      <c r="U12" s="9"/>
      <c r="V12" s="9"/>
      <c r="W12" s="9"/>
    </row>
    <row r="13" spans="1:23">
      <c r="A13" s="11"/>
      <c r="B13" s="13" t="s">
        <v>8</v>
      </c>
      <c r="C13" s="12"/>
      <c r="D13" s="22"/>
      <c r="E13" s="22"/>
      <c r="F13" s="22"/>
      <c r="G13" s="22"/>
      <c r="H13" s="9"/>
      <c r="I13" s="9"/>
      <c r="J13" s="9"/>
      <c r="K13" s="9"/>
      <c r="L13" s="9"/>
      <c r="M13" s="9"/>
      <c r="N13" s="9"/>
      <c r="O13" s="9"/>
      <c r="P13" s="9"/>
      <c r="Q13" s="9"/>
      <c r="R13" s="9"/>
      <c r="S13" s="9"/>
      <c r="T13" s="9"/>
      <c r="U13" s="10" t="s">
        <v>25</v>
      </c>
      <c r="V13" s="9"/>
      <c r="W13" s="9"/>
    </row>
    <row r="14" spans="1:23">
      <c r="A14" s="11">
        <v>72</v>
      </c>
      <c r="B14" s="12" t="s">
        <v>2</v>
      </c>
      <c r="C14" s="12" t="s">
        <v>6</v>
      </c>
      <c r="D14" s="22"/>
      <c r="E14" s="22"/>
      <c r="F14" s="22"/>
      <c r="G14" s="22"/>
      <c r="H14" s="9"/>
      <c r="I14" s="9"/>
      <c r="J14" s="9"/>
      <c r="K14" s="9"/>
      <c r="L14" s="9"/>
      <c r="M14" s="9"/>
      <c r="N14" s="9"/>
      <c r="O14" s="9">
        <v>90</v>
      </c>
      <c r="P14" s="9"/>
      <c r="Q14" s="9"/>
      <c r="R14" s="9"/>
      <c r="S14" s="9"/>
      <c r="T14" s="9"/>
      <c r="U14" s="9"/>
      <c r="V14" s="9"/>
      <c r="W14" s="9"/>
    </row>
    <row r="15" spans="1:23">
      <c r="A15" s="11">
        <v>72</v>
      </c>
      <c r="B15" s="12" t="s">
        <v>2</v>
      </c>
      <c r="C15" s="12" t="s">
        <v>7</v>
      </c>
      <c r="D15" s="22"/>
      <c r="E15" s="22"/>
      <c r="F15" s="22"/>
      <c r="G15" s="22"/>
      <c r="H15" s="9"/>
      <c r="I15" s="9"/>
      <c r="J15" s="9"/>
      <c r="K15" s="9"/>
      <c r="L15" s="9"/>
      <c r="M15" s="9"/>
      <c r="N15" s="9"/>
      <c r="O15" s="9">
        <v>90</v>
      </c>
      <c r="P15" s="9"/>
      <c r="Q15" s="9"/>
      <c r="R15" s="9"/>
      <c r="S15" s="9"/>
      <c r="T15" s="9"/>
      <c r="U15" s="9"/>
      <c r="V15" s="9"/>
      <c r="W15" s="9"/>
    </row>
    <row r="16" spans="1:23">
      <c r="A16" s="11">
        <v>144</v>
      </c>
      <c r="B16" s="12" t="s">
        <v>3</v>
      </c>
      <c r="C16" s="12"/>
      <c r="D16" s="22"/>
      <c r="E16" s="22"/>
      <c r="F16" s="22"/>
      <c r="G16" s="22"/>
      <c r="H16" s="9"/>
      <c r="I16" s="9"/>
      <c r="J16" s="9"/>
      <c r="K16" s="9"/>
      <c r="L16" s="9">
        <v>288</v>
      </c>
      <c r="M16" s="9"/>
      <c r="N16" s="9"/>
      <c r="O16" s="9"/>
      <c r="P16" s="9"/>
      <c r="Q16" s="9"/>
      <c r="R16" s="9"/>
      <c r="S16" s="9"/>
      <c r="T16" s="9"/>
      <c r="U16" s="9"/>
      <c r="V16" s="9"/>
      <c r="W16" s="9"/>
    </row>
    <row r="17" spans="1:23">
      <c r="A17" s="11">
        <v>48</v>
      </c>
      <c r="B17" s="12" t="s">
        <v>26</v>
      </c>
      <c r="C17" s="12"/>
      <c r="D17" s="22"/>
      <c r="E17" s="22"/>
      <c r="F17" s="22"/>
      <c r="G17" s="22"/>
      <c r="H17" s="9"/>
      <c r="I17" s="9"/>
      <c r="J17" s="9"/>
      <c r="K17" s="9"/>
      <c r="L17" s="9"/>
      <c r="M17" s="9"/>
      <c r="N17" s="9"/>
      <c r="O17" s="9"/>
      <c r="P17" s="9"/>
      <c r="Q17" s="9"/>
      <c r="R17" s="9">
        <v>30</v>
      </c>
      <c r="S17" s="9"/>
      <c r="T17" s="9"/>
      <c r="U17" s="9"/>
      <c r="V17" s="9"/>
      <c r="W17" s="9"/>
    </row>
    <row r="18" spans="1:23">
      <c r="A18" s="11">
        <v>48</v>
      </c>
      <c r="B18" s="12" t="s">
        <v>26</v>
      </c>
      <c r="C18" s="12"/>
      <c r="D18" s="22"/>
      <c r="E18" s="22"/>
      <c r="F18" s="22"/>
      <c r="G18" s="22"/>
      <c r="H18" s="9"/>
      <c r="I18" s="9"/>
      <c r="J18" s="9"/>
      <c r="K18" s="9"/>
      <c r="L18" s="9"/>
      <c r="M18" s="9"/>
      <c r="N18" s="9"/>
      <c r="O18" s="9"/>
      <c r="P18" s="9"/>
      <c r="Q18" s="9"/>
      <c r="R18" s="9">
        <v>30</v>
      </c>
      <c r="S18" s="9"/>
      <c r="T18" s="9"/>
      <c r="U18" s="9"/>
      <c r="V18" s="9"/>
      <c r="W18" s="9"/>
    </row>
    <row r="19" spans="1:23">
      <c r="A19" s="11">
        <v>48</v>
      </c>
      <c r="B19" s="12" t="s">
        <v>26</v>
      </c>
      <c r="C19" s="12"/>
      <c r="D19" s="22"/>
      <c r="E19" s="22"/>
      <c r="F19" s="22"/>
      <c r="G19" s="22"/>
      <c r="H19" s="9"/>
      <c r="I19" s="9"/>
      <c r="J19" s="9"/>
      <c r="K19" s="9"/>
      <c r="L19" s="9"/>
      <c r="M19" s="9"/>
      <c r="N19" s="9"/>
      <c r="O19" s="9"/>
      <c r="P19" s="9"/>
      <c r="Q19" s="9"/>
      <c r="R19" s="9">
        <v>30</v>
      </c>
      <c r="S19" s="9"/>
      <c r="T19" s="9"/>
      <c r="U19" s="9"/>
      <c r="V19" s="9"/>
      <c r="W19" s="9"/>
    </row>
    <row r="20" spans="1:23">
      <c r="A20" s="3"/>
      <c r="D20" s="5"/>
      <c r="E20" s="5"/>
      <c r="F20" s="5"/>
      <c r="G20" s="5"/>
      <c r="H20" s="5"/>
      <c r="I20" s="3"/>
      <c r="J20" s="5"/>
      <c r="K20" s="5"/>
      <c r="L20" s="3"/>
      <c r="M20" s="5"/>
      <c r="N20" s="5"/>
      <c r="O20" s="3"/>
      <c r="P20" s="5"/>
      <c r="Q20" s="5"/>
      <c r="R20" s="3"/>
      <c r="S20" s="5"/>
      <c r="T20" s="5"/>
      <c r="U20" s="3"/>
      <c r="V20" s="5"/>
      <c r="W20" s="5"/>
    </row>
    <row r="21" spans="1:23">
      <c r="A21" s="3"/>
      <c r="D21" s="3"/>
      <c r="E21" s="3"/>
      <c r="F21" s="3"/>
      <c r="G21" s="3"/>
      <c r="H21" s="3"/>
      <c r="I21" s="3"/>
      <c r="J21" s="3"/>
      <c r="K21" s="3"/>
      <c r="L21" s="3"/>
      <c r="M21" s="3"/>
      <c r="N21" s="3"/>
      <c r="O21" s="3"/>
      <c r="P21" s="3"/>
      <c r="Q21" s="3"/>
      <c r="R21" s="3"/>
      <c r="S21" s="3"/>
      <c r="T21" s="3"/>
      <c r="U21" s="3"/>
      <c r="V21" s="3"/>
      <c r="W21" s="3"/>
    </row>
    <row r="22" spans="1:23">
      <c r="A22" s="3"/>
      <c r="D22" s="3">
        <f>SUM(D11:D21)</f>
        <v>64</v>
      </c>
      <c r="E22" s="3">
        <f>SUM(E11:E21)</f>
        <v>30</v>
      </c>
      <c r="F22" s="3"/>
      <c r="G22" s="3"/>
      <c r="H22" s="3"/>
      <c r="I22" s="3">
        <f t="shared" ref="I22:R22" si="0">SUM(I11:I21)</f>
        <v>32</v>
      </c>
      <c r="J22" s="3"/>
      <c r="K22" s="3"/>
      <c r="L22" s="3">
        <f t="shared" si="0"/>
        <v>288</v>
      </c>
      <c r="M22" s="3"/>
      <c r="N22" s="3"/>
      <c r="O22" s="3">
        <f t="shared" si="0"/>
        <v>180</v>
      </c>
      <c r="P22" s="3"/>
      <c r="Q22" s="3"/>
      <c r="R22" s="3">
        <f t="shared" si="0"/>
        <v>90</v>
      </c>
      <c r="S22" s="3"/>
      <c r="T22" s="3"/>
      <c r="U22" s="3"/>
      <c r="V22" s="3"/>
      <c r="W22" s="3"/>
    </row>
    <row r="23" spans="1:23">
      <c r="A23" s="3"/>
      <c r="D23" s="3"/>
      <c r="E23" s="3"/>
      <c r="F23" s="3"/>
      <c r="G23" s="3"/>
      <c r="H23" s="3"/>
      <c r="I23" s="3"/>
      <c r="J23" s="3"/>
      <c r="K23" s="3"/>
      <c r="L23" s="3"/>
      <c r="M23" s="3"/>
      <c r="N23" s="3"/>
      <c r="O23" s="3"/>
      <c r="P23" s="3"/>
      <c r="Q23" s="3"/>
      <c r="R23" s="3"/>
      <c r="S23" s="3"/>
      <c r="T23" s="3"/>
      <c r="U23" s="3"/>
      <c r="V23" s="3"/>
      <c r="W23" s="3"/>
    </row>
  </sheetData>
  <mergeCells count="11">
    <mergeCell ref="L8:N8"/>
    <mergeCell ref="I8:K8"/>
    <mergeCell ref="D8:H8"/>
    <mergeCell ref="U8:W8"/>
    <mergeCell ref="A1:V1"/>
    <mergeCell ref="R7:U7"/>
    <mergeCell ref="A8:A9"/>
    <mergeCell ref="B8:B9"/>
    <mergeCell ref="C8:C9"/>
    <mergeCell ref="O8:Q8"/>
    <mergeCell ref="R8:T8"/>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1:D13"/>
  <sheetViews>
    <sheetView workbookViewId="0">
      <selection activeCell="B9" sqref="B9"/>
    </sheetView>
  </sheetViews>
  <sheetFormatPr defaultRowHeight="15"/>
  <sheetData>
    <row r="1" spans="1:4">
      <c r="A1">
        <v>1</v>
      </c>
      <c r="B1" t="s">
        <v>33</v>
      </c>
    </row>
    <row r="2" spans="1:4">
      <c r="A2">
        <v>2</v>
      </c>
      <c r="B2" t="s">
        <v>34</v>
      </c>
    </row>
    <row r="3" spans="1:4">
      <c r="A3">
        <v>3</v>
      </c>
      <c r="B3" t="s">
        <v>37</v>
      </c>
    </row>
    <row r="4" spans="1:4">
      <c r="A4">
        <v>4</v>
      </c>
      <c r="B4" t="s">
        <v>38</v>
      </c>
    </row>
    <row r="5" spans="1:4">
      <c r="A5">
        <v>5</v>
      </c>
      <c r="B5" t="s">
        <v>39</v>
      </c>
    </row>
    <row r="6" spans="1:4">
      <c r="A6">
        <v>6</v>
      </c>
      <c r="B6" t="s">
        <v>40</v>
      </c>
    </row>
    <row r="7" spans="1:4">
      <c r="A7">
        <v>7</v>
      </c>
      <c r="B7" t="s">
        <v>41</v>
      </c>
    </row>
    <row r="8" spans="1:4">
      <c r="A8">
        <v>8</v>
      </c>
      <c r="B8" t="s">
        <v>42</v>
      </c>
    </row>
    <row r="9" spans="1:4">
      <c r="C9">
        <v>1</v>
      </c>
      <c r="D9" t="s">
        <v>44</v>
      </c>
    </row>
    <row r="10" spans="1:4">
      <c r="C10">
        <v>2</v>
      </c>
      <c r="D10" t="s">
        <v>43</v>
      </c>
    </row>
    <row r="11" spans="1:4">
      <c r="A11">
        <v>9</v>
      </c>
      <c r="B11" t="s">
        <v>47</v>
      </c>
    </row>
    <row r="12" spans="1:4">
      <c r="A12">
        <v>10</v>
      </c>
      <c r="B12" t="s">
        <v>48</v>
      </c>
    </row>
    <row r="13" spans="1:4">
      <c r="A13">
        <v>11</v>
      </c>
      <c r="B13" t="s">
        <v>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R30"/>
  <sheetViews>
    <sheetView topLeftCell="A8" workbookViewId="0">
      <selection activeCell="M33" sqref="M33"/>
    </sheetView>
  </sheetViews>
  <sheetFormatPr defaultRowHeight="15"/>
  <cols>
    <col min="10" max="11" width="14.7109375" bestFit="1" customWidth="1"/>
    <col min="12" max="12" width="9.7109375" bestFit="1" customWidth="1"/>
  </cols>
  <sheetData>
    <row r="1" spans="1:18" ht="23.25">
      <c r="A1" s="188" t="s">
        <v>27</v>
      </c>
      <c r="B1" s="188"/>
      <c r="C1" s="188"/>
      <c r="D1" s="188"/>
      <c r="E1" s="188"/>
      <c r="F1" s="188"/>
      <c r="G1" s="188"/>
      <c r="H1" s="188"/>
      <c r="I1" s="188"/>
      <c r="J1" s="188"/>
      <c r="K1" s="188"/>
      <c r="L1" s="188"/>
      <c r="M1" s="188"/>
      <c r="N1" s="188"/>
      <c r="O1" s="188"/>
      <c r="P1" s="188"/>
      <c r="Q1" s="188"/>
      <c r="R1" s="188"/>
    </row>
    <row r="5" spans="1:18">
      <c r="A5" t="s">
        <v>10</v>
      </c>
      <c r="B5" s="2" t="s">
        <v>21</v>
      </c>
      <c r="C5" s="1" t="s">
        <v>11</v>
      </c>
      <c r="O5" t="s">
        <v>35</v>
      </c>
      <c r="P5" t="s">
        <v>65</v>
      </c>
    </row>
    <row r="6" spans="1:18">
      <c r="C6" s="1"/>
      <c r="O6" t="s">
        <v>72</v>
      </c>
      <c r="P6" t="s">
        <v>73</v>
      </c>
    </row>
    <row r="7" spans="1:18" ht="30">
      <c r="A7" s="4" t="s">
        <v>9</v>
      </c>
      <c r="B7" s="4" t="s">
        <v>13</v>
      </c>
      <c r="C7" s="4"/>
      <c r="D7" s="4" t="s">
        <v>12</v>
      </c>
      <c r="E7" s="4"/>
      <c r="F7" s="4">
        <v>144</v>
      </c>
      <c r="G7" s="4"/>
      <c r="H7" s="4"/>
      <c r="I7" s="4"/>
      <c r="J7" s="4" t="s">
        <v>22</v>
      </c>
      <c r="K7" s="4"/>
      <c r="L7" s="4"/>
      <c r="M7" s="4"/>
      <c r="N7" s="4"/>
      <c r="O7" s="190">
        <v>44489</v>
      </c>
      <c r="P7" s="190"/>
      <c r="Q7" s="190"/>
      <c r="R7" s="4"/>
    </row>
    <row r="8" spans="1:18">
      <c r="A8" s="208" t="s">
        <v>20</v>
      </c>
      <c r="B8" s="205" t="s">
        <v>14</v>
      </c>
      <c r="C8" s="205" t="s">
        <v>15</v>
      </c>
      <c r="D8" s="207" t="s">
        <v>16</v>
      </c>
      <c r="E8" s="207"/>
      <c r="F8" s="207" t="s">
        <v>17</v>
      </c>
      <c r="G8" s="207"/>
      <c r="H8" s="207" t="s">
        <v>18</v>
      </c>
      <c r="I8" s="207"/>
      <c r="J8" s="207" t="s">
        <v>19</v>
      </c>
      <c r="K8" s="207"/>
      <c r="L8" s="207"/>
      <c r="M8" s="207"/>
      <c r="N8" s="207"/>
      <c r="O8" s="207" t="s">
        <v>24</v>
      </c>
      <c r="P8" s="207"/>
      <c r="Q8" s="207" t="s">
        <v>23</v>
      </c>
      <c r="R8" s="207"/>
    </row>
    <row r="9" spans="1:18">
      <c r="A9" s="209"/>
      <c r="B9" s="206"/>
      <c r="C9" s="206"/>
      <c r="D9" s="9" t="s">
        <v>20</v>
      </c>
      <c r="E9" s="9" t="s">
        <v>28</v>
      </c>
      <c r="F9" s="9" t="s">
        <v>20</v>
      </c>
      <c r="G9" s="9" t="s">
        <v>28</v>
      </c>
      <c r="H9" s="9" t="s">
        <v>20</v>
      </c>
      <c r="I9" s="9" t="s">
        <v>28</v>
      </c>
      <c r="J9" s="9" t="s">
        <v>20</v>
      </c>
      <c r="K9" s="14"/>
      <c r="L9" s="14"/>
      <c r="M9" s="14"/>
      <c r="N9" s="9" t="s">
        <v>28</v>
      </c>
      <c r="O9" s="9" t="s">
        <v>20</v>
      </c>
      <c r="P9" s="9" t="s">
        <v>28</v>
      </c>
      <c r="Q9" s="9" t="s">
        <v>20</v>
      </c>
      <c r="R9" s="9" t="s">
        <v>28</v>
      </c>
    </row>
    <row r="10" spans="1:18">
      <c r="A10" s="11"/>
      <c r="B10" s="12"/>
      <c r="C10" s="12"/>
      <c r="D10" s="9"/>
      <c r="E10" s="9"/>
      <c r="F10" s="9"/>
      <c r="G10" s="9"/>
      <c r="H10" s="9"/>
      <c r="I10" s="9"/>
      <c r="J10" s="9"/>
      <c r="K10" s="14"/>
      <c r="L10" s="14"/>
      <c r="M10" s="14"/>
      <c r="N10" s="9"/>
      <c r="O10" s="9"/>
      <c r="P10" s="9"/>
      <c r="Q10" s="9"/>
      <c r="R10" s="9"/>
    </row>
    <row r="11" spans="1:18">
      <c r="A11" s="11">
        <v>24</v>
      </c>
      <c r="B11" s="12" t="s">
        <v>0</v>
      </c>
      <c r="C11" s="12" t="s">
        <v>1</v>
      </c>
      <c r="D11" s="9">
        <v>32</v>
      </c>
      <c r="E11" s="9"/>
      <c r="F11" s="9">
        <v>16</v>
      </c>
      <c r="G11" s="9"/>
      <c r="H11" s="9"/>
      <c r="I11" s="9"/>
      <c r="J11" s="9"/>
      <c r="K11" s="14"/>
      <c r="L11" s="14"/>
      <c r="M11" s="14"/>
      <c r="N11" s="9"/>
      <c r="O11" s="9"/>
      <c r="P11" s="9"/>
      <c r="Q11" s="9"/>
      <c r="R11" s="9"/>
    </row>
    <row r="12" spans="1:18">
      <c r="A12" s="11">
        <v>24</v>
      </c>
      <c r="B12" s="12" t="s">
        <v>4</v>
      </c>
      <c r="C12" s="12" t="s">
        <v>5</v>
      </c>
      <c r="D12" s="9">
        <v>32</v>
      </c>
      <c r="E12" s="9"/>
      <c r="F12" s="9">
        <v>16</v>
      </c>
      <c r="G12" s="9"/>
      <c r="H12" s="9"/>
      <c r="I12" s="9"/>
      <c r="J12" s="9"/>
      <c r="K12" s="14"/>
      <c r="L12" s="14"/>
      <c r="M12" s="14"/>
      <c r="N12" s="9"/>
      <c r="O12" s="9"/>
      <c r="P12" s="9"/>
      <c r="Q12" s="9"/>
      <c r="R12" s="9"/>
    </row>
    <row r="13" spans="1:18">
      <c r="A13" s="11"/>
      <c r="B13" s="13" t="s">
        <v>8</v>
      </c>
      <c r="C13" s="12"/>
      <c r="D13" s="9"/>
      <c r="E13" s="9"/>
      <c r="F13" s="9"/>
      <c r="G13" s="9"/>
      <c r="H13" s="9"/>
      <c r="I13" s="9"/>
      <c r="J13" s="9"/>
      <c r="K13" s="14"/>
      <c r="L13" s="14"/>
      <c r="M13" s="14"/>
      <c r="N13" s="9"/>
      <c r="O13" s="9"/>
      <c r="P13" s="9"/>
      <c r="Q13" s="10" t="s">
        <v>25</v>
      </c>
      <c r="R13" s="9"/>
    </row>
    <row r="14" spans="1:18">
      <c r="A14" s="11">
        <v>72</v>
      </c>
      <c r="B14" s="12" t="s">
        <v>2</v>
      </c>
      <c r="C14" s="12" t="s">
        <v>6</v>
      </c>
      <c r="D14" s="9"/>
      <c r="E14" s="9"/>
      <c r="F14" s="9"/>
      <c r="G14" s="9"/>
      <c r="H14" s="9"/>
      <c r="I14" s="9"/>
      <c r="J14" s="9">
        <v>90</v>
      </c>
      <c r="K14" s="14"/>
      <c r="L14" s="14"/>
      <c r="M14" s="14"/>
      <c r="N14" s="9"/>
      <c r="O14" s="9"/>
      <c r="P14" s="9"/>
      <c r="Q14" s="9"/>
      <c r="R14" s="9"/>
    </row>
    <row r="15" spans="1:18">
      <c r="A15" s="11">
        <v>72</v>
      </c>
      <c r="B15" s="12" t="s">
        <v>2</v>
      </c>
      <c r="C15" s="12" t="s">
        <v>7</v>
      </c>
      <c r="D15" s="9"/>
      <c r="E15" s="9"/>
      <c r="F15" s="9"/>
      <c r="G15" s="9"/>
      <c r="H15" s="9"/>
      <c r="I15" s="9"/>
      <c r="J15" s="9">
        <v>90</v>
      </c>
      <c r="K15" s="14"/>
      <c r="L15" s="14"/>
      <c r="M15" s="14"/>
      <c r="N15" s="9"/>
      <c r="O15" s="9"/>
      <c r="P15" s="9"/>
      <c r="Q15" s="9"/>
      <c r="R15" s="9"/>
    </row>
    <row r="16" spans="1:18">
      <c r="A16" s="11">
        <v>144</v>
      </c>
      <c r="B16" s="12" t="s">
        <v>3</v>
      </c>
      <c r="C16" s="12"/>
      <c r="D16" s="9"/>
      <c r="E16" s="9"/>
      <c r="F16" s="9"/>
      <c r="G16" s="9"/>
      <c r="H16" s="9">
        <v>288</v>
      </c>
      <c r="I16" s="9"/>
      <c r="J16" s="9"/>
      <c r="K16" s="14"/>
      <c r="L16" s="14"/>
      <c r="M16" s="14"/>
      <c r="N16" s="9"/>
      <c r="O16" s="9"/>
      <c r="P16" s="9"/>
      <c r="Q16" s="9"/>
      <c r="R16" s="9"/>
    </row>
    <row r="17" spans="1:18">
      <c r="A17" s="11">
        <v>48</v>
      </c>
      <c r="B17" s="12" t="s">
        <v>26</v>
      </c>
      <c r="C17" s="12"/>
      <c r="D17" s="9"/>
      <c r="E17" s="9"/>
      <c r="F17" s="9"/>
      <c r="G17" s="9"/>
      <c r="H17" s="9"/>
      <c r="I17" s="9"/>
      <c r="J17" s="9"/>
      <c r="K17" s="14"/>
      <c r="L17" s="14"/>
      <c r="M17" s="14"/>
      <c r="N17" s="9"/>
      <c r="O17" s="9">
        <v>30</v>
      </c>
      <c r="P17" s="9"/>
      <c r="Q17" s="9"/>
      <c r="R17" s="9"/>
    </row>
    <row r="18" spans="1:18">
      <c r="A18" s="11">
        <v>48</v>
      </c>
      <c r="B18" s="12" t="s">
        <v>26</v>
      </c>
      <c r="C18" s="12"/>
      <c r="D18" s="9"/>
      <c r="E18" s="9"/>
      <c r="F18" s="9"/>
      <c r="G18" s="9"/>
      <c r="H18" s="9"/>
      <c r="I18" s="9"/>
      <c r="J18" s="9"/>
      <c r="K18" s="14"/>
      <c r="L18" s="14"/>
      <c r="M18" s="14"/>
      <c r="N18" s="9"/>
      <c r="O18" s="9">
        <v>30</v>
      </c>
      <c r="P18" s="9"/>
      <c r="Q18" s="9"/>
      <c r="R18" s="9"/>
    </row>
    <row r="19" spans="1:18">
      <c r="A19" s="11">
        <v>48</v>
      </c>
      <c r="B19" s="12" t="s">
        <v>26</v>
      </c>
      <c r="C19" s="12"/>
      <c r="D19" s="9"/>
      <c r="E19" s="9"/>
      <c r="F19" s="9"/>
      <c r="G19" s="9"/>
      <c r="H19" s="9"/>
      <c r="I19" s="9"/>
      <c r="J19" s="9"/>
      <c r="K19" s="14"/>
      <c r="L19" s="14"/>
      <c r="M19" s="14"/>
      <c r="N19" s="9"/>
      <c r="O19" s="9">
        <v>30</v>
      </c>
      <c r="P19" s="9"/>
      <c r="Q19" s="9"/>
      <c r="R19" s="9"/>
    </row>
    <row r="20" spans="1:18">
      <c r="A20" s="3"/>
      <c r="D20" s="5"/>
      <c r="E20" s="5"/>
      <c r="F20" s="3"/>
      <c r="G20" s="5"/>
      <c r="H20" s="3"/>
      <c r="I20" s="5"/>
      <c r="J20" s="3"/>
      <c r="K20" s="3"/>
      <c r="L20" s="3"/>
      <c r="M20" s="3"/>
      <c r="N20" s="5"/>
      <c r="O20" s="3"/>
      <c r="P20" s="5"/>
      <c r="Q20" s="3"/>
      <c r="R20" s="5"/>
    </row>
    <row r="21" spans="1:18">
      <c r="A21" s="3"/>
      <c r="D21" s="3"/>
      <c r="E21" s="3"/>
      <c r="F21" s="3"/>
      <c r="G21" s="3"/>
      <c r="H21" s="3"/>
      <c r="I21" s="3"/>
      <c r="J21" s="3"/>
      <c r="K21" s="3" t="s">
        <v>133</v>
      </c>
      <c r="L21" s="3" t="s">
        <v>134</v>
      </c>
      <c r="M21" s="3"/>
      <c r="N21" s="3"/>
      <c r="O21" s="3"/>
      <c r="P21" s="3"/>
      <c r="Q21" s="3"/>
      <c r="R21" s="3"/>
    </row>
    <row r="22" spans="1:18">
      <c r="A22" s="3"/>
      <c r="D22" s="3">
        <f>SUM(D11:D21)</f>
        <v>64</v>
      </c>
      <c r="E22" s="3"/>
      <c r="F22" s="3">
        <f t="shared" ref="F22:O22" si="0">SUM(F11:F21)</f>
        <v>32</v>
      </c>
      <c r="G22" s="3"/>
      <c r="H22" s="3">
        <f t="shared" si="0"/>
        <v>288</v>
      </c>
      <c r="I22" s="3"/>
      <c r="J22" s="3">
        <f t="shared" si="0"/>
        <v>180</v>
      </c>
      <c r="K22" s="3">
        <v>100</v>
      </c>
      <c r="L22" s="3">
        <v>20</v>
      </c>
      <c r="M22" s="3"/>
      <c r="N22" s="3"/>
      <c r="O22" s="3">
        <f t="shared" si="0"/>
        <v>90</v>
      </c>
      <c r="P22" s="3"/>
      <c r="Q22" s="3"/>
      <c r="R22" s="3"/>
    </row>
    <row r="23" spans="1:18">
      <c r="A23" s="3" t="s">
        <v>50</v>
      </c>
      <c r="B23" s="15" t="s">
        <v>10</v>
      </c>
      <c r="C23" s="15" t="s">
        <v>63</v>
      </c>
      <c r="D23" s="15" t="s">
        <v>64</v>
      </c>
      <c r="E23" s="15" t="s">
        <v>62</v>
      </c>
      <c r="F23" s="9" t="s">
        <v>15</v>
      </c>
      <c r="G23" s="9" t="s">
        <v>20</v>
      </c>
      <c r="H23" s="9" t="s">
        <v>58</v>
      </c>
      <c r="I23" s="9" t="s">
        <v>59</v>
      </c>
      <c r="J23" s="14" t="s">
        <v>132</v>
      </c>
      <c r="K23" s="14" t="s">
        <v>133</v>
      </c>
      <c r="L23" s="14" t="s">
        <v>134</v>
      </c>
      <c r="M23" s="14" t="s">
        <v>60</v>
      </c>
      <c r="N23" s="9" t="s">
        <v>61</v>
      </c>
      <c r="O23" s="3"/>
      <c r="P23" s="3"/>
      <c r="Q23" s="3"/>
      <c r="R23" s="3"/>
    </row>
    <row r="24" spans="1:18">
      <c r="B24" s="23" t="s">
        <v>21</v>
      </c>
      <c r="C24" s="15" t="str">
        <f>B$7</f>
        <v>Aalu Bukhara</v>
      </c>
      <c r="D24" s="24" t="str">
        <f>B$5</f>
        <v>00001</v>
      </c>
      <c r="E24" s="15" t="s">
        <v>51</v>
      </c>
      <c r="F24" s="15" t="s">
        <v>52</v>
      </c>
      <c r="G24" s="15">
        <v>6</v>
      </c>
      <c r="H24" s="15">
        <v>100</v>
      </c>
      <c r="I24" s="15">
        <v>90</v>
      </c>
      <c r="J24" s="15">
        <v>60</v>
      </c>
      <c r="K24" s="15">
        <f>K$22</f>
        <v>100</v>
      </c>
      <c r="L24" s="15">
        <f>L$22</f>
        <v>20</v>
      </c>
      <c r="M24" s="15">
        <f>J24+K24+L24</f>
        <v>180</v>
      </c>
      <c r="N24" s="15">
        <v>80</v>
      </c>
    </row>
    <row r="25" spans="1:18">
      <c r="B25" s="23" t="s">
        <v>56</v>
      </c>
      <c r="C25" s="15" t="str">
        <f t="shared" ref="C25:C29" si="1">B$7</f>
        <v>Aalu Bukhara</v>
      </c>
      <c r="D25" s="24" t="str">
        <f t="shared" ref="D25:D29" si="2">B$5</f>
        <v>00001</v>
      </c>
      <c r="E25" s="15" t="s">
        <v>53</v>
      </c>
      <c r="F25" s="15" t="s">
        <v>52</v>
      </c>
      <c r="G25" s="15">
        <v>6</v>
      </c>
      <c r="H25" s="15">
        <v>100</v>
      </c>
      <c r="I25" s="15">
        <v>90</v>
      </c>
      <c r="J25" s="15">
        <v>60</v>
      </c>
      <c r="K25" s="15">
        <f t="shared" ref="K25:L29" si="3">K$22</f>
        <v>100</v>
      </c>
      <c r="L25" s="15">
        <f t="shared" si="3"/>
        <v>20</v>
      </c>
      <c r="M25" s="15">
        <f t="shared" ref="M25:M29" si="4">J25+K25+L25</f>
        <v>180</v>
      </c>
      <c r="N25" s="15">
        <v>80</v>
      </c>
    </row>
    <row r="26" spans="1:18">
      <c r="B26" s="23" t="s">
        <v>55</v>
      </c>
      <c r="C26" s="15" t="str">
        <f t="shared" si="1"/>
        <v>Aalu Bukhara</v>
      </c>
      <c r="D26" s="24" t="str">
        <f t="shared" si="2"/>
        <v>00001</v>
      </c>
      <c r="E26" s="15" t="s">
        <v>54</v>
      </c>
      <c r="F26" s="15" t="s">
        <v>52</v>
      </c>
      <c r="G26" s="15">
        <v>6</v>
      </c>
      <c r="H26" s="15">
        <v>100</v>
      </c>
      <c r="I26" s="15">
        <v>90</v>
      </c>
      <c r="J26" s="15">
        <v>60</v>
      </c>
      <c r="K26" s="15">
        <f t="shared" si="3"/>
        <v>100</v>
      </c>
      <c r="L26" s="15">
        <f t="shared" si="3"/>
        <v>20</v>
      </c>
      <c r="M26" s="15">
        <f t="shared" si="4"/>
        <v>180</v>
      </c>
      <c r="N26" s="15">
        <v>80</v>
      </c>
    </row>
    <row r="27" spans="1:18">
      <c r="B27" s="23" t="s">
        <v>69</v>
      </c>
      <c r="C27" s="15" t="str">
        <f t="shared" si="1"/>
        <v>Aalu Bukhara</v>
      </c>
      <c r="D27" s="24" t="str">
        <f t="shared" si="2"/>
        <v>00001</v>
      </c>
      <c r="E27" s="15" t="s">
        <v>51</v>
      </c>
      <c r="F27" s="15" t="s">
        <v>57</v>
      </c>
      <c r="G27" s="15">
        <v>8</v>
      </c>
      <c r="H27" s="15">
        <v>100</v>
      </c>
      <c r="I27" s="15">
        <v>90</v>
      </c>
      <c r="J27" s="15">
        <v>60</v>
      </c>
      <c r="K27" s="15">
        <f t="shared" si="3"/>
        <v>100</v>
      </c>
      <c r="L27" s="15">
        <f t="shared" si="3"/>
        <v>20</v>
      </c>
      <c r="M27" s="15">
        <f t="shared" si="4"/>
        <v>180</v>
      </c>
      <c r="N27" s="15">
        <v>80</v>
      </c>
    </row>
    <row r="28" spans="1:18">
      <c r="B28" s="23" t="s">
        <v>70</v>
      </c>
      <c r="C28" s="15" t="str">
        <f t="shared" si="1"/>
        <v>Aalu Bukhara</v>
      </c>
      <c r="D28" s="24" t="str">
        <f t="shared" si="2"/>
        <v>00001</v>
      </c>
      <c r="E28" s="15" t="s">
        <v>53</v>
      </c>
      <c r="F28" s="15" t="s">
        <v>57</v>
      </c>
      <c r="G28" s="15">
        <v>8</v>
      </c>
      <c r="H28" s="15">
        <v>100</v>
      </c>
      <c r="I28" s="15">
        <v>90</v>
      </c>
      <c r="J28" s="15">
        <v>60</v>
      </c>
      <c r="K28" s="15">
        <f t="shared" si="3"/>
        <v>100</v>
      </c>
      <c r="L28" s="15">
        <f t="shared" si="3"/>
        <v>20</v>
      </c>
      <c r="M28" s="15">
        <f t="shared" si="4"/>
        <v>180</v>
      </c>
      <c r="N28" s="15">
        <v>80</v>
      </c>
    </row>
    <row r="29" spans="1:18">
      <c r="B29" s="23" t="s">
        <v>71</v>
      </c>
      <c r="C29" s="15" t="str">
        <f t="shared" si="1"/>
        <v>Aalu Bukhara</v>
      </c>
      <c r="D29" s="24" t="str">
        <f t="shared" si="2"/>
        <v>00001</v>
      </c>
      <c r="E29" s="15" t="s">
        <v>54</v>
      </c>
      <c r="F29" s="15" t="s">
        <v>57</v>
      </c>
      <c r="G29" s="15">
        <v>8</v>
      </c>
      <c r="H29" s="15">
        <v>100</v>
      </c>
      <c r="I29" s="15">
        <v>90</v>
      </c>
      <c r="J29" s="15">
        <v>60</v>
      </c>
      <c r="K29" s="15">
        <f t="shared" si="3"/>
        <v>100</v>
      </c>
      <c r="L29" s="15">
        <f t="shared" si="3"/>
        <v>20</v>
      </c>
      <c r="M29" s="15">
        <f t="shared" si="4"/>
        <v>180</v>
      </c>
      <c r="N29" s="15">
        <v>80</v>
      </c>
    </row>
    <row r="30" spans="1:18">
      <c r="E30" s="25" t="s">
        <v>67</v>
      </c>
      <c r="F30" s="25" t="s">
        <v>66</v>
      </c>
      <c r="G30">
        <f>SUM(G24:G29)</f>
        <v>42</v>
      </c>
      <c r="H30" t="s">
        <v>68</v>
      </c>
      <c r="I30" t="s">
        <v>68</v>
      </c>
      <c r="J30" t="s">
        <v>68</v>
      </c>
      <c r="N30" t="s">
        <v>68</v>
      </c>
    </row>
  </sheetData>
  <mergeCells count="11">
    <mergeCell ref="Q8:R8"/>
    <mergeCell ref="A1:R1"/>
    <mergeCell ref="O7:Q7"/>
    <mergeCell ref="A8:A9"/>
    <mergeCell ref="B8:B9"/>
    <mergeCell ref="C8:C9"/>
    <mergeCell ref="D8:E8"/>
    <mergeCell ref="F8:G8"/>
    <mergeCell ref="H8:I8"/>
    <mergeCell ref="J8:N8"/>
    <mergeCell ref="O8:P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31"/>
  <sheetViews>
    <sheetView zoomScale="90" zoomScaleNormal="90" workbookViewId="0"/>
  </sheetViews>
  <sheetFormatPr defaultRowHeight="15"/>
  <cols>
    <col min="1" max="1" width="11.42578125" customWidth="1"/>
    <col min="2" max="3" width="15.7109375" customWidth="1"/>
    <col min="4" max="6" width="8.7109375" customWidth="1"/>
    <col min="7" max="7" width="10.5703125" bestFit="1" customWidth="1"/>
    <col min="8" max="8" width="11.42578125" bestFit="1" customWidth="1"/>
    <col min="9" max="9" width="12.140625" bestFit="1" customWidth="1"/>
    <col min="10" max="10" width="10.42578125" bestFit="1" customWidth="1"/>
    <col min="11" max="11" width="16.85546875" customWidth="1"/>
    <col min="14" max="14" width="11.42578125" customWidth="1"/>
    <col min="16" max="18" width="11.42578125" customWidth="1"/>
  </cols>
  <sheetData>
    <row r="1" spans="1:19" ht="23.25">
      <c r="A1" s="7" t="s">
        <v>27</v>
      </c>
      <c r="B1" s="7"/>
      <c r="C1" s="7"/>
      <c r="D1" s="7"/>
      <c r="E1" s="7"/>
      <c r="F1" s="7"/>
      <c r="G1" s="7"/>
      <c r="H1" s="7"/>
      <c r="I1" s="7"/>
      <c r="J1" s="7"/>
      <c r="N1" s="7"/>
      <c r="P1" s="7"/>
      <c r="Q1" s="7"/>
      <c r="R1" s="7"/>
    </row>
    <row r="2" spans="1:19" ht="28.5">
      <c r="A2" s="26" t="s">
        <v>74</v>
      </c>
      <c r="B2" s="26"/>
      <c r="C2" s="26"/>
      <c r="D2" s="26"/>
      <c r="E2" s="26"/>
      <c r="F2" s="26"/>
      <c r="G2" s="26"/>
      <c r="H2" s="26"/>
      <c r="I2" s="26"/>
      <c r="N2" s="26"/>
      <c r="P2" s="26"/>
      <c r="Q2" s="26"/>
      <c r="R2" s="26"/>
    </row>
    <row r="4" spans="1:19">
      <c r="F4" t="s">
        <v>138</v>
      </c>
      <c r="G4" s="15" t="s">
        <v>139</v>
      </c>
      <c r="H4" s="23" t="s">
        <v>142</v>
      </c>
      <c r="I4" s="15" t="s">
        <v>144</v>
      </c>
      <c r="J4" s="24" t="str">
        <f>B$5</f>
        <v>00001</v>
      </c>
    </row>
    <row r="5" spans="1:19">
      <c r="A5" t="s">
        <v>10</v>
      </c>
      <c r="B5" s="2" t="s">
        <v>21</v>
      </c>
      <c r="C5" s="1" t="s">
        <v>11</v>
      </c>
      <c r="G5" s="15" t="s">
        <v>140</v>
      </c>
      <c r="H5" s="15" t="s">
        <v>141</v>
      </c>
      <c r="I5" s="15" t="s">
        <v>143</v>
      </c>
      <c r="J5" s="24" t="str">
        <f t="shared" ref="J5:J6" si="0">B$5</f>
        <v>00001</v>
      </c>
    </row>
    <row r="6" spans="1:19">
      <c r="C6" s="1"/>
      <c r="G6" s="15" t="s">
        <v>135</v>
      </c>
      <c r="H6" s="15" t="s">
        <v>141</v>
      </c>
      <c r="I6" s="15" t="s">
        <v>144</v>
      </c>
      <c r="J6" s="24" t="str">
        <f t="shared" si="0"/>
        <v>00001</v>
      </c>
      <c r="K6" s="48" t="s">
        <v>145</v>
      </c>
    </row>
    <row r="7" spans="1:19" ht="30" customHeight="1">
      <c r="A7" s="4" t="s">
        <v>9</v>
      </c>
      <c r="B7" s="4" t="s">
        <v>13</v>
      </c>
      <c r="C7" s="4"/>
      <c r="D7" s="4" t="s">
        <v>12</v>
      </c>
      <c r="E7" s="4">
        <f>SUM(A11:A16)</f>
        <v>144</v>
      </c>
      <c r="F7" s="4"/>
      <c r="G7" s="4" t="s">
        <v>22</v>
      </c>
      <c r="H7" s="8">
        <v>44489</v>
      </c>
      <c r="I7" s="8"/>
      <c r="J7" s="6"/>
      <c r="N7" s="4"/>
      <c r="P7" s="4"/>
      <c r="Q7" s="4"/>
      <c r="R7" s="4"/>
    </row>
    <row r="9" spans="1:19" ht="15" customHeight="1">
      <c r="A9" s="44" t="s">
        <v>76</v>
      </c>
      <c r="B9" s="28" t="s">
        <v>81</v>
      </c>
      <c r="C9" s="28" t="s">
        <v>15</v>
      </c>
      <c r="D9" s="27" t="s">
        <v>16</v>
      </c>
      <c r="E9" s="27" t="s">
        <v>17</v>
      </c>
      <c r="F9" s="27" t="s">
        <v>18</v>
      </c>
      <c r="G9" s="27" t="s">
        <v>19</v>
      </c>
      <c r="H9" s="27" t="s">
        <v>24</v>
      </c>
      <c r="I9" s="27" t="s">
        <v>23</v>
      </c>
      <c r="J9" s="45" t="s">
        <v>85</v>
      </c>
      <c r="K9" s="159" t="s">
        <v>125</v>
      </c>
      <c r="L9" s="157" t="s">
        <v>126</v>
      </c>
      <c r="M9" s="159" t="s">
        <v>131</v>
      </c>
      <c r="N9" s="35" t="s">
        <v>127</v>
      </c>
      <c r="O9" s="157" t="s">
        <v>123</v>
      </c>
      <c r="P9" s="35" t="s">
        <v>129</v>
      </c>
      <c r="Q9" s="35" t="s">
        <v>130</v>
      </c>
      <c r="R9" s="35" t="s">
        <v>128</v>
      </c>
      <c r="S9" s="161"/>
    </row>
    <row r="10" spans="1:19" ht="28.5" customHeight="1">
      <c r="A10" s="46"/>
      <c r="B10" s="29"/>
      <c r="C10" s="29"/>
      <c r="D10" s="94"/>
      <c r="E10" s="94"/>
      <c r="F10" s="94"/>
      <c r="G10" s="94"/>
      <c r="H10" s="94"/>
      <c r="I10" s="94"/>
      <c r="J10" s="47"/>
      <c r="K10" s="160"/>
      <c r="L10" s="158"/>
      <c r="M10" s="160"/>
      <c r="N10" s="36"/>
      <c r="O10" s="158"/>
      <c r="P10" s="36"/>
      <c r="Q10" s="36"/>
      <c r="R10" s="36"/>
      <c r="S10" s="161"/>
    </row>
    <row r="11" spans="1:19">
      <c r="A11" s="14">
        <v>24</v>
      </c>
      <c r="B11" s="15" t="s">
        <v>0</v>
      </c>
      <c r="C11" s="15" t="s">
        <v>1</v>
      </c>
      <c r="D11" s="14">
        <v>32</v>
      </c>
      <c r="E11" s="14">
        <v>16</v>
      </c>
      <c r="F11" s="14"/>
      <c r="G11" s="14"/>
      <c r="H11" s="14"/>
      <c r="I11" s="14"/>
      <c r="J11" s="43"/>
      <c r="K11" s="15">
        <f>M11*L11</f>
        <v>3360</v>
      </c>
      <c r="L11" s="15">
        <v>70</v>
      </c>
      <c r="M11" s="15">
        <f>SUM(D11:I11)</f>
        <v>48</v>
      </c>
      <c r="N11" s="14">
        <f t="shared" ref="N11:N25" si="1">L11*SUM(D11:I11)</f>
        <v>3360</v>
      </c>
      <c r="O11" s="15">
        <f t="shared" ref="O11:O25" si="2">N11/A11</f>
        <v>140</v>
      </c>
      <c r="P11" s="14">
        <f t="shared" ref="P11:P16" si="3">N11/A11</f>
        <v>140</v>
      </c>
      <c r="Q11" s="14">
        <f t="shared" ref="Q11:Q16" si="4">S$26</f>
        <v>579.44444444444446</v>
      </c>
      <c r="R11" s="14">
        <f>P11+Q11</f>
        <v>719.44444444444446</v>
      </c>
    </row>
    <row r="12" spans="1:19">
      <c r="A12" s="14">
        <v>48</v>
      </c>
      <c r="B12" s="15" t="s">
        <v>4</v>
      </c>
      <c r="C12" s="15" t="s">
        <v>5</v>
      </c>
      <c r="D12" s="14">
        <v>64</v>
      </c>
      <c r="E12" s="14">
        <v>32</v>
      </c>
      <c r="F12" s="14"/>
      <c r="G12" s="14"/>
      <c r="H12" s="14"/>
      <c r="I12" s="14"/>
      <c r="J12" s="43"/>
      <c r="K12" s="15">
        <f t="shared" ref="K12:K14" si="5">70*(D12+E12)</f>
        <v>6720</v>
      </c>
      <c r="L12" s="15">
        <v>70</v>
      </c>
      <c r="M12" s="15">
        <f t="shared" ref="M12:M25" si="6">SUM(D12:I12)</f>
        <v>96</v>
      </c>
      <c r="N12" s="14">
        <f t="shared" si="1"/>
        <v>6720</v>
      </c>
      <c r="O12" s="15">
        <f t="shared" si="2"/>
        <v>140</v>
      </c>
      <c r="P12" s="14">
        <f t="shared" si="3"/>
        <v>140</v>
      </c>
      <c r="Q12" s="14">
        <f t="shared" si="4"/>
        <v>579.44444444444446</v>
      </c>
      <c r="R12" s="14">
        <f t="shared" ref="R12:R16" si="7">P12+Q12</f>
        <v>719.44444444444446</v>
      </c>
    </row>
    <row r="13" spans="1:19">
      <c r="A13" s="14">
        <v>12</v>
      </c>
      <c r="B13" s="15" t="s">
        <v>0</v>
      </c>
      <c r="C13" s="15" t="s">
        <v>77</v>
      </c>
      <c r="D13" s="14">
        <v>16</v>
      </c>
      <c r="E13" s="14">
        <v>8</v>
      </c>
      <c r="F13" s="14"/>
      <c r="G13" s="14"/>
      <c r="H13" s="14"/>
      <c r="I13" s="14"/>
      <c r="J13" s="43"/>
      <c r="K13" s="15">
        <f t="shared" si="5"/>
        <v>1680</v>
      </c>
      <c r="L13" s="15">
        <v>70</v>
      </c>
      <c r="M13" s="15">
        <f t="shared" si="6"/>
        <v>24</v>
      </c>
      <c r="N13" s="14">
        <f t="shared" si="1"/>
        <v>1680</v>
      </c>
      <c r="O13" s="15">
        <f t="shared" si="2"/>
        <v>140</v>
      </c>
      <c r="P13" s="14">
        <f t="shared" si="3"/>
        <v>140</v>
      </c>
      <c r="Q13" s="14">
        <f t="shared" si="4"/>
        <v>579.44444444444446</v>
      </c>
      <c r="R13" s="14">
        <f t="shared" si="7"/>
        <v>719.44444444444446</v>
      </c>
    </row>
    <row r="14" spans="1:19">
      <c r="A14" s="14">
        <v>12</v>
      </c>
      <c r="B14" s="15" t="s">
        <v>4</v>
      </c>
      <c r="C14" s="15" t="s">
        <v>78</v>
      </c>
      <c r="D14" s="14">
        <v>16</v>
      </c>
      <c r="E14" s="14">
        <v>8</v>
      </c>
      <c r="F14" s="14"/>
      <c r="G14" s="14"/>
      <c r="H14" s="14"/>
      <c r="I14" s="14"/>
      <c r="J14" s="43"/>
      <c r="K14" s="15">
        <f t="shared" si="5"/>
        <v>1680</v>
      </c>
      <c r="L14" s="15">
        <v>70</v>
      </c>
      <c r="M14" s="15">
        <f t="shared" si="6"/>
        <v>24</v>
      </c>
      <c r="N14" s="14">
        <f t="shared" si="1"/>
        <v>1680</v>
      </c>
      <c r="O14" s="15">
        <f t="shared" si="2"/>
        <v>140</v>
      </c>
      <c r="P14" s="14">
        <f t="shared" si="3"/>
        <v>140</v>
      </c>
      <c r="Q14" s="14">
        <f t="shared" si="4"/>
        <v>579.44444444444446</v>
      </c>
      <c r="R14" s="14">
        <f t="shared" si="7"/>
        <v>719.44444444444446</v>
      </c>
    </row>
    <row r="15" spans="1:19">
      <c r="A15" s="14">
        <v>24</v>
      </c>
      <c r="B15" s="15" t="s">
        <v>4</v>
      </c>
      <c r="C15" s="15" t="s">
        <v>79</v>
      </c>
      <c r="D15" s="14">
        <v>32</v>
      </c>
      <c r="E15" s="14">
        <v>16</v>
      </c>
      <c r="F15" s="14"/>
      <c r="G15" s="14"/>
      <c r="H15" s="14"/>
      <c r="I15" s="14"/>
      <c r="J15" s="43"/>
      <c r="K15" s="15">
        <f>50*(D15+E15)</f>
        <v>2400</v>
      </c>
      <c r="L15" s="15">
        <v>50</v>
      </c>
      <c r="M15" s="15">
        <f t="shared" si="6"/>
        <v>48</v>
      </c>
      <c r="N15" s="14">
        <f t="shared" si="1"/>
        <v>2400</v>
      </c>
      <c r="O15" s="15">
        <f t="shared" si="2"/>
        <v>100</v>
      </c>
      <c r="P15" s="14">
        <f t="shared" si="3"/>
        <v>100</v>
      </c>
      <c r="Q15" s="14">
        <f t="shared" si="4"/>
        <v>579.44444444444446</v>
      </c>
      <c r="R15" s="14">
        <f t="shared" si="7"/>
        <v>679.44444444444446</v>
      </c>
    </row>
    <row r="16" spans="1:19">
      <c r="A16" s="14">
        <v>24</v>
      </c>
      <c r="B16" s="15" t="s">
        <v>4</v>
      </c>
      <c r="C16" s="15" t="s">
        <v>80</v>
      </c>
      <c r="D16" s="14">
        <v>32</v>
      </c>
      <c r="E16" s="14">
        <v>16</v>
      </c>
      <c r="F16" s="14"/>
      <c r="G16" s="14"/>
      <c r="H16" s="14"/>
      <c r="I16" s="14"/>
      <c r="J16" s="43"/>
      <c r="K16" s="15">
        <f>50*(D16+E16)</f>
        <v>2400</v>
      </c>
      <c r="L16" s="15">
        <v>50</v>
      </c>
      <c r="M16" s="15">
        <f t="shared" si="6"/>
        <v>48</v>
      </c>
      <c r="N16" s="14">
        <f t="shared" si="1"/>
        <v>2400</v>
      </c>
      <c r="O16" s="15">
        <f t="shared" si="2"/>
        <v>100</v>
      </c>
      <c r="P16" s="14">
        <f t="shared" si="3"/>
        <v>100</v>
      </c>
      <c r="Q16" s="14">
        <f t="shared" si="4"/>
        <v>579.44444444444446</v>
      </c>
      <c r="R16" s="14">
        <f t="shared" si="7"/>
        <v>679.44444444444446</v>
      </c>
    </row>
    <row r="17" spans="1:19">
      <c r="A17" s="14">
        <v>72</v>
      </c>
      <c r="B17" s="15" t="s">
        <v>2</v>
      </c>
      <c r="C17" s="15" t="s">
        <v>6</v>
      </c>
      <c r="D17" s="14"/>
      <c r="E17" s="14"/>
      <c r="F17" s="14"/>
      <c r="G17" s="14">
        <v>180</v>
      </c>
      <c r="H17" s="14"/>
      <c r="I17" s="14"/>
      <c r="J17" s="43"/>
      <c r="K17" s="15">
        <f>50*SUM(D17:I17)</f>
        <v>9000</v>
      </c>
      <c r="L17" s="15">
        <v>50</v>
      </c>
      <c r="M17" s="15">
        <f t="shared" si="6"/>
        <v>180</v>
      </c>
      <c r="N17" s="14">
        <f t="shared" si="1"/>
        <v>9000</v>
      </c>
      <c r="O17" s="15">
        <f t="shared" si="2"/>
        <v>125</v>
      </c>
      <c r="P17" s="14"/>
      <c r="Q17" s="14"/>
      <c r="R17" s="14"/>
    </row>
    <row r="18" spans="1:19">
      <c r="A18" s="14">
        <v>72</v>
      </c>
      <c r="B18" s="15" t="s">
        <v>2</v>
      </c>
      <c r="C18" s="15" t="s">
        <v>7</v>
      </c>
      <c r="D18" s="14"/>
      <c r="E18" s="14"/>
      <c r="F18" s="14"/>
      <c r="G18" s="14">
        <v>180</v>
      </c>
      <c r="H18" s="14"/>
      <c r="I18" s="14"/>
      <c r="J18" s="43"/>
      <c r="K18" s="15">
        <f t="shared" ref="K18" si="8">50*SUM(D18:I18)</f>
        <v>9000</v>
      </c>
      <c r="L18" s="15">
        <v>50</v>
      </c>
      <c r="M18" s="15">
        <f t="shared" si="6"/>
        <v>180</v>
      </c>
      <c r="N18" s="14">
        <f t="shared" si="1"/>
        <v>9000</v>
      </c>
      <c r="O18" s="15">
        <f t="shared" si="2"/>
        <v>125</v>
      </c>
      <c r="P18" s="14"/>
      <c r="Q18" s="14"/>
      <c r="R18" s="14"/>
    </row>
    <row r="19" spans="1:19">
      <c r="A19" s="14">
        <v>72</v>
      </c>
      <c r="B19" s="15" t="s">
        <v>83</v>
      </c>
      <c r="C19" s="15"/>
      <c r="D19" s="14"/>
      <c r="E19" s="14"/>
      <c r="F19" s="14">
        <v>144</v>
      </c>
      <c r="G19" s="14"/>
      <c r="H19" s="14"/>
      <c r="I19" s="14"/>
      <c r="J19" s="43"/>
      <c r="K19" s="15">
        <f>150*SUM(D19:I19)</f>
        <v>21600</v>
      </c>
      <c r="L19" s="15">
        <v>150</v>
      </c>
      <c r="M19" s="15">
        <f t="shared" si="6"/>
        <v>144</v>
      </c>
      <c r="N19" s="14">
        <f t="shared" si="1"/>
        <v>21600</v>
      </c>
      <c r="O19" s="15">
        <f t="shared" si="2"/>
        <v>300</v>
      </c>
      <c r="P19" s="14"/>
      <c r="Q19" s="14"/>
      <c r="R19" s="14"/>
    </row>
    <row r="20" spans="1:19">
      <c r="A20" s="14">
        <v>72</v>
      </c>
      <c r="B20" s="15" t="s">
        <v>3</v>
      </c>
      <c r="C20" s="15"/>
      <c r="D20" s="14"/>
      <c r="E20" s="14"/>
      <c r="F20" s="14">
        <v>144</v>
      </c>
      <c r="G20" s="14"/>
      <c r="H20" s="14"/>
      <c r="I20" s="14"/>
      <c r="J20" s="43"/>
      <c r="K20" s="15">
        <f>150*SUM(D20:I20)</f>
        <v>21600</v>
      </c>
      <c r="L20" s="15">
        <v>150</v>
      </c>
      <c r="M20" s="15">
        <f t="shared" si="6"/>
        <v>144</v>
      </c>
      <c r="N20" s="14">
        <f t="shared" si="1"/>
        <v>21600</v>
      </c>
      <c r="O20" s="15">
        <f t="shared" si="2"/>
        <v>300</v>
      </c>
      <c r="P20" s="14"/>
      <c r="Q20" s="14"/>
      <c r="R20" s="14"/>
    </row>
    <row r="21" spans="1:19">
      <c r="A21" s="14">
        <v>144</v>
      </c>
      <c r="B21" s="15" t="s">
        <v>26</v>
      </c>
      <c r="C21" s="15" t="s">
        <v>1</v>
      </c>
      <c r="D21" s="14"/>
      <c r="E21" s="14"/>
      <c r="F21" s="14"/>
      <c r="G21" s="14"/>
      <c r="H21" s="14">
        <v>30</v>
      </c>
      <c r="I21" s="14"/>
      <c r="J21" s="43"/>
      <c r="K21" s="15">
        <f>120*SUM(D21:I21)</f>
        <v>3600</v>
      </c>
      <c r="L21" s="15">
        <v>120</v>
      </c>
      <c r="M21" s="15">
        <f t="shared" si="6"/>
        <v>30</v>
      </c>
      <c r="N21" s="14">
        <f>L21*SUM(D21:I21)</f>
        <v>3600</v>
      </c>
      <c r="O21" s="15">
        <f t="shared" si="2"/>
        <v>25</v>
      </c>
      <c r="P21" s="14"/>
      <c r="Q21" s="14"/>
      <c r="R21" s="14"/>
    </row>
    <row r="22" spans="1:19">
      <c r="A22" s="14">
        <v>144</v>
      </c>
      <c r="B22" s="15" t="s">
        <v>26</v>
      </c>
      <c r="C22" s="15" t="s">
        <v>5</v>
      </c>
      <c r="D22" s="14"/>
      <c r="E22" s="14"/>
      <c r="F22" s="14"/>
      <c r="G22" s="14"/>
      <c r="H22" s="14">
        <v>30</v>
      </c>
      <c r="I22" s="14"/>
      <c r="J22" s="43"/>
      <c r="K22" s="15">
        <f>120*SUM(D22:I22)</f>
        <v>3600</v>
      </c>
      <c r="L22" s="15">
        <v>120</v>
      </c>
      <c r="M22" s="15">
        <f t="shared" si="6"/>
        <v>30</v>
      </c>
      <c r="N22" s="14">
        <f t="shared" si="1"/>
        <v>3600</v>
      </c>
      <c r="O22" s="15">
        <f t="shared" si="2"/>
        <v>25</v>
      </c>
      <c r="P22" s="14"/>
      <c r="Q22" s="14"/>
      <c r="R22" s="14"/>
    </row>
    <row r="23" spans="1:19">
      <c r="A23" s="14">
        <v>144</v>
      </c>
      <c r="B23" s="15" t="s">
        <v>26</v>
      </c>
      <c r="C23" s="15" t="s">
        <v>84</v>
      </c>
      <c r="D23" s="14"/>
      <c r="E23" s="14"/>
      <c r="F23" s="14"/>
      <c r="G23" s="14"/>
      <c r="H23" s="14">
        <v>30</v>
      </c>
      <c r="I23" s="14"/>
      <c r="J23" s="43"/>
      <c r="K23" s="15">
        <f>120*SUM(D23:I23)</f>
        <v>3600</v>
      </c>
      <c r="L23" s="15">
        <v>120</v>
      </c>
      <c r="M23" s="15">
        <f t="shared" si="6"/>
        <v>30</v>
      </c>
      <c r="N23" s="14">
        <f t="shared" si="1"/>
        <v>3600</v>
      </c>
      <c r="O23" s="15">
        <f t="shared" si="2"/>
        <v>25</v>
      </c>
      <c r="P23" s="14"/>
      <c r="Q23" s="14"/>
      <c r="R23" s="14"/>
    </row>
    <row r="24" spans="1:19">
      <c r="A24" s="14">
        <v>144</v>
      </c>
      <c r="B24" s="30" t="s">
        <v>87</v>
      </c>
      <c r="C24" s="15"/>
      <c r="D24" s="14">
        <v>144</v>
      </c>
      <c r="E24" s="14"/>
      <c r="F24" s="14"/>
      <c r="G24" s="14"/>
      <c r="H24" s="14"/>
      <c r="I24" s="14"/>
      <c r="J24" s="43"/>
      <c r="K24" s="15">
        <f>10*SUM(D24:I24)</f>
        <v>1440</v>
      </c>
      <c r="L24" s="15">
        <v>10</v>
      </c>
      <c r="M24" s="15">
        <f t="shared" si="6"/>
        <v>144</v>
      </c>
      <c r="N24" s="14">
        <f t="shared" si="1"/>
        <v>1440</v>
      </c>
      <c r="O24" s="15">
        <f t="shared" si="2"/>
        <v>10</v>
      </c>
      <c r="P24" s="14"/>
      <c r="Q24" s="14"/>
      <c r="R24" s="14"/>
    </row>
    <row r="25" spans="1:19">
      <c r="A25" s="14">
        <v>144</v>
      </c>
      <c r="B25" s="30" t="s">
        <v>88</v>
      </c>
      <c r="C25" s="15"/>
      <c r="D25" s="14">
        <v>500</v>
      </c>
      <c r="E25" s="14"/>
      <c r="F25" s="14"/>
      <c r="G25" s="14"/>
      <c r="H25" s="14"/>
      <c r="I25" s="14"/>
      <c r="J25" s="43"/>
      <c r="K25" s="15">
        <f>20*SUM(D25:I25)</f>
        <v>10000</v>
      </c>
      <c r="L25" s="15">
        <v>20</v>
      </c>
      <c r="M25" s="15">
        <f t="shared" si="6"/>
        <v>500</v>
      </c>
      <c r="N25" s="14">
        <f t="shared" si="1"/>
        <v>10000</v>
      </c>
      <c r="O25" s="15">
        <f t="shared" si="2"/>
        <v>69.444444444444443</v>
      </c>
      <c r="P25" s="14"/>
      <c r="Q25" s="14"/>
      <c r="R25" s="14"/>
      <c r="S25" t="s">
        <v>124</v>
      </c>
    </row>
    <row r="26" spans="1:19">
      <c r="A26" s="3" t="s">
        <v>82</v>
      </c>
      <c r="D26" s="3"/>
      <c r="E26" s="3"/>
      <c r="F26" s="3"/>
      <c r="G26" s="3"/>
      <c r="H26" s="3"/>
      <c r="I26" s="3"/>
      <c r="J26" t="s">
        <v>122</v>
      </c>
      <c r="K26" s="15">
        <f>SUM(K17:K25)</f>
        <v>83440</v>
      </c>
      <c r="M26" t="s">
        <v>217</v>
      </c>
      <c r="N26" s="15">
        <f>SUM(N17:N25)</f>
        <v>83440</v>
      </c>
      <c r="P26" s="18"/>
      <c r="Q26" s="18"/>
      <c r="R26" s="18"/>
      <c r="S26">
        <f>K26/144</f>
        <v>579.44444444444446</v>
      </c>
    </row>
    <row r="27" spans="1:19">
      <c r="A27" t="s">
        <v>86</v>
      </c>
      <c r="M27" t="s">
        <v>218</v>
      </c>
      <c r="N27" s="84">
        <f>SUM(N11:N16)</f>
        <v>18240</v>
      </c>
    </row>
    <row r="29" spans="1:19">
      <c r="B29" t="s">
        <v>286</v>
      </c>
      <c r="D29">
        <v>72</v>
      </c>
      <c r="E29" t="s">
        <v>287</v>
      </c>
    </row>
    <row r="30" spans="1:19">
      <c r="D30">
        <v>36</v>
      </c>
      <c r="E30" t="s">
        <v>288</v>
      </c>
    </row>
    <row r="31" spans="1:19">
      <c r="D31">
        <v>36</v>
      </c>
      <c r="E31" t="s">
        <v>289</v>
      </c>
    </row>
  </sheetData>
  <mergeCells count="5">
    <mergeCell ref="O9:O10"/>
    <mergeCell ref="K9:K10"/>
    <mergeCell ref="S9:S10"/>
    <mergeCell ref="L9:L10"/>
    <mergeCell ref="M9:M10"/>
  </mergeCells>
  <pageMargins left="0.7" right="0.7" top="0.75" bottom="0.75" header="0.3" footer="0.3"/>
  <pageSetup paperSize="9" orientation="portrait" horizontalDpi="0" verticalDpi="0" r:id="rId1"/>
  <drawing r:id="rId2"/>
</worksheet>
</file>

<file path=xl/worksheets/sheet20.xml><?xml version="1.0" encoding="utf-8"?>
<worksheet xmlns="http://schemas.openxmlformats.org/spreadsheetml/2006/main" xmlns:r="http://schemas.openxmlformats.org/officeDocument/2006/relationships">
  <dimension ref="A1:AG64"/>
  <sheetViews>
    <sheetView tabSelected="1" zoomScale="90" zoomScaleNormal="90" workbookViewId="0">
      <selection activeCell="A6" sqref="A6"/>
    </sheetView>
  </sheetViews>
  <sheetFormatPr defaultRowHeight="15"/>
  <cols>
    <col min="1" max="1" width="11.42578125" customWidth="1"/>
    <col min="2" max="3" width="15.7109375" customWidth="1"/>
    <col min="4" max="4" width="18.140625" customWidth="1"/>
    <col min="5" max="5" width="8.7109375" customWidth="1"/>
    <col min="6" max="6" width="14.7109375" customWidth="1"/>
    <col min="7" max="7" width="10.5703125" bestFit="1" customWidth="1"/>
    <col min="8" max="8" width="11.42578125" bestFit="1" customWidth="1"/>
    <col min="9" max="9" width="12.140625" bestFit="1" customWidth="1"/>
    <col min="10" max="10" width="10.42578125" bestFit="1" customWidth="1"/>
    <col min="11" max="11" width="16.85546875" hidden="1" customWidth="1"/>
    <col min="14" max="14" width="11.42578125" customWidth="1"/>
    <col min="16" max="18" width="11.42578125" customWidth="1"/>
  </cols>
  <sheetData>
    <row r="1" spans="1:33" ht="23.25">
      <c r="A1" t="s">
        <v>10</v>
      </c>
      <c r="B1" s="2" t="s">
        <v>21</v>
      </c>
      <c r="C1" s="1" t="s">
        <v>11</v>
      </c>
      <c r="J1" s="147"/>
      <c r="N1" s="147"/>
      <c r="P1" s="147"/>
      <c r="Q1" s="147"/>
      <c r="R1" s="147"/>
    </row>
    <row r="2" spans="1:33" ht="28.5">
      <c r="A2" s="148"/>
      <c r="B2" s="148"/>
      <c r="C2" s="148"/>
      <c r="D2" s="148"/>
      <c r="E2" s="148"/>
      <c r="F2" s="148"/>
      <c r="G2" s="148"/>
      <c r="H2" s="148"/>
      <c r="I2" s="148"/>
      <c r="N2" s="148"/>
      <c r="P2" s="148"/>
      <c r="Q2" s="148"/>
      <c r="R2" s="148"/>
    </row>
    <row r="3" spans="1:33" ht="30">
      <c r="A3" s="4" t="s">
        <v>9</v>
      </c>
      <c r="B3" s="105" t="s">
        <v>13</v>
      </c>
      <c r="C3" s="4" t="s">
        <v>334</v>
      </c>
      <c r="D3" s="229" t="s">
        <v>12</v>
      </c>
      <c r="E3" s="229">
        <f>SUM(A10:A15)</f>
        <v>144</v>
      </c>
      <c r="F3" s="4" t="s">
        <v>335</v>
      </c>
      <c r="G3" s="231" t="s">
        <v>364</v>
      </c>
      <c r="H3" s="231"/>
      <c r="I3" s="231"/>
      <c r="J3" s="231"/>
      <c r="K3" s="231"/>
      <c r="L3" s="231"/>
      <c r="AB3" t="s">
        <v>138</v>
      </c>
      <c r="AC3" s="145" t="s">
        <v>139</v>
      </c>
      <c r="AD3" s="23" t="s">
        <v>142</v>
      </c>
      <c r="AE3" s="145" t="s">
        <v>144</v>
      </c>
      <c r="AF3" s="24" t="str">
        <f>B$1</f>
        <v>00001</v>
      </c>
    </row>
    <row r="4" spans="1:33" ht="30">
      <c r="A4" s="3" t="s">
        <v>337</v>
      </c>
      <c r="B4" s="150" t="s">
        <v>338</v>
      </c>
      <c r="C4" s="143" t="s">
        <v>334</v>
      </c>
      <c r="D4" s="230" t="s">
        <v>217</v>
      </c>
      <c r="E4" s="230">
        <f>SUM(N16:N24)</f>
        <v>83440</v>
      </c>
      <c r="F4" s="4" t="s">
        <v>335</v>
      </c>
      <c r="G4" s="232" t="s">
        <v>362</v>
      </c>
      <c r="H4" s="1"/>
      <c r="I4" s="1"/>
      <c r="J4" s="1"/>
      <c r="K4" s="1"/>
      <c r="L4" s="1"/>
      <c r="AC4" s="145" t="s">
        <v>140</v>
      </c>
      <c r="AD4" s="145" t="s">
        <v>141</v>
      </c>
      <c r="AE4" s="145" t="s">
        <v>143</v>
      </c>
      <c r="AF4" s="24" t="str">
        <f>B$1</f>
        <v>00001</v>
      </c>
    </row>
    <row r="5" spans="1:33" ht="30">
      <c r="A5" s="4" t="s">
        <v>22</v>
      </c>
      <c r="B5" s="214">
        <v>44489</v>
      </c>
      <c r="C5" s="149" t="s">
        <v>336</v>
      </c>
      <c r="D5" s="230" t="s">
        <v>218</v>
      </c>
      <c r="E5" s="230">
        <f>SUM(N10:N15)</f>
        <v>18240</v>
      </c>
      <c r="F5" s="4" t="s">
        <v>335</v>
      </c>
      <c r="G5" s="154" t="s">
        <v>363</v>
      </c>
      <c r="AC5" s="145" t="s">
        <v>135</v>
      </c>
      <c r="AD5" s="145" t="s">
        <v>141</v>
      </c>
      <c r="AE5" s="145" t="s">
        <v>144</v>
      </c>
      <c r="AF5" s="24" t="str">
        <f>B$1</f>
        <v>00001</v>
      </c>
      <c r="AG5" s="48" t="s">
        <v>145</v>
      </c>
    </row>
    <row r="6" spans="1:33" ht="30">
      <c r="C6" s="1"/>
      <c r="D6" s="230" t="s">
        <v>365</v>
      </c>
      <c r="E6" s="230">
        <f>E4/E3</f>
        <v>579.44444444444446</v>
      </c>
      <c r="F6" s="4" t="s">
        <v>335</v>
      </c>
    </row>
    <row r="7" spans="1:33" ht="30" customHeight="1">
      <c r="J7" s="6"/>
      <c r="P7" s="4"/>
      <c r="Q7" s="4"/>
      <c r="R7" s="4"/>
    </row>
    <row r="8" spans="1:33">
      <c r="A8" s="216" t="s">
        <v>339</v>
      </c>
      <c r="B8" s="216" t="s">
        <v>340</v>
      </c>
      <c r="C8" s="216" t="s">
        <v>340</v>
      </c>
      <c r="D8" s="216" t="s">
        <v>341</v>
      </c>
      <c r="E8" s="216" t="s">
        <v>341</v>
      </c>
      <c r="F8" s="216" t="s">
        <v>341</v>
      </c>
      <c r="G8" s="216" t="s">
        <v>341</v>
      </c>
      <c r="H8" s="216" t="s">
        <v>341</v>
      </c>
      <c r="I8" s="216" t="s">
        <v>341</v>
      </c>
      <c r="J8" s="216" t="s">
        <v>342</v>
      </c>
      <c r="L8" s="216" t="s">
        <v>343</v>
      </c>
      <c r="M8" s="217" t="s">
        <v>345</v>
      </c>
      <c r="N8" s="217" t="s">
        <v>345</v>
      </c>
      <c r="O8" s="217" t="s">
        <v>345</v>
      </c>
      <c r="P8" s="217" t="s">
        <v>345</v>
      </c>
      <c r="Q8" s="217" t="s">
        <v>345</v>
      </c>
      <c r="R8" s="217" t="s">
        <v>345</v>
      </c>
    </row>
    <row r="9" spans="1:33" ht="15" customHeight="1">
      <c r="A9" s="44" t="s">
        <v>76</v>
      </c>
      <c r="B9" s="28" t="s">
        <v>81</v>
      </c>
      <c r="C9" s="28" t="s">
        <v>15</v>
      </c>
      <c r="D9" s="144" t="s">
        <v>16</v>
      </c>
      <c r="E9" s="144" t="s">
        <v>17</v>
      </c>
      <c r="F9" s="144" t="s">
        <v>18</v>
      </c>
      <c r="G9" s="144" t="s">
        <v>19</v>
      </c>
      <c r="H9" s="144" t="s">
        <v>24</v>
      </c>
      <c r="I9" s="144" t="s">
        <v>23</v>
      </c>
      <c r="J9" s="45" t="s">
        <v>85</v>
      </c>
      <c r="K9" s="215" t="s">
        <v>125</v>
      </c>
      <c r="L9" s="44" t="s">
        <v>126</v>
      </c>
      <c r="M9" s="215" t="s">
        <v>344</v>
      </c>
      <c r="N9" s="141" t="s">
        <v>127</v>
      </c>
      <c r="O9" s="44" t="s">
        <v>123</v>
      </c>
      <c r="P9" s="141" t="s">
        <v>129</v>
      </c>
      <c r="Q9" s="141" t="s">
        <v>130</v>
      </c>
      <c r="R9" s="141" t="s">
        <v>128</v>
      </c>
      <c r="S9" s="142"/>
    </row>
    <row r="10" spans="1:33">
      <c r="A10" s="150">
        <v>24</v>
      </c>
      <c r="B10" s="145" t="s">
        <v>0</v>
      </c>
      <c r="C10" s="145" t="s">
        <v>1</v>
      </c>
      <c r="D10" s="150">
        <v>32</v>
      </c>
      <c r="E10" s="150">
        <v>16</v>
      </c>
      <c r="F10" s="150"/>
      <c r="G10" s="150"/>
      <c r="H10" s="150"/>
      <c r="I10" s="150"/>
      <c r="J10" s="146">
        <v>0</v>
      </c>
      <c r="K10" s="145">
        <f>M10*L10</f>
        <v>3360</v>
      </c>
      <c r="L10" s="145">
        <v>70</v>
      </c>
      <c r="M10" s="145">
        <f>SUM(D10:I10)</f>
        <v>48</v>
      </c>
      <c r="N10" s="150">
        <f t="shared" ref="N10:N24" si="0">L10*SUM(D10:I10)</f>
        <v>3360</v>
      </c>
      <c r="O10" s="145">
        <f t="shared" ref="O10:O24" si="1">N10/A10</f>
        <v>140</v>
      </c>
      <c r="P10" s="150">
        <f>IF(J10=0,O10,0)</f>
        <v>140</v>
      </c>
      <c r="Q10" s="150">
        <f>E$6</f>
        <v>579.44444444444446</v>
      </c>
      <c r="R10" s="150">
        <f>P10+Q10</f>
        <v>719.44444444444446</v>
      </c>
      <c r="S10" s="154"/>
    </row>
    <row r="11" spans="1:33">
      <c r="A11" s="150">
        <v>48</v>
      </c>
      <c r="B11" s="145" t="s">
        <v>4</v>
      </c>
      <c r="C11" s="145" t="s">
        <v>5</v>
      </c>
      <c r="D11" s="150">
        <v>64</v>
      </c>
      <c r="E11" s="150">
        <v>32</v>
      </c>
      <c r="F11" s="150"/>
      <c r="G11" s="150"/>
      <c r="H11" s="150"/>
      <c r="I11" s="150"/>
      <c r="J11" s="146">
        <v>0</v>
      </c>
      <c r="K11" s="145">
        <f t="shared" ref="K11:K13" si="2">70*(D11+E11)</f>
        <v>6720</v>
      </c>
      <c r="L11" s="145">
        <v>70</v>
      </c>
      <c r="M11" s="145">
        <f t="shared" ref="M11:M24" si="3">SUM(D11:I11)</f>
        <v>96</v>
      </c>
      <c r="N11" s="150">
        <f t="shared" si="0"/>
        <v>6720</v>
      </c>
      <c r="O11" s="145">
        <f t="shared" si="1"/>
        <v>140</v>
      </c>
      <c r="P11" s="150">
        <f t="shared" ref="P11:P24" si="4">IF(J11=0,O11,0)</f>
        <v>140</v>
      </c>
      <c r="Q11" s="150">
        <f>E$6</f>
        <v>579.44444444444446</v>
      </c>
      <c r="R11" s="150">
        <f t="shared" ref="R11:R15" si="5">P11+Q11</f>
        <v>719.44444444444446</v>
      </c>
      <c r="S11" s="154"/>
    </row>
    <row r="12" spans="1:33">
      <c r="A12" s="150">
        <v>12</v>
      </c>
      <c r="B12" s="145" t="s">
        <v>0</v>
      </c>
      <c r="C12" s="145" t="s">
        <v>77</v>
      </c>
      <c r="D12" s="150">
        <v>16</v>
      </c>
      <c r="E12" s="150">
        <v>8</v>
      </c>
      <c r="F12" s="150"/>
      <c r="G12" s="150"/>
      <c r="H12" s="150"/>
      <c r="I12" s="150"/>
      <c r="J12" s="146">
        <v>0</v>
      </c>
      <c r="K12" s="145">
        <f t="shared" si="2"/>
        <v>1680</v>
      </c>
      <c r="L12" s="145">
        <v>70</v>
      </c>
      <c r="M12" s="145">
        <f t="shared" si="3"/>
        <v>24</v>
      </c>
      <c r="N12" s="150">
        <f t="shared" si="0"/>
        <v>1680</v>
      </c>
      <c r="O12" s="145">
        <f t="shared" si="1"/>
        <v>140</v>
      </c>
      <c r="P12" s="150">
        <f t="shared" si="4"/>
        <v>140</v>
      </c>
      <c r="Q12" s="150">
        <f>E$6</f>
        <v>579.44444444444446</v>
      </c>
      <c r="R12" s="150">
        <f t="shared" si="5"/>
        <v>719.44444444444446</v>
      </c>
    </row>
    <row r="13" spans="1:33">
      <c r="A13" s="150">
        <v>12</v>
      </c>
      <c r="B13" s="145" t="s">
        <v>4</v>
      </c>
      <c r="C13" s="145" t="s">
        <v>78</v>
      </c>
      <c r="D13" s="150">
        <v>16</v>
      </c>
      <c r="E13" s="150">
        <v>8</v>
      </c>
      <c r="F13" s="150"/>
      <c r="G13" s="150"/>
      <c r="H13" s="150"/>
      <c r="I13" s="150"/>
      <c r="J13" s="146">
        <v>0</v>
      </c>
      <c r="K13" s="145">
        <f t="shared" si="2"/>
        <v>1680</v>
      </c>
      <c r="L13" s="145">
        <v>70</v>
      </c>
      <c r="M13" s="145">
        <f t="shared" si="3"/>
        <v>24</v>
      </c>
      <c r="N13" s="150">
        <f t="shared" si="0"/>
        <v>1680</v>
      </c>
      <c r="O13" s="145">
        <f t="shared" si="1"/>
        <v>140</v>
      </c>
      <c r="P13" s="150">
        <f t="shared" si="4"/>
        <v>140</v>
      </c>
      <c r="Q13" s="150">
        <f>E$6</f>
        <v>579.44444444444446</v>
      </c>
      <c r="R13" s="150">
        <f t="shared" si="5"/>
        <v>719.44444444444446</v>
      </c>
    </row>
    <row r="14" spans="1:33">
      <c r="A14" s="150">
        <v>24</v>
      </c>
      <c r="B14" s="145" t="s">
        <v>4</v>
      </c>
      <c r="C14" s="145" t="s">
        <v>79</v>
      </c>
      <c r="D14" s="150">
        <v>32</v>
      </c>
      <c r="E14" s="150">
        <v>16</v>
      </c>
      <c r="F14" s="150"/>
      <c r="G14" s="150"/>
      <c r="H14" s="150"/>
      <c r="I14" s="150"/>
      <c r="J14" s="146">
        <v>0</v>
      </c>
      <c r="K14" s="145">
        <f>50*(D14+E14)</f>
        <v>2400</v>
      </c>
      <c r="L14" s="145">
        <v>50</v>
      </c>
      <c r="M14" s="145">
        <f t="shared" si="3"/>
        <v>48</v>
      </c>
      <c r="N14" s="150">
        <f t="shared" si="0"/>
        <v>2400</v>
      </c>
      <c r="O14" s="145">
        <f t="shared" si="1"/>
        <v>100</v>
      </c>
      <c r="P14" s="150">
        <f t="shared" si="4"/>
        <v>100</v>
      </c>
      <c r="Q14" s="150">
        <f>E$6</f>
        <v>579.44444444444446</v>
      </c>
      <c r="R14" s="150">
        <f t="shared" si="5"/>
        <v>679.44444444444446</v>
      </c>
    </row>
    <row r="15" spans="1:33">
      <c r="A15" s="150">
        <v>24</v>
      </c>
      <c r="B15" s="145" t="s">
        <v>4</v>
      </c>
      <c r="C15" s="145" t="s">
        <v>80</v>
      </c>
      <c r="D15" s="150">
        <v>32</v>
      </c>
      <c r="E15" s="150">
        <v>16</v>
      </c>
      <c r="F15" s="150"/>
      <c r="G15" s="150"/>
      <c r="H15" s="150"/>
      <c r="I15" s="150"/>
      <c r="J15" s="146">
        <v>0</v>
      </c>
      <c r="K15" s="145">
        <f>50*(D15+E15)</f>
        <v>2400</v>
      </c>
      <c r="L15" s="145">
        <v>50</v>
      </c>
      <c r="M15" s="145">
        <f t="shared" si="3"/>
        <v>48</v>
      </c>
      <c r="N15" s="150">
        <f t="shared" si="0"/>
        <v>2400</v>
      </c>
      <c r="O15" s="145">
        <f t="shared" si="1"/>
        <v>100</v>
      </c>
      <c r="P15" s="150">
        <f t="shared" si="4"/>
        <v>100</v>
      </c>
      <c r="Q15" s="150">
        <f>E$6</f>
        <v>579.44444444444446</v>
      </c>
      <c r="R15" s="150">
        <f t="shared" si="5"/>
        <v>679.44444444444446</v>
      </c>
    </row>
    <row r="16" spans="1:33">
      <c r="A16" s="150">
        <v>72</v>
      </c>
      <c r="B16" s="145" t="s">
        <v>2</v>
      </c>
      <c r="C16" s="145" t="s">
        <v>6</v>
      </c>
      <c r="D16" s="150"/>
      <c r="E16" s="150"/>
      <c r="F16" s="150"/>
      <c r="G16" s="150">
        <v>180</v>
      </c>
      <c r="H16" s="150"/>
      <c r="I16" s="150"/>
      <c r="J16" s="146">
        <v>1</v>
      </c>
      <c r="K16" s="145">
        <f>50*SUM(D16:I16)</f>
        <v>9000</v>
      </c>
      <c r="L16" s="145">
        <v>50</v>
      </c>
      <c r="M16" s="145">
        <f t="shared" si="3"/>
        <v>180</v>
      </c>
      <c r="N16" s="150">
        <f t="shared" si="0"/>
        <v>9000</v>
      </c>
      <c r="O16" s="145">
        <f t="shared" si="1"/>
        <v>125</v>
      </c>
      <c r="P16" s="150">
        <f t="shared" si="4"/>
        <v>0</v>
      </c>
      <c r="Q16" s="150"/>
      <c r="R16" s="150"/>
    </row>
    <row r="17" spans="1:18">
      <c r="A17" s="150">
        <v>72</v>
      </c>
      <c r="B17" s="145" t="s">
        <v>2</v>
      </c>
      <c r="C17" s="145" t="s">
        <v>7</v>
      </c>
      <c r="D17" s="150"/>
      <c r="E17" s="150"/>
      <c r="F17" s="150"/>
      <c r="G17" s="150">
        <v>180</v>
      </c>
      <c r="H17" s="150"/>
      <c r="I17" s="150"/>
      <c r="J17" s="146">
        <v>1</v>
      </c>
      <c r="K17" s="145">
        <f t="shared" ref="K17" si="6">50*SUM(D17:I17)</f>
        <v>9000</v>
      </c>
      <c r="L17" s="145">
        <v>50</v>
      </c>
      <c r="M17" s="145">
        <f t="shared" si="3"/>
        <v>180</v>
      </c>
      <c r="N17" s="150">
        <f t="shared" si="0"/>
        <v>9000</v>
      </c>
      <c r="O17" s="145">
        <f t="shared" si="1"/>
        <v>125</v>
      </c>
      <c r="P17" s="150">
        <f t="shared" si="4"/>
        <v>0</v>
      </c>
      <c r="Q17" s="150"/>
      <c r="R17" s="150"/>
    </row>
    <row r="18" spans="1:18">
      <c r="A18" s="150">
        <v>72</v>
      </c>
      <c r="B18" s="145" t="s">
        <v>83</v>
      </c>
      <c r="C18" s="145"/>
      <c r="D18" s="150"/>
      <c r="E18" s="150"/>
      <c r="F18" s="150">
        <v>144</v>
      </c>
      <c r="G18" s="150"/>
      <c r="H18" s="150"/>
      <c r="I18" s="150"/>
      <c r="J18" s="146">
        <v>1</v>
      </c>
      <c r="K18" s="145">
        <f>150*SUM(D18:I18)</f>
        <v>21600</v>
      </c>
      <c r="L18" s="145">
        <v>150</v>
      </c>
      <c r="M18" s="145">
        <f t="shared" si="3"/>
        <v>144</v>
      </c>
      <c r="N18" s="150">
        <f t="shared" si="0"/>
        <v>21600</v>
      </c>
      <c r="O18" s="145">
        <f t="shared" si="1"/>
        <v>300</v>
      </c>
      <c r="P18" s="150">
        <f t="shared" si="4"/>
        <v>0</v>
      </c>
      <c r="Q18" s="150"/>
      <c r="R18" s="150"/>
    </row>
    <row r="19" spans="1:18">
      <c r="A19" s="150">
        <v>72</v>
      </c>
      <c r="B19" s="145" t="s">
        <v>3</v>
      </c>
      <c r="C19" s="145"/>
      <c r="D19" s="150"/>
      <c r="E19" s="150"/>
      <c r="F19" s="150">
        <v>144</v>
      </c>
      <c r="G19" s="150"/>
      <c r="H19" s="150"/>
      <c r="I19" s="150"/>
      <c r="J19" s="146">
        <v>1</v>
      </c>
      <c r="K19" s="145">
        <f>150*SUM(D19:I19)</f>
        <v>21600</v>
      </c>
      <c r="L19" s="145">
        <v>150</v>
      </c>
      <c r="M19" s="145">
        <f t="shared" si="3"/>
        <v>144</v>
      </c>
      <c r="N19" s="150">
        <f t="shared" si="0"/>
        <v>21600</v>
      </c>
      <c r="O19" s="145">
        <f t="shared" si="1"/>
        <v>300</v>
      </c>
      <c r="P19" s="150">
        <f t="shared" si="4"/>
        <v>0</v>
      </c>
      <c r="Q19" s="150"/>
      <c r="R19" s="150"/>
    </row>
    <row r="20" spans="1:18">
      <c r="A20" s="150">
        <v>144</v>
      </c>
      <c r="B20" s="145" t="s">
        <v>26</v>
      </c>
      <c r="C20" s="145" t="s">
        <v>1</v>
      </c>
      <c r="D20" s="150"/>
      <c r="E20" s="150"/>
      <c r="F20" s="150"/>
      <c r="G20" s="150"/>
      <c r="H20" s="150">
        <v>30</v>
      </c>
      <c r="I20" s="150"/>
      <c r="J20" s="146">
        <v>1</v>
      </c>
      <c r="K20" s="145">
        <f>120*SUM(D20:I20)</f>
        <v>3600</v>
      </c>
      <c r="L20" s="145">
        <v>120</v>
      </c>
      <c r="M20" s="145">
        <f t="shared" si="3"/>
        <v>30</v>
      </c>
      <c r="N20" s="150">
        <f>L20*SUM(D20:I20)</f>
        <v>3600</v>
      </c>
      <c r="O20" s="145">
        <f t="shared" si="1"/>
        <v>25</v>
      </c>
      <c r="P20" s="150">
        <f t="shared" si="4"/>
        <v>0</v>
      </c>
      <c r="Q20" s="150"/>
      <c r="R20" s="150"/>
    </row>
    <row r="21" spans="1:18">
      <c r="A21" s="150">
        <v>144</v>
      </c>
      <c r="B21" s="145" t="s">
        <v>26</v>
      </c>
      <c r="C21" s="145" t="s">
        <v>5</v>
      </c>
      <c r="D21" s="150"/>
      <c r="E21" s="150"/>
      <c r="F21" s="150"/>
      <c r="G21" s="150"/>
      <c r="H21" s="150">
        <v>30</v>
      </c>
      <c r="I21" s="150"/>
      <c r="J21" s="146">
        <v>1</v>
      </c>
      <c r="K21" s="145">
        <f>120*SUM(D21:I21)</f>
        <v>3600</v>
      </c>
      <c r="L21" s="145">
        <v>120</v>
      </c>
      <c r="M21" s="145">
        <f t="shared" si="3"/>
        <v>30</v>
      </c>
      <c r="N21" s="150">
        <f t="shared" si="0"/>
        <v>3600</v>
      </c>
      <c r="O21" s="145">
        <f t="shared" si="1"/>
        <v>25</v>
      </c>
      <c r="P21" s="150">
        <f t="shared" si="4"/>
        <v>0</v>
      </c>
      <c r="Q21" s="150"/>
      <c r="R21" s="150"/>
    </row>
    <row r="22" spans="1:18">
      <c r="A22" s="150">
        <v>144</v>
      </c>
      <c r="B22" s="145" t="s">
        <v>26</v>
      </c>
      <c r="C22" s="145" t="s">
        <v>84</v>
      </c>
      <c r="D22" s="150"/>
      <c r="E22" s="150"/>
      <c r="F22" s="150"/>
      <c r="G22" s="150"/>
      <c r="H22" s="150">
        <v>30</v>
      </c>
      <c r="I22" s="150"/>
      <c r="J22" s="146">
        <v>1</v>
      </c>
      <c r="K22" s="145">
        <f>120*SUM(D22:I22)</f>
        <v>3600</v>
      </c>
      <c r="L22" s="145">
        <v>120</v>
      </c>
      <c r="M22" s="145">
        <f t="shared" si="3"/>
        <v>30</v>
      </c>
      <c r="N22" s="150">
        <f t="shared" si="0"/>
        <v>3600</v>
      </c>
      <c r="O22" s="145">
        <f t="shared" si="1"/>
        <v>25</v>
      </c>
      <c r="P22" s="150">
        <f t="shared" si="4"/>
        <v>0</v>
      </c>
      <c r="Q22" s="150"/>
      <c r="R22" s="150"/>
    </row>
    <row r="23" spans="1:18">
      <c r="A23" s="150">
        <v>144</v>
      </c>
      <c r="B23" s="30" t="s">
        <v>87</v>
      </c>
      <c r="C23" s="145"/>
      <c r="D23" s="150">
        <v>144</v>
      </c>
      <c r="E23" s="150"/>
      <c r="F23" s="150"/>
      <c r="G23" s="150"/>
      <c r="H23" s="150"/>
      <c r="I23" s="150"/>
      <c r="J23" s="146">
        <v>1</v>
      </c>
      <c r="K23" s="145">
        <f>10*SUM(D23:I23)</f>
        <v>1440</v>
      </c>
      <c r="L23" s="145">
        <v>10</v>
      </c>
      <c r="M23" s="145">
        <f t="shared" si="3"/>
        <v>144</v>
      </c>
      <c r="N23" s="150">
        <f t="shared" si="0"/>
        <v>1440</v>
      </c>
      <c r="O23" s="145">
        <f t="shared" si="1"/>
        <v>10</v>
      </c>
      <c r="P23" s="150">
        <f t="shared" si="4"/>
        <v>0</v>
      </c>
      <c r="Q23" s="150"/>
      <c r="R23" s="150"/>
    </row>
    <row r="24" spans="1:18">
      <c r="A24" s="150">
        <v>144</v>
      </c>
      <c r="B24" s="30" t="s">
        <v>88</v>
      </c>
      <c r="C24" s="145"/>
      <c r="D24" s="150">
        <v>500</v>
      </c>
      <c r="E24" s="150"/>
      <c r="F24" s="150"/>
      <c r="G24" s="150"/>
      <c r="H24" s="150"/>
      <c r="I24" s="150"/>
      <c r="J24" s="146">
        <v>1</v>
      </c>
      <c r="K24" s="145">
        <f>20*SUM(D24:I24)</f>
        <v>10000</v>
      </c>
      <c r="L24" s="145">
        <v>20</v>
      </c>
      <c r="M24" s="145">
        <f t="shared" si="3"/>
        <v>500</v>
      </c>
      <c r="N24" s="150">
        <f t="shared" si="0"/>
        <v>10000</v>
      </c>
      <c r="O24" s="145">
        <f t="shared" si="1"/>
        <v>69.444444444444443</v>
      </c>
      <c r="P24" s="150">
        <f t="shared" si="4"/>
        <v>0</v>
      </c>
      <c r="Q24" s="150"/>
      <c r="R24" s="150"/>
    </row>
    <row r="25" spans="1:18">
      <c r="A25" s="3"/>
      <c r="D25" s="3"/>
      <c r="E25" s="3"/>
      <c r="F25" s="3"/>
      <c r="G25" s="3"/>
      <c r="H25" s="3"/>
      <c r="I25" s="3"/>
      <c r="K25" s="18"/>
      <c r="P25" s="18"/>
      <c r="Q25" s="18"/>
      <c r="R25" s="18"/>
    </row>
    <row r="28" spans="1:18">
      <c r="M28" s="169" t="s">
        <v>358</v>
      </c>
      <c r="N28" s="169"/>
      <c r="O28" s="169"/>
      <c r="P28" s="169"/>
      <c r="Q28" s="169"/>
    </row>
    <row r="29" spans="1:18">
      <c r="M29" s="145" t="s">
        <v>354</v>
      </c>
      <c r="N29" s="224" t="s">
        <v>355</v>
      </c>
      <c r="O29" s="178"/>
      <c r="P29" s="178"/>
      <c r="Q29" s="178"/>
    </row>
    <row r="30" spans="1:18" ht="30" customHeight="1">
      <c r="M30" s="145" t="s">
        <v>356</v>
      </c>
      <c r="N30" s="225" t="s">
        <v>357</v>
      </c>
      <c r="O30" s="178"/>
      <c r="P30" s="178"/>
      <c r="Q30" s="178"/>
    </row>
    <row r="31" spans="1:18">
      <c r="M31" s="30" t="s">
        <v>359</v>
      </c>
      <c r="N31" s="224" t="s">
        <v>360</v>
      </c>
      <c r="O31" s="224"/>
      <c r="P31" s="224"/>
      <c r="Q31" s="224"/>
    </row>
    <row r="32" spans="1:18" ht="45.75" customHeight="1">
      <c r="M32" s="30" t="s">
        <v>129</v>
      </c>
      <c r="N32" s="226" t="s">
        <v>361</v>
      </c>
      <c r="O32" s="226"/>
      <c r="P32" s="226"/>
      <c r="Q32" s="226"/>
    </row>
    <row r="33" spans="1:19">
      <c r="M33" s="30" t="s">
        <v>356</v>
      </c>
      <c r="N33" s="228" t="s">
        <v>366</v>
      </c>
      <c r="O33" s="228"/>
      <c r="P33" s="228"/>
      <c r="Q33" s="228"/>
    </row>
    <row r="34" spans="1:19">
      <c r="M34" s="30" t="s">
        <v>368</v>
      </c>
      <c r="N34" s="228" t="s">
        <v>367</v>
      </c>
      <c r="O34" s="228"/>
      <c r="P34" s="228"/>
      <c r="Q34" s="228"/>
    </row>
    <row r="40" spans="1:19" ht="31.5">
      <c r="A40" s="222" t="s">
        <v>346</v>
      </c>
    </row>
    <row r="41" spans="1:19" ht="28.5">
      <c r="A41" s="148"/>
      <c r="B41" s="148"/>
      <c r="C41" s="148"/>
      <c r="D41" s="148"/>
      <c r="E41" s="148"/>
      <c r="F41" s="148"/>
      <c r="G41" s="148"/>
      <c r="H41" s="148"/>
      <c r="I41" s="148"/>
      <c r="N41" s="148"/>
      <c r="P41" s="148"/>
      <c r="Q41" s="148"/>
      <c r="R41" s="148"/>
    </row>
    <row r="42" spans="1:19" ht="30">
      <c r="A42" s="4" t="s">
        <v>9</v>
      </c>
      <c r="B42" s="105" t="s">
        <v>13</v>
      </c>
      <c r="C42" s="4" t="s">
        <v>334</v>
      </c>
      <c r="D42" s="229" t="s">
        <v>12</v>
      </c>
      <c r="E42" s="229">
        <f>SUM(A49:A54)</f>
        <v>0</v>
      </c>
      <c r="F42" s="4" t="s">
        <v>335</v>
      </c>
      <c r="G42" s="231" t="s">
        <v>364</v>
      </c>
      <c r="H42" s="231"/>
      <c r="I42" s="231"/>
      <c r="J42" s="231"/>
      <c r="K42" s="231"/>
      <c r="L42" s="231"/>
    </row>
    <row r="43" spans="1:19" ht="30">
      <c r="A43" s="3" t="s">
        <v>337</v>
      </c>
      <c r="B43" s="150" t="s">
        <v>338</v>
      </c>
      <c r="C43" s="143" t="s">
        <v>334</v>
      </c>
      <c r="D43" s="230" t="s">
        <v>217</v>
      </c>
      <c r="E43" s="230">
        <f>SUM(N55:N63)</f>
        <v>240</v>
      </c>
      <c r="F43" s="4" t="s">
        <v>335</v>
      </c>
      <c r="G43" s="227" t="s">
        <v>362</v>
      </c>
    </row>
    <row r="44" spans="1:19" ht="30">
      <c r="A44" s="4" t="s">
        <v>22</v>
      </c>
      <c r="B44" s="214">
        <v>44489</v>
      </c>
      <c r="C44" s="149" t="s">
        <v>336</v>
      </c>
      <c r="D44" s="230" t="s">
        <v>218</v>
      </c>
      <c r="E44" s="230">
        <f>SUM(N49:N54)</f>
        <v>0</v>
      </c>
      <c r="F44" s="4" t="s">
        <v>335</v>
      </c>
      <c r="G44" s="154" t="s">
        <v>363</v>
      </c>
    </row>
    <row r="45" spans="1:19" ht="30">
      <c r="C45" s="1"/>
      <c r="D45" s="230" t="s">
        <v>365</v>
      </c>
      <c r="E45" s="230" t="e">
        <f>E43/E42</f>
        <v>#DIV/0!</v>
      </c>
      <c r="F45" s="4" t="s">
        <v>335</v>
      </c>
    </row>
    <row r="46" spans="1:19">
      <c r="J46" s="6"/>
      <c r="N46" s="4"/>
      <c r="P46" s="4"/>
      <c r="Q46" s="4"/>
      <c r="R46" s="4"/>
    </row>
    <row r="47" spans="1:19">
      <c r="A47" s="216" t="s">
        <v>339</v>
      </c>
      <c r="B47" s="216" t="s">
        <v>340</v>
      </c>
      <c r="C47" s="216" t="s">
        <v>340</v>
      </c>
      <c r="D47" s="216" t="s">
        <v>341</v>
      </c>
      <c r="E47" s="216" t="s">
        <v>341</v>
      </c>
      <c r="F47" s="216" t="s">
        <v>341</v>
      </c>
      <c r="G47" s="216" t="s">
        <v>341</v>
      </c>
      <c r="H47" s="216" t="s">
        <v>341</v>
      </c>
      <c r="I47" s="216" t="s">
        <v>341</v>
      </c>
      <c r="J47" s="216" t="s">
        <v>342</v>
      </c>
      <c r="L47" s="216" t="s">
        <v>343</v>
      </c>
      <c r="M47" s="217" t="s">
        <v>345</v>
      </c>
      <c r="N47" s="217" t="s">
        <v>345</v>
      </c>
      <c r="O47" s="217" t="s">
        <v>345</v>
      </c>
      <c r="P47" s="217" t="s">
        <v>345</v>
      </c>
      <c r="Q47" s="217" t="s">
        <v>345</v>
      </c>
      <c r="R47" s="217" t="s">
        <v>345</v>
      </c>
    </row>
    <row r="48" spans="1:19" ht="30">
      <c r="A48" s="44" t="s">
        <v>76</v>
      </c>
      <c r="B48" s="28" t="s">
        <v>81</v>
      </c>
      <c r="C48" s="28" t="s">
        <v>15</v>
      </c>
      <c r="D48" s="140" t="s">
        <v>16</v>
      </c>
      <c r="E48" s="140" t="s">
        <v>17</v>
      </c>
      <c r="F48" s="140" t="s">
        <v>18</v>
      </c>
      <c r="G48" s="140" t="s">
        <v>19</v>
      </c>
      <c r="H48" s="140" t="s">
        <v>24</v>
      </c>
      <c r="I48" s="140" t="s">
        <v>23</v>
      </c>
      <c r="J48" s="45" t="s">
        <v>85</v>
      </c>
      <c r="K48" s="215" t="s">
        <v>125</v>
      </c>
      <c r="L48" s="44" t="s">
        <v>126</v>
      </c>
      <c r="M48" s="215" t="s">
        <v>344</v>
      </c>
      <c r="N48" s="141" t="s">
        <v>127</v>
      </c>
      <c r="O48" s="44" t="s">
        <v>123</v>
      </c>
      <c r="P48" s="141" t="s">
        <v>129</v>
      </c>
      <c r="Q48" s="141" t="s">
        <v>130</v>
      </c>
      <c r="R48" s="141" t="s">
        <v>128</v>
      </c>
      <c r="S48" s="220" t="s">
        <v>348</v>
      </c>
    </row>
    <row r="49" spans="1:19">
      <c r="A49" s="218" t="s">
        <v>347</v>
      </c>
      <c r="B49" s="177"/>
      <c r="C49" s="177"/>
      <c r="D49" s="177"/>
      <c r="E49" s="177"/>
      <c r="F49" s="177"/>
      <c r="G49" s="177"/>
      <c r="H49" s="177"/>
      <c r="I49" s="177"/>
      <c r="J49" s="177"/>
      <c r="K49" s="177"/>
      <c r="L49" s="177"/>
      <c r="M49" s="177"/>
      <c r="N49" s="177"/>
      <c r="O49" s="177"/>
      <c r="P49" s="177"/>
      <c r="Q49" s="177"/>
      <c r="R49" s="219"/>
    </row>
    <row r="51" spans="1:19" ht="28.5">
      <c r="A51" s="221" t="s">
        <v>351</v>
      </c>
    </row>
    <row r="52" spans="1:19" ht="28.5">
      <c r="A52" s="148"/>
      <c r="B52" s="148"/>
      <c r="C52" s="148"/>
      <c r="D52" s="148"/>
      <c r="E52" s="148"/>
      <c r="F52" s="148"/>
      <c r="G52" s="148"/>
      <c r="H52" s="148"/>
      <c r="I52" s="148"/>
      <c r="N52" s="148"/>
      <c r="P52" s="148"/>
      <c r="Q52" s="148"/>
      <c r="R52" s="148"/>
    </row>
    <row r="53" spans="1:19" ht="30">
      <c r="A53" s="4" t="s">
        <v>9</v>
      </c>
      <c r="B53" s="105" t="s">
        <v>13</v>
      </c>
      <c r="C53" s="4" t="s">
        <v>334</v>
      </c>
      <c r="D53" s="229" t="s">
        <v>12</v>
      </c>
      <c r="E53" s="229">
        <f>SUM(A60:A65)</f>
        <v>120</v>
      </c>
      <c r="F53" s="4" t="s">
        <v>335</v>
      </c>
      <c r="G53" s="231" t="s">
        <v>364</v>
      </c>
      <c r="H53" s="231"/>
      <c r="I53" s="231"/>
      <c r="J53" s="231"/>
      <c r="K53" s="231"/>
      <c r="L53" s="231"/>
    </row>
    <row r="54" spans="1:19" ht="30">
      <c r="A54" s="3" t="s">
        <v>337</v>
      </c>
      <c r="B54" s="150" t="s">
        <v>338</v>
      </c>
      <c r="C54" s="143" t="s">
        <v>334</v>
      </c>
      <c r="D54" s="230" t="s">
        <v>217</v>
      </c>
      <c r="E54" s="230">
        <f>SUM(N66:N74)</f>
        <v>0</v>
      </c>
      <c r="F54" s="4" t="s">
        <v>335</v>
      </c>
      <c r="G54" s="227" t="s">
        <v>362</v>
      </c>
    </row>
    <row r="55" spans="1:19" ht="30">
      <c r="A55" s="4" t="s">
        <v>22</v>
      </c>
      <c r="B55" s="214">
        <v>44489</v>
      </c>
      <c r="C55" s="149" t="s">
        <v>336</v>
      </c>
      <c r="D55" s="230" t="s">
        <v>218</v>
      </c>
      <c r="E55" s="230">
        <f>SUM(N60:N65)</f>
        <v>300</v>
      </c>
      <c r="F55" s="4" t="s">
        <v>335</v>
      </c>
      <c r="G55" s="154" t="s">
        <v>363</v>
      </c>
    </row>
    <row r="56" spans="1:19" ht="30">
      <c r="C56" s="1"/>
      <c r="D56" s="230" t="s">
        <v>365</v>
      </c>
      <c r="E56" s="230">
        <f>E54/E53</f>
        <v>0</v>
      </c>
      <c r="F56" s="4" t="s">
        <v>335</v>
      </c>
    </row>
    <row r="57" spans="1:19">
      <c r="J57" s="6"/>
      <c r="N57" s="4"/>
      <c r="P57" s="4"/>
      <c r="Q57" s="4"/>
      <c r="R57" s="4"/>
    </row>
    <row r="58" spans="1:19">
      <c r="A58" s="216" t="s">
        <v>339</v>
      </c>
      <c r="B58" s="216" t="s">
        <v>340</v>
      </c>
      <c r="C58" s="216" t="s">
        <v>340</v>
      </c>
      <c r="D58" s="216" t="s">
        <v>341</v>
      </c>
      <c r="E58" s="216" t="s">
        <v>341</v>
      </c>
      <c r="F58" s="216" t="s">
        <v>341</v>
      </c>
      <c r="G58" s="216" t="s">
        <v>341</v>
      </c>
      <c r="H58" s="216" t="s">
        <v>341</v>
      </c>
      <c r="I58" s="216" t="s">
        <v>341</v>
      </c>
      <c r="J58" s="216" t="s">
        <v>342</v>
      </c>
      <c r="L58" s="216" t="s">
        <v>343</v>
      </c>
      <c r="M58" s="217" t="s">
        <v>345</v>
      </c>
      <c r="N58" s="217" t="s">
        <v>345</v>
      </c>
      <c r="O58" s="217" t="s">
        <v>345</v>
      </c>
      <c r="P58" s="217" t="s">
        <v>345</v>
      </c>
      <c r="Q58" s="217" t="s">
        <v>345</v>
      </c>
      <c r="R58" s="217" t="s">
        <v>345</v>
      </c>
    </row>
    <row r="59" spans="1:19" ht="30">
      <c r="A59" s="44" t="s">
        <v>76</v>
      </c>
      <c r="B59" s="28" t="s">
        <v>81</v>
      </c>
      <c r="C59" s="28" t="s">
        <v>15</v>
      </c>
      <c r="D59" s="140" t="s">
        <v>16</v>
      </c>
      <c r="E59" s="140" t="s">
        <v>17</v>
      </c>
      <c r="F59" s="140" t="s">
        <v>18</v>
      </c>
      <c r="G59" s="140" t="s">
        <v>19</v>
      </c>
      <c r="H59" s="140" t="s">
        <v>24</v>
      </c>
      <c r="I59" s="140" t="s">
        <v>23</v>
      </c>
      <c r="J59" s="45" t="s">
        <v>85</v>
      </c>
      <c r="K59" s="215" t="s">
        <v>125</v>
      </c>
      <c r="L59" s="44" t="s">
        <v>126</v>
      </c>
      <c r="M59" s="215" t="s">
        <v>344</v>
      </c>
      <c r="N59" s="141" t="s">
        <v>127</v>
      </c>
      <c r="O59" s="44" t="s">
        <v>123</v>
      </c>
      <c r="P59" s="141" t="s">
        <v>129</v>
      </c>
      <c r="Q59" s="141" t="s">
        <v>130</v>
      </c>
      <c r="R59" s="141" t="s">
        <v>128</v>
      </c>
      <c r="S59" s="220" t="s">
        <v>348</v>
      </c>
    </row>
    <row r="60" spans="1:19">
      <c r="A60" s="150">
        <v>24</v>
      </c>
      <c r="B60" s="145" t="s">
        <v>349</v>
      </c>
      <c r="C60" s="145" t="s">
        <v>350</v>
      </c>
      <c r="D60" s="150">
        <v>1</v>
      </c>
      <c r="E60" s="150">
        <v>1</v>
      </c>
      <c r="F60" s="150">
        <v>1</v>
      </c>
      <c r="G60" s="150">
        <v>1</v>
      </c>
      <c r="H60" s="150">
        <v>1</v>
      </c>
      <c r="I60" s="150">
        <v>1</v>
      </c>
      <c r="J60" s="146" t="s">
        <v>323</v>
      </c>
      <c r="K60" s="145">
        <f>M60*L60</f>
        <v>60</v>
      </c>
      <c r="L60" s="145">
        <v>10</v>
      </c>
      <c r="M60" s="145">
        <f>SUM(D60:I60)</f>
        <v>6</v>
      </c>
      <c r="N60" s="150">
        <f t="shared" ref="N60" si="7">L60*SUM(D60:I60)</f>
        <v>60</v>
      </c>
      <c r="O60" s="145">
        <f t="shared" ref="O60" si="8">N60/A60</f>
        <v>2.5</v>
      </c>
      <c r="P60" s="150">
        <f t="shared" ref="P60" si="9">N60/A60</f>
        <v>2.5</v>
      </c>
      <c r="Q60" s="150">
        <f>E$6</f>
        <v>579.44444444444446</v>
      </c>
      <c r="R60" s="150">
        <f>P60+Q60</f>
        <v>581.94444444444446</v>
      </c>
      <c r="S60" s="223" t="s">
        <v>353</v>
      </c>
    </row>
    <row r="61" spans="1:19">
      <c r="A61" s="150">
        <v>24</v>
      </c>
      <c r="B61" s="145" t="s">
        <v>352</v>
      </c>
      <c r="C61" s="145" t="s">
        <v>350</v>
      </c>
      <c r="D61" s="150">
        <v>1</v>
      </c>
      <c r="E61" s="150">
        <v>1</v>
      </c>
      <c r="F61" s="150">
        <v>1</v>
      </c>
      <c r="G61" s="150">
        <v>1</v>
      </c>
      <c r="H61" s="150">
        <v>1</v>
      </c>
      <c r="I61" s="150">
        <v>1</v>
      </c>
      <c r="J61" s="146" t="s">
        <v>323</v>
      </c>
      <c r="K61" s="145">
        <f>M61*L61</f>
        <v>60</v>
      </c>
      <c r="L61" s="145">
        <v>10</v>
      </c>
      <c r="M61" s="145">
        <f>SUM(D61:I61)</f>
        <v>6</v>
      </c>
      <c r="N61" s="150">
        <f t="shared" ref="N61:N64" si="10">L61*SUM(D61:I61)</f>
        <v>60</v>
      </c>
      <c r="O61" s="145">
        <f t="shared" ref="O61:O64" si="11">N61/A61</f>
        <v>2.5</v>
      </c>
      <c r="P61" s="150">
        <f t="shared" ref="P61:P64" si="12">N61/A61</f>
        <v>2.5</v>
      </c>
      <c r="Q61" s="150">
        <f>E$6</f>
        <v>579.44444444444446</v>
      </c>
      <c r="R61" s="150">
        <f>P61+Q61</f>
        <v>581.94444444444446</v>
      </c>
      <c r="S61" s="223" t="s">
        <v>353</v>
      </c>
    </row>
    <row r="62" spans="1:19">
      <c r="A62" s="150">
        <v>24</v>
      </c>
      <c r="B62" s="145" t="s">
        <v>349</v>
      </c>
      <c r="C62" s="145" t="s">
        <v>350</v>
      </c>
      <c r="D62" s="150">
        <v>1</v>
      </c>
      <c r="E62" s="150">
        <v>1</v>
      </c>
      <c r="F62" s="150">
        <v>1</v>
      </c>
      <c r="G62" s="150">
        <v>1</v>
      </c>
      <c r="H62" s="150">
        <v>1</v>
      </c>
      <c r="I62" s="150">
        <v>1</v>
      </c>
      <c r="J62" s="146" t="s">
        <v>323</v>
      </c>
      <c r="K62" s="145">
        <f>M62*L62</f>
        <v>60</v>
      </c>
      <c r="L62" s="145">
        <v>10</v>
      </c>
      <c r="M62" s="145">
        <f>SUM(D62:I62)</f>
        <v>6</v>
      </c>
      <c r="N62" s="150">
        <f t="shared" si="10"/>
        <v>60</v>
      </c>
      <c r="O62" s="145">
        <f t="shared" si="11"/>
        <v>2.5</v>
      </c>
      <c r="P62" s="150">
        <f t="shared" si="12"/>
        <v>2.5</v>
      </c>
      <c r="Q62" s="150">
        <f>E$6</f>
        <v>579.44444444444446</v>
      </c>
      <c r="R62" s="150">
        <f>P62+Q62</f>
        <v>581.94444444444446</v>
      </c>
      <c r="S62" s="223" t="s">
        <v>353</v>
      </c>
    </row>
    <row r="63" spans="1:19">
      <c r="A63" s="150">
        <v>24</v>
      </c>
      <c r="B63" s="145" t="s">
        <v>349</v>
      </c>
      <c r="C63" s="145" t="s">
        <v>350</v>
      </c>
      <c r="D63" s="150">
        <v>1</v>
      </c>
      <c r="E63" s="150">
        <v>1</v>
      </c>
      <c r="F63" s="150">
        <v>1</v>
      </c>
      <c r="G63" s="150">
        <v>1</v>
      </c>
      <c r="H63" s="150">
        <v>1</v>
      </c>
      <c r="I63" s="150">
        <v>1</v>
      </c>
      <c r="J63" s="146" t="s">
        <v>323</v>
      </c>
      <c r="K63" s="145">
        <f>M63*L63</f>
        <v>60</v>
      </c>
      <c r="L63" s="145">
        <v>10</v>
      </c>
      <c r="M63" s="145">
        <f>SUM(D63:I63)</f>
        <v>6</v>
      </c>
      <c r="N63" s="150">
        <f t="shared" si="10"/>
        <v>60</v>
      </c>
      <c r="O63" s="145">
        <f t="shared" si="11"/>
        <v>2.5</v>
      </c>
      <c r="P63" s="150">
        <f t="shared" si="12"/>
        <v>2.5</v>
      </c>
      <c r="Q63" s="150">
        <f>E$6</f>
        <v>579.44444444444446</v>
      </c>
      <c r="R63" s="150">
        <f>P63+Q63</f>
        <v>581.94444444444446</v>
      </c>
      <c r="S63" s="223" t="s">
        <v>353</v>
      </c>
    </row>
    <row r="64" spans="1:19">
      <c r="A64" s="150">
        <v>24</v>
      </c>
      <c r="B64" s="145" t="s">
        <v>349</v>
      </c>
      <c r="C64" s="145" t="s">
        <v>350</v>
      </c>
      <c r="D64" s="150">
        <v>1</v>
      </c>
      <c r="E64" s="150">
        <v>1</v>
      </c>
      <c r="F64" s="150">
        <v>1</v>
      </c>
      <c r="G64" s="150">
        <v>1</v>
      </c>
      <c r="H64" s="150">
        <v>1</v>
      </c>
      <c r="I64" s="150">
        <v>1</v>
      </c>
      <c r="J64" s="146" t="s">
        <v>323</v>
      </c>
      <c r="K64" s="145">
        <f>M64*L64</f>
        <v>60</v>
      </c>
      <c r="L64" s="145">
        <v>10</v>
      </c>
      <c r="M64" s="145">
        <f>SUM(D64:I64)</f>
        <v>6</v>
      </c>
      <c r="N64" s="150">
        <f t="shared" si="10"/>
        <v>60</v>
      </c>
      <c r="O64" s="145">
        <f t="shared" si="11"/>
        <v>2.5</v>
      </c>
      <c r="P64" s="150">
        <f t="shared" si="12"/>
        <v>2.5</v>
      </c>
      <c r="Q64" s="150">
        <f>E$6</f>
        <v>579.44444444444446</v>
      </c>
      <c r="R64" s="150">
        <f>P64+Q64</f>
        <v>581.94444444444446</v>
      </c>
      <c r="S64" s="223" t="s">
        <v>353</v>
      </c>
    </row>
  </sheetData>
  <mergeCells count="11">
    <mergeCell ref="G3:L3"/>
    <mergeCell ref="N33:Q33"/>
    <mergeCell ref="N34:Q34"/>
    <mergeCell ref="G42:L42"/>
    <mergeCell ref="G53:L53"/>
    <mergeCell ref="M28:Q28"/>
    <mergeCell ref="N29:Q29"/>
    <mergeCell ref="N30:Q30"/>
    <mergeCell ref="N31:Q31"/>
    <mergeCell ref="N32:Q32"/>
    <mergeCell ref="A49:R49"/>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BH43"/>
  <sheetViews>
    <sheetView topLeftCell="A7" zoomScale="120" zoomScaleNormal="120" workbookViewId="0">
      <selection activeCell="I9" sqref="D9:I18"/>
    </sheetView>
  </sheetViews>
  <sheetFormatPr defaultRowHeight="15"/>
  <cols>
    <col min="1" max="9" width="6.28515625" customWidth="1"/>
    <col min="10" max="10" width="10.42578125" customWidth="1"/>
    <col min="11" max="11" width="16.85546875" hidden="1" customWidth="1"/>
    <col min="12" max="13" width="9.140625" hidden="1" customWidth="1"/>
    <col min="14" max="14" width="11.42578125" hidden="1" customWidth="1"/>
    <col min="15" max="15" width="9.140625" hidden="1" customWidth="1"/>
    <col min="16" max="18" width="11.42578125" hidden="1" customWidth="1"/>
    <col min="19" max="19" width="9.140625" hidden="1" customWidth="1"/>
    <col min="20" max="20" width="10.42578125" customWidth="1"/>
    <col min="21" max="27" width="5.140625" customWidth="1"/>
    <col min="28" max="28" width="4.5703125" bestFit="1" customWidth="1"/>
    <col min="29" max="29" width="4.140625" bestFit="1" customWidth="1"/>
    <col min="30" max="30" width="6.140625" bestFit="1" customWidth="1"/>
    <col min="31" max="31" width="6.5703125" bestFit="1" customWidth="1"/>
    <col min="32" max="32" width="4.85546875" bestFit="1" customWidth="1"/>
    <col min="33" max="33" width="5.140625" bestFit="1" customWidth="1"/>
    <col min="34" max="34" width="3.5703125" customWidth="1"/>
    <col min="35" max="35" width="5.28515625" customWidth="1"/>
    <col min="36" max="36" width="4.42578125" customWidth="1"/>
    <col min="37" max="37" width="6.140625" customWidth="1"/>
    <col min="38" max="38" width="6.5703125" customWidth="1"/>
    <col min="39" max="39" width="5.28515625" customWidth="1"/>
    <col min="40" max="40" width="5.140625" customWidth="1"/>
    <col min="41" max="41" width="3.140625" customWidth="1"/>
    <col min="42" max="42" width="4.5703125" customWidth="1"/>
    <col min="43" max="43" width="4.140625" customWidth="1"/>
    <col min="44" max="44" width="6.140625" customWidth="1"/>
    <col min="45" max="45" width="6.5703125" customWidth="1"/>
    <col min="46" max="46" width="4.85546875" customWidth="1"/>
    <col min="47" max="47" width="5.140625" customWidth="1"/>
    <col min="48" max="49" width="9.140625" customWidth="1"/>
  </cols>
  <sheetData>
    <row r="1" spans="1:54" ht="23.25">
      <c r="A1" s="134" t="s">
        <v>27</v>
      </c>
      <c r="B1" s="134"/>
      <c r="C1" s="134"/>
      <c r="D1" s="134"/>
      <c r="E1" s="134"/>
      <c r="F1" s="134"/>
      <c r="G1" s="134"/>
      <c r="H1" s="134"/>
      <c r="I1" s="134"/>
      <c r="J1" s="134"/>
      <c r="N1" s="134"/>
      <c r="P1" s="134"/>
      <c r="Q1" s="134"/>
      <c r="R1" s="134"/>
    </row>
    <row r="2" spans="1:54" ht="28.5">
      <c r="A2" s="135" t="s">
        <v>74</v>
      </c>
      <c r="B2" s="135"/>
      <c r="C2" s="135"/>
      <c r="D2" s="135"/>
      <c r="E2" s="135"/>
      <c r="F2" s="135"/>
      <c r="G2" s="135"/>
      <c r="H2" s="135"/>
      <c r="I2" s="135"/>
      <c r="N2" s="135"/>
      <c r="P2" s="135"/>
      <c r="Q2" s="135"/>
      <c r="R2" s="135"/>
      <c r="BA2" s="155">
        <v>44503</v>
      </c>
    </row>
    <row r="3" spans="1:54">
      <c r="BA3">
        <v>1</v>
      </c>
      <c r="BB3" t="s">
        <v>311</v>
      </c>
    </row>
    <row r="4" spans="1:54">
      <c r="F4" t="s">
        <v>138</v>
      </c>
      <c r="G4" s="132" t="s">
        <v>139</v>
      </c>
      <c r="H4" s="23" t="s">
        <v>142</v>
      </c>
      <c r="I4" s="132" t="s">
        <v>144</v>
      </c>
      <c r="J4" s="24" t="str">
        <f>B$5</f>
        <v>00001</v>
      </c>
      <c r="BA4">
        <v>2</v>
      </c>
      <c r="BB4" t="s">
        <v>312</v>
      </c>
    </row>
    <row r="5" spans="1:54">
      <c r="A5" t="s">
        <v>10</v>
      </c>
      <c r="B5" s="2" t="s">
        <v>21</v>
      </c>
      <c r="C5" s="1" t="s">
        <v>11</v>
      </c>
      <c r="G5" s="132" t="s">
        <v>140</v>
      </c>
      <c r="H5" s="132" t="s">
        <v>141</v>
      </c>
      <c r="I5" s="132" t="s">
        <v>143</v>
      </c>
      <c r="J5" s="24" t="str">
        <f t="shared" ref="J5:J6" si="0">B$5</f>
        <v>00001</v>
      </c>
      <c r="BA5">
        <v>3</v>
      </c>
      <c r="BB5" t="s">
        <v>313</v>
      </c>
    </row>
    <row r="6" spans="1:54">
      <c r="C6" s="1"/>
      <c r="G6" s="132" t="s">
        <v>135</v>
      </c>
      <c r="H6" s="132" t="s">
        <v>141</v>
      </c>
      <c r="I6" s="132" t="s">
        <v>144</v>
      </c>
      <c r="J6" s="24" t="str">
        <f t="shared" si="0"/>
        <v>00001</v>
      </c>
      <c r="K6" s="48" t="s">
        <v>145</v>
      </c>
      <c r="BA6">
        <v>4</v>
      </c>
      <c r="BB6" t="s">
        <v>314</v>
      </c>
    </row>
    <row r="7" spans="1:54" ht="30" customHeight="1">
      <c r="A7" s="4" t="s">
        <v>9</v>
      </c>
      <c r="B7" s="4" t="s">
        <v>13</v>
      </c>
      <c r="C7" s="4"/>
      <c r="D7" s="4" t="s">
        <v>12</v>
      </c>
      <c r="E7" s="4">
        <f>SUM(A11:A16)</f>
        <v>144</v>
      </c>
      <c r="F7" s="4"/>
      <c r="G7" s="4" t="s">
        <v>22</v>
      </c>
      <c r="H7" s="136">
        <v>44489</v>
      </c>
      <c r="I7" s="136"/>
      <c r="J7" s="6"/>
      <c r="N7" s="4"/>
      <c r="P7" s="4"/>
      <c r="Q7" s="4"/>
      <c r="R7" s="4"/>
      <c r="AA7" s="65" t="s">
        <v>113</v>
      </c>
      <c r="AB7" s="65"/>
      <c r="AC7" s="65"/>
      <c r="AD7" s="65"/>
      <c r="AE7" s="65"/>
      <c r="AF7" s="65"/>
      <c r="AG7" s="65"/>
      <c r="AT7" t="s">
        <v>247</v>
      </c>
    </row>
    <row r="8" spans="1:54">
      <c r="AB8" s="65"/>
      <c r="AC8" s="65"/>
      <c r="AD8" s="65"/>
      <c r="AE8" s="65"/>
      <c r="AF8" s="65"/>
      <c r="AG8" s="65"/>
    </row>
    <row r="9" spans="1:54" ht="15" customHeight="1">
      <c r="A9" s="111" t="s">
        <v>245</v>
      </c>
      <c r="B9" s="112" t="s">
        <v>81</v>
      </c>
      <c r="C9" s="112" t="s">
        <v>15</v>
      </c>
      <c r="D9" s="119" t="s">
        <v>16</v>
      </c>
      <c r="E9" s="119" t="s">
        <v>17</v>
      </c>
      <c r="F9" s="119" t="s">
        <v>18</v>
      </c>
      <c r="G9" s="119" t="s">
        <v>19</v>
      </c>
      <c r="H9" s="119" t="s">
        <v>24</v>
      </c>
      <c r="I9" s="119" t="s">
        <v>23</v>
      </c>
      <c r="J9" s="45" t="s">
        <v>85</v>
      </c>
      <c r="K9" s="159" t="s">
        <v>125</v>
      </c>
      <c r="L9" s="157" t="s">
        <v>126</v>
      </c>
      <c r="M9" s="159" t="s">
        <v>131</v>
      </c>
      <c r="N9" s="130" t="s">
        <v>127</v>
      </c>
      <c r="O9" s="157" t="s">
        <v>123</v>
      </c>
      <c r="P9" s="130" t="s">
        <v>129</v>
      </c>
      <c r="Q9" s="130" t="s">
        <v>130</v>
      </c>
      <c r="R9" s="130" t="s">
        <v>128</v>
      </c>
      <c r="S9" s="161"/>
      <c r="T9" s="119" t="s">
        <v>16</v>
      </c>
      <c r="U9" s="119" t="s">
        <v>17</v>
      </c>
      <c r="V9" s="119" t="s">
        <v>18</v>
      </c>
      <c r="W9" s="119" t="s">
        <v>19</v>
      </c>
      <c r="X9" s="119" t="s">
        <v>24</v>
      </c>
      <c r="Y9" s="119" t="s">
        <v>23</v>
      </c>
      <c r="Z9" s="123"/>
      <c r="AA9" s="111" t="s">
        <v>111</v>
      </c>
      <c r="AB9" s="121" t="s">
        <v>16</v>
      </c>
      <c r="AC9" s="121" t="s">
        <v>17</v>
      </c>
      <c r="AD9" s="121" t="s">
        <v>18</v>
      </c>
      <c r="AE9" s="121" t="s">
        <v>19</v>
      </c>
      <c r="AF9" s="121" t="s">
        <v>24</v>
      </c>
      <c r="AG9" s="121" t="s">
        <v>23</v>
      </c>
      <c r="AH9" s="111" t="s">
        <v>246</v>
      </c>
      <c r="AI9" s="124" t="s">
        <v>16</v>
      </c>
      <c r="AJ9" s="124" t="s">
        <v>17</v>
      </c>
      <c r="AK9" s="124" t="s">
        <v>18</v>
      </c>
      <c r="AL9" s="124" t="s">
        <v>19</v>
      </c>
      <c r="AM9" s="124" t="s">
        <v>24</v>
      </c>
      <c r="AN9" s="124" t="s">
        <v>23</v>
      </c>
      <c r="AO9" s="111" t="s">
        <v>153</v>
      </c>
      <c r="AP9" s="126" t="s">
        <v>16</v>
      </c>
      <c r="AQ9" s="126" t="s">
        <v>17</v>
      </c>
      <c r="AR9" s="126" t="s">
        <v>18</v>
      </c>
      <c r="AS9" s="126" t="s">
        <v>19</v>
      </c>
      <c r="AT9" s="126" t="s">
        <v>24</v>
      </c>
      <c r="AU9" s="126" t="s">
        <v>23</v>
      </c>
      <c r="BA9" t="s">
        <v>172</v>
      </c>
      <c r="BB9" t="s">
        <v>290</v>
      </c>
    </row>
    <row r="10" spans="1:54" ht="28.5" customHeight="1">
      <c r="A10" s="113"/>
      <c r="B10" s="114"/>
      <c r="C10" s="114"/>
      <c r="D10" s="120"/>
      <c r="E10" s="120"/>
      <c r="F10" s="120"/>
      <c r="G10" s="120"/>
      <c r="H10" s="120"/>
      <c r="I10" s="120"/>
      <c r="J10" s="47"/>
      <c r="K10" s="160"/>
      <c r="L10" s="158"/>
      <c r="M10" s="160"/>
      <c r="N10" s="131"/>
      <c r="O10" s="158"/>
      <c r="P10" s="131"/>
      <c r="Q10" s="131"/>
      <c r="R10" s="131"/>
      <c r="S10" s="161"/>
      <c r="T10" s="120"/>
      <c r="U10" s="120"/>
      <c r="V10" s="120"/>
      <c r="W10" s="120"/>
      <c r="X10" s="120"/>
      <c r="Y10" s="120"/>
      <c r="Z10" s="120"/>
      <c r="AA10" s="113"/>
      <c r="AB10" s="122" t="s">
        <v>281</v>
      </c>
      <c r="AC10" s="122"/>
      <c r="AD10" s="122"/>
      <c r="AE10" s="122"/>
      <c r="AF10" s="122"/>
      <c r="AG10" s="122"/>
      <c r="AH10" s="113"/>
      <c r="AI10" s="125"/>
      <c r="AJ10" s="125"/>
      <c r="AK10" s="125"/>
      <c r="AL10" s="125"/>
      <c r="AM10" s="125"/>
      <c r="AN10" s="125"/>
      <c r="AO10" s="113"/>
      <c r="AP10" s="127"/>
      <c r="AQ10" s="127"/>
      <c r="AR10" s="127"/>
      <c r="AS10" s="127"/>
      <c r="AT10" s="127"/>
      <c r="AU10" s="127"/>
      <c r="BA10">
        <v>1</v>
      </c>
      <c r="BB10" t="s">
        <v>291</v>
      </c>
    </row>
    <row r="11" spans="1:54" hidden="1">
      <c r="A11" s="115">
        <v>24</v>
      </c>
      <c r="B11" s="116" t="s">
        <v>0</v>
      </c>
      <c r="C11" s="116" t="s">
        <v>1</v>
      </c>
      <c r="D11" s="119">
        <v>42</v>
      </c>
      <c r="E11" s="119">
        <v>16</v>
      </c>
      <c r="F11" s="119"/>
      <c r="G11" s="119"/>
      <c r="H11" s="119"/>
      <c r="I11" s="119"/>
      <c r="J11" s="133"/>
      <c r="K11" s="132">
        <f>70*(D11+E11)</f>
        <v>4060</v>
      </c>
      <c r="L11" s="132">
        <v>70</v>
      </c>
      <c r="M11" s="132">
        <f>SUM(D11:I11)</f>
        <v>58</v>
      </c>
      <c r="N11" s="137">
        <f t="shared" ref="N11:N25" si="1">L11*SUM(D11:I11)</f>
        <v>4060</v>
      </c>
      <c r="O11" s="132">
        <f t="shared" ref="O11:O25" si="2">N11/A11</f>
        <v>169.16666666666666</v>
      </c>
      <c r="P11" s="137">
        <f t="shared" ref="P11:P16" si="3">N11/A11</f>
        <v>169.16666666666666</v>
      </c>
      <c r="Q11" s="137">
        <f t="shared" ref="Q11:Q16" si="4">S$26</f>
        <v>579.44444444444446</v>
      </c>
      <c r="R11" s="137">
        <f>P11+Q11</f>
        <v>748.61111111111109</v>
      </c>
      <c r="T11" s="119">
        <f>D11/$A11</f>
        <v>1.75</v>
      </c>
      <c r="U11" s="119">
        <f>E11/$A11</f>
        <v>0.66666666666666663</v>
      </c>
      <c r="V11" s="119">
        <f t="shared" ref="V11:Y25" si="5">F11/$A11</f>
        <v>0</v>
      </c>
      <c r="W11" s="119">
        <f t="shared" si="5"/>
        <v>0</v>
      </c>
      <c r="X11" s="119">
        <f t="shared" si="5"/>
        <v>0</v>
      </c>
      <c r="Y11" s="119">
        <f t="shared" si="5"/>
        <v>0</v>
      </c>
      <c r="Z11" s="119"/>
      <c r="AA11" s="115">
        <v>24</v>
      </c>
      <c r="AB11" s="121">
        <f>$AA11*T11</f>
        <v>42</v>
      </c>
      <c r="AC11" s="121">
        <v>0</v>
      </c>
      <c r="AD11" s="121">
        <f t="shared" ref="AD11:AD25" si="6">$AA11*V11</f>
        <v>0</v>
      </c>
      <c r="AE11" s="121">
        <f t="shared" ref="AE11:AE25" si="7">$AA11*W11</f>
        <v>0</v>
      </c>
      <c r="AF11" s="121">
        <f t="shared" ref="AF11:AF25" si="8">$AA11*X11</f>
        <v>0</v>
      </c>
      <c r="AG11" s="121">
        <f t="shared" ref="AG11:AG25" si="9">$AA11*Y11</f>
        <v>0</v>
      </c>
      <c r="AH11" s="115">
        <v>24</v>
      </c>
      <c r="AI11" s="124">
        <f t="shared" ref="AI11:AI25" si="10">$AH11*T11</f>
        <v>42</v>
      </c>
      <c r="AJ11" s="124">
        <f t="shared" ref="AJ11:AJ25" si="11">$AH11*U11</f>
        <v>16</v>
      </c>
      <c r="AK11" s="124">
        <f t="shared" ref="AK11:AK25" si="12">$AH11*V11</f>
        <v>0</v>
      </c>
      <c r="AL11" s="124">
        <f t="shared" ref="AL11:AL25" si="13">$AH11*W11</f>
        <v>0</v>
      </c>
      <c r="AM11" s="124">
        <f t="shared" ref="AM11:AM25" si="14">$AH11*X11</f>
        <v>0</v>
      </c>
      <c r="AN11" s="124">
        <f t="shared" ref="AN11:AN25" si="15">$AH11*Y11</f>
        <v>0</v>
      </c>
      <c r="AO11" s="129">
        <f t="shared" ref="AO11:AO25" si="16">AA11-AH11</f>
        <v>0</v>
      </c>
      <c r="AP11" s="128">
        <f t="shared" ref="AP11:AP25" si="17">AB11-AI11</f>
        <v>0</v>
      </c>
      <c r="AQ11" s="128">
        <f t="shared" ref="AQ11:AQ25" si="18">AC11-AJ11</f>
        <v>-16</v>
      </c>
      <c r="AR11" s="128">
        <f t="shared" ref="AR11:AR25" si="19">AD11-AK11</f>
        <v>0</v>
      </c>
      <c r="AS11" s="128">
        <f t="shared" ref="AS11:AS25" si="20">AE11-AL11</f>
        <v>0</v>
      </c>
      <c r="AT11" s="128">
        <f t="shared" ref="AT11:AT25" si="21">AF11-AM11</f>
        <v>0</v>
      </c>
      <c r="AU11" s="128">
        <f t="shared" ref="AU11:AU25" si="22">AG11-AN11</f>
        <v>0</v>
      </c>
      <c r="BA11">
        <v>2</v>
      </c>
      <c r="BB11" t="s">
        <v>293</v>
      </c>
    </row>
    <row r="12" spans="1:54" hidden="1">
      <c r="A12" s="115">
        <v>48</v>
      </c>
      <c r="B12" s="116" t="s">
        <v>4</v>
      </c>
      <c r="C12" s="116" t="s">
        <v>5</v>
      </c>
      <c r="D12" s="119">
        <v>64</v>
      </c>
      <c r="E12" s="119">
        <v>32</v>
      </c>
      <c r="F12" s="119"/>
      <c r="G12" s="119"/>
      <c r="H12" s="119"/>
      <c r="I12" s="119"/>
      <c r="J12" s="133"/>
      <c r="K12" s="132">
        <f t="shared" ref="K12:K14" si="23">70*(D12+E12)</f>
        <v>6720</v>
      </c>
      <c r="L12" s="132">
        <v>70</v>
      </c>
      <c r="M12" s="132">
        <f t="shared" ref="M12:M25" si="24">SUM(D12:I12)</f>
        <v>96</v>
      </c>
      <c r="N12" s="137">
        <f t="shared" si="1"/>
        <v>6720</v>
      </c>
      <c r="O12" s="132">
        <f t="shared" si="2"/>
        <v>140</v>
      </c>
      <c r="P12" s="137">
        <f t="shared" si="3"/>
        <v>140</v>
      </c>
      <c r="Q12" s="137">
        <f t="shared" si="4"/>
        <v>579.44444444444446</v>
      </c>
      <c r="R12" s="137">
        <f t="shared" ref="R12:R16" si="25">P12+Q12</f>
        <v>719.44444444444446</v>
      </c>
      <c r="T12" s="119">
        <f t="shared" ref="T12:U25" si="26">D12/$A12</f>
        <v>1.3333333333333333</v>
      </c>
      <c r="U12" s="119">
        <f t="shared" si="26"/>
        <v>0.66666666666666663</v>
      </c>
      <c r="V12" s="119">
        <f t="shared" si="5"/>
        <v>0</v>
      </c>
      <c r="W12" s="119">
        <f t="shared" si="5"/>
        <v>0</v>
      </c>
      <c r="X12" s="119">
        <f t="shared" si="5"/>
        <v>0</v>
      </c>
      <c r="Y12" s="119">
        <f t="shared" si="5"/>
        <v>0</v>
      </c>
      <c r="Z12" s="119"/>
      <c r="AA12" s="115">
        <v>24</v>
      </c>
      <c r="AB12" s="121">
        <f t="shared" ref="AB12:AB25" si="27">$AA12*T12</f>
        <v>32</v>
      </c>
      <c r="AC12" s="121">
        <v>0</v>
      </c>
      <c r="AD12" s="121">
        <f t="shared" si="6"/>
        <v>0</v>
      </c>
      <c r="AE12" s="121">
        <f t="shared" si="7"/>
        <v>0</v>
      </c>
      <c r="AF12" s="121">
        <f t="shared" si="8"/>
        <v>0</v>
      </c>
      <c r="AG12" s="121">
        <f t="shared" si="9"/>
        <v>0</v>
      </c>
      <c r="AH12" s="115">
        <v>24</v>
      </c>
      <c r="AI12" s="124">
        <f t="shared" si="10"/>
        <v>32</v>
      </c>
      <c r="AJ12" s="124">
        <f t="shared" si="11"/>
        <v>16</v>
      </c>
      <c r="AK12" s="124">
        <f t="shared" si="12"/>
        <v>0</v>
      </c>
      <c r="AL12" s="124">
        <f t="shared" si="13"/>
        <v>0</v>
      </c>
      <c r="AM12" s="124">
        <f t="shared" si="14"/>
        <v>0</v>
      </c>
      <c r="AN12" s="124">
        <f t="shared" si="15"/>
        <v>0</v>
      </c>
      <c r="AO12" s="129">
        <f t="shared" si="16"/>
        <v>0</v>
      </c>
      <c r="AP12" s="128">
        <f t="shared" si="17"/>
        <v>0</v>
      </c>
      <c r="AQ12" s="128">
        <f t="shared" si="18"/>
        <v>-16</v>
      </c>
      <c r="AR12" s="128">
        <f t="shared" si="19"/>
        <v>0</v>
      </c>
      <c r="AS12" s="128">
        <f t="shared" si="20"/>
        <v>0</v>
      </c>
      <c r="AT12" s="128">
        <f t="shared" si="21"/>
        <v>0</v>
      </c>
      <c r="AU12" s="128">
        <f t="shared" si="22"/>
        <v>0</v>
      </c>
      <c r="BA12">
        <v>3</v>
      </c>
      <c r="BB12" t="s">
        <v>292</v>
      </c>
    </row>
    <row r="13" spans="1:54" hidden="1">
      <c r="A13" s="115">
        <v>12</v>
      </c>
      <c r="B13" s="116" t="s">
        <v>0</v>
      </c>
      <c r="C13" s="116" t="s">
        <v>77</v>
      </c>
      <c r="D13" s="119">
        <v>16</v>
      </c>
      <c r="E13" s="119">
        <v>8</v>
      </c>
      <c r="F13" s="119"/>
      <c r="G13" s="119"/>
      <c r="H13" s="119"/>
      <c r="I13" s="119"/>
      <c r="J13" s="133"/>
      <c r="K13" s="132">
        <f t="shared" si="23"/>
        <v>1680</v>
      </c>
      <c r="L13" s="132">
        <v>70</v>
      </c>
      <c r="M13" s="132">
        <f t="shared" si="24"/>
        <v>24</v>
      </c>
      <c r="N13" s="137">
        <f t="shared" si="1"/>
        <v>1680</v>
      </c>
      <c r="O13" s="132">
        <f t="shared" si="2"/>
        <v>140</v>
      </c>
      <c r="P13" s="137">
        <f t="shared" si="3"/>
        <v>140</v>
      </c>
      <c r="Q13" s="137">
        <f t="shared" si="4"/>
        <v>579.44444444444446</v>
      </c>
      <c r="R13" s="137">
        <f t="shared" si="25"/>
        <v>719.44444444444446</v>
      </c>
      <c r="T13" s="119">
        <f t="shared" si="26"/>
        <v>1.3333333333333333</v>
      </c>
      <c r="U13" s="119">
        <f t="shared" si="26"/>
        <v>0.66666666666666663</v>
      </c>
      <c r="V13" s="119">
        <f t="shared" si="5"/>
        <v>0</v>
      </c>
      <c r="W13" s="119">
        <f t="shared" si="5"/>
        <v>0</v>
      </c>
      <c r="X13" s="119">
        <f t="shared" si="5"/>
        <v>0</v>
      </c>
      <c r="Y13" s="119">
        <f t="shared" si="5"/>
        <v>0</v>
      </c>
      <c r="Z13" s="119"/>
      <c r="AA13" s="115">
        <v>24</v>
      </c>
      <c r="AB13" s="121">
        <f t="shared" si="27"/>
        <v>32</v>
      </c>
      <c r="AC13" s="121">
        <v>0</v>
      </c>
      <c r="AD13" s="121">
        <f t="shared" si="6"/>
        <v>0</v>
      </c>
      <c r="AE13" s="121">
        <f t="shared" si="7"/>
        <v>0</v>
      </c>
      <c r="AF13" s="121">
        <f t="shared" si="8"/>
        <v>0</v>
      </c>
      <c r="AG13" s="121">
        <f t="shared" si="9"/>
        <v>0</v>
      </c>
      <c r="AH13" s="115">
        <v>12</v>
      </c>
      <c r="AI13" s="124">
        <f t="shared" si="10"/>
        <v>16</v>
      </c>
      <c r="AJ13" s="124">
        <f t="shared" si="11"/>
        <v>8</v>
      </c>
      <c r="AK13" s="124">
        <f t="shared" si="12"/>
        <v>0</v>
      </c>
      <c r="AL13" s="124">
        <f t="shared" si="13"/>
        <v>0</v>
      </c>
      <c r="AM13" s="124">
        <f t="shared" si="14"/>
        <v>0</v>
      </c>
      <c r="AN13" s="124">
        <f t="shared" si="15"/>
        <v>0</v>
      </c>
      <c r="AO13" s="129">
        <f t="shared" si="16"/>
        <v>12</v>
      </c>
      <c r="AP13" s="128">
        <f t="shared" si="17"/>
        <v>16</v>
      </c>
      <c r="AQ13" s="128">
        <f t="shared" si="18"/>
        <v>-8</v>
      </c>
      <c r="AR13" s="128">
        <f t="shared" si="19"/>
        <v>0</v>
      </c>
      <c r="AS13" s="128">
        <f t="shared" si="20"/>
        <v>0</v>
      </c>
      <c r="AT13" s="128">
        <f t="shared" si="21"/>
        <v>0</v>
      </c>
      <c r="AU13" s="128">
        <f t="shared" si="22"/>
        <v>0</v>
      </c>
      <c r="BA13">
        <v>4</v>
      </c>
      <c r="BB13" t="s">
        <v>294</v>
      </c>
    </row>
    <row r="14" spans="1:54" hidden="1">
      <c r="A14" s="115">
        <v>12</v>
      </c>
      <c r="B14" s="116" t="s">
        <v>4</v>
      </c>
      <c r="C14" s="116" t="s">
        <v>78</v>
      </c>
      <c r="D14" s="119">
        <v>16</v>
      </c>
      <c r="E14" s="119">
        <v>8</v>
      </c>
      <c r="F14" s="119"/>
      <c r="G14" s="119"/>
      <c r="H14" s="119"/>
      <c r="I14" s="119"/>
      <c r="J14" s="133"/>
      <c r="K14" s="132">
        <f t="shared" si="23"/>
        <v>1680</v>
      </c>
      <c r="L14" s="132">
        <v>70</v>
      </c>
      <c r="M14" s="132">
        <f t="shared" si="24"/>
        <v>24</v>
      </c>
      <c r="N14" s="137">
        <f t="shared" si="1"/>
        <v>1680</v>
      </c>
      <c r="O14" s="132">
        <f t="shared" si="2"/>
        <v>140</v>
      </c>
      <c r="P14" s="137">
        <f t="shared" si="3"/>
        <v>140</v>
      </c>
      <c r="Q14" s="137">
        <f t="shared" si="4"/>
        <v>579.44444444444446</v>
      </c>
      <c r="R14" s="137">
        <f t="shared" si="25"/>
        <v>719.44444444444446</v>
      </c>
      <c r="T14" s="119">
        <f t="shared" si="26"/>
        <v>1.3333333333333333</v>
      </c>
      <c r="U14" s="119">
        <f t="shared" si="26"/>
        <v>0.66666666666666663</v>
      </c>
      <c r="V14" s="119">
        <f t="shared" si="5"/>
        <v>0</v>
      </c>
      <c r="W14" s="119">
        <f t="shared" si="5"/>
        <v>0</v>
      </c>
      <c r="X14" s="119">
        <f t="shared" si="5"/>
        <v>0</v>
      </c>
      <c r="Y14" s="119">
        <f t="shared" si="5"/>
        <v>0</v>
      </c>
      <c r="Z14" s="119"/>
      <c r="AA14" s="115">
        <v>24</v>
      </c>
      <c r="AB14" s="121">
        <f t="shared" si="27"/>
        <v>32</v>
      </c>
      <c r="AC14" s="121">
        <v>0</v>
      </c>
      <c r="AD14" s="121">
        <f t="shared" si="6"/>
        <v>0</v>
      </c>
      <c r="AE14" s="121">
        <f t="shared" si="7"/>
        <v>0</v>
      </c>
      <c r="AF14" s="121">
        <f t="shared" si="8"/>
        <v>0</v>
      </c>
      <c r="AG14" s="121">
        <f t="shared" si="9"/>
        <v>0</v>
      </c>
      <c r="AH14" s="115">
        <v>12</v>
      </c>
      <c r="AI14" s="124">
        <f t="shared" si="10"/>
        <v>16</v>
      </c>
      <c r="AJ14" s="124">
        <f t="shared" si="11"/>
        <v>8</v>
      </c>
      <c r="AK14" s="124">
        <f t="shared" si="12"/>
        <v>0</v>
      </c>
      <c r="AL14" s="124">
        <f t="shared" si="13"/>
        <v>0</v>
      </c>
      <c r="AM14" s="124">
        <f t="shared" si="14"/>
        <v>0</v>
      </c>
      <c r="AN14" s="124">
        <f t="shared" si="15"/>
        <v>0</v>
      </c>
      <c r="AO14" s="129">
        <f t="shared" si="16"/>
        <v>12</v>
      </c>
      <c r="AP14" s="128">
        <f t="shared" si="17"/>
        <v>16</v>
      </c>
      <c r="AQ14" s="128">
        <f t="shared" si="18"/>
        <v>-8</v>
      </c>
      <c r="AR14" s="128">
        <f t="shared" si="19"/>
        <v>0</v>
      </c>
      <c r="AS14" s="128">
        <f t="shared" si="20"/>
        <v>0</v>
      </c>
      <c r="AT14" s="128">
        <f t="shared" si="21"/>
        <v>0</v>
      </c>
      <c r="AU14" s="128">
        <f t="shared" si="22"/>
        <v>0</v>
      </c>
    </row>
    <row r="15" spans="1:54" hidden="1">
      <c r="A15" s="115">
        <v>24</v>
      </c>
      <c r="B15" s="116" t="s">
        <v>4</v>
      </c>
      <c r="C15" s="116" t="s">
        <v>79</v>
      </c>
      <c r="D15" s="119">
        <v>32</v>
      </c>
      <c r="E15" s="119">
        <v>16</v>
      </c>
      <c r="F15" s="119"/>
      <c r="G15" s="119"/>
      <c r="H15" s="119"/>
      <c r="I15" s="119"/>
      <c r="J15" s="133"/>
      <c r="K15" s="132">
        <f>50*(D15+E15)</f>
        <v>2400</v>
      </c>
      <c r="L15" s="132">
        <v>50</v>
      </c>
      <c r="M15" s="132">
        <f t="shared" si="24"/>
        <v>48</v>
      </c>
      <c r="N15" s="137">
        <f t="shared" si="1"/>
        <v>2400</v>
      </c>
      <c r="O15" s="132">
        <f t="shared" si="2"/>
        <v>100</v>
      </c>
      <c r="P15" s="137">
        <f t="shared" si="3"/>
        <v>100</v>
      </c>
      <c r="Q15" s="137">
        <f t="shared" si="4"/>
        <v>579.44444444444446</v>
      </c>
      <c r="R15" s="137">
        <f t="shared" si="25"/>
        <v>679.44444444444446</v>
      </c>
      <c r="T15" s="119">
        <f t="shared" si="26"/>
        <v>1.3333333333333333</v>
      </c>
      <c r="U15" s="119">
        <f t="shared" si="26"/>
        <v>0.66666666666666663</v>
      </c>
      <c r="V15" s="119">
        <f t="shared" si="5"/>
        <v>0</v>
      </c>
      <c r="W15" s="119">
        <f t="shared" si="5"/>
        <v>0</v>
      </c>
      <c r="X15" s="119">
        <f t="shared" si="5"/>
        <v>0</v>
      </c>
      <c r="Y15" s="119">
        <f t="shared" si="5"/>
        <v>0</v>
      </c>
      <c r="Z15" s="119"/>
      <c r="AA15" s="115">
        <v>24</v>
      </c>
      <c r="AB15" s="121">
        <f t="shared" si="27"/>
        <v>32</v>
      </c>
      <c r="AC15" s="121">
        <v>0</v>
      </c>
      <c r="AD15" s="121">
        <f t="shared" si="6"/>
        <v>0</v>
      </c>
      <c r="AE15" s="121">
        <f t="shared" si="7"/>
        <v>0</v>
      </c>
      <c r="AF15" s="121">
        <f t="shared" si="8"/>
        <v>0</v>
      </c>
      <c r="AG15" s="121">
        <f t="shared" si="9"/>
        <v>0</v>
      </c>
      <c r="AH15" s="115">
        <v>24</v>
      </c>
      <c r="AI15" s="124">
        <f t="shared" si="10"/>
        <v>32</v>
      </c>
      <c r="AJ15" s="124">
        <f t="shared" si="11"/>
        <v>16</v>
      </c>
      <c r="AK15" s="124">
        <f t="shared" si="12"/>
        <v>0</v>
      </c>
      <c r="AL15" s="124">
        <f t="shared" si="13"/>
        <v>0</v>
      </c>
      <c r="AM15" s="124">
        <f t="shared" si="14"/>
        <v>0</v>
      </c>
      <c r="AN15" s="124">
        <f t="shared" si="15"/>
        <v>0</v>
      </c>
      <c r="AO15" s="129">
        <f t="shared" si="16"/>
        <v>0</v>
      </c>
      <c r="AP15" s="128">
        <f t="shared" si="17"/>
        <v>0</v>
      </c>
      <c r="AQ15" s="128">
        <f t="shared" si="18"/>
        <v>-16</v>
      </c>
      <c r="AR15" s="128">
        <f t="shared" si="19"/>
        <v>0</v>
      </c>
      <c r="AS15" s="128">
        <f t="shared" si="20"/>
        <v>0</v>
      </c>
      <c r="AT15" s="128">
        <f t="shared" si="21"/>
        <v>0</v>
      </c>
      <c r="AU15" s="128">
        <f t="shared" si="22"/>
        <v>0</v>
      </c>
    </row>
    <row r="16" spans="1:54" hidden="1">
      <c r="A16" s="115">
        <v>24</v>
      </c>
      <c r="B16" s="116" t="s">
        <v>4</v>
      </c>
      <c r="C16" s="116" t="s">
        <v>80</v>
      </c>
      <c r="D16" s="119">
        <v>32</v>
      </c>
      <c r="E16" s="119">
        <v>16</v>
      </c>
      <c r="F16" s="119"/>
      <c r="G16" s="119"/>
      <c r="H16" s="119"/>
      <c r="I16" s="119"/>
      <c r="J16" s="133"/>
      <c r="K16" s="132">
        <f>50*(D16+E16)</f>
        <v>2400</v>
      </c>
      <c r="L16" s="132">
        <v>50</v>
      </c>
      <c r="M16" s="132">
        <f t="shared" si="24"/>
        <v>48</v>
      </c>
      <c r="N16" s="137">
        <f t="shared" si="1"/>
        <v>2400</v>
      </c>
      <c r="O16" s="132">
        <f t="shared" si="2"/>
        <v>100</v>
      </c>
      <c r="P16" s="137">
        <f t="shared" si="3"/>
        <v>100</v>
      </c>
      <c r="Q16" s="137">
        <f t="shared" si="4"/>
        <v>579.44444444444446</v>
      </c>
      <c r="R16" s="137">
        <f t="shared" si="25"/>
        <v>679.44444444444446</v>
      </c>
      <c r="T16" s="119">
        <f t="shared" si="26"/>
        <v>1.3333333333333333</v>
      </c>
      <c r="U16" s="119">
        <f t="shared" si="26"/>
        <v>0.66666666666666663</v>
      </c>
      <c r="V16" s="119">
        <f t="shared" si="5"/>
        <v>0</v>
      </c>
      <c r="W16" s="119">
        <f t="shared" si="5"/>
        <v>0</v>
      </c>
      <c r="X16" s="119">
        <f t="shared" si="5"/>
        <v>0</v>
      </c>
      <c r="Y16" s="119">
        <f t="shared" si="5"/>
        <v>0</v>
      </c>
      <c r="Z16" s="119"/>
      <c r="AA16" s="115">
        <v>24</v>
      </c>
      <c r="AB16" s="121">
        <f t="shared" si="27"/>
        <v>32</v>
      </c>
      <c r="AC16" s="121">
        <v>0</v>
      </c>
      <c r="AD16" s="121">
        <f t="shared" si="6"/>
        <v>0</v>
      </c>
      <c r="AE16" s="121">
        <f t="shared" si="7"/>
        <v>0</v>
      </c>
      <c r="AF16" s="121">
        <f t="shared" si="8"/>
        <v>0</v>
      </c>
      <c r="AG16" s="121">
        <f t="shared" si="9"/>
        <v>0</v>
      </c>
      <c r="AH16" s="115">
        <v>24</v>
      </c>
      <c r="AI16" s="124">
        <f t="shared" si="10"/>
        <v>32</v>
      </c>
      <c r="AJ16" s="124">
        <f t="shared" si="11"/>
        <v>16</v>
      </c>
      <c r="AK16" s="124">
        <f t="shared" si="12"/>
        <v>0</v>
      </c>
      <c r="AL16" s="124">
        <f t="shared" si="13"/>
        <v>0</v>
      </c>
      <c r="AM16" s="124">
        <f t="shared" si="14"/>
        <v>0</v>
      </c>
      <c r="AN16" s="124">
        <f t="shared" si="15"/>
        <v>0</v>
      </c>
      <c r="AO16" s="129">
        <f t="shared" si="16"/>
        <v>0</v>
      </c>
      <c r="AP16" s="128">
        <f t="shared" si="17"/>
        <v>0</v>
      </c>
      <c r="AQ16" s="128">
        <f t="shared" si="18"/>
        <v>-16</v>
      </c>
      <c r="AR16" s="128">
        <f t="shared" si="19"/>
        <v>0</v>
      </c>
      <c r="AS16" s="128">
        <f t="shared" si="20"/>
        <v>0</v>
      </c>
      <c r="AT16" s="128">
        <f t="shared" si="21"/>
        <v>0</v>
      </c>
      <c r="AU16" s="128">
        <f t="shared" si="22"/>
        <v>0</v>
      </c>
    </row>
    <row r="17" spans="1:60">
      <c r="A17" s="115">
        <v>72</v>
      </c>
      <c r="B17" s="116" t="s">
        <v>2</v>
      </c>
      <c r="C17" s="116" t="s">
        <v>6</v>
      </c>
      <c r="D17" s="119"/>
      <c r="E17" s="119"/>
      <c r="F17" s="119"/>
      <c r="G17" s="119">
        <v>180</v>
      </c>
      <c r="H17" s="119"/>
      <c r="I17" s="119"/>
      <c r="J17" s="133"/>
      <c r="K17" s="132">
        <f>50*SUM(D17:I17)</f>
        <v>9000</v>
      </c>
      <c r="L17" s="132">
        <v>50</v>
      </c>
      <c r="M17" s="132">
        <f t="shared" si="24"/>
        <v>180</v>
      </c>
      <c r="N17" s="137">
        <f t="shared" si="1"/>
        <v>9000</v>
      </c>
      <c r="O17" s="132">
        <f t="shared" si="2"/>
        <v>125</v>
      </c>
      <c r="P17" s="137"/>
      <c r="Q17" s="137"/>
      <c r="R17" s="137"/>
      <c r="T17" s="119">
        <f t="shared" si="26"/>
        <v>0</v>
      </c>
      <c r="U17" s="119">
        <f t="shared" si="26"/>
        <v>0</v>
      </c>
      <c r="V17" s="119">
        <f t="shared" si="5"/>
        <v>0</v>
      </c>
      <c r="W17" s="119">
        <f t="shared" si="5"/>
        <v>2.5</v>
      </c>
      <c r="X17" s="119">
        <f t="shared" si="5"/>
        <v>0</v>
      </c>
      <c r="Y17" s="119">
        <f t="shared" si="5"/>
        <v>0</v>
      </c>
      <c r="Z17" s="119"/>
      <c r="AA17" s="115">
        <v>36</v>
      </c>
      <c r="AB17" s="121">
        <f t="shared" si="27"/>
        <v>0</v>
      </c>
      <c r="AC17" s="121">
        <f t="shared" ref="AC17:AC25" si="28">$AA17*U17</f>
        <v>0</v>
      </c>
      <c r="AD17" s="121">
        <f t="shared" si="6"/>
        <v>0</v>
      </c>
      <c r="AE17" s="121">
        <f t="shared" si="7"/>
        <v>90</v>
      </c>
      <c r="AF17" s="121">
        <f t="shared" si="8"/>
        <v>0</v>
      </c>
      <c r="AG17" s="121">
        <f t="shared" si="9"/>
        <v>0</v>
      </c>
      <c r="AH17" s="115">
        <v>72</v>
      </c>
      <c r="AI17" s="124">
        <f t="shared" si="10"/>
        <v>0</v>
      </c>
      <c r="AJ17" s="124">
        <f t="shared" si="11"/>
        <v>0</v>
      </c>
      <c r="AK17" s="124">
        <f t="shared" si="12"/>
        <v>0</v>
      </c>
      <c r="AL17" s="124">
        <f t="shared" si="13"/>
        <v>180</v>
      </c>
      <c r="AM17" s="124">
        <f t="shared" si="14"/>
        <v>0</v>
      </c>
      <c r="AN17" s="124">
        <f t="shared" si="15"/>
        <v>0</v>
      </c>
      <c r="AO17" s="129">
        <f t="shared" si="16"/>
        <v>-36</v>
      </c>
      <c r="AP17" s="128">
        <f t="shared" si="17"/>
        <v>0</v>
      </c>
      <c r="AQ17" s="128">
        <f t="shared" si="18"/>
        <v>0</v>
      </c>
      <c r="AR17" s="128">
        <f t="shared" si="19"/>
        <v>0</v>
      </c>
      <c r="AS17" s="128">
        <f t="shared" si="20"/>
        <v>-90</v>
      </c>
      <c r="AT17" s="128">
        <f t="shared" si="21"/>
        <v>0</v>
      </c>
      <c r="AU17" s="128">
        <f t="shared" si="22"/>
        <v>0</v>
      </c>
      <c r="BB17" s="111" t="s">
        <v>246</v>
      </c>
      <c r="BC17" s="124" t="s">
        <v>16</v>
      </c>
      <c r="BD17" s="124" t="s">
        <v>17</v>
      </c>
      <c r="BE17" s="124" t="s">
        <v>18</v>
      </c>
      <c r="BF17" s="124" t="s">
        <v>19</v>
      </c>
      <c r="BG17" s="124" t="s">
        <v>24</v>
      </c>
      <c r="BH17" s="124" t="s">
        <v>23</v>
      </c>
    </row>
    <row r="18" spans="1:60">
      <c r="A18" s="115">
        <v>72</v>
      </c>
      <c r="B18" s="116" t="s">
        <v>2</v>
      </c>
      <c r="C18" s="116" t="s">
        <v>7</v>
      </c>
      <c r="D18" s="119"/>
      <c r="E18" s="119"/>
      <c r="F18" s="119"/>
      <c r="G18" s="119">
        <v>180</v>
      </c>
      <c r="H18" s="119"/>
      <c r="I18" s="119"/>
      <c r="J18" s="133"/>
      <c r="K18" s="132">
        <f t="shared" ref="K18" si="29">50*SUM(D18:I18)</f>
        <v>9000</v>
      </c>
      <c r="L18" s="132">
        <v>50</v>
      </c>
      <c r="M18" s="132">
        <f t="shared" si="24"/>
        <v>180</v>
      </c>
      <c r="N18" s="137">
        <f t="shared" si="1"/>
        <v>9000</v>
      </c>
      <c r="O18" s="132">
        <f t="shared" si="2"/>
        <v>125</v>
      </c>
      <c r="P18" s="137"/>
      <c r="Q18" s="137"/>
      <c r="R18" s="137"/>
      <c r="T18" s="119">
        <f t="shared" si="26"/>
        <v>0</v>
      </c>
      <c r="U18" s="119">
        <f t="shared" si="26"/>
        <v>0</v>
      </c>
      <c r="V18" s="119">
        <f t="shared" si="5"/>
        <v>0</v>
      </c>
      <c r="W18" s="119">
        <f t="shared" si="5"/>
        <v>2.5</v>
      </c>
      <c r="X18" s="119">
        <f t="shared" si="5"/>
        <v>0</v>
      </c>
      <c r="Y18" s="119">
        <f t="shared" si="5"/>
        <v>0</v>
      </c>
      <c r="Z18" s="119"/>
      <c r="AA18" s="115">
        <v>36</v>
      </c>
      <c r="AB18" s="121">
        <f t="shared" si="27"/>
        <v>0</v>
      </c>
      <c r="AC18" s="121">
        <f t="shared" si="28"/>
        <v>0</v>
      </c>
      <c r="AD18" s="121">
        <f t="shared" si="6"/>
        <v>0</v>
      </c>
      <c r="AE18" s="121">
        <f t="shared" si="7"/>
        <v>90</v>
      </c>
      <c r="AF18" s="121">
        <f t="shared" si="8"/>
        <v>0</v>
      </c>
      <c r="AG18" s="121">
        <f t="shared" si="9"/>
        <v>0</v>
      </c>
      <c r="AH18" s="115">
        <v>72</v>
      </c>
      <c r="AI18" s="124">
        <f t="shared" si="10"/>
        <v>0</v>
      </c>
      <c r="AJ18" s="124">
        <f t="shared" si="11"/>
        <v>0</v>
      </c>
      <c r="AK18" s="124">
        <f t="shared" si="12"/>
        <v>0</v>
      </c>
      <c r="AL18" s="124">
        <f t="shared" si="13"/>
        <v>180</v>
      </c>
      <c r="AM18" s="124">
        <f t="shared" si="14"/>
        <v>0</v>
      </c>
      <c r="AN18" s="124">
        <f t="shared" si="15"/>
        <v>0</v>
      </c>
      <c r="AO18" s="129">
        <f t="shared" si="16"/>
        <v>-36</v>
      </c>
      <c r="AP18" s="128">
        <f t="shared" si="17"/>
        <v>0</v>
      </c>
      <c r="AQ18" s="128">
        <f t="shared" si="18"/>
        <v>0</v>
      </c>
      <c r="AR18" s="128">
        <f t="shared" si="19"/>
        <v>0</v>
      </c>
      <c r="AS18" s="128">
        <f t="shared" si="20"/>
        <v>-90</v>
      </c>
      <c r="AT18" s="128">
        <f t="shared" si="21"/>
        <v>0</v>
      </c>
      <c r="AU18" s="128">
        <f t="shared" si="22"/>
        <v>0</v>
      </c>
      <c r="BB18" s="113"/>
      <c r="BC18" s="125" t="s">
        <v>281</v>
      </c>
      <c r="BD18" s="125"/>
      <c r="BE18" s="125"/>
      <c r="BF18" s="125" t="s">
        <v>281</v>
      </c>
      <c r="BG18" s="125" t="s">
        <v>281</v>
      </c>
      <c r="BH18" s="125" t="s">
        <v>281</v>
      </c>
    </row>
    <row r="19" spans="1:60" hidden="1">
      <c r="A19" s="115">
        <v>72</v>
      </c>
      <c r="B19" s="116" t="s">
        <v>83</v>
      </c>
      <c r="C19" s="116"/>
      <c r="D19" s="119"/>
      <c r="E19" s="119"/>
      <c r="F19" s="119">
        <v>144</v>
      </c>
      <c r="G19" s="119"/>
      <c r="H19" s="119"/>
      <c r="I19" s="119"/>
      <c r="J19" s="133"/>
      <c r="K19" s="132">
        <f>150*SUM(D19:I19)</f>
        <v>21600</v>
      </c>
      <c r="L19" s="132">
        <v>150</v>
      </c>
      <c r="M19" s="132">
        <f t="shared" si="24"/>
        <v>144</v>
      </c>
      <c r="N19" s="137">
        <f t="shared" si="1"/>
        <v>21600</v>
      </c>
      <c r="O19" s="132">
        <f t="shared" si="2"/>
        <v>300</v>
      </c>
      <c r="P19" s="137"/>
      <c r="Q19" s="137"/>
      <c r="R19" s="137"/>
      <c r="T19" s="119">
        <f t="shared" si="26"/>
        <v>0</v>
      </c>
      <c r="U19" s="119">
        <f t="shared" si="26"/>
        <v>0</v>
      </c>
      <c r="V19" s="119">
        <f t="shared" si="5"/>
        <v>2</v>
      </c>
      <c r="W19" s="119">
        <f t="shared" si="5"/>
        <v>0</v>
      </c>
      <c r="X19" s="119">
        <f t="shared" si="5"/>
        <v>0</v>
      </c>
      <c r="Y19" s="119">
        <f t="shared" si="5"/>
        <v>0</v>
      </c>
      <c r="Z19" s="119"/>
      <c r="AA19" s="115">
        <v>72</v>
      </c>
      <c r="AB19" s="121">
        <f t="shared" si="27"/>
        <v>0</v>
      </c>
      <c r="AC19" s="121">
        <f t="shared" si="28"/>
        <v>0</v>
      </c>
      <c r="AD19" s="121">
        <f t="shared" si="6"/>
        <v>144</v>
      </c>
      <c r="AE19" s="121">
        <f t="shared" si="7"/>
        <v>0</v>
      </c>
      <c r="AF19" s="121">
        <f t="shared" si="8"/>
        <v>0</v>
      </c>
      <c r="AG19" s="121">
        <f t="shared" si="9"/>
        <v>0</v>
      </c>
      <c r="AH19" s="115">
        <v>72</v>
      </c>
      <c r="AI19" s="124">
        <f t="shared" si="10"/>
        <v>0</v>
      </c>
      <c r="AJ19" s="124">
        <f t="shared" si="11"/>
        <v>0</v>
      </c>
      <c r="AK19" s="124">
        <f t="shared" si="12"/>
        <v>144</v>
      </c>
      <c r="AL19" s="124">
        <f t="shared" si="13"/>
        <v>0</v>
      </c>
      <c r="AM19" s="124">
        <f t="shared" si="14"/>
        <v>0</v>
      </c>
      <c r="AN19" s="124">
        <f t="shared" si="15"/>
        <v>0</v>
      </c>
      <c r="AO19" s="129">
        <f t="shared" si="16"/>
        <v>0</v>
      </c>
      <c r="AP19" s="128">
        <f t="shared" si="17"/>
        <v>0</v>
      </c>
      <c r="AQ19" s="128">
        <f t="shared" si="18"/>
        <v>0</v>
      </c>
      <c r="AR19" s="128">
        <f t="shared" si="19"/>
        <v>0</v>
      </c>
      <c r="AS19" s="128">
        <f t="shared" si="20"/>
        <v>0</v>
      </c>
      <c r="AT19" s="128">
        <f t="shared" si="21"/>
        <v>0</v>
      </c>
      <c r="AU19" s="128">
        <f t="shared" si="22"/>
        <v>0</v>
      </c>
      <c r="BB19" s="115">
        <v>12</v>
      </c>
      <c r="BC19" s="124">
        <v>21</v>
      </c>
      <c r="BD19" s="124">
        <v>16</v>
      </c>
      <c r="BE19" s="124">
        <f t="shared" ref="BC19:BH33" si="30">$AH19*AP19</f>
        <v>0</v>
      </c>
      <c r="BF19" s="124">
        <f t="shared" si="30"/>
        <v>0</v>
      </c>
      <c r="BG19" s="124">
        <f t="shared" si="30"/>
        <v>0</v>
      </c>
      <c r="BH19" s="124">
        <f t="shared" si="30"/>
        <v>0</v>
      </c>
    </row>
    <row r="20" spans="1:60" hidden="1">
      <c r="A20" s="115">
        <v>72</v>
      </c>
      <c r="B20" s="116" t="s">
        <v>3</v>
      </c>
      <c r="C20" s="116"/>
      <c r="D20" s="119"/>
      <c r="E20" s="119"/>
      <c r="F20" s="119">
        <v>144</v>
      </c>
      <c r="G20" s="119"/>
      <c r="H20" s="119"/>
      <c r="I20" s="119"/>
      <c r="J20" s="133"/>
      <c r="K20" s="132">
        <f>150*SUM(D20:I20)</f>
        <v>21600</v>
      </c>
      <c r="L20" s="132">
        <v>150</v>
      </c>
      <c r="M20" s="132">
        <f t="shared" si="24"/>
        <v>144</v>
      </c>
      <c r="N20" s="137">
        <f t="shared" si="1"/>
        <v>21600</v>
      </c>
      <c r="O20" s="132">
        <f t="shared" si="2"/>
        <v>300</v>
      </c>
      <c r="P20" s="137"/>
      <c r="Q20" s="137"/>
      <c r="R20" s="137"/>
      <c r="T20" s="119">
        <f t="shared" si="26"/>
        <v>0</v>
      </c>
      <c r="U20" s="119">
        <f t="shared" si="26"/>
        <v>0</v>
      </c>
      <c r="V20" s="119">
        <f t="shared" si="5"/>
        <v>2</v>
      </c>
      <c r="W20" s="119">
        <f t="shared" si="5"/>
        <v>0</v>
      </c>
      <c r="X20" s="119">
        <f t="shared" si="5"/>
        <v>0</v>
      </c>
      <c r="Y20" s="119">
        <f t="shared" si="5"/>
        <v>0</v>
      </c>
      <c r="Z20" s="119"/>
      <c r="AA20" s="115">
        <v>72</v>
      </c>
      <c r="AB20" s="121">
        <f t="shared" si="27"/>
        <v>0</v>
      </c>
      <c r="AC20" s="121">
        <f t="shared" si="28"/>
        <v>0</v>
      </c>
      <c r="AD20" s="121">
        <f t="shared" si="6"/>
        <v>144</v>
      </c>
      <c r="AE20" s="121">
        <f t="shared" si="7"/>
        <v>0</v>
      </c>
      <c r="AF20" s="121">
        <f t="shared" si="8"/>
        <v>0</v>
      </c>
      <c r="AG20" s="121">
        <f t="shared" si="9"/>
        <v>0</v>
      </c>
      <c r="AH20" s="115">
        <v>72</v>
      </c>
      <c r="AI20" s="124">
        <f t="shared" si="10"/>
        <v>0</v>
      </c>
      <c r="AJ20" s="124">
        <f t="shared" si="11"/>
        <v>0</v>
      </c>
      <c r="AK20" s="124">
        <f t="shared" si="12"/>
        <v>144</v>
      </c>
      <c r="AL20" s="124">
        <f t="shared" si="13"/>
        <v>0</v>
      </c>
      <c r="AM20" s="124">
        <f t="shared" si="14"/>
        <v>0</v>
      </c>
      <c r="AN20" s="124">
        <f t="shared" si="15"/>
        <v>0</v>
      </c>
      <c r="AO20" s="129">
        <f t="shared" si="16"/>
        <v>0</v>
      </c>
      <c r="AP20" s="128">
        <f t="shared" si="17"/>
        <v>0</v>
      </c>
      <c r="AQ20" s="128">
        <f t="shared" si="18"/>
        <v>0</v>
      </c>
      <c r="AR20" s="128">
        <f t="shared" si="19"/>
        <v>0</v>
      </c>
      <c r="AS20" s="128">
        <f t="shared" si="20"/>
        <v>0</v>
      </c>
      <c r="AT20" s="128">
        <f t="shared" si="21"/>
        <v>0</v>
      </c>
      <c r="AU20" s="128">
        <f t="shared" si="22"/>
        <v>0</v>
      </c>
      <c r="BB20" s="115">
        <v>24</v>
      </c>
      <c r="BC20" s="124">
        <v>42</v>
      </c>
      <c r="BD20" s="124">
        <v>16</v>
      </c>
      <c r="BE20" s="124">
        <f t="shared" si="30"/>
        <v>0</v>
      </c>
      <c r="BF20" s="124">
        <f t="shared" si="30"/>
        <v>0</v>
      </c>
      <c r="BG20" s="124">
        <f t="shared" si="30"/>
        <v>0</v>
      </c>
      <c r="BH20" s="124">
        <f t="shared" si="30"/>
        <v>0</v>
      </c>
    </row>
    <row r="21" spans="1:60" hidden="1">
      <c r="A21" s="115">
        <v>144</v>
      </c>
      <c r="B21" s="116" t="s">
        <v>26</v>
      </c>
      <c r="C21" s="116" t="s">
        <v>1</v>
      </c>
      <c r="D21" s="119"/>
      <c r="E21" s="119"/>
      <c r="F21" s="119"/>
      <c r="G21" s="119"/>
      <c r="H21" s="119">
        <v>30</v>
      </c>
      <c r="I21" s="119"/>
      <c r="J21" s="133"/>
      <c r="K21" s="132">
        <f>120*SUM(D21:I21)</f>
        <v>3600</v>
      </c>
      <c r="L21" s="132">
        <v>120</v>
      </c>
      <c r="M21" s="132">
        <f t="shared" si="24"/>
        <v>30</v>
      </c>
      <c r="N21" s="137">
        <f>L21*SUM(D21:I21)</f>
        <v>3600</v>
      </c>
      <c r="O21" s="132">
        <f t="shared" si="2"/>
        <v>25</v>
      </c>
      <c r="P21" s="137"/>
      <c r="Q21" s="137"/>
      <c r="R21" s="137"/>
      <c r="T21" s="119">
        <f t="shared" si="26"/>
        <v>0</v>
      </c>
      <c r="U21" s="119">
        <f t="shared" si="26"/>
        <v>0</v>
      </c>
      <c r="V21" s="119">
        <f t="shared" si="5"/>
        <v>0</v>
      </c>
      <c r="W21" s="119">
        <f t="shared" si="5"/>
        <v>0</v>
      </c>
      <c r="X21" s="119">
        <f t="shared" si="5"/>
        <v>0.20833333333333334</v>
      </c>
      <c r="Y21" s="119">
        <f t="shared" si="5"/>
        <v>0</v>
      </c>
      <c r="Z21" s="119"/>
      <c r="AA21" s="115">
        <v>144</v>
      </c>
      <c r="AB21" s="121">
        <f t="shared" si="27"/>
        <v>0</v>
      </c>
      <c r="AC21" s="121">
        <f t="shared" si="28"/>
        <v>0</v>
      </c>
      <c r="AD21" s="121">
        <f t="shared" si="6"/>
        <v>0</v>
      </c>
      <c r="AE21" s="121">
        <f t="shared" si="7"/>
        <v>0</v>
      </c>
      <c r="AF21" s="121">
        <f t="shared" si="8"/>
        <v>30</v>
      </c>
      <c r="AG21" s="121">
        <f t="shared" si="9"/>
        <v>0</v>
      </c>
      <c r="AH21" s="115">
        <v>144</v>
      </c>
      <c r="AI21" s="124">
        <f t="shared" si="10"/>
        <v>0</v>
      </c>
      <c r="AJ21" s="124">
        <f t="shared" si="11"/>
        <v>0</v>
      </c>
      <c r="AK21" s="124">
        <f t="shared" si="12"/>
        <v>0</v>
      </c>
      <c r="AL21" s="124">
        <f t="shared" si="13"/>
        <v>0</v>
      </c>
      <c r="AM21" s="124">
        <f t="shared" si="14"/>
        <v>30</v>
      </c>
      <c r="AN21" s="124">
        <f t="shared" si="15"/>
        <v>0</v>
      </c>
      <c r="AO21" s="129">
        <f t="shared" si="16"/>
        <v>0</v>
      </c>
      <c r="AP21" s="128">
        <f t="shared" si="17"/>
        <v>0</v>
      </c>
      <c r="AQ21" s="128">
        <f t="shared" si="18"/>
        <v>0</v>
      </c>
      <c r="AR21" s="128">
        <f t="shared" si="19"/>
        <v>0</v>
      </c>
      <c r="AS21" s="128">
        <f t="shared" si="20"/>
        <v>0</v>
      </c>
      <c r="AT21" s="128">
        <f t="shared" si="21"/>
        <v>0</v>
      </c>
      <c r="AU21" s="128">
        <f t="shared" si="22"/>
        <v>0</v>
      </c>
      <c r="BB21" s="115">
        <v>12</v>
      </c>
      <c r="BC21" s="124">
        <v>21</v>
      </c>
      <c r="BD21" s="124">
        <f t="shared" si="30"/>
        <v>0</v>
      </c>
      <c r="BE21" s="124">
        <f t="shared" si="30"/>
        <v>0</v>
      </c>
      <c r="BF21" s="124">
        <f t="shared" si="30"/>
        <v>0</v>
      </c>
      <c r="BG21" s="124">
        <f t="shared" si="30"/>
        <v>0</v>
      </c>
      <c r="BH21" s="124">
        <f t="shared" si="30"/>
        <v>0</v>
      </c>
    </row>
    <row r="22" spans="1:60" hidden="1">
      <c r="A22" s="115">
        <v>144</v>
      </c>
      <c r="B22" s="116" t="s">
        <v>26</v>
      </c>
      <c r="C22" s="116" t="s">
        <v>5</v>
      </c>
      <c r="D22" s="119"/>
      <c r="E22" s="119"/>
      <c r="F22" s="119"/>
      <c r="G22" s="119"/>
      <c r="H22" s="119">
        <v>30</v>
      </c>
      <c r="I22" s="119"/>
      <c r="J22" s="133"/>
      <c r="K22" s="132">
        <f>120*SUM(D22:I22)</f>
        <v>3600</v>
      </c>
      <c r="L22" s="132">
        <v>120</v>
      </c>
      <c r="M22" s="132">
        <f t="shared" si="24"/>
        <v>30</v>
      </c>
      <c r="N22" s="137">
        <f t="shared" si="1"/>
        <v>3600</v>
      </c>
      <c r="O22" s="132">
        <f t="shared" si="2"/>
        <v>25</v>
      </c>
      <c r="P22" s="137"/>
      <c r="Q22" s="137"/>
      <c r="R22" s="137"/>
      <c r="T22" s="119">
        <f t="shared" si="26"/>
        <v>0</v>
      </c>
      <c r="U22" s="119">
        <f t="shared" si="26"/>
        <v>0</v>
      </c>
      <c r="V22" s="119">
        <f t="shared" si="5"/>
        <v>0</v>
      </c>
      <c r="W22" s="119">
        <f t="shared" si="5"/>
        <v>0</v>
      </c>
      <c r="X22" s="119">
        <f t="shared" si="5"/>
        <v>0.20833333333333334</v>
      </c>
      <c r="Y22" s="119">
        <f t="shared" si="5"/>
        <v>0</v>
      </c>
      <c r="Z22" s="119"/>
      <c r="AA22" s="115">
        <v>144</v>
      </c>
      <c r="AB22" s="121">
        <f t="shared" si="27"/>
        <v>0</v>
      </c>
      <c r="AC22" s="121">
        <f t="shared" si="28"/>
        <v>0</v>
      </c>
      <c r="AD22" s="121">
        <f t="shared" si="6"/>
        <v>0</v>
      </c>
      <c r="AE22" s="121">
        <f t="shared" si="7"/>
        <v>0</v>
      </c>
      <c r="AF22" s="121">
        <f t="shared" si="8"/>
        <v>30</v>
      </c>
      <c r="AG22" s="121">
        <f t="shared" si="9"/>
        <v>0</v>
      </c>
      <c r="AH22" s="115">
        <v>144</v>
      </c>
      <c r="AI22" s="124">
        <f t="shared" si="10"/>
        <v>0</v>
      </c>
      <c r="AJ22" s="124">
        <f t="shared" si="11"/>
        <v>0</v>
      </c>
      <c r="AK22" s="124">
        <f t="shared" si="12"/>
        <v>0</v>
      </c>
      <c r="AL22" s="124">
        <f t="shared" si="13"/>
        <v>0</v>
      </c>
      <c r="AM22" s="124">
        <f t="shared" si="14"/>
        <v>30</v>
      </c>
      <c r="AN22" s="124">
        <f t="shared" si="15"/>
        <v>0</v>
      </c>
      <c r="AO22" s="129">
        <f t="shared" si="16"/>
        <v>0</v>
      </c>
      <c r="AP22" s="128">
        <f t="shared" si="17"/>
        <v>0</v>
      </c>
      <c r="AQ22" s="128">
        <f t="shared" si="18"/>
        <v>0</v>
      </c>
      <c r="AR22" s="128">
        <f t="shared" si="19"/>
        <v>0</v>
      </c>
      <c r="AS22" s="128">
        <f t="shared" si="20"/>
        <v>0</v>
      </c>
      <c r="AT22" s="128">
        <f t="shared" si="21"/>
        <v>0</v>
      </c>
      <c r="AU22" s="128">
        <f t="shared" si="22"/>
        <v>0</v>
      </c>
      <c r="BB22" s="115">
        <v>12</v>
      </c>
      <c r="BC22" s="124">
        <v>21</v>
      </c>
      <c r="BD22" s="124">
        <f t="shared" si="30"/>
        <v>0</v>
      </c>
      <c r="BE22" s="124">
        <f t="shared" si="30"/>
        <v>0</v>
      </c>
      <c r="BF22" s="124">
        <f t="shared" si="30"/>
        <v>0</v>
      </c>
      <c r="BG22" s="124">
        <f t="shared" si="30"/>
        <v>0</v>
      </c>
      <c r="BH22" s="124">
        <f t="shared" si="30"/>
        <v>0</v>
      </c>
    </row>
    <row r="23" spans="1:60" hidden="1">
      <c r="A23" s="115">
        <v>144</v>
      </c>
      <c r="B23" s="116" t="s">
        <v>26</v>
      </c>
      <c r="C23" s="116" t="s">
        <v>84</v>
      </c>
      <c r="D23" s="119"/>
      <c r="E23" s="119"/>
      <c r="F23" s="119"/>
      <c r="G23" s="119"/>
      <c r="H23" s="119">
        <v>30</v>
      </c>
      <c r="I23" s="119"/>
      <c r="J23" s="133"/>
      <c r="K23" s="132">
        <f>120*SUM(D23:I23)</f>
        <v>3600</v>
      </c>
      <c r="L23" s="132">
        <v>120</v>
      </c>
      <c r="M23" s="132">
        <f t="shared" si="24"/>
        <v>30</v>
      </c>
      <c r="N23" s="137">
        <f t="shared" si="1"/>
        <v>3600</v>
      </c>
      <c r="O23" s="132">
        <f t="shared" si="2"/>
        <v>25</v>
      </c>
      <c r="P23" s="137"/>
      <c r="Q23" s="137"/>
      <c r="R23" s="137"/>
      <c r="T23" s="119">
        <f t="shared" si="26"/>
        <v>0</v>
      </c>
      <c r="U23" s="119">
        <f t="shared" si="26"/>
        <v>0</v>
      </c>
      <c r="V23" s="119">
        <f t="shared" si="5"/>
        <v>0</v>
      </c>
      <c r="W23" s="119">
        <f t="shared" si="5"/>
        <v>0</v>
      </c>
      <c r="X23" s="119">
        <f t="shared" si="5"/>
        <v>0.20833333333333334</v>
      </c>
      <c r="Y23" s="119">
        <f t="shared" si="5"/>
        <v>0</v>
      </c>
      <c r="Z23" s="119"/>
      <c r="AA23" s="115">
        <v>144</v>
      </c>
      <c r="AB23" s="121">
        <f t="shared" si="27"/>
        <v>0</v>
      </c>
      <c r="AC23" s="121">
        <f t="shared" si="28"/>
        <v>0</v>
      </c>
      <c r="AD23" s="121">
        <f t="shared" si="6"/>
        <v>0</v>
      </c>
      <c r="AE23" s="121">
        <f t="shared" si="7"/>
        <v>0</v>
      </c>
      <c r="AF23" s="121">
        <f t="shared" si="8"/>
        <v>30</v>
      </c>
      <c r="AG23" s="121">
        <f t="shared" si="9"/>
        <v>0</v>
      </c>
      <c r="AH23" s="115">
        <v>144</v>
      </c>
      <c r="AI23" s="124">
        <f t="shared" si="10"/>
        <v>0</v>
      </c>
      <c r="AJ23" s="124">
        <f t="shared" si="11"/>
        <v>0</v>
      </c>
      <c r="AK23" s="124">
        <f t="shared" si="12"/>
        <v>0</v>
      </c>
      <c r="AL23" s="124">
        <f t="shared" si="13"/>
        <v>0</v>
      </c>
      <c r="AM23" s="124">
        <f t="shared" si="14"/>
        <v>30</v>
      </c>
      <c r="AN23" s="124">
        <f t="shared" si="15"/>
        <v>0</v>
      </c>
      <c r="AO23" s="129">
        <f t="shared" si="16"/>
        <v>0</v>
      </c>
      <c r="AP23" s="128">
        <f t="shared" si="17"/>
        <v>0</v>
      </c>
      <c r="AQ23" s="128">
        <f t="shared" si="18"/>
        <v>0</v>
      </c>
      <c r="AR23" s="128">
        <f t="shared" si="19"/>
        <v>0</v>
      </c>
      <c r="AS23" s="128">
        <f t="shared" si="20"/>
        <v>0</v>
      </c>
      <c r="AT23" s="128">
        <f t="shared" si="21"/>
        <v>0</v>
      </c>
      <c r="AU23" s="128">
        <f t="shared" si="22"/>
        <v>0</v>
      </c>
      <c r="BB23" s="115">
        <v>12</v>
      </c>
      <c r="BC23" s="124">
        <v>21</v>
      </c>
      <c r="BD23" s="124">
        <f t="shared" si="30"/>
        <v>0</v>
      </c>
      <c r="BE23" s="124">
        <f t="shared" si="30"/>
        <v>0</v>
      </c>
      <c r="BF23" s="124">
        <f t="shared" si="30"/>
        <v>0</v>
      </c>
      <c r="BG23" s="124">
        <f t="shared" si="30"/>
        <v>0</v>
      </c>
      <c r="BH23" s="124">
        <f t="shared" si="30"/>
        <v>0</v>
      </c>
    </row>
    <row r="24" spans="1:60" hidden="1">
      <c r="A24" s="115">
        <v>144</v>
      </c>
      <c r="B24" s="117" t="s">
        <v>87</v>
      </c>
      <c r="C24" s="116"/>
      <c r="D24" s="119">
        <v>144</v>
      </c>
      <c r="E24" s="119"/>
      <c r="F24" s="119"/>
      <c r="G24" s="119"/>
      <c r="H24" s="119"/>
      <c r="I24" s="119"/>
      <c r="J24" s="133"/>
      <c r="K24" s="132">
        <f>10*SUM(D24:I24)</f>
        <v>1440</v>
      </c>
      <c r="L24" s="132">
        <v>10</v>
      </c>
      <c r="M24" s="132">
        <f t="shared" si="24"/>
        <v>144</v>
      </c>
      <c r="N24" s="137">
        <f t="shared" si="1"/>
        <v>1440</v>
      </c>
      <c r="O24" s="132">
        <f t="shared" si="2"/>
        <v>10</v>
      </c>
      <c r="P24" s="137"/>
      <c r="Q24" s="137"/>
      <c r="R24" s="137"/>
      <c r="T24" s="119">
        <f t="shared" si="26"/>
        <v>1</v>
      </c>
      <c r="U24" s="119">
        <f t="shared" si="26"/>
        <v>0</v>
      </c>
      <c r="V24" s="119">
        <f t="shared" si="5"/>
        <v>0</v>
      </c>
      <c r="W24" s="119">
        <f t="shared" si="5"/>
        <v>0</v>
      </c>
      <c r="X24" s="119">
        <f t="shared" si="5"/>
        <v>0</v>
      </c>
      <c r="Y24" s="119">
        <f t="shared" si="5"/>
        <v>0</v>
      </c>
      <c r="Z24" s="119"/>
      <c r="AA24" s="115">
        <v>0</v>
      </c>
      <c r="AB24" s="121">
        <f t="shared" si="27"/>
        <v>0</v>
      </c>
      <c r="AC24" s="121">
        <f t="shared" si="28"/>
        <v>0</v>
      </c>
      <c r="AD24" s="121">
        <f t="shared" si="6"/>
        <v>0</v>
      </c>
      <c r="AE24" s="121">
        <f t="shared" si="7"/>
        <v>0</v>
      </c>
      <c r="AF24" s="121">
        <f t="shared" si="8"/>
        <v>0</v>
      </c>
      <c r="AG24" s="121">
        <f t="shared" si="9"/>
        <v>0</v>
      </c>
      <c r="AH24" s="115">
        <v>0</v>
      </c>
      <c r="AI24" s="124">
        <f t="shared" si="10"/>
        <v>0</v>
      </c>
      <c r="AJ24" s="124">
        <f t="shared" si="11"/>
        <v>0</v>
      </c>
      <c r="AK24" s="124">
        <f t="shared" si="12"/>
        <v>0</v>
      </c>
      <c r="AL24" s="124">
        <f t="shared" si="13"/>
        <v>0</v>
      </c>
      <c r="AM24" s="124">
        <f t="shared" si="14"/>
        <v>0</v>
      </c>
      <c r="AN24" s="124">
        <f t="shared" si="15"/>
        <v>0</v>
      </c>
      <c r="AO24" s="129">
        <f t="shared" si="16"/>
        <v>0</v>
      </c>
      <c r="AP24" s="128">
        <f t="shared" si="17"/>
        <v>0</v>
      </c>
      <c r="AQ24" s="128">
        <f t="shared" si="18"/>
        <v>0</v>
      </c>
      <c r="AR24" s="128">
        <f t="shared" si="19"/>
        <v>0</v>
      </c>
      <c r="AS24" s="128">
        <f t="shared" si="20"/>
        <v>0</v>
      </c>
      <c r="AT24" s="128">
        <f t="shared" si="21"/>
        <v>0</v>
      </c>
      <c r="AU24" s="128">
        <f t="shared" si="22"/>
        <v>0</v>
      </c>
      <c r="BB24" s="115">
        <v>12</v>
      </c>
      <c r="BC24" s="124">
        <v>21</v>
      </c>
      <c r="BD24" s="124">
        <f t="shared" si="30"/>
        <v>0</v>
      </c>
      <c r="BE24" s="124">
        <f t="shared" si="30"/>
        <v>0</v>
      </c>
      <c r="BF24" s="124">
        <f t="shared" si="30"/>
        <v>0</v>
      </c>
      <c r="BG24" s="124">
        <f t="shared" si="30"/>
        <v>0</v>
      </c>
      <c r="BH24" s="124">
        <f t="shared" si="30"/>
        <v>0</v>
      </c>
    </row>
    <row r="25" spans="1:60" hidden="1">
      <c r="A25" s="115">
        <v>144</v>
      </c>
      <c r="B25" s="117" t="s">
        <v>88</v>
      </c>
      <c r="C25" s="116"/>
      <c r="D25" s="119">
        <v>500</v>
      </c>
      <c r="E25" s="119"/>
      <c r="F25" s="119"/>
      <c r="G25" s="119"/>
      <c r="H25" s="119"/>
      <c r="I25" s="119"/>
      <c r="J25" s="133"/>
      <c r="K25" s="132">
        <f>20*SUM(D25:I25)</f>
        <v>10000</v>
      </c>
      <c r="L25" s="132">
        <v>20</v>
      </c>
      <c r="M25" s="132">
        <f t="shared" si="24"/>
        <v>500</v>
      </c>
      <c r="N25" s="137">
        <f t="shared" si="1"/>
        <v>10000</v>
      </c>
      <c r="O25" s="132">
        <f t="shared" si="2"/>
        <v>69.444444444444443</v>
      </c>
      <c r="P25" s="137"/>
      <c r="Q25" s="137"/>
      <c r="R25" s="137"/>
      <c r="S25" t="s">
        <v>124</v>
      </c>
      <c r="T25" s="119">
        <f t="shared" si="26"/>
        <v>3.4722222222222223</v>
      </c>
      <c r="U25" s="119">
        <f t="shared" si="26"/>
        <v>0</v>
      </c>
      <c r="V25" s="119">
        <f t="shared" si="5"/>
        <v>0</v>
      </c>
      <c r="W25" s="119">
        <f t="shared" si="5"/>
        <v>0</v>
      </c>
      <c r="X25" s="119">
        <f t="shared" si="5"/>
        <v>0</v>
      </c>
      <c r="Y25" s="119">
        <f t="shared" si="5"/>
        <v>0</v>
      </c>
      <c r="Z25" s="119"/>
      <c r="AA25" s="115">
        <v>0</v>
      </c>
      <c r="AB25" s="121">
        <f t="shared" si="27"/>
        <v>0</v>
      </c>
      <c r="AC25" s="121">
        <f t="shared" si="28"/>
        <v>0</v>
      </c>
      <c r="AD25" s="121">
        <f t="shared" si="6"/>
        <v>0</v>
      </c>
      <c r="AE25" s="121">
        <f t="shared" si="7"/>
        <v>0</v>
      </c>
      <c r="AF25" s="121">
        <f t="shared" si="8"/>
        <v>0</v>
      </c>
      <c r="AG25" s="121">
        <f t="shared" si="9"/>
        <v>0</v>
      </c>
      <c r="AH25" s="115">
        <v>0</v>
      </c>
      <c r="AI25" s="124">
        <f t="shared" si="10"/>
        <v>0</v>
      </c>
      <c r="AJ25" s="124">
        <f t="shared" si="11"/>
        <v>0</v>
      </c>
      <c r="AK25" s="124">
        <f t="shared" si="12"/>
        <v>0</v>
      </c>
      <c r="AL25" s="124">
        <f t="shared" si="13"/>
        <v>0</v>
      </c>
      <c r="AM25" s="124">
        <f t="shared" si="14"/>
        <v>0</v>
      </c>
      <c r="AN25" s="124">
        <f t="shared" si="15"/>
        <v>0</v>
      </c>
      <c r="AO25" s="129">
        <f t="shared" si="16"/>
        <v>0</v>
      </c>
      <c r="AP25" s="128">
        <f t="shared" si="17"/>
        <v>0</v>
      </c>
      <c r="AQ25" s="128">
        <f t="shared" si="18"/>
        <v>0</v>
      </c>
      <c r="AR25" s="128">
        <f t="shared" si="19"/>
        <v>0</v>
      </c>
      <c r="AS25" s="128">
        <f t="shared" si="20"/>
        <v>0</v>
      </c>
      <c r="AT25" s="128">
        <f t="shared" si="21"/>
        <v>0</v>
      </c>
      <c r="AU25" s="128">
        <f t="shared" si="22"/>
        <v>0</v>
      </c>
      <c r="BB25" s="115">
        <v>36</v>
      </c>
      <c r="BC25" s="124">
        <f t="shared" si="30"/>
        <v>0</v>
      </c>
      <c r="BD25" s="124">
        <f t="shared" si="30"/>
        <v>0</v>
      </c>
      <c r="BE25" s="124">
        <f t="shared" si="30"/>
        <v>0</v>
      </c>
      <c r="BF25" s="124">
        <f t="shared" si="30"/>
        <v>0</v>
      </c>
      <c r="BG25" s="124">
        <f t="shared" si="30"/>
        <v>0</v>
      </c>
      <c r="BH25" s="124">
        <f t="shared" si="30"/>
        <v>0</v>
      </c>
    </row>
    <row r="26" spans="1:60">
      <c r="A26" s="118" t="s">
        <v>82</v>
      </c>
      <c r="B26" s="67"/>
      <c r="C26" s="67"/>
      <c r="D26" s="118"/>
      <c r="E26" s="118"/>
      <c r="F26" s="118"/>
      <c r="G26" s="118"/>
      <c r="H26" s="118"/>
      <c r="I26" s="118"/>
      <c r="J26" t="s">
        <v>122</v>
      </c>
      <c r="K26" s="152">
        <f>SUM(K17:K25)</f>
        <v>83440</v>
      </c>
      <c r="M26" t="s">
        <v>217</v>
      </c>
      <c r="N26" s="152">
        <f>SUM(N17:N25)</f>
        <v>83440</v>
      </c>
      <c r="P26" s="18"/>
      <c r="Q26" s="18"/>
      <c r="R26" s="18"/>
      <c r="S26">
        <f>K26/144</f>
        <v>579.44444444444446</v>
      </c>
      <c r="AA26" t="s">
        <v>295</v>
      </c>
      <c r="BB26" s="115">
        <v>36</v>
      </c>
      <c r="BC26" s="124">
        <f t="shared" si="30"/>
        <v>0</v>
      </c>
      <c r="BD26" s="124">
        <f t="shared" si="30"/>
        <v>0</v>
      </c>
      <c r="BE26" s="124">
        <f t="shared" si="30"/>
        <v>0</v>
      </c>
      <c r="BF26" s="124">
        <f t="shared" si="30"/>
        <v>0</v>
      </c>
      <c r="BG26" s="124">
        <f t="shared" si="30"/>
        <v>0</v>
      </c>
      <c r="BH26" s="124">
        <f t="shared" si="30"/>
        <v>0</v>
      </c>
    </row>
    <row r="27" spans="1:60" ht="30" customHeight="1">
      <c r="A27" s="132" t="s">
        <v>86</v>
      </c>
      <c r="B27" s="116" t="s">
        <v>81</v>
      </c>
      <c r="C27" s="116" t="s">
        <v>15</v>
      </c>
      <c r="D27" s="116" t="s">
        <v>16</v>
      </c>
      <c r="E27" s="116" t="s">
        <v>17</v>
      </c>
      <c r="F27" s="116" t="s">
        <v>18</v>
      </c>
      <c r="G27" s="116" t="s">
        <v>19</v>
      </c>
      <c r="H27" s="116" t="s">
        <v>24</v>
      </c>
      <c r="I27" s="116" t="s">
        <v>23</v>
      </c>
      <c r="J27" s="116" t="s">
        <v>85</v>
      </c>
      <c r="K27" s="116" t="s">
        <v>125</v>
      </c>
      <c r="L27" s="116" t="s">
        <v>126</v>
      </c>
      <c r="M27" s="116" t="s">
        <v>131</v>
      </c>
      <c r="N27" s="129" t="s">
        <v>127</v>
      </c>
      <c r="O27" s="116" t="s">
        <v>123</v>
      </c>
      <c r="P27" s="116" t="s">
        <v>129</v>
      </c>
      <c r="Q27" s="116" t="s">
        <v>130</v>
      </c>
      <c r="R27" s="116" t="s">
        <v>128</v>
      </c>
      <c r="S27" s="116"/>
      <c r="T27" s="116" t="s">
        <v>16</v>
      </c>
      <c r="U27" s="116" t="s">
        <v>17</v>
      </c>
      <c r="V27" s="116" t="s">
        <v>18</v>
      </c>
      <c r="W27" s="116" t="s">
        <v>19</v>
      </c>
      <c r="X27" s="116" t="s">
        <v>24</v>
      </c>
      <c r="Y27" s="116" t="s">
        <v>23</v>
      </c>
      <c r="Z27" s="116"/>
      <c r="AA27" s="116" t="s">
        <v>111</v>
      </c>
      <c r="AB27" s="153" t="s">
        <v>16</v>
      </c>
      <c r="AC27" s="153" t="s">
        <v>17</v>
      </c>
      <c r="AD27" s="153" t="s">
        <v>18</v>
      </c>
      <c r="AE27" s="153" t="s">
        <v>19</v>
      </c>
      <c r="AF27" s="153" t="s">
        <v>24</v>
      </c>
      <c r="AG27" s="153" t="s">
        <v>23</v>
      </c>
      <c r="BB27" s="115">
        <v>36</v>
      </c>
      <c r="BC27" s="124">
        <f t="shared" si="30"/>
        <v>0</v>
      </c>
      <c r="BD27" s="124">
        <f t="shared" si="30"/>
        <v>0</v>
      </c>
      <c r="BE27" s="124">
        <f t="shared" si="30"/>
        <v>0</v>
      </c>
      <c r="BF27" s="124">
        <f t="shared" si="30"/>
        <v>0</v>
      </c>
      <c r="BG27" s="124">
        <f t="shared" si="30"/>
        <v>0</v>
      </c>
      <c r="BH27" s="124">
        <f t="shared" si="30"/>
        <v>0</v>
      </c>
    </row>
    <row r="28" spans="1:60">
      <c r="A28" s="132"/>
      <c r="B28" s="116"/>
      <c r="C28" s="116"/>
      <c r="D28" s="116"/>
      <c r="E28" s="116"/>
      <c r="F28" s="116"/>
      <c r="G28" s="116"/>
      <c r="H28" s="116"/>
      <c r="I28" s="116"/>
      <c r="J28" s="116"/>
      <c r="K28" s="116"/>
      <c r="L28" s="116"/>
      <c r="M28" s="116"/>
      <c r="N28" s="116"/>
      <c r="O28" s="116"/>
      <c r="P28" s="116"/>
      <c r="Q28" s="116"/>
      <c r="R28" s="116"/>
      <c r="S28" s="116"/>
      <c r="T28" s="116"/>
      <c r="U28" s="116"/>
      <c r="V28" s="116"/>
      <c r="W28" s="116"/>
      <c r="X28" s="116"/>
      <c r="Y28" s="116"/>
      <c r="Z28" s="116"/>
      <c r="AA28" s="116"/>
      <c r="AB28" s="153"/>
      <c r="AC28" s="153" t="s">
        <v>281</v>
      </c>
      <c r="AD28" s="153" t="s">
        <v>281</v>
      </c>
      <c r="AE28" s="153"/>
      <c r="AF28" s="153"/>
      <c r="AG28" s="153"/>
      <c r="BB28" s="115">
        <v>36</v>
      </c>
      <c r="BC28" s="124">
        <f t="shared" si="30"/>
        <v>0</v>
      </c>
      <c r="BD28" s="124">
        <f t="shared" si="30"/>
        <v>0</v>
      </c>
      <c r="BE28" s="124">
        <f t="shared" si="30"/>
        <v>0</v>
      </c>
      <c r="BF28" s="124">
        <f t="shared" si="30"/>
        <v>0</v>
      </c>
      <c r="BG28" s="124">
        <f t="shared" si="30"/>
        <v>0</v>
      </c>
      <c r="BH28" s="124">
        <f t="shared" si="30"/>
        <v>0</v>
      </c>
    </row>
    <row r="29" spans="1:60">
      <c r="A29" s="132"/>
      <c r="B29" s="116" t="s">
        <v>0</v>
      </c>
      <c r="C29" s="116" t="s">
        <v>1</v>
      </c>
      <c r="D29" s="116">
        <v>42</v>
      </c>
      <c r="E29" s="116">
        <v>16</v>
      </c>
      <c r="F29" s="116"/>
      <c r="G29" s="116"/>
      <c r="H29" s="116"/>
      <c r="I29" s="116"/>
      <c r="J29" s="116"/>
      <c r="K29" s="116">
        <v>4060</v>
      </c>
      <c r="L29" s="116">
        <v>70</v>
      </c>
      <c r="M29" s="116">
        <v>58</v>
      </c>
      <c r="N29" s="116">
        <v>4060</v>
      </c>
      <c r="O29" s="116">
        <v>169.16666666666666</v>
      </c>
      <c r="P29" s="116">
        <v>169.16666666666666</v>
      </c>
      <c r="Q29" s="116">
        <v>579.44444444444446</v>
      </c>
      <c r="R29" s="116">
        <v>748.61111111111109</v>
      </c>
      <c r="S29" s="116"/>
      <c r="T29" s="116">
        <v>1.75</v>
      </c>
      <c r="U29" s="116">
        <v>0.66666666666666663</v>
      </c>
      <c r="V29" s="116">
        <v>0</v>
      </c>
      <c r="W29" s="116">
        <v>0</v>
      </c>
      <c r="X29" s="116">
        <v>0</v>
      </c>
      <c r="Y29" s="116">
        <v>0</v>
      </c>
      <c r="Z29" s="116"/>
      <c r="AA29" s="116">
        <v>24</v>
      </c>
      <c r="AB29" s="153">
        <v>0</v>
      </c>
      <c r="AC29" s="121">
        <f>$AA29*U29</f>
        <v>16</v>
      </c>
      <c r="AD29" s="153">
        <v>0</v>
      </c>
      <c r="AE29" s="153">
        <v>0</v>
      </c>
      <c r="AF29" s="153">
        <v>0</v>
      </c>
      <c r="AG29" s="153">
        <v>0</v>
      </c>
      <c r="BB29" s="115">
        <v>72</v>
      </c>
      <c r="BC29" s="124">
        <f t="shared" si="30"/>
        <v>0</v>
      </c>
      <c r="BD29" s="124">
        <f t="shared" si="30"/>
        <v>0</v>
      </c>
      <c r="BE29" s="124">
        <f t="shared" si="30"/>
        <v>0</v>
      </c>
      <c r="BF29" s="124">
        <f t="shared" si="30"/>
        <v>0</v>
      </c>
      <c r="BG29" s="124">
        <f t="shared" si="30"/>
        <v>0</v>
      </c>
      <c r="BH29" s="124">
        <f t="shared" si="30"/>
        <v>0</v>
      </c>
    </row>
    <row r="30" spans="1:60">
      <c r="A30" s="132"/>
      <c r="B30" s="116" t="s">
        <v>4</v>
      </c>
      <c r="C30" s="116" t="s">
        <v>5</v>
      </c>
      <c r="D30" s="116">
        <v>64</v>
      </c>
      <c r="E30" s="116">
        <v>32</v>
      </c>
      <c r="F30" s="116"/>
      <c r="G30" s="116"/>
      <c r="H30" s="116"/>
      <c r="I30" s="116"/>
      <c r="J30" s="116"/>
      <c r="K30" s="116">
        <v>6720</v>
      </c>
      <c r="L30" s="116">
        <v>70</v>
      </c>
      <c r="M30" s="116">
        <v>96</v>
      </c>
      <c r="N30" s="116">
        <v>6720</v>
      </c>
      <c r="O30" s="116">
        <v>140</v>
      </c>
      <c r="P30" s="116">
        <v>140</v>
      </c>
      <c r="Q30" s="116">
        <v>579.44444444444446</v>
      </c>
      <c r="R30" s="116">
        <v>719.44444444444446</v>
      </c>
      <c r="S30" s="116"/>
      <c r="T30" s="116">
        <v>1.3333333333333333</v>
      </c>
      <c r="U30" s="116">
        <v>0.66666666666666663</v>
      </c>
      <c r="V30" s="116">
        <v>0</v>
      </c>
      <c r="W30" s="116">
        <v>0</v>
      </c>
      <c r="X30" s="116">
        <v>0</v>
      </c>
      <c r="Y30" s="116">
        <v>0</v>
      </c>
      <c r="Z30" s="116"/>
      <c r="AA30" s="116">
        <v>24</v>
      </c>
      <c r="AB30" s="153">
        <v>0</v>
      </c>
      <c r="AC30" s="121">
        <f t="shared" ref="AC30:AC43" si="31">$AA30*U30</f>
        <v>16</v>
      </c>
      <c r="AD30" s="153">
        <v>0</v>
      </c>
      <c r="AE30" s="153">
        <v>0</v>
      </c>
      <c r="AF30" s="153">
        <v>0</v>
      </c>
      <c r="AG30" s="153">
        <v>0</v>
      </c>
      <c r="BB30" s="115">
        <v>72</v>
      </c>
      <c r="BC30" s="124">
        <f t="shared" si="30"/>
        <v>0</v>
      </c>
      <c r="BD30" s="124">
        <f t="shared" si="30"/>
        <v>0</v>
      </c>
      <c r="BE30" s="124">
        <f t="shared" si="30"/>
        <v>0</v>
      </c>
      <c r="BF30" s="124">
        <f t="shared" si="30"/>
        <v>0</v>
      </c>
      <c r="BG30" s="124">
        <f t="shared" si="30"/>
        <v>0</v>
      </c>
      <c r="BH30" s="124">
        <f t="shared" si="30"/>
        <v>0</v>
      </c>
    </row>
    <row r="31" spans="1:60">
      <c r="A31" s="132"/>
      <c r="B31" s="116" t="s">
        <v>0</v>
      </c>
      <c r="C31" s="116" t="s">
        <v>77</v>
      </c>
      <c r="D31" s="116">
        <v>16</v>
      </c>
      <c r="E31" s="116">
        <v>8</v>
      </c>
      <c r="F31" s="116"/>
      <c r="G31" s="116"/>
      <c r="H31" s="116"/>
      <c r="I31" s="116"/>
      <c r="J31" s="116"/>
      <c r="K31" s="116">
        <v>1680</v>
      </c>
      <c r="L31" s="116">
        <v>70</v>
      </c>
      <c r="M31" s="116">
        <v>24</v>
      </c>
      <c r="N31" s="116">
        <v>1680</v>
      </c>
      <c r="O31" s="116">
        <v>140</v>
      </c>
      <c r="P31" s="116">
        <v>140</v>
      </c>
      <c r="Q31" s="116">
        <v>579.44444444444446</v>
      </c>
      <c r="R31" s="116">
        <v>719.44444444444446</v>
      </c>
      <c r="S31" s="116"/>
      <c r="T31" s="116">
        <v>1.3333333333333333</v>
      </c>
      <c r="U31" s="116">
        <v>0.66666666666666663</v>
      </c>
      <c r="V31" s="116">
        <v>0</v>
      </c>
      <c r="W31" s="116">
        <v>0</v>
      </c>
      <c r="X31" s="116">
        <v>0</v>
      </c>
      <c r="Y31" s="116">
        <v>0</v>
      </c>
      <c r="Z31" s="116"/>
      <c r="AA31" s="116">
        <v>24</v>
      </c>
      <c r="AB31" s="153">
        <v>0</v>
      </c>
      <c r="AC31" s="121">
        <f t="shared" si="31"/>
        <v>16</v>
      </c>
      <c r="AD31" s="153">
        <v>0</v>
      </c>
      <c r="AE31" s="153">
        <v>0</v>
      </c>
      <c r="AF31" s="153">
        <v>0</v>
      </c>
      <c r="AG31" s="153">
        <v>0</v>
      </c>
      <c r="BB31" s="115">
        <v>72</v>
      </c>
      <c r="BC31" s="124">
        <f t="shared" si="30"/>
        <v>0</v>
      </c>
      <c r="BD31" s="124">
        <f t="shared" si="30"/>
        <v>0</v>
      </c>
      <c r="BE31" s="124">
        <f t="shared" si="30"/>
        <v>0</v>
      </c>
      <c r="BF31" s="124">
        <f t="shared" si="30"/>
        <v>0</v>
      </c>
      <c r="BG31" s="124">
        <f t="shared" si="30"/>
        <v>0</v>
      </c>
      <c r="BH31" s="124">
        <f t="shared" si="30"/>
        <v>0</v>
      </c>
    </row>
    <row r="32" spans="1:60">
      <c r="A32" s="132"/>
      <c r="B32" s="116" t="s">
        <v>4</v>
      </c>
      <c r="C32" s="116" t="s">
        <v>78</v>
      </c>
      <c r="D32" s="116">
        <v>16</v>
      </c>
      <c r="E32" s="116">
        <v>8</v>
      </c>
      <c r="F32" s="116"/>
      <c r="G32" s="116"/>
      <c r="H32" s="116"/>
      <c r="I32" s="116"/>
      <c r="J32" s="116"/>
      <c r="K32" s="116">
        <v>1680</v>
      </c>
      <c r="L32" s="116">
        <v>70</v>
      </c>
      <c r="M32" s="116">
        <v>24</v>
      </c>
      <c r="N32" s="116">
        <v>1680</v>
      </c>
      <c r="O32" s="116">
        <v>140</v>
      </c>
      <c r="P32" s="116">
        <v>140</v>
      </c>
      <c r="Q32" s="116">
        <v>579.44444444444446</v>
      </c>
      <c r="R32" s="116">
        <v>719.44444444444446</v>
      </c>
      <c r="S32" s="116"/>
      <c r="T32" s="116">
        <v>1.3333333333333333</v>
      </c>
      <c r="U32" s="116">
        <v>0.66666666666666663</v>
      </c>
      <c r="V32" s="116">
        <v>0</v>
      </c>
      <c r="W32" s="116">
        <v>0</v>
      </c>
      <c r="X32" s="116">
        <v>0</v>
      </c>
      <c r="Y32" s="116">
        <v>0</v>
      </c>
      <c r="Z32" s="116"/>
      <c r="AA32" s="116">
        <v>24</v>
      </c>
      <c r="AB32" s="153">
        <v>0</v>
      </c>
      <c r="AC32" s="121">
        <f t="shared" si="31"/>
        <v>16</v>
      </c>
      <c r="AD32" s="153">
        <v>0</v>
      </c>
      <c r="AE32" s="153">
        <v>0</v>
      </c>
      <c r="AF32" s="153">
        <v>0</v>
      </c>
      <c r="AG32" s="153">
        <v>0</v>
      </c>
      <c r="BB32" s="115">
        <v>0</v>
      </c>
      <c r="BC32" s="124">
        <f t="shared" si="30"/>
        <v>0</v>
      </c>
      <c r="BD32" s="124">
        <f t="shared" si="30"/>
        <v>0</v>
      </c>
      <c r="BE32" s="124">
        <f t="shared" si="30"/>
        <v>0</v>
      </c>
      <c r="BF32" s="124">
        <f t="shared" si="30"/>
        <v>0</v>
      </c>
      <c r="BG32" s="124">
        <f t="shared" si="30"/>
        <v>0</v>
      </c>
      <c r="BH32" s="124">
        <f t="shared" si="30"/>
        <v>0</v>
      </c>
    </row>
    <row r="33" spans="1:60">
      <c r="A33" s="132"/>
      <c r="B33" s="116" t="s">
        <v>4</v>
      </c>
      <c r="C33" s="116" t="s">
        <v>79</v>
      </c>
      <c r="D33" s="116">
        <v>32</v>
      </c>
      <c r="E33" s="116">
        <v>16</v>
      </c>
      <c r="F33" s="116"/>
      <c r="G33" s="116"/>
      <c r="H33" s="116"/>
      <c r="I33" s="116"/>
      <c r="J33" s="116"/>
      <c r="K33" s="116">
        <v>2400</v>
      </c>
      <c r="L33" s="116">
        <v>50</v>
      </c>
      <c r="M33" s="116">
        <v>48</v>
      </c>
      <c r="N33" s="116">
        <v>2400</v>
      </c>
      <c r="O33" s="116">
        <v>100</v>
      </c>
      <c r="P33" s="116">
        <v>100</v>
      </c>
      <c r="Q33" s="116">
        <v>579.44444444444446</v>
      </c>
      <c r="R33" s="116">
        <v>679.44444444444446</v>
      </c>
      <c r="S33" s="116"/>
      <c r="T33" s="116">
        <v>1.3333333333333333</v>
      </c>
      <c r="U33" s="116">
        <v>0.66666666666666663</v>
      </c>
      <c r="V33" s="116">
        <v>0</v>
      </c>
      <c r="W33" s="116">
        <v>0</v>
      </c>
      <c r="X33" s="116">
        <v>0</v>
      </c>
      <c r="Y33" s="116">
        <v>0</v>
      </c>
      <c r="Z33" s="116"/>
      <c r="AA33" s="116">
        <v>24</v>
      </c>
      <c r="AB33" s="153">
        <v>0</v>
      </c>
      <c r="AC33" s="121">
        <f t="shared" si="31"/>
        <v>16</v>
      </c>
      <c r="AD33" s="153">
        <v>0</v>
      </c>
      <c r="AE33" s="153">
        <v>0</v>
      </c>
      <c r="AF33" s="153">
        <v>0</v>
      </c>
      <c r="AG33" s="153">
        <v>0</v>
      </c>
      <c r="BB33" s="115">
        <v>0</v>
      </c>
      <c r="BC33" s="124">
        <f t="shared" si="30"/>
        <v>0</v>
      </c>
      <c r="BD33" s="124">
        <f t="shared" si="30"/>
        <v>0</v>
      </c>
      <c r="BE33" s="124">
        <f t="shared" si="30"/>
        <v>0</v>
      </c>
      <c r="BF33" s="124">
        <f t="shared" si="30"/>
        <v>0</v>
      </c>
      <c r="BG33" s="124">
        <f t="shared" si="30"/>
        <v>0</v>
      </c>
      <c r="BH33" s="124">
        <f t="shared" si="30"/>
        <v>0</v>
      </c>
    </row>
    <row r="34" spans="1:60">
      <c r="A34" s="132"/>
      <c r="B34" s="116" t="s">
        <v>4</v>
      </c>
      <c r="C34" s="116" t="s">
        <v>80</v>
      </c>
      <c r="D34" s="116">
        <v>32</v>
      </c>
      <c r="E34" s="116">
        <v>16</v>
      </c>
      <c r="F34" s="116"/>
      <c r="G34" s="116"/>
      <c r="H34" s="116"/>
      <c r="I34" s="116"/>
      <c r="J34" s="116"/>
      <c r="K34" s="116">
        <v>2400</v>
      </c>
      <c r="L34" s="116">
        <v>50</v>
      </c>
      <c r="M34" s="116">
        <v>48</v>
      </c>
      <c r="N34" s="116">
        <v>2400</v>
      </c>
      <c r="O34" s="116">
        <v>100</v>
      </c>
      <c r="P34" s="116">
        <v>100</v>
      </c>
      <c r="Q34" s="116">
        <v>579.44444444444446</v>
      </c>
      <c r="R34" s="116">
        <v>679.44444444444446</v>
      </c>
      <c r="S34" s="116"/>
      <c r="T34" s="116">
        <v>1.3333333333333333</v>
      </c>
      <c r="U34" s="116">
        <v>0.66666666666666663</v>
      </c>
      <c r="V34" s="116">
        <v>0</v>
      </c>
      <c r="W34" s="116">
        <v>0</v>
      </c>
      <c r="X34" s="116">
        <v>0</v>
      </c>
      <c r="Y34" s="116">
        <v>0</v>
      </c>
      <c r="Z34" s="116"/>
      <c r="AA34" s="116">
        <v>24</v>
      </c>
      <c r="AB34" s="153">
        <v>0</v>
      </c>
      <c r="AC34" s="121">
        <f t="shared" si="31"/>
        <v>16</v>
      </c>
      <c r="AD34" s="153">
        <v>0</v>
      </c>
      <c r="AE34" s="153">
        <v>0</v>
      </c>
      <c r="AF34" s="153">
        <v>0</v>
      </c>
      <c r="AG34" s="153">
        <v>0</v>
      </c>
    </row>
    <row r="35" spans="1:60">
      <c r="A35" s="132"/>
      <c r="B35" s="116" t="s">
        <v>2</v>
      </c>
      <c r="C35" s="116" t="s">
        <v>6</v>
      </c>
      <c r="D35" s="116"/>
      <c r="E35" s="116"/>
      <c r="F35" s="116"/>
      <c r="G35" s="116">
        <v>180</v>
      </c>
      <c r="H35" s="116"/>
      <c r="I35" s="116"/>
      <c r="J35" s="116"/>
      <c r="K35" s="116">
        <v>9000</v>
      </c>
      <c r="L35" s="116">
        <v>50</v>
      </c>
      <c r="M35" s="116">
        <v>180</v>
      </c>
      <c r="N35" s="116">
        <v>9000</v>
      </c>
      <c r="O35" s="116">
        <v>125</v>
      </c>
      <c r="P35" s="116"/>
      <c r="Q35" s="116"/>
      <c r="R35" s="116"/>
      <c r="S35" s="116"/>
      <c r="T35" s="116">
        <v>0</v>
      </c>
      <c r="U35" s="116">
        <v>0</v>
      </c>
      <c r="V35" s="116">
        <v>0</v>
      </c>
      <c r="W35" s="116">
        <v>2.5</v>
      </c>
      <c r="X35" s="116">
        <v>0</v>
      </c>
      <c r="Y35" s="116">
        <v>0</v>
      </c>
      <c r="Z35" s="116"/>
      <c r="AA35" s="116">
        <v>72</v>
      </c>
      <c r="AB35" s="153">
        <v>0</v>
      </c>
      <c r="AC35" s="121">
        <f t="shared" si="31"/>
        <v>0</v>
      </c>
      <c r="AD35" s="153">
        <v>0</v>
      </c>
      <c r="AE35" s="153">
        <v>180</v>
      </c>
      <c r="AF35" s="153">
        <v>0</v>
      </c>
      <c r="AG35" s="153">
        <v>0</v>
      </c>
    </row>
    <row r="36" spans="1:60">
      <c r="A36" s="132"/>
      <c r="B36" s="116" t="s">
        <v>2</v>
      </c>
      <c r="C36" s="116" t="s">
        <v>7</v>
      </c>
      <c r="D36" s="116"/>
      <c r="E36" s="116"/>
      <c r="F36" s="116"/>
      <c r="G36" s="116">
        <v>180</v>
      </c>
      <c r="H36" s="116"/>
      <c r="I36" s="116"/>
      <c r="J36" s="116"/>
      <c r="K36" s="116">
        <v>9000</v>
      </c>
      <c r="L36" s="116">
        <v>50</v>
      </c>
      <c r="M36" s="116">
        <v>180</v>
      </c>
      <c r="N36" s="116">
        <v>9000</v>
      </c>
      <c r="O36" s="116">
        <v>125</v>
      </c>
      <c r="P36" s="116"/>
      <c r="Q36" s="116"/>
      <c r="R36" s="116"/>
      <c r="S36" s="116"/>
      <c r="T36" s="116">
        <v>0</v>
      </c>
      <c r="U36" s="116">
        <v>0</v>
      </c>
      <c r="V36" s="116">
        <v>0</v>
      </c>
      <c r="W36" s="116">
        <v>2.5</v>
      </c>
      <c r="X36" s="116">
        <v>0</v>
      </c>
      <c r="Y36" s="116">
        <v>0</v>
      </c>
      <c r="Z36" s="116"/>
      <c r="AA36" s="116">
        <v>72</v>
      </c>
      <c r="AB36" s="153">
        <v>0</v>
      </c>
      <c r="AC36" s="121">
        <f t="shared" si="31"/>
        <v>0</v>
      </c>
      <c r="AD36" s="153">
        <v>0</v>
      </c>
      <c r="AE36" s="153">
        <v>180</v>
      </c>
      <c r="AF36" s="153">
        <v>0</v>
      </c>
      <c r="AG36" s="153">
        <v>0</v>
      </c>
    </row>
    <row r="37" spans="1:60">
      <c r="A37" s="132"/>
      <c r="B37" s="116" t="s">
        <v>83</v>
      </c>
      <c r="C37" s="116"/>
      <c r="D37" s="116"/>
      <c r="E37" s="116"/>
      <c r="F37" s="116">
        <v>144</v>
      </c>
      <c r="G37" s="116"/>
      <c r="H37" s="116"/>
      <c r="I37" s="116"/>
      <c r="J37" s="116"/>
      <c r="K37" s="116">
        <v>21600</v>
      </c>
      <c r="L37" s="116">
        <v>150</v>
      </c>
      <c r="M37" s="116">
        <v>144</v>
      </c>
      <c r="N37" s="116">
        <v>21600</v>
      </c>
      <c r="O37" s="116">
        <v>300</v>
      </c>
      <c r="P37" s="116"/>
      <c r="Q37" s="116"/>
      <c r="R37" s="116"/>
      <c r="S37" s="116"/>
      <c r="T37" s="116">
        <v>0</v>
      </c>
      <c r="U37" s="116">
        <v>0</v>
      </c>
      <c r="V37" s="116">
        <v>2</v>
      </c>
      <c r="W37" s="116">
        <v>0</v>
      </c>
      <c r="X37" s="116">
        <v>0</v>
      </c>
      <c r="Y37" s="116">
        <v>0</v>
      </c>
      <c r="Z37" s="116"/>
      <c r="AA37" s="116">
        <v>72</v>
      </c>
      <c r="AB37" s="153">
        <v>0</v>
      </c>
      <c r="AC37" s="121">
        <f t="shared" si="31"/>
        <v>0</v>
      </c>
      <c r="AD37" s="153">
        <v>0</v>
      </c>
      <c r="AE37" s="153">
        <v>0</v>
      </c>
      <c r="AF37" s="153">
        <v>0</v>
      </c>
      <c r="AG37" s="153">
        <v>0</v>
      </c>
    </row>
    <row r="38" spans="1:60">
      <c r="A38" s="132"/>
      <c r="B38" s="116" t="s">
        <v>3</v>
      </c>
      <c r="C38" s="116"/>
      <c r="D38" s="116"/>
      <c r="E38" s="116"/>
      <c r="F38" s="116">
        <v>144</v>
      </c>
      <c r="G38" s="116"/>
      <c r="H38" s="116"/>
      <c r="I38" s="116"/>
      <c r="J38" s="116"/>
      <c r="K38" s="116">
        <v>21600</v>
      </c>
      <c r="L38" s="116">
        <v>150</v>
      </c>
      <c r="M38" s="116">
        <v>144</v>
      </c>
      <c r="N38" s="116">
        <v>21600</v>
      </c>
      <c r="O38" s="116">
        <v>300</v>
      </c>
      <c r="P38" s="116"/>
      <c r="Q38" s="116"/>
      <c r="R38" s="116"/>
      <c r="S38" s="116"/>
      <c r="T38" s="116">
        <v>0</v>
      </c>
      <c r="U38" s="116">
        <v>0</v>
      </c>
      <c r="V38" s="116">
        <v>2</v>
      </c>
      <c r="W38" s="116">
        <v>0</v>
      </c>
      <c r="X38" s="116">
        <v>0</v>
      </c>
      <c r="Y38" s="116">
        <v>0</v>
      </c>
      <c r="Z38" s="116"/>
      <c r="AA38" s="116">
        <v>72</v>
      </c>
      <c r="AB38" s="153">
        <v>0</v>
      </c>
      <c r="AC38" s="121">
        <f t="shared" si="31"/>
        <v>0</v>
      </c>
      <c r="AD38" s="153">
        <v>0</v>
      </c>
      <c r="AE38" s="153">
        <v>0</v>
      </c>
      <c r="AF38" s="153">
        <v>0</v>
      </c>
      <c r="AG38" s="153">
        <v>0</v>
      </c>
    </row>
    <row r="39" spans="1:60">
      <c r="A39" s="132"/>
      <c r="B39" s="116" t="s">
        <v>26</v>
      </c>
      <c r="C39" s="116" t="s">
        <v>1</v>
      </c>
      <c r="D39" s="116"/>
      <c r="E39" s="116"/>
      <c r="F39" s="116"/>
      <c r="G39" s="116"/>
      <c r="H39" s="116">
        <v>30</v>
      </c>
      <c r="I39" s="116"/>
      <c r="J39" s="116"/>
      <c r="K39" s="116">
        <v>3600</v>
      </c>
      <c r="L39" s="116">
        <v>120</v>
      </c>
      <c r="M39" s="116">
        <v>30</v>
      </c>
      <c r="N39" s="116">
        <v>3600</v>
      </c>
      <c r="O39" s="116">
        <v>25</v>
      </c>
      <c r="P39" s="116"/>
      <c r="Q39" s="116"/>
      <c r="R39" s="116"/>
      <c r="S39" s="116"/>
      <c r="T39" s="116">
        <v>0</v>
      </c>
      <c r="U39" s="116">
        <v>0</v>
      </c>
      <c r="V39" s="116">
        <v>0</v>
      </c>
      <c r="W39" s="116">
        <v>0</v>
      </c>
      <c r="X39" s="116">
        <v>0.20833333333333334</v>
      </c>
      <c r="Y39" s="116">
        <v>0</v>
      </c>
      <c r="Z39" s="116"/>
      <c r="AA39" s="116">
        <v>144</v>
      </c>
      <c r="AB39" s="153">
        <v>0</v>
      </c>
      <c r="AC39" s="121">
        <f t="shared" si="31"/>
        <v>0</v>
      </c>
      <c r="AD39" s="153">
        <v>0</v>
      </c>
      <c r="AE39" s="153">
        <v>0</v>
      </c>
      <c r="AF39" s="153">
        <v>30</v>
      </c>
      <c r="AG39" s="153">
        <v>0</v>
      </c>
    </row>
    <row r="40" spans="1:60">
      <c r="A40" s="132"/>
      <c r="B40" s="116" t="s">
        <v>26</v>
      </c>
      <c r="C40" s="116" t="s">
        <v>5</v>
      </c>
      <c r="D40" s="116"/>
      <c r="E40" s="116"/>
      <c r="F40" s="116"/>
      <c r="G40" s="116"/>
      <c r="H40" s="116">
        <v>30</v>
      </c>
      <c r="I40" s="116"/>
      <c r="J40" s="116"/>
      <c r="K40" s="116">
        <v>3600</v>
      </c>
      <c r="L40" s="116">
        <v>120</v>
      </c>
      <c r="M40" s="116">
        <v>30</v>
      </c>
      <c r="N40" s="116">
        <v>3600</v>
      </c>
      <c r="O40" s="116">
        <v>25</v>
      </c>
      <c r="P40" s="116"/>
      <c r="Q40" s="116"/>
      <c r="R40" s="116"/>
      <c r="S40" s="116"/>
      <c r="T40" s="116">
        <v>0</v>
      </c>
      <c r="U40" s="116">
        <v>0</v>
      </c>
      <c r="V40" s="116">
        <v>0</v>
      </c>
      <c r="W40" s="116">
        <v>0</v>
      </c>
      <c r="X40" s="116">
        <v>0.20833333333333334</v>
      </c>
      <c r="Y40" s="116">
        <v>0</v>
      </c>
      <c r="Z40" s="116"/>
      <c r="AA40" s="116">
        <v>144</v>
      </c>
      <c r="AB40" s="153">
        <v>0</v>
      </c>
      <c r="AC40" s="121">
        <f t="shared" si="31"/>
        <v>0</v>
      </c>
      <c r="AD40" s="153">
        <v>0</v>
      </c>
      <c r="AE40" s="153">
        <v>0</v>
      </c>
      <c r="AF40" s="153">
        <v>30</v>
      </c>
      <c r="AG40" s="153">
        <v>0</v>
      </c>
    </row>
    <row r="41" spans="1:60">
      <c r="A41" s="132"/>
      <c r="B41" s="116" t="s">
        <v>26</v>
      </c>
      <c r="C41" s="116" t="s">
        <v>84</v>
      </c>
      <c r="D41" s="116"/>
      <c r="E41" s="116"/>
      <c r="F41" s="116"/>
      <c r="G41" s="116"/>
      <c r="H41" s="116">
        <v>30</v>
      </c>
      <c r="I41" s="116"/>
      <c r="J41" s="116"/>
      <c r="K41" s="116">
        <v>3600</v>
      </c>
      <c r="L41" s="116">
        <v>120</v>
      </c>
      <c r="M41" s="116">
        <v>30</v>
      </c>
      <c r="N41" s="116">
        <v>3600</v>
      </c>
      <c r="O41" s="116">
        <v>25</v>
      </c>
      <c r="P41" s="116"/>
      <c r="Q41" s="116"/>
      <c r="R41" s="116"/>
      <c r="S41" s="116"/>
      <c r="T41" s="116">
        <v>0</v>
      </c>
      <c r="U41" s="116">
        <v>0</v>
      </c>
      <c r="V41" s="116">
        <v>0</v>
      </c>
      <c r="W41" s="116">
        <v>0</v>
      </c>
      <c r="X41" s="116">
        <v>0.20833333333333334</v>
      </c>
      <c r="Y41" s="116">
        <v>0</v>
      </c>
      <c r="Z41" s="116"/>
      <c r="AA41" s="116">
        <v>144</v>
      </c>
      <c r="AB41" s="153">
        <v>0</v>
      </c>
      <c r="AC41" s="121">
        <f t="shared" si="31"/>
        <v>0</v>
      </c>
      <c r="AD41" s="153">
        <v>0</v>
      </c>
      <c r="AE41" s="153">
        <v>0</v>
      </c>
      <c r="AF41" s="153">
        <v>30</v>
      </c>
      <c r="AG41" s="153">
        <v>0</v>
      </c>
    </row>
    <row r="42" spans="1:60">
      <c r="A42" s="132"/>
      <c r="B42" s="116" t="s">
        <v>87</v>
      </c>
      <c r="C42" s="116"/>
      <c r="D42" s="116">
        <v>144</v>
      </c>
      <c r="E42" s="116"/>
      <c r="F42" s="116"/>
      <c r="G42" s="116"/>
      <c r="H42" s="116"/>
      <c r="I42" s="116"/>
      <c r="J42" s="116"/>
      <c r="K42" s="116">
        <v>1440</v>
      </c>
      <c r="L42" s="116">
        <v>10</v>
      </c>
      <c r="M42" s="116">
        <v>144</v>
      </c>
      <c r="N42" s="116">
        <v>1440</v>
      </c>
      <c r="O42" s="116">
        <v>10</v>
      </c>
      <c r="P42" s="116"/>
      <c r="Q42" s="116"/>
      <c r="R42" s="116"/>
      <c r="S42" s="116"/>
      <c r="T42" s="116">
        <v>1</v>
      </c>
      <c r="U42" s="116">
        <v>0</v>
      </c>
      <c r="V42" s="116">
        <v>0</v>
      </c>
      <c r="W42" s="116">
        <v>0</v>
      </c>
      <c r="X42" s="116">
        <v>0</v>
      </c>
      <c r="Y42" s="116">
        <v>0</v>
      </c>
      <c r="Z42" s="116"/>
      <c r="AA42" s="116">
        <v>0</v>
      </c>
      <c r="AB42" s="153">
        <v>0</v>
      </c>
      <c r="AC42" s="121">
        <f t="shared" si="31"/>
        <v>0</v>
      </c>
      <c r="AD42" s="153">
        <v>0</v>
      </c>
      <c r="AE42" s="153">
        <v>0</v>
      </c>
      <c r="AF42" s="153">
        <v>0</v>
      </c>
      <c r="AG42" s="153">
        <v>0</v>
      </c>
    </row>
    <row r="43" spans="1:60">
      <c r="A43" s="132"/>
      <c r="B43" s="116" t="s">
        <v>88</v>
      </c>
      <c r="C43" s="116"/>
      <c r="D43" s="116">
        <v>500</v>
      </c>
      <c r="E43" s="116"/>
      <c r="F43" s="116"/>
      <c r="G43" s="116"/>
      <c r="H43" s="116"/>
      <c r="I43" s="116"/>
      <c r="J43" s="116"/>
      <c r="K43" s="116">
        <v>10000</v>
      </c>
      <c r="L43" s="116">
        <v>20</v>
      </c>
      <c r="M43" s="116">
        <v>500</v>
      </c>
      <c r="N43" s="116">
        <v>10000</v>
      </c>
      <c r="O43" s="116">
        <v>69.444444444444443</v>
      </c>
      <c r="P43" s="116"/>
      <c r="Q43" s="116"/>
      <c r="R43" s="116"/>
      <c r="S43" s="116" t="s">
        <v>124</v>
      </c>
      <c r="T43" s="116">
        <v>3.4722222222222223</v>
      </c>
      <c r="U43" s="116">
        <v>0</v>
      </c>
      <c r="V43" s="116">
        <v>0</v>
      </c>
      <c r="W43" s="116">
        <v>0</v>
      </c>
      <c r="X43" s="116">
        <v>0</v>
      </c>
      <c r="Y43" s="116">
        <v>0</v>
      </c>
      <c r="Z43" s="116"/>
      <c r="AA43" s="116">
        <v>0</v>
      </c>
      <c r="AB43" s="153">
        <v>0</v>
      </c>
      <c r="AC43" s="121">
        <f t="shared" si="31"/>
        <v>0</v>
      </c>
      <c r="AD43" s="153">
        <v>0</v>
      </c>
      <c r="AE43" s="153">
        <v>0</v>
      </c>
      <c r="AF43" s="153">
        <v>0</v>
      </c>
      <c r="AG43" s="153">
        <v>0</v>
      </c>
    </row>
  </sheetData>
  <mergeCells count="5">
    <mergeCell ref="K9:K10"/>
    <mergeCell ref="L9:L10"/>
    <mergeCell ref="M9:M10"/>
    <mergeCell ref="O9:O10"/>
    <mergeCell ref="S9:S1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BH43"/>
  <sheetViews>
    <sheetView topLeftCell="B1" zoomScale="120" zoomScaleNormal="120" workbookViewId="0">
      <selection activeCell="BA14" sqref="BA14"/>
    </sheetView>
  </sheetViews>
  <sheetFormatPr defaultRowHeight="15"/>
  <cols>
    <col min="1" max="1" width="6.28515625" hidden="1" customWidth="1"/>
    <col min="2" max="3" width="6.28515625" customWidth="1"/>
    <col min="4" max="9" width="6.28515625" hidden="1" customWidth="1"/>
    <col min="10" max="10" width="10.42578125" hidden="1" customWidth="1"/>
    <col min="11" max="11" width="16.85546875" hidden="1" customWidth="1"/>
    <col min="12" max="13" width="9.140625" hidden="1" customWidth="1"/>
    <col min="14" max="14" width="11.42578125" hidden="1" customWidth="1"/>
    <col min="15" max="15" width="9.140625" hidden="1" customWidth="1"/>
    <col min="16" max="18" width="11.42578125" hidden="1" customWidth="1"/>
    <col min="19" max="19" width="9.140625" hidden="1" customWidth="1"/>
    <col min="20" max="20" width="10.42578125" hidden="1" customWidth="1"/>
    <col min="21" max="26" width="5.140625" hidden="1" customWidth="1"/>
    <col min="27" max="27" width="5.140625" customWidth="1"/>
    <col min="28" max="28" width="4.5703125" bestFit="1" customWidth="1"/>
    <col min="29" max="29" width="4.140625" bestFit="1" customWidth="1"/>
    <col min="30" max="30" width="6.140625" bestFit="1" customWidth="1"/>
    <col min="31" max="31" width="6.5703125" bestFit="1" customWidth="1"/>
    <col min="32" max="32" width="4.85546875" bestFit="1" customWidth="1"/>
    <col min="33" max="33" width="5.140625" bestFit="1" customWidth="1"/>
    <col min="34" max="34" width="3.5703125" hidden="1" customWidth="1"/>
    <col min="35" max="35" width="5.28515625" hidden="1" customWidth="1"/>
    <col min="36" max="36" width="4.42578125" hidden="1" customWidth="1"/>
    <col min="37" max="37" width="6.140625" hidden="1" customWidth="1"/>
    <col min="38" max="38" width="6.5703125" hidden="1" customWidth="1"/>
    <col min="39" max="39" width="5.28515625" hidden="1" customWidth="1"/>
    <col min="40" max="40" width="5.140625" hidden="1" customWidth="1"/>
    <col min="41" max="41" width="3.140625" hidden="1" customWidth="1"/>
    <col min="42" max="42" width="4.5703125" hidden="1" customWidth="1"/>
    <col min="43" max="43" width="4.140625" hidden="1" customWidth="1"/>
    <col min="44" max="44" width="6.140625" hidden="1" customWidth="1"/>
    <col min="45" max="45" width="6.5703125" hidden="1" customWidth="1"/>
    <col min="46" max="46" width="4.85546875" hidden="1" customWidth="1"/>
    <col min="47" max="47" width="5.140625" hidden="1" customWidth="1"/>
    <col min="48" max="49" width="0" hidden="1" customWidth="1"/>
  </cols>
  <sheetData>
    <row r="1" spans="1:54" ht="23.25">
      <c r="A1" s="58" t="s">
        <v>27</v>
      </c>
      <c r="B1" s="58"/>
      <c r="C1" s="58"/>
      <c r="D1" s="58"/>
      <c r="E1" s="58"/>
      <c r="F1" s="58"/>
      <c r="G1" s="58"/>
      <c r="H1" s="58"/>
      <c r="I1" s="58"/>
      <c r="J1" s="58"/>
      <c r="N1" s="58"/>
      <c r="P1" s="58"/>
      <c r="Q1" s="58"/>
      <c r="R1" s="58"/>
    </row>
    <row r="2" spans="1:54" ht="28.5">
      <c r="A2" s="59" t="s">
        <v>74</v>
      </c>
      <c r="B2" s="59"/>
      <c r="C2" s="59"/>
      <c r="D2" s="59"/>
      <c r="E2" s="59"/>
      <c r="F2" s="59"/>
      <c r="G2" s="59"/>
      <c r="H2" s="59"/>
      <c r="I2" s="59"/>
      <c r="N2" s="59"/>
      <c r="P2" s="59"/>
      <c r="Q2" s="59"/>
      <c r="R2" s="59"/>
      <c r="BA2" s="155">
        <v>44503</v>
      </c>
    </row>
    <row r="3" spans="1:54">
      <c r="BA3">
        <v>1</v>
      </c>
      <c r="BB3" t="s">
        <v>311</v>
      </c>
    </row>
    <row r="4" spans="1:54">
      <c r="F4" t="s">
        <v>138</v>
      </c>
      <c r="G4" s="85" t="s">
        <v>139</v>
      </c>
      <c r="H4" s="23" t="s">
        <v>142</v>
      </c>
      <c r="I4" s="85" t="s">
        <v>144</v>
      </c>
      <c r="J4" s="24" t="str">
        <f>B$5</f>
        <v>00001</v>
      </c>
      <c r="BA4">
        <v>2</v>
      </c>
      <c r="BB4" t="s">
        <v>312</v>
      </c>
    </row>
    <row r="5" spans="1:54">
      <c r="A5" t="s">
        <v>10</v>
      </c>
      <c r="B5" s="2" t="s">
        <v>21</v>
      </c>
      <c r="C5" s="1" t="s">
        <v>11</v>
      </c>
      <c r="G5" s="85" t="s">
        <v>140</v>
      </c>
      <c r="H5" s="85" t="s">
        <v>141</v>
      </c>
      <c r="I5" s="85" t="s">
        <v>143</v>
      </c>
      <c r="J5" s="24" t="str">
        <f t="shared" ref="J5:J6" si="0">B$5</f>
        <v>00001</v>
      </c>
      <c r="BA5">
        <v>3</v>
      </c>
      <c r="BB5" t="s">
        <v>313</v>
      </c>
    </row>
    <row r="6" spans="1:54">
      <c r="C6" s="1"/>
      <c r="G6" s="85" t="s">
        <v>135</v>
      </c>
      <c r="H6" s="85" t="s">
        <v>141</v>
      </c>
      <c r="I6" s="85" t="s">
        <v>144</v>
      </c>
      <c r="J6" s="24" t="str">
        <f t="shared" si="0"/>
        <v>00001</v>
      </c>
      <c r="K6" s="48" t="s">
        <v>145</v>
      </c>
      <c r="BA6">
        <v>4</v>
      </c>
      <c r="BB6" t="s">
        <v>314</v>
      </c>
    </row>
    <row r="7" spans="1:54" ht="30" customHeight="1">
      <c r="A7" s="4" t="s">
        <v>9</v>
      </c>
      <c r="B7" s="4" t="s">
        <v>13</v>
      </c>
      <c r="C7" s="4"/>
      <c r="D7" s="4" t="s">
        <v>12</v>
      </c>
      <c r="E7" s="4">
        <f>SUM(A11:A16)</f>
        <v>144</v>
      </c>
      <c r="F7" s="4"/>
      <c r="G7" s="4" t="s">
        <v>22</v>
      </c>
      <c r="H7" s="60">
        <v>44489</v>
      </c>
      <c r="I7" s="60"/>
      <c r="J7" s="6"/>
      <c r="N7" s="4"/>
      <c r="P7" s="4"/>
      <c r="Q7" s="4"/>
      <c r="R7" s="4"/>
      <c r="AA7" s="65" t="s">
        <v>113</v>
      </c>
      <c r="AB7" s="65"/>
      <c r="AC7" s="65"/>
      <c r="AD7" s="65"/>
      <c r="AE7" s="65"/>
      <c r="AF7" s="65"/>
      <c r="AG7" s="65"/>
      <c r="AT7" t="s">
        <v>247</v>
      </c>
      <c r="BA7" s="1">
        <v>5</v>
      </c>
      <c r="BB7" s="1" t="s">
        <v>320</v>
      </c>
    </row>
    <row r="8" spans="1:54">
      <c r="AB8" s="65"/>
      <c r="AC8" s="65"/>
      <c r="AD8" s="65"/>
      <c r="AE8" s="65"/>
      <c r="AF8" s="65"/>
      <c r="AG8" s="65"/>
    </row>
    <row r="9" spans="1:54" ht="15" customHeight="1">
      <c r="A9" s="111" t="s">
        <v>245</v>
      </c>
      <c r="B9" s="112" t="s">
        <v>81</v>
      </c>
      <c r="C9" s="112" t="s">
        <v>15</v>
      </c>
      <c r="D9" s="119" t="s">
        <v>16</v>
      </c>
      <c r="E9" s="119" t="s">
        <v>17</v>
      </c>
      <c r="F9" s="119" t="s">
        <v>18</v>
      </c>
      <c r="G9" s="119" t="s">
        <v>19</v>
      </c>
      <c r="H9" s="119" t="s">
        <v>24</v>
      </c>
      <c r="I9" s="119" t="s">
        <v>23</v>
      </c>
      <c r="J9" s="45" t="s">
        <v>85</v>
      </c>
      <c r="K9" s="159" t="s">
        <v>125</v>
      </c>
      <c r="L9" s="157" t="s">
        <v>126</v>
      </c>
      <c r="M9" s="159" t="s">
        <v>131</v>
      </c>
      <c r="N9" s="56" t="s">
        <v>127</v>
      </c>
      <c r="O9" s="157" t="s">
        <v>123</v>
      </c>
      <c r="P9" s="56" t="s">
        <v>129</v>
      </c>
      <c r="Q9" s="56" t="s">
        <v>130</v>
      </c>
      <c r="R9" s="56" t="s">
        <v>128</v>
      </c>
      <c r="S9" s="161"/>
      <c r="T9" s="119" t="s">
        <v>16</v>
      </c>
      <c r="U9" s="119" t="s">
        <v>17</v>
      </c>
      <c r="V9" s="119" t="s">
        <v>18</v>
      </c>
      <c r="W9" s="119" t="s">
        <v>19</v>
      </c>
      <c r="X9" s="119" t="s">
        <v>24</v>
      </c>
      <c r="Y9" s="119" t="s">
        <v>23</v>
      </c>
      <c r="Z9" s="123"/>
      <c r="AA9" s="111" t="s">
        <v>111</v>
      </c>
      <c r="AB9" s="121" t="s">
        <v>16</v>
      </c>
      <c r="AC9" s="121" t="s">
        <v>17</v>
      </c>
      <c r="AD9" s="121" t="s">
        <v>18</v>
      </c>
      <c r="AE9" s="121" t="s">
        <v>19</v>
      </c>
      <c r="AF9" s="121" t="s">
        <v>24</v>
      </c>
      <c r="AG9" s="121" t="s">
        <v>23</v>
      </c>
      <c r="AH9" s="111" t="s">
        <v>246</v>
      </c>
      <c r="AI9" s="124" t="s">
        <v>16</v>
      </c>
      <c r="AJ9" s="124" t="s">
        <v>17</v>
      </c>
      <c r="AK9" s="124" t="s">
        <v>18</v>
      </c>
      <c r="AL9" s="124" t="s">
        <v>19</v>
      </c>
      <c r="AM9" s="124" t="s">
        <v>24</v>
      </c>
      <c r="AN9" s="124" t="s">
        <v>23</v>
      </c>
      <c r="AO9" s="111" t="s">
        <v>153</v>
      </c>
      <c r="AP9" s="126" t="s">
        <v>16</v>
      </c>
      <c r="AQ9" s="126" t="s">
        <v>17</v>
      </c>
      <c r="AR9" s="126" t="s">
        <v>18</v>
      </c>
      <c r="AS9" s="126" t="s">
        <v>19</v>
      </c>
      <c r="AT9" s="126" t="s">
        <v>24</v>
      </c>
      <c r="AU9" s="126" t="s">
        <v>23</v>
      </c>
      <c r="BA9" t="s">
        <v>172</v>
      </c>
      <c r="BB9" t="s">
        <v>290</v>
      </c>
    </row>
    <row r="10" spans="1:54" ht="28.5" customHeight="1">
      <c r="A10" s="113"/>
      <c r="B10" s="114"/>
      <c r="C10" s="114"/>
      <c r="D10" s="120"/>
      <c r="E10" s="120"/>
      <c r="F10" s="120"/>
      <c r="G10" s="120"/>
      <c r="H10" s="120"/>
      <c r="I10" s="120"/>
      <c r="J10" s="47"/>
      <c r="K10" s="160"/>
      <c r="L10" s="158"/>
      <c r="M10" s="160"/>
      <c r="N10" s="57"/>
      <c r="O10" s="158"/>
      <c r="P10" s="57"/>
      <c r="Q10" s="57"/>
      <c r="R10" s="57"/>
      <c r="S10" s="161"/>
      <c r="T10" s="120"/>
      <c r="U10" s="120"/>
      <c r="V10" s="120"/>
      <c r="W10" s="120"/>
      <c r="X10" s="120"/>
      <c r="Y10" s="120"/>
      <c r="Z10" s="120"/>
      <c r="AA10" s="113"/>
      <c r="AB10" s="122" t="s">
        <v>281</v>
      </c>
      <c r="AC10" s="122"/>
      <c r="AD10" s="122"/>
      <c r="AE10" s="122"/>
      <c r="AF10" s="122"/>
      <c r="AG10" s="122"/>
      <c r="AH10" s="113"/>
      <c r="AI10" s="125"/>
      <c r="AJ10" s="125"/>
      <c r="AK10" s="125"/>
      <c r="AL10" s="125"/>
      <c r="AM10" s="125"/>
      <c r="AN10" s="125"/>
      <c r="AO10" s="113"/>
      <c r="AP10" s="127"/>
      <c r="AQ10" s="127"/>
      <c r="AR10" s="127"/>
      <c r="AS10" s="127"/>
      <c r="AT10" s="127"/>
      <c r="AU10" s="127"/>
      <c r="BA10">
        <v>1</v>
      </c>
      <c r="BB10" t="s">
        <v>291</v>
      </c>
    </row>
    <row r="11" spans="1:54">
      <c r="A11" s="115">
        <v>24</v>
      </c>
      <c r="B11" s="116" t="s">
        <v>0</v>
      </c>
      <c r="C11" s="116" t="s">
        <v>1</v>
      </c>
      <c r="D11" s="119">
        <v>42</v>
      </c>
      <c r="E11" s="119">
        <v>16</v>
      </c>
      <c r="F11" s="119"/>
      <c r="G11" s="119"/>
      <c r="H11" s="119"/>
      <c r="I11" s="119"/>
      <c r="J11" s="93"/>
      <c r="K11" s="85">
        <f>70*(D11+E11)</f>
        <v>4060</v>
      </c>
      <c r="L11" s="85">
        <v>70</v>
      </c>
      <c r="M11" s="85">
        <f>SUM(D11:I11)</f>
        <v>58</v>
      </c>
      <c r="N11" s="63">
        <f t="shared" ref="N11:N25" si="1">L11*SUM(D11:I11)</f>
        <v>4060</v>
      </c>
      <c r="O11" s="85">
        <f t="shared" ref="O11:O25" si="2">N11/A11</f>
        <v>169.16666666666666</v>
      </c>
      <c r="P11" s="63">
        <f t="shared" ref="P11:P16" si="3">N11/A11</f>
        <v>169.16666666666666</v>
      </c>
      <c r="Q11" s="63">
        <f t="shared" ref="Q11:Q16" si="4">S$26</f>
        <v>579.44444444444446</v>
      </c>
      <c r="R11" s="63">
        <f>P11+Q11</f>
        <v>748.61111111111109</v>
      </c>
      <c r="T11" s="119">
        <f>D11/$A11</f>
        <v>1.75</v>
      </c>
      <c r="U11" s="119">
        <f>E11/$A11</f>
        <v>0.66666666666666663</v>
      </c>
      <c r="V11" s="119">
        <f t="shared" ref="V11:Y25" si="5">F11/$A11</f>
        <v>0</v>
      </c>
      <c r="W11" s="119">
        <f t="shared" si="5"/>
        <v>0</v>
      </c>
      <c r="X11" s="119">
        <f t="shared" si="5"/>
        <v>0</v>
      </c>
      <c r="Y11" s="119">
        <f t="shared" si="5"/>
        <v>0</v>
      </c>
      <c r="Z11" s="119"/>
      <c r="AA11" s="115">
        <v>24</v>
      </c>
      <c r="AB11" s="121">
        <f>$AA11*T11</f>
        <v>42</v>
      </c>
      <c r="AC11" s="121">
        <v>0</v>
      </c>
      <c r="AD11" s="121">
        <f t="shared" ref="AD11:AD25" si="6">$AA11*V11</f>
        <v>0</v>
      </c>
      <c r="AE11" s="121">
        <f t="shared" ref="AE11:AE25" si="7">$AA11*W11</f>
        <v>0</v>
      </c>
      <c r="AF11" s="121">
        <f t="shared" ref="AF11:AF25" si="8">$AA11*X11</f>
        <v>0</v>
      </c>
      <c r="AG11" s="121">
        <f t="shared" ref="AG11:AG25" si="9">$AA11*Y11</f>
        <v>0</v>
      </c>
      <c r="AH11" s="115">
        <v>24</v>
      </c>
      <c r="AI11" s="124">
        <f t="shared" ref="AI11:AI25" si="10">$AH11*T11</f>
        <v>42</v>
      </c>
      <c r="AJ11" s="124">
        <f t="shared" ref="AJ11:AJ25" si="11">$AH11*U11</f>
        <v>16</v>
      </c>
      <c r="AK11" s="124">
        <f t="shared" ref="AK11:AK25" si="12">$AH11*V11</f>
        <v>0</v>
      </c>
      <c r="AL11" s="124">
        <f t="shared" ref="AL11:AL25" si="13">$AH11*W11</f>
        <v>0</v>
      </c>
      <c r="AM11" s="124">
        <f t="shared" ref="AM11:AM25" si="14">$AH11*X11</f>
        <v>0</v>
      </c>
      <c r="AN11" s="124">
        <f t="shared" ref="AN11:AN25" si="15">$AH11*Y11</f>
        <v>0</v>
      </c>
      <c r="AO11" s="129">
        <f t="shared" ref="AO11:AO25" si="16">AA11-AH11</f>
        <v>0</v>
      </c>
      <c r="AP11" s="128">
        <f t="shared" ref="AP11:AP25" si="17">AB11-AI11</f>
        <v>0</v>
      </c>
      <c r="AQ11" s="128">
        <f t="shared" ref="AQ11:AQ25" si="18">AC11-AJ11</f>
        <v>-16</v>
      </c>
      <c r="AR11" s="128">
        <f t="shared" ref="AR11:AR25" si="19">AD11-AK11</f>
        <v>0</v>
      </c>
      <c r="AS11" s="128">
        <f t="shared" ref="AS11:AS25" si="20">AE11-AL11</f>
        <v>0</v>
      </c>
      <c r="AT11" s="128">
        <f t="shared" ref="AT11:AT25" si="21">AF11-AM11</f>
        <v>0</v>
      </c>
      <c r="AU11" s="128">
        <f t="shared" ref="AU11" si="22">AG11-AN11</f>
        <v>0</v>
      </c>
      <c r="BA11">
        <v>2</v>
      </c>
      <c r="BB11" t="s">
        <v>293</v>
      </c>
    </row>
    <row r="12" spans="1:54">
      <c r="A12" s="115">
        <v>48</v>
      </c>
      <c r="B12" s="116" t="s">
        <v>4</v>
      </c>
      <c r="C12" s="116" t="s">
        <v>5</v>
      </c>
      <c r="D12" s="119">
        <v>64</v>
      </c>
      <c r="E12" s="119">
        <v>32</v>
      </c>
      <c r="F12" s="119"/>
      <c r="G12" s="119"/>
      <c r="H12" s="119"/>
      <c r="I12" s="119"/>
      <c r="J12" s="93"/>
      <c r="K12" s="85">
        <f t="shared" ref="K12:K14" si="23">70*(D12+E12)</f>
        <v>6720</v>
      </c>
      <c r="L12" s="85">
        <v>70</v>
      </c>
      <c r="M12" s="85">
        <f t="shared" ref="M12:M25" si="24">SUM(D12:I12)</f>
        <v>96</v>
      </c>
      <c r="N12" s="63">
        <f t="shared" si="1"/>
        <v>6720</v>
      </c>
      <c r="O12" s="85">
        <f t="shared" si="2"/>
        <v>140</v>
      </c>
      <c r="P12" s="63">
        <f t="shared" si="3"/>
        <v>140</v>
      </c>
      <c r="Q12" s="63">
        <f t="shared" si="4"/>
        <v>579.44444444444446</v>
      </c>
      <c r="R12" s="63">
        <f t="shared" ref="R12:R16" si="25">P12+Q12</f>
        <v>719.44444444444446</v>
      </c>
      <c r="T12" s="119">
        <f t="shared" ref="T12:T25" si="26">D12/$A12</f>
        <v>1.3333333333333333</v>
      </c>
      <c r="U12" s="119">
        <f t="shared" ref="U12:U25" si="27">E12/$A12</f>
        <v>0.66666666666666663</v>
      </c>
      <c r="V12" s="119">
        <f t="shared" si="5"/>
        <v>0</v>
      </c>
      <c r="W12" s="119">
        <f t="shared" si="5"/>
        <v>0</v>
      </c>
      <c r="X12" s="119">
        <f t="shared" si="5"/>
        <v>0</v>
      </c>
      <c r="Y12" s="119">
        <f t="shared" si="5"/>
        <v>0</v>
      </c>
      <c r="Z12" s="119"/>
      <c r="AA12" s="115">
        <v>24</v>
      </c>
      <c r="AB12" s="121">
        <f t="shared" ref="AB12:AB25" si="28">$AA12*T12</f>
        <v>32</v>
      </c>
      <c r="AC12" s="121">
        <v>0</v>
      </c>
      <c r="AD12" s="121">
        <f t="shared" si="6"/>
        <v>0</v>
      </c>
      <c r="AE12" s="121">
        <f t="shared" si="7"/>
        <v>0</v>
      </c>
      <c r="AF12" s="121">
        <f t="shared" si="8"/>
        <v>0</v>
      </c>
      <c r="AG12" s="121">
        <f t="shared" si="9"/>
        <v>0</v>
      </c>
      <c r="AH12" s="115">
        <v>24</v>
      </c>
      <c r="AI12" s="124">
        <f t="shared" si="10"/>
        <v>32</v>
      </c>
      <c r="AJ12" s="124">
        <f t="shared" si="11"/>
        <v>16</v>
      </c>
      <c r="AK12" s="124">
        <f t="shared" si="12"/>
        <v>0</v>
      </c>
      <c r="AL12" s="124">
        <f t="shared" si="13"/>
        <v>0</v>
      </c>
      <c r="AM12" s="124">
        <f t="shared" si="14"/>
        <v>0</v>
      </c>
      <c r="AN12" s="124">
        <f t="shared" si="15"/>
        <v>0</v>
      </c>
      <c r="AO12" s="129">
        <f t="shared" si="16"/>
        <v>0</v>
      </c>
      <c r="AP12" s="128">
        <f t="shared" si="17"/>
        <v>0</v>
      </c>
      <c r="AQ12" s="128">
        <f t="shared" si="18"/>
        <v>-16</v>
      </c>
      <c r="AR12" s="128">
        <f t="shared" si="19"/>
        <v>0</v>
      </c>
      <c r="AS12" s="128">
        <f t="shared" si="20"/>
        <v>0</v>
      </c>
      <c r="AT12" s="128">
        <f t="shared" si="21"/>
        <v>0</v>
      </c>
      <c r="AU12" s="128">
        <f t="shared" ref="AU12:AU25" si="29">AG12-AN12</f>
        <v>0</v>
      </c>
      <c r="BA12">
        <v>3</v>
      </c>
      <c r="BB12" t="s">
        <v>292</v>
      </c>
    </row>
    <row r="13" spans="1:54">
      <c r="A13" s="115">
        <v>12</v>
      </c>
      <c r="B13" s="116" t="s">
        <v>0</v>
      </c>
      <c r="C13" s="116" t="s">
        <v>77</v>
      </c>
      <c r="D13" s="119">
        <v>16</v>
      </c>
      <c r="E13" s="119">
        <v>8</v>
      </c>
      <c r="F13" s="119"/>
      <c r="G13" s="119"/>
      <c r="H13" s="119"/>
      <c r="I13" s="119"/>
      <c r="J13" s="93"/>
      <c r="K13" s="85">
        <f t="shared" si="23"/>
        <v>1680</v>
      </c>
      <c r="L13" s="85">
        <v>70</v>
      </c>
      <c r="M13" s="85">
        <f t="shared" si="24"/>
        <v>24</v>
      </c>
      <c r="N13" s="63">
        <f t="shared" si="1"/>
        <v>1680</v>
      </c>
      <c r="O13" s="85">
        <f t="shared" si="2"/>
        <v>140</v>
      </c>
      <c r="P13" s="63">
        <f t="shared" si="3"/>
        <v>140</v>
      </c>
      <c r="Q13" s="63">
        <f t="shared" si="4"/>
        <v>579.44444444444446</v>
      </c>
      <c r="R13" s="63">
        <f t="shared" si="25"/>
        <v>719.44444444444446</v>
      </c>
      <c r="T13" s="119">
        <f t="shared" si="26"/>
        <v>1.3333333333333333</v>
      </c>
      <c r="U13" s="119">
        <f t="shared" si="27"/>
        <v>0.66666666666666663</v>
      </c>
      <c r="V13" s="119">
        <f t="shared" si="5"/>
        <v>0</v>
      </c>
      <c r="W13" s="119">
        <f t="shared" si="5"/>
        <v>0</v>
      </c>
      <c r="X13" s="119">
        <f t="shared" si="5"/>
        <v>0</v>
      </c>
      <c r="Y13" s="119">
        <f t="shared" si="5"/>
        <v>0</v>
      </c>
      <c r="Z13" s="119"/>
      <c r="AA13" s="115">
        <v>24</v>
      </c>
      <c r="AB13" s="121">
        <f t="shared" si="28"/>
        <v>32</v>
      </c>
      <c r="AC13" s="121">
        <v>0</v>
      </c>
      <c r="AD13" s="121">
        <f t="shared" si="6"/>
        <v>0</v>
      </c>
      <c r="AE13" s="121">
        <f t="shared" si="7"/>
        <v>0</v>
      </c>
      <c r="AF13" s="121">
        <f t="shared" si="8"/>
        <v>0</v>
      </c>
      <c r="AG13" s="121">
        <f t="shared" si="9"/>
        <v>0</v>
      </c>
      <c r="AH13" s="115">
        <v>12</v>
      </c>
      <c r="AI13" s="124">
        <f t="shared" si="10"/>
        <v>16</v>
      </c>
      <c r="AJ13" s="124">
        <f t="shared" si="11"/>
        <v>8</v>
      </c>
      <c r="AK13" s="124">
        <f t="shared" si="12"/>
        <v>0</v>
      </c>
      <c r="AL13" s="124">
        <f t="shared" si="13"/>
        <v>0</v>
      </c>
      <c r="AM13" s="124">
        <f t="shared" si="14"/>
        <v>0</v>
      </c>
      <c r="AN13" s="124">
        <f t="shared" si="15"/>
        <v>0</v>
      </c>
      <c r="AO13" s="129">
        <f t="shared" si="16"/>
        <v>12</v>
      </c>
      <c r="AP13" s="128">
        <f t="shared" si="17"/>
        <v>16</v>
      </c>
      <c r="AQ13" s="128">
        <f t="shared" si="18"/>
        <v>-8</v>
      </c>
      <c r="AR13" s="128">
        <f t="shared" si="19"/>
        <v>0</v>
      </c>
      <c r="AS13" s="128">
        <f t="shared" si="20"/>
        <v>0</v>
      </c>
      <c r="AT13" s="128">
        <f t="shared" si="21"/>
        <v>0</v>
      </c>
      <c r="AU13" s="128">
        <f t="shared" si="29"/>
        <v>0</v>
      </c>
      <c r="BA13">
        <v>4</v>
      </c>
      <c r="BB13" t="s">
        <v>294</v>
      </c>
    </row>
    <row r="14" spans="1:54">
      <c r="A14" s="115">
        <v>12</v>
      </c>
      <c r="B14" s="116" t="s">
        <v>4</v>
      </c>
      <c r="C14" s="116" t="s">
        <v>78</v>
      </c>
      <c r="D14" s="119">
        <v>16</v>
      </c>
      <c r="E14" s="119">
        <v>8</v>
      </c>
      <c r="F14" s="119"/>
      <c r="G14" s="119"/>
      <c r="H14" s="119"/>
      <c r="I14" s="119"/>
      <c r="J14" s="93"/>
      <c r="K14" s="85">
        <f t="shared" si="23"/>
        <v>1680</v>
      </c>
      <c r="L14" s="85">
        <v>70</v>
      </c>
      <c r="M14" s="85">
        <f t="shared" si="24"/>
        <v>24</v>
      </c>
      <c r="N14" s="63">
        <f t="shared" si="1"/>
        <v>1680</v>
      </c>
      <c r="O14" s="85">
        <f t="shared" si="2"/>
        <v>140</v>
      </c>
      <c r="P14" s="63">
        <f t="shared" si="3"/>
        <v>140</v>
      </c>
      <c r="Q14" s="63">
        <f t="shared" si="4"/>
        <v>579.44444444444446</v>
      </c>
      <c r="R14" s="63">
        <f t="shared" si="25"/>
        <v>719.44444444444446</v>
      </c>
      <c r="T14" s="119">
        <f t="shared" si="26"/>
        <v>1.3333333333333333</v>
      </c>
      <c r="U14" s="119">
        <f t="shared" si="27"/>
        <v>0.66666666666666663</v>
      </c>
      <c r="V14" s="119">
        <f t="shared" si="5"/>
        <v>0</v>
      </c>
      <c r="W14" s="119">
        <f t="shared" si="5"/>
        <v>0</v>
      </c>
      <c r="X14" s="119">
        <f t="shared" si="5"/>
        <v>0</v>
      </c>
      <c r="Y14" s="119">
        <f t="shared" si="5"/>
        <v>0</v>
      </c>
      <c r="Z14" s="119"/>
      <c r="AA14" s="115">
        <v>24</v>
      </c>
      <c r="AB14" s="121">
        <f t="shared" si="28"/>
        <v>32</v>
      </c>
      <c r="AC14" s="121">
        <v>0</v>
      </c>
      <c r="AD14" s="121">
        <f t="shared" si="6"/>
        <v>0</v>
      </c>
      <c r="AE14" s="121">
        <f t="shared" si="7"/>
        <v>0</v>
      </c>
      <c r="AF14" s="121">
        <f t="shared" si="8"/>
        <v>0</v>
      </c>
      <c r="AG14" s="121">
        <f t="shared" si="9"/>
        <v>0</v>
      </c>
      <c r="AH14" s="115">
        <v>12</v>
      </c>
      <c r="AI14" s="124">
        <f t="shared" si="10"/>
        <v>16</v>
      </c>
      <c r="AJ14" s="124">
        <f t="shared" si="11"/>
        <v>8</v>
      </c>
      <c r="AK14" s="124">
        <f t="shared" si="12"/>
        <v>0</v>
      </c>
      <c r="AL14" s="124">
        <f t="shared" si="13"/>
        <v>0</v>
      </c>
      <c r="AM14" s="124">
        <f t="shared" si="14"/>
        <v>0</v>
      </c>
      <c r="AN14" s="124">
        <f t="shared" si="15"/>
        <v>0</v>
      </c>
      <c r="AO14" s="129">
        <f t="shared" si="16"/>
        <v>12</v>
      </c>
      <c r="AP14" s="128">
        <f t="shared" si="17"/>
        <v>16</v>
      </c>
      <c r="AQ14" s="128">
        <f t="shared" si="18"/>
        <v>-8</v>
      </c>
      <c r="AR14" s="128">
        <f t="shared" si="19"/>
        <v>0</v>
      </c>
      <c r="AS14" s="128">
        <f t="shared" si="20"/>
        <v>0</v>
      </c>
      <c r="AT14" s="128">
        <f t="shared" si="21"/>
        <v>0</v>
      </c>
      <c r="AU14" s="128">
        <f t="shared" si="29"/>
        <v>0</v>
      </c>
    </row>
    <row r="15" spans="1:54">
      <c r="A15" s="115">
        <v>24</v>
      </c>
      <c r="B15" s="116" t="s">
        <v>4</v>
      </c>
      <c r="C15" s="116" t="s">
        <v>79</v>
      </c>
      <c r="D15" s="119">
        <v>32</v>
      </c>
      <c r="E15" s="119">
        <v>16</v>
      </c>
      <c r="F15" s="119"/>
      <c r="G15" s="119"/>
      <c r="H15" s="119"/>
      <c r="I15" s="119"/>
      <c r="J15" s="93"/>
      <c r="K15" s="85">
        <f>50*(D15+E15)</f>
        <v>2400</v>
      </c>
      <c r="L15" s="85">
        <v>50</v>
      </c>
      <c r="M15" s="85">
        <f t="shared" si="24"/>
        <v>48</v>
      </c>
      <c r="N15" s="63">
        <f t="shared" si="1"/>
        <v>2400</v>
      </c>
      <c r="O15" s="85">
        <f t="shared" si="2"/>
        <v>100</v>
      </c>
      <c r="P15" s="63">
        <f t="shared" si="3"/>
        <v>100</v>
      </c>
      <c r="Q15" s="63">
        <f t="shared" si="4"/>
        <v>579.44444444444446</v>
      </c>
      <c r="R15" s="63">
        <f t="shared" si="25"/>
        <v>679.44444444444446</v>
      </c>
      <c r="T15" s="119">
        <f t="shared" si="26"/>
        <v>1.3333333333333333</v>
      </c>
      <c r="U15" s="119">
        <f t="shared" si="27"/>
        <v>0.66666666666666663</v>
      </c>
      <c r="V15" s="119">
        <f t="shared" si="5"/>
        <v>0</v>
      </c>
      <c r="W15" s="119">
        <f t="shared" si="5"/>
        <v>0</v>
      </c>
      <c r="X15" s="119">
        <f t="shared" si="5"/>
        <v>0</v>
      </c>
      <c r="Y15" s="119">
        <f t="shared" si="5"/>
        <v>0</v>
      </c>
      <c r="Z15" s="119"/>
      <c r="AA15" s="115">
        <v>24</v>
      </c>
      <c r="AB15" s="121">
        <f t="shared" si="28"/>
        <v>32</v>
      </c>
      <c r="AC15" s="121">
        <v>0</v>
      </c>
      <c r="AD15" s="121">
        <f t="shared" si="6"/>
        <v>0</v>
      </c>
      <c r="AE15" s="121">
        <f t="shared" si="7"/>
        <v>0</v>
      </c>
      <c r="AF15" s="121">
        <f t="shared" si="8"/>
        <v>0</v>
      </c>
      <c r="AG15" s="121">
        <f t="shared" si="9"/>
        <v>0</v>
      </c>
      <c r="AH15" s="115">
        <v>24</v>
      </c>
      <c r="AI15" s="124">
        <f t="shared" si="10"/>
        <v>32</v>
      </c>
      <c r="AJ15" s="124">
        <f t="shared" si="11"/>
        <v>16</v>
      </c>
      <c r="AK15" s="124">
        <f t="shared" si="12"/>
        <v>0</v>
      </c>
      <c r="AL15" s="124">
        <f t="shared" si="13"/>
        <v>0</v>
      </c>
      <c r="AM15" s="124">
        <f t="shared" si="14"/>
        <v>0</v>
      </c>
      <c r="AN15" s="124">
        <f t="shared" si="15"/>
        <v>0</v>
      </c>
      <c r="AO15" s="129">
        <f t="shared" si="16"/>
        <v>0</v>
      </c>
      <c r="AP15" s="128">
        <f t="shared" si="17"/>
        <v>0</v>
      </c>
      <c r="AQ15" s="128">
        <f t="shared" si="18"/>
        <v>-16</v>
      </c>
      <c r="AR15" s="128">
        <f t="shared" si="19"/>
        <v>0</v>
      </c>
      <c r="AS15" s="128">
        <f t="shared" si="20"/>
        <v>0</v>
      </c>
      <c r="AT15" s="128">
        <f t="shared" si="21"/>
        <v>0</v>
      </c>
      <c r="AU15" s="128">
        <f t="shared" si="29"/>
        <v>0</v>
      </c>
    </row>
    <row r="16" spans="1:54">
      <c r="A16" s="115">
        <v>24</v>
      </c>
      <c r="B16" s="116" t="s">
        <v>4</v>
      </c>
      <c r="C16" s="116" t="s">
        <v>80</v>
      </c>
      <c r="D16" s="119">
        <v>32</v>
      </c>
      <c r="E16" s="119">
        <v>16</v>
      </c>
      <c r="F16" s="119"/>
      <c r="G16" s="119"/>
      <c r="H16" s="119"/>
      <c r="I16" s="119"/>
      <c r="J16" s="93"/>
      <c r="K16" s="85">
        <f>50*(D16+E16)</f>
        <v>2400</v>
      </c>
      <c r="L16" s="85">
        <v>50</v>
      </c>
      <c r="M16" s="85">
        <f t="shared" si="24"/>
        <v>48</v>
      </c>
      <c r="N16" s="63">
        <f t="shared" si="1"/>
        <v>2400</v>
      </c>
      <c r="O16" s="85">
        <f t="shared" si="2"/>
        <v>100</v>
      </c>
      <c r="P16" s="63">
        <f t="shared" si="3"/>
        <v>100</v>
      </c>
      <c r="Q16" s="63">
        <f t="shared" si="4"/>
        <v>579.44444444444446</v>
      </c>
      <c r="R16" s="63">
        <f t="shared" si="25"/>
        <v>679.44444444444446</v>
      </c>
      <c r="T16" s="119">
        <f t="shared" si="26"/>
        <v>1.3333333333333333</v>
      </c>
      <c r="U16" s="119">
        <f t="shared" si="27"/>
        <v>0.66666666666666663</v>
      </c>
      <c r="V16" s="119">
        <f t="shared" si="5"/>
        <v>0</v>
      </c>
      <c r="W16" s="119">
        <f t="shared" si="5"/>
        <v>0</v>
      </c>
      <c r="X16" s="119">
        <f t="shared" si="5"/>
        <v>0</v>
      </c>
      <c r="Y16" s="119">
        <f t="shared" si="5"/>
        <v>0</v>
      </c>
      <c r="Z16" s="119"/>
      <c r="AA16" s="115">
        <v>24</v>
      </c>
      <c r="AB16" s="121">
        <f t="shared" si="28"/>
        <v>32</v>
      </c>
      <c r="AC16" s="121">
        <v>0</v>
      </c>
      <c r="AD16" s="121">
        <f t="shared" si="6"/>
        <v>0</v>
      </c>
      <c r="AE16" s="121">
        <f t="shared" si="7"/>
        <v>0</v>
      </c>
      <c r="AF16" s="121">
        <f t="shared" si="8"/>
        <v>0</v>
      </c>
      <c r="AG16" s="121">
        <f t="shared" si="9"/>
        <v>0</v>
      </c>
      <c r="AH16" s="115">
        <v>24</v>
      </c>
      <c r="AI16" s="124">
        <f t="shared" si="10"/>
        <v>32</v>
      </c>
      <c r="AJ16" s="124">
        <f t="shared" si="11"/>
        <v>16</v>
      </c>
      <c r="AK16" s="124">
        <f t="shared" si="12"/>
        <v>0</v>
      </c>
      <c r="AL16" s="124">
        <f t="shared" si="13"/>
        <v>0</v>
      </c>
      <c r="AM16" s="124">
        <f t="shared" si="14"/>
        <v>0</v>
      </c>
      <c r="AN16" s="124">
        <f t="shared" si="15"/>
        <v>0</v>
      </c>
      <c r="AO16" s="129">
        <f t="shared" si="16"/>
        <v>0</v>
      </c>
      <c r="AP16" s="128">
        <f t="shared" si="17"/>
        <v>0</v>
      </c>
      <c r="AQ16" s="128">
        <f t="shared" si="18"/>
        <v>-16</v>
      </c>
      <c r="AR16" s="128">
        <f t="shared" si="19"/>
        <v>0</v>
      </c>
      <c r="AS16" s="128">
        <f t="shared" si="20"/>
        <v>0</v>
      </c>
      <c r="AT16" s="128">
        <f t="shared" si="21"/>
        <v>0</v>
      </c>
      <c r="AU16" s="128">
        <f t="shared" si="29"/>
        <v>0</v>
      </c>
    </row>
    <row r="17" spans="1:60">
      <c r="A17" s="115">
        <v>72</v>
      </c>
      <c r="B17" s="116" t="s">
        <v>2</v>
      </c>
      <c r="C17" s="116" t="s">
        <v>6</v>
      </c>
      <c r="D17" s="119"/>
      <c r="E17" s="119"/>
      <c r="F17" s="119"/>
      <c r="G17" s="119">
        <v>180</v>
      </c>
      <c r="H17" s="119"/>
      <c r="I17" s="119"/>
      <c r="J17" s="93"/>
      <c r="K17" s="85">
        <f>50*SUM(D17:I17)</f>
        <v>9000</v>
      </c>
      <c r="L17" s="85">
        <v>50</v>
      </c>
      <c r="M17" s="85">
        <f t="shared" si="24"/>
        <v>180</v>
      </c>
      <c r="N17" s="63">
        <f t="shared" si="1"/>
        <v>9000</v>
      </c>
      <c r="O17" s="85">
        <f t="shared" si="2"/>
        <v>125</v>
      </c>
      <c r="P17" s="63"/>
      <c r="Q17" s="63"/>
      <c r="R17" s="63"/>
      <c r="T17" s="119">
        <f t="shared" si="26"/>
        <v>0</v>
      </c>
      <c r="U17" s="119">
        <f t="shared" si="27"/>
        <v>0</v>
      </c>
      <c r="V17" s="119">
        <f t="shared" si="5"/>
        <v>0</v>
      </c>
      <c r="W17" s="119">
        <f t="shared" si="5"/>
        <v>2.5</v>
      </c>
      <c r="X17" s="119">
        <f t="shared" si="5"/>
        <v>0</v>
      </c>
      <c r="Y17" s="119">
        <f t="shared" si="5"/>
        <v>0</v>
      </c>
      <c r="Z17" s="119"/>
      <c r="AA17" s="115">
        <v>72</v>
      </c>
      <c r="AB17" s="121">
        <f t="shared" si="28"/>
        <v>0</v>
      </c>
      <c r="AC17" s="121">
        <f t="shared" ref="AC17:AC25" si="30">$AA17*U17</f>
        <v>0</v>
      </c>
      <c r="AD17" s="121">
        <f t="shared" si="6"/>
        <v>0</v>
      </c>
      <c r="AE17" s="121">
        <f t="shared" si="7"/>
        <v>180</v>
      </c>
      <c r="AF17" s="121">
        <f t="shared" si="8"/>
        <v>0</v>
      </c>
      <c r="AG17" s="121">
        <f t="shared" si="9"/>
        <v>0</v>
      </c>
      <c r="AH17" s="115">
        <v>72</v>
      </c>
      <c r="AI17" s="124">
        <f t="shared" si="10"/>
        <v>0</v>
      </c>
      <c r="AJ17" s="124">
        <f t="shared" si="11"/>
        <v>0</v>
      </c>
      <c r="AK17" s="124">
        <f t="shared" si="12"/>
        <v>0</v>
      </c>
      <c r="AL17" s="124">
        <f t="shared" si="13"/>
        <v>180</v>
      </c>
      <c r="AM17" s="124">
        <f t="shared" si="14"/>
        <v>0</v>
      </c>
      <c r="AN17" s="124">
        <f t="shared" si="15"/>
        <v>0</v>
      </c>
      <c r="AO17" s="129">
        <f t="shared" si="16"/>
        <v>0</v>
      </c>
      <c r="AP17" s="128">
        <f t="shared" si="17"/>
        <v>0</v>
      </c>
      <c r="AQ17" s="128">
        <f t="shared" si="18"/>
        <v>0</v>
      </c>
      <c r="AR17" s="128">
        <f t="shared" si="19"/>
        <v>0</v>
      </c>
      <c r="AS17" s="128">
        <f t="shared" si="20"/>
        <v>0</v>
      </c>
      <c r="AT17" s="128">
        <f t="shared" si="21"/>
        <v>0</v>
      </c>
      <c r="AU17" s="128">
        <f t="shared" si="29"/>
        <v>0</v>
      </c>
      <c r="BB17" s="111" t="s">
        <v>246</v>
      </c>
      <c r="BC17" s="124" t="s">
        <v>16</v>
      </c>
      <c r="BD17" s="124" t="s">
        <v>17</v>
      </c>
      <c r="BE17" s="124" t="s">
        <v>18</v>
      </c>
      <c r="BF17" s="124" t="s">
        <v>19</v>
      </c>
      <c r="BG17" s="124" t="s">
        <v>24</v>
      </c>
      <c r="BH17" s="124" t="s">
        <v>23</v>
      </c>
    </row>
    <row r="18" spans="1:60">
      <c r="A18" s="115">
        <v>72</v>
      </c>
      <c r="B18" s="116" t="s">
        <v>2</v>
      </c>
      <c r="C18" s="116" t="s">
        <v>7</v>
      </c>
      <c r="D18" s="119"/>
      <c r="E18" s="119"/>
      <c r="F18" s="119"/>
      <c r="G18" s="119">
        <v>180</v>
      </c>
      <c r="H18" s="119"/>
      <c r="I18" s="119"/>
      <c r="J18" s="93"/>
      <c r="K18" s="85">
        <f t="shared" ref="K18" si="31">50*SUM(D18:I18)</f>
        <v>9000</v>
      </c>
      <c r="L18" s="85">
        <v>50</v>
      </c>
      <c r="M18" s="85">
        <f t="shared" si="24"/>
        <v>180</v>
      </c>
      <c r="N18" s="63">
        <f t="shared" si="1"/>
        <v>9000</v>
      </c>
      <c r="O18" s="85">
        <f t="shared" si="2"/>
        <v>125</v>
      </c>
      <c r="P18" s="63"/>
      <c r="Q18" s="63"/>
      <c r="R18" s="63"/>
      <c r="T18" s="119">
        <f t="shared" si="26"/>
        <v>0</v>
      </c>
      <c r="U18" s="119">
        <f t="shared" si="27"/>
        <v>0</v>
      </c>
      <c r="V18" s="119">
        <f t="shared" si="5"/>
        <v>0</v>
      </c>
      <c r="W18" s="119">
        <f t="shared" si="5"/>
        <v>2.5</v>
      </c>
      <c r="X18" s="119">
        <f t="shared" si="5"/>
        <v>0</v>
      </c>
      <c r="Y18" s="119">
        <f t="shared" si="5"/>
        <v>0</v>
      </c>
      <c r="Z18" s="119"/>
      <c r="AA18" s="115">
        <v>72</v>
      </c>
      <c r="AB18" s="121">
        <f t="shared" si="28"/>
        <v>0</v>
      </c>
      <c r="AC18" s="121">
        <f t="shared" si="30"/>
        <v>0</v>
      </c>
      <c r="AD18" s="121">
        <f t="shared" si="6"/>
        <v>0</v>
      </c>
      <c r="AE18" s="121">
        <f t="shared" si="7"/>
        <v>180</v>
      </c>
      <c r="AF18" s="121">
        <f t="shared" si="8"/>
        <v>0</v>
      </c>
      <c r="AG18" s="121">
        <f t="shared" si="9"/>
        <v>0</v>
      </c>
      <c r="AH18" s="115">
        <v>72</v>
      </c>
      <c r="AI18" s="124">
        <f t="shared" si="10"/>
        <v>0</v>
      </c>
      <c r="AJ18" s="124">
        <f t="shared" si="11"/>
        <v>0</v>
      </c>
      <c r="AK18" s="124">
        <f t="shared" si="12"/>
        <v>0</v>
      </c>
      <c r="AL18" s="124">
        <f t="shared" si="13"/>
        <v>180</v>
      </c>
      <c r="AM18" s="124">
        <f t="shared" si="14"/>
        <v>0</v>
      </c>
      <c r="AN18" s="124">
        <f t="shared" si="15"/>
        <v>0</v>
      </c>
      <c r="AO18" s="129">
        <f t="shared" si="16"/>
        <v>0</v>
      </c>
      <c r="AP18" s="128">
        <f t="shared" si="17"/>
        <v>0</v>
      </c>
      <c r="AQ18" s="128">
        <f t="shared" si="18"/>
        <v>0</v>
      </c>
      <c r="AR18" s="128">
        <f t="shared" si="19"/>
        <v>0</v>
      </c>
      <c r="AS18" s="128">
        <f t="shared" si="20"/>
        <v>0</v>
      </c>
      <c r="AT18" s="128">
        <f t="shared" si="21"/>
        <v>0</v>
      </c>
      <c r="AU18" s="128">
        <f t="shared" si="29"/>
        <v>0</v>
      </c>
      <c r="BB18" s="113"/>
      <c r="BC18" s="125" t="s">
        <v>281</v>
      </c>
      <c r="BD18" s="125"/>
      <c r="BE18" s="125"/>
      <c r="BF18" s="125" t="s">
        <v>281</v>
      </c>
      <c r="BG18" s="125" t="s">
        <v>281</v>
      </c>
      <c r="BH18" s="125" t="s">
        <v>281</v>
      </c>
    </row>
    <row r="19" spans="1:60">
      <c r="A19" s="115">
        <v>72</v>
      </c>
      <c r="B19" s="116" t="s">
        <v>83</v>
      </c>
      <c r="C19" s="116"/>
      <c r="D19" s="119"/>
      <c r="E19" s="119"/>
      <c r="F19" s="119">
        <v>144</v>
      </c>
      <c r="G19" s="119"/>
      <c r="H19" s="119"/>
      <c r="I19" s="119"/>
      <c r="J19" s="93"/>
      <c r="K19" s="85">
        <f>150*SUM(D19:I19)</f>
        <v>21600</v>
      </c>
      <c r="L19" s="85">
        <v>150</v>
      </c>
      <c r="M19" s="85">
        <f t="shared" si="24"/>
        <v>144</v>
      </c>
      <c r="N19" s="63">
        <f t="shared" si="1"/>
        <v>21600</v>
      </c>
      <c r="O19" s="85">
        <f t="shared" si="2"/>
        <v>300</v>
      </c>
      <c r="P19" s="63"/>
      <c r="Q19" s="63"/>
      <c r="R19" s="63"/>
      <c r="T19" s="119">
        <f t="shared" si="26"/>
        <v>0</v>
      </c>
      <c r="U19" s="119">
        <f t="shared" si="27"/>
        <v>0</v>
      </c>
      <c r="V19" s="119">
        <f t="shared" si="5"/>
        <v>2</v>
      </c>
      <c r="W19" s="119">
        <f t="shared" si="5"/>
        <v>0</v>
      </c>
      <c r="X19" s="119">
        <f t="shared" si="5"/>
        <v>0</v>
      </c>
      <c r="Y19" s="119">
        <f t="shared" si="5"/>
        <v>0</v>
      </c>
      <c r="Z19" s="119"/>
      <c r="AA19" s="115">
        <v>72</v>
      </c>
      <c r="AB19" s="121">
        <f t="shared" si="28"/>
        <v>0</v>
      </c>
      <c r="AC19" s="121">
        <f t="shared" si="30"/>
        <v>0</v>
      </c>
      <c r="AD19" s="121">
        <f t="shared" si="6"/>
        <v>144</v>
      </c>
      <c r="AE19" s="121">
        <f t="shared" si="7"/>
        <v>0</v>
      </c>
      <c r="AF19" s="121">
        <f t="shared" si="8"/>
        <v>0</v>
      </c>
      <c r="AG19" s="121">
        <f t="shared" si="9"/>
        <v>0</v>
      </c>
      <c r="AH19" s="115">
        <v>72</v>
      </c>
      <c r="AI19" s="124">
        <f t="shared" si="10"/>
        <v>0</v>
      </c>
      <c r="AJ19" s="124">
        <f t="shared" si="11"/>
        <v>0</v>
      </c>
      <c r="AK19" s="124">
        <f t="shared" si="12"/>
        <v>144</v>
      </c>
      <c r="AL19" s="124">
        <f t="shared" si="13"/>
        <v>0</v>
      </c>
      <c r="AM19" s="124">
        <f t="shared" si="14"/>
        <v>0</v>
      </c>
      <c r="AN19" s="124">
        <f t="shared" si="15"/>
        <v>0</v>
      </c>
      <c r="AO19" s="129">
        <f t="shared" si="16"/>
        <v>0</v>
      </c>
      <c r="AP19" s="128">
        <f t="shared" si="17"/>
        <v>0</v>
      </c>
      <c r="AQ19" s="128">
        <f t="shared" si="18"/>
        <v>0</v>
      </c>
      <c r="AR19" s="128">
        <f t="shared" si="19"/>
        <v>0</v>
      </c>
      <c r="AS19" s="128">
        <f t="shared" si="20"/>
        <v>0</v>
      </c>
      <c r="AT19" s="128">
        <f t="shared" si="21"/>
        <v>0</v>
      </c>
      <c r="AU19" s="128">
        <f t="shared" si="29"/>
        <v>0</v>
      </c>
      <c r="BB19" s="115">
        <v>12</v>
      </c>
      <c r="BC19" s="124">
        <v>21</v>
      </c>
      <c r="BD19" s="124">
        <v>16</v>
      </c>
      <c r="BE19" s="124">
        <f t="shared" ref="BC19:BH33" si="32">$AH19*AP19</f>
        <v>0</v>
      </c>
      <c r="BF19" s="124">
        <f t="shared" si="32"/>
        <v>0</v>
      </c>
      <c r="BG19" s="124">
        <f t="shared" si="32"/>
        <v>0</v>
      </c>
      <c r="BH19" s="124">
        <f t="shared" si="32"/>
        <v>0</v>
      </c>
    </row>
    <row r="20" spans="1:60">
      <c r="A20" s="115">
        <v>72</v>
      </c>
      <c r="B20" s="116" t="s">
        <v>3</v>
      </c>
      <c r="C20" s="116"/>
      <c r="D20" s="119"/>
      <c r="E20" s="119"/>
      <c r="F20" s="119">
        <v>144</v>
      </c>
      <c r="G20" s="119"/>
      <c r="H20" s="119"/>
      <c r="I20" s="119"/>
      <c r="J20" s="93"/>
      <c r="K20" s="85">
        <f>150*SUM(D20:I20)</f>
        <v>21600</v>
      </c>
      <c r="L20" s="85">
        <v>150</v>
      </c>
      <c r="M20" s="85">
        <f t="shared" si="24"/>
        <v>144</v>
      </c>
      <c r="N20" s="63">
        <f t="shared" si="1"/>
        <v>21600</v>
      </c>
      <c r="O20" s="85">
        <f t="shared" si="2"/>
        <v>300</v>
      </c>
      <c r="P20" s="63"/>
      <c r="Q20" s="63"/>
      <c r="R20" s="63"/>
      <c r="T20" s="119">
        <f t="shared" si="26"/>
        <v>0</v>
      </c>
      <c r="U20" s="119">
        <f t="shared" si="27"/>
        <v>0</v>
      </c>
      <c r="V20" s="119">
        <f t="shared" si="5"/>
        <v>2</v>
      </c>
      <c r="W20" s="119">
        <f t="shared" si="5"/>
        <v>0</v>
      </c>
      <c r="X20" s="119">
        <f t="shared" si="5"/>
        <v>0</v>
      </c>
      <c r="Y20" s="119">
        <f t="shared" si="5"/>
        <v>0</v>
      </c>
      <c r="Z20" s="119"/>
      <c r="AA20" s="115">
        <v>72</v>
      </c>
      <c r="AB20" s="121">
        <f t="shared" si="28"/>
        <v>0</v>
      </c>
      <c r="AC20" s="121">
        <f t="shared" si="30"/>
        <v>0</v>
      </c>
      <c r="AD20" s="121">
        <f t="shared" si="6"/>
        <v>144</v>
      </c>
      <c r="AE20" s="121">
        <f t="shared" si="7"/>
        <v>0</v>
      </c>
      <c r="AF20" s="121">
        <f t="shared" si="8"/>
        <v>0</v>
      </c>
      <c r="AG20" s="121">
        <f t="shared" si="9"/>
        <v>0</v>
      </c>
      <c r="AH20" s="115">
        <v>72</v>
      </c>
      <c r="AI20" s="124">
        <f t="shared" si="10"/>
        <v>0</v>
      </c>
      <c r="AJ20" s="124">
        <f t="shared" si="11"/>
        <v>0</v>
      </c>
      <c r="AK20" s="124">
        <f t="shared" si="12"/>
        <v>144</v>
      </c>
      <c r="AL20" s="124">
        <f t="shared" si="13"/>
        <v>0</v>
      </c>
      <c r="AM20" s="124">
        <f t="shared" si="14"/>
        <v>0</v>
      </c>
      <c r="AN20" s="124">
        <f t="shared" si="15"/>
        <v>0</v>
      </c>
      <c r="AO20" s="129">
        <f t="shared" si="16"/>
        <v>0</v>
      </c>
      <c r="AP20" s="128">
        <f t="shared" si="17"/>
        <v>0</v>
      </c>
      <c r="AQ20" s="128">
        <f t="shared" si="18"/>
        <v>0</v>
      </c>
      <c r="AR20" s="128">
        <f t="shared" si="19"/>
        <v>0</v>
      </c>
      <c r="AS20" s="128">
        <f t="shared" si="20"/>
        <v>0</v>
      </c>
      <c r="AT20" s="128">
        <f t="shared" si="21"/>
        <v>0</v>
      </c>
      <c r="AU20" s="128">
        <f t="shared" si="29"/>
        <v>0</v>
      </c>
      <c r="BB20" s="115">
        <v>24</v>
      </c>
      <c r="BC20" s="124">
        <v>42</v>
      </c>
      <c r="BD20" s="124">
        <v>16</v>
      </c>
      <c r="BE20" s="124">
        <f t="shared" si="32"/>
        <v>0</v>
      </c>
      <c r="BF20" s="124">
        <f t="shared" si="32"/>
        <v>0</v>
      </c>
      <c r="BG20" s="124">
        <f t="shared" si="32"/>
        <v>0</v>
      </c>
      <c r="BH20" s="124">
        <f t="shared" si="32"/>
        <v>0</v>
      </c>
    </row>
    <row r="21" spans="1:60">
      <c r="A21" s="115">
        <v>144</v>
      </c>
      <c r="B21" s="116" t="s">
        <v>26</v>
      </c>
      <c r="C21" s="116" t="s">
        <v>1</v>
      </c>
      <c r="D21" s="119"/>
      <c r="E21" s="119"/>
      <c r="F21" s="119"/>
      <c r="G21" s="119"/>
      <c r="H21" s="119">
        <v>30</v>
      </c>
      <c r="I21" s="119"/>
      <c r="J21" s="93"/>
      <c r="K21" s="85">
        <f>120*SUM(D21:I21)</f>
        <v>3600</v>
      </c>
      <c r="L21" s="85">
        <v>120</v>
      </c>
      <c r="M21" s="85">
        <f t="shared" si="24"/>
        <v>30</v>
      </c>
      <c r="N21" s="63">
        <f>L21*SUM(D21:I21)</f>
        <v>3600</v>
      </c>
      <c r="O21" s="85">
        <f t="shared" si="2"/>
        <v>25</v>
      </c>
      <c r="P21" s="63"/>
      <c r="Q21" s="63"/>
      <c r="R21" s="63"/>
      <c r="T21" s="119">
        <f t="shared" si="26"/>
        <v>0</v>
      </c>
      <c r="U21" s="119">
        <f t="shared" si="27"/>
        <v>0</v>
      </c>
      <c r="V21" s="119">
        <f t="shared" si="5"/>
        <v>0</v>
      </c>
      <c r="W21" s="119">
        <f t="shared" si="5"/>
        <v>0</v>
      </c>
      <c r="X21" s="119">
        <f t="shared" si="5"/>
        <v>0.20833333333333334</v>
      </c>
      <c r="Y21" s="119">
        <f t="shared" si="5"/>
        <v>0</v>
      </c>
      <c r="Z21" s="119"/>
      <c r="AA21" s="115">
        <v>144</v>
      </c>
      <c r="AB21" s="121">
        <f t="shared" si="28"/>
        <v>0</v>
      </c>
      <c r="AC21" s="121">
        <f t="shared" si="30"/>
        <v>0</v>
      </c>
      <c r="AD21" s="121">
        <f t="shared" si="6"/>
        <v>0</v>
      </c>
      <c r="AE21" s="121">
        <f t="shared" si="7"/>
        <v>0</v>
      </c>
      <c r="AF21" s="121">
        <f t="shared" si="8"/>
        <v>30</v>
      </c>
      <c r="AG21" s="121">
        <f t="shared" si="9"/>
        <v>0</v>
      </c>
      <c r="AH21" s="115">
        <v>144</v>
      </c>
      <c r="AI21" s="124">
        <f t="shared" si="10"/>
        <v>0</v>
      </c>
      <c r="AJ21" s="124">
        <f t="shared" si="11"/>
        <v>0</v>
      </c>
      <c r="AK21" s="124">
        <f t="shared" si="12"/>
        <v>0</v>
      </c>
      <c r="AL21" s="124">
        <f t="shared" si="13"/>
        <v>0</v>
      </c>
      <c r="AM21" s="124">
        <f t="shared" si="14"/>
        <v>30</v>
      </c>
      <c r="AN21" s="124">
        <f t="shared" si="15"/>
        <v>0</v>
      </c>
      <c r="AO21" s="129">
        <f t="shared" si="16"/>
        <v>0</v>
      </c>
      <c r="AP21" s="128">
        <f t="shared" si="17"/>
        <v>0</v>
      </c>
      <c r="AQ21" s="128">
        <f t="shared" si="18"/>
        <v>0</v>
      </c>
      <c r="AR21" s="128">
        <f t="shared" si="19"/>
        <v>0</v>
      </c>
      <c r="AS21" s="128">
        <f t="shared" si="20"/>
        <v>0</v>
      </c>
      <c r="AT21" s="128">
        <f t="shared" si="21"/>
        <v>0</v>
      </c>
      <c r="AU21" s="128">
        <f t="shared" si="29"/>
        <v>0</v>
      </c>
      <c r="BB21" s="115">
        <v>12</v>
      </c>
      <c r="BC21" s="124">
        <v>21</v>
      </c>
      <c r="BD21" s="124">
        <f t="shared" si="32"/>
        <v>0</v>
      </c>
      <c r="BE21" s="124">
        <f t="shared" si="32"/>
        <v>0</v>
      </c>
      <c r="BF21" s="124">
        <f t="shared" si="32"/>
        <v>0</v>
      </c>
      <c r="BG21" s="124">
        <f t="shared" si="32"/>
        <v>0</v>
      </c>
      <c r="BH21" s="124">
        <f t="shared" si="32"/>
        <v>0</v>
      </c>
    </row>
    <row r="22" spans="1:60">
      <c r="A22" s="115">
        <v>144</v>
      </c>
      <c r="B22" s="116" t="s">
        <v>26</v>
      </c>
      <c r="C22" s="116" t="s">
        <v>5</v>
      </c>
      <c r="D22" s="119"/>
      <c r="E22" s="119"/>
      <c r="F22" s="119"/>
      <c r="G22" s="119"/>
      <c r="H22" s="119">
        <v>30</v>
      </c>
      <c r="I22" s="119"/>
      <c r="J22" s="93"/>
      <c r="K22" s="85">
        <f>120*SUM(D22:I22)</f>
        <v>3600</v>
      </c>
      <c r="L22" s="85">
        <v>120</v>
      </c>
      <c r="M22" s="85">
        <f t="shared" si="24"/>
        <v>30</v>
      </c>
      <c r="N22" s="63">
        <f t="shared" si="1"/>
        <v>3600</v>
      </c>
      <c r="O22" s="85">
        <f t="shared" si="2"/>
        <v>25</v>
      </c>
      <c r="P22" s="63"/>
      <c r="Q22" s="63"/>
      <c r="R22" s="63"/>
      <c r="T22" s="119">
        <f t="shared" si="26"/>
        <v>0</v>
      </c>
      <c r="U22" s="119">
        <f t="shared" si="27"/>
        <v>0</v>
      </c>
      <c r="V22" s="119">
        <f t="shared" si="5"/>
        <v>0</v>
      </c>
      <c r="W22" s="119">
        <f t="shared" si="5"/>
        <v>0</v>
      </c>
      <c r="X22" s="119">
        <f t="shared" si="5"/>
        <v>0.20833333333333334</v>
      </c>
      <c r="Y22" s="119">
        <f t="shared" si="5"/>
        <v>0</v>
      </c>
      <c r="Z22" s="119"/>
      <c r="AA22" s="115">
        <v>144</v>
      </c>
      <c r="AB22" s="121">
        <f t="shared" si="28"/>
        <v>0</v>
      </c>
      <c r="AC22" s="121">
        <f t="shared" si="30"/>
        <v>0</v>
      </c>
      <c r="AD22" s="121">
        <f t="shared" si="6"/>
        <v>0</v>
      </c>
      <c r="AE22" s="121">
        <f t="shared" si="7"/>
        <v>0</v>
      </c>
      <c r="AF22" s="121">
        <f t="shared" si="8"/>
        <v>30</v>
      </c>
      <c r="AG22" s="121">
        <f t="shared" si="9"/>
        <v>0</v>
      </c>
      <c r="AH22" s="115">
        <v>144</v>
      </c>
      <c r="AI22" s="124">
        <f t="shared" si="10"/>
        <v>0</v>
      </c>
      <c r="AJ22" s="124">
        <f t="shared" si="11"/>
        <v>0</v>
      </c>
      <c r="AK22" s="124">
        <f t="shared" si="12"/>
        <v>0</v>
      </c>
      <c r="AL22" s="124">
        <f t="shared" si="13"/>
        <v>0</v>
      </c>
      <c r="AM22" s="124">
        <f t="shared" si="14"/>
        <v>30</v>
      </c>
      <c r="AN22" s="124">
        <f t="shared" si="15"/>
        <v>0</v>
      </c>
      <c r="AO22" s="129">
        <f t="shared" si="16"/>
        <v>0</v>
      </c>
      <c r="AP22" s="128">
        <f t="shared" si="17"/>
        <v>0</v>
      </c>
      <c r="AQ22" s="128">
        <f t="shared" si="18"/>
        <v>0</v>
      </c>
      <c r="AR22" s="128">
        <f t="shared" si="19"/>
        <v>0</v>
      </c>
      <c r="AS22" s="128">
        <f t="shared" si="20"/>
        <v>0</v>
      </c>
      <c r="AT22" s="128">
        <f t="shared" si="21"/>
        <v>0</v>
      </c>
      <c r="AU22" s="128">
        <f t="shared" si="29"/>
        <v>0</v>
      </c>
      <c r="BB22" s="115">
        <v>12</v>
      </c>
      <c r="BC22" s="124">
        <v>21</v>
      </c>
      <c r="BD22" s="124">
        <f t="shared" si="32"/>
        <v>0</v>
      </c>
      <c r="BE22" s="124">
        <f t="shared" si="32"/>
        <v>0</v>
      </c>
      <c r="BF22" s="124">
        <f t="shared" si="32"/>
        <v>0</v>
      </c>
      <c r="BG22" s="124">
        <f t="shared" si="32"/>
        <v>0</v>
      </c>
      <c r="BH22" s="124">
        <f t="shared" si="32"/>
        <v>0</v>
      </c>
    </row>
    <row r="23" spans="1:60">
      <c r="A23" s="115">
        <v>144</v>
      </c>
      <c r="B23" s="116" t="s">
        <v>26</v>
      </c>
      <c r="C23" s="116" t="s">
        <v>84</v>
      </c>
      <c r="D23" s="119"/>
      <c r="E23" s="119"/>
      <c r="F23" s="119"/>
      <c r="G23" s="119"/>
      <c r="H23" s="119">
        <v>30</v>
      </c>
      <c r="I23" s="119"/>
      <c r="J23" s="93"/>
      <c r="K23" s="85">
        <f>120*SUM(D23:I23)</f>
        <v>3600</v>
      </c>
      <c r="L23" s="85">
        <v>120</v>
      </c>
      <c r="M23" s="85">
        <f t="shared" si="24"/>
        <v>30</v>
      </c>
      <c r="N23" s="63">
        <f t="shared" si="1"/>
        <v>3600</v>
      </c>
      <c r="O23" s="85">
        <f t="shared" si="2"/>
        <v>25</v>
      </c>
      <c r="P23" s="63"/>
      <c r="Q23" s="63"/>
      <c r="R23" s="63"/>
      <c r="T23" s="119">
        <f t="shared" si="26"/>
        <v>0</v>
      </c>
      <c r="U23" s="119">
        <f t="shared" si="27"/>
        <v>0</v>
      </c>
      <c r="V23" s="119">
        <f t="shared" si="5"/>
        <v>0</v>
      </c>
      <c r="W23" s="119">
        <f t="shared" si="5"/>
        <v>0</v>
      </c>
      <c r="X23" s="119">
        <f t="shared" si="5"/>
        <v>0.20833333333333334</v>
      </c>
      <c r="Y23" s="119">
        <f t="shared" si="5"/>
        <v>0</v>
      </c>
      <c r="Z23" s="119"/>
      <c r="AA23" s="115">
        <v>144</v>
      </c>
      <c r="AB23" s="121">
        <f t="shared" si="28"/>
        <v>0</v>
      </c>
      <c r="AC23" s="121">
        <f t="shared" si="30"/>
        <v>0</v>
      </c>
      <c r="AD23" s="121">
        <f t="shared" si="6"/>
        <v>0</v>
      </c>
      <c r="AE23" s="121">
        <f t="shared" si="7"/>
        <v>0</v>
      </c>
      <c r="AF23" s="121">
        <f t="shared" si="8"/>
        <v>30</v>
      </c>
      <c r="AG23" s="121">
        <f t="shared" si="9"/>
        <v>0</v>
      </c>
      <c r="AH23" s="115">
        <v>144</v>
      </c>
      <c r="AI23" s="124">
        <f t="shared" si="10"/>
        <v>0</v>
      </c>
      <c r="AJ23" s="124">
        <f t="shared" si="11"/>
        <v>0</v>
      </c>
      <c r="AK23" s="124">
        <f t="shared" si="12"/>
        <v>0</v>
      </c>
      <c r="AL23" s="124">
        <f t="shared" si="13"/>
        <v>0</v>
      </c>
      <c r="AM23" s="124">
        <f t="shared" si="14"/>
        <v>30</v>
      </c>
      <c r="AN23" s="124">
        <f t="shared" si="15"/>
        <v>0</v>
      </c>
      <c r="AO23" s="129">
        <f t="shared" si="16"/>
        <v>0</v>
      </c>
      <c r="AP23" s="128">
        <f t="shared" si="17"/>
        <v>0</v>
      </c>
      <c r="AQ23" s="128">
        <f t="shared" si="18"/>
        <v>0</v>
      </c>
      <c r="AR23" s="128">
        <f t="shared" si="19"/>
        <v>0</v>
      </c>
      <c r="AS23" s="128">
        <f t="shared" si="20"/>
        <v>0</v>
      </c>
      <c r="AT23" s="128">
        <f t="shared" si="21"/>
        <v>0</v>
      </c>
      <c r="AU23" s="128">
        <f t="shared" si="29"/>
        <v>0</v>
      </c>
      <c r="BB23" s="115">
        <v>12</v>
      </c>
      <c r="BC23" s="124">
        <v>21</v>
      </c>
      <c r="BD23" s="124">
        <f t="shared" si="32"/>
        <v>0</v>
      </c>
      <c r="BE23" s="124">
        <f t="shared" si="32"/>
        <v>0</v>
      </c>
      <c r="BF23" s="124">
        <f t="shared" si="32"/>
        <v>0</v>
      </c>
      <c r="BG23" s="124">
        <f t="shared" si="32"/>
        <v>0</v>
      </c>
      <c r="BH23" s="124">
        <f t="shared" si="32"/>
        <v>0</v>
      </c>
    </row>
    <row r="24" spans="1:60">
      <c r="A24" s="115">
        <v>144</v>
      </c>
      <c r="B24" s="117" t="s">
        <v>87</v>
      </c>
      <c r="C24" s="116"/>
      <c r="D24" s="119">
        <v>144</v>
      </c>
      <c r="E24" s="119"/>
      <c r="F24" s="119"/>
      <c r="G24" s="119"/>
      <c r="H24" s="119"/>
      <c r="I24" s="119"/>
      <c r="J24" s="93"/>
      <c r="K24" s="85">
        <f>10*SUM(D24:I24)</f>
        <v>1440</v>
      </c>
      <c r="L24" s="85">
        <v>10</v>
      </c>
      <c r="M24" s="85">
        <f t="shared" si="24"/>
        <v>144</v>
      </c>
      <c r="N24" s="63">
        <f t="shared" si="1"/>
        <v>1440</v>
      </c>
      <c r="O24" s="85">
        <f t="shared" si="2"/>
        <v>10</v>
      </c>
      <c r="P24" s="63"/>
      <c r="Q24" s="63"/>
      <c r="R24" s="63"/>
      <c r="T24" s="119">
        <f t="shared" si="26"/>
        <v>1</v>
      </c>
      <c r="U24" s="119">
        <f t="shared" si="27"/>
        <v>0</v>
      </c>
      <c r="V24" s="119">
        <f t="shared" si="5"/>
        <v>0</v>
      </c>
      <c r="W24" s="119">
        <f t="shared" si="5"/>
        <v>0</v>
      </c>
      <c r="X24" s="119">
        <f t="shared" si="5"/>
        <v>0</v>
      </c>
      <c r="Y24" s="119">
        <f t="shared" si="5"/>
        <v>0</v>
      </c>
      <c r="Z24" s="119"/>
      <c r="AA24" s="115">
        <v>0</v>
      </c>
      <c r="AB24" s="121">
        <f t="shared" si="28"/>
        <v>0</v>
      </c>
      <c r="AC24" s="121">
        <f t="shared" si="30"/>
        <v>0</v>
      </c>
      <c r="AD24" s="121">
        <f t="shared" si="6"/>
        <v>0</v>
      </c>
      <c r="AE24" s="121">
        <f t="shared" si="7"/>
        <v>0</v>
      </c>
      <c r="AF24" s="121">
        <f t="shared" si="8"/>
        <v>0</v>
      </c>
      <c r="AG24" s="121">
        <f t="shared" si="9"/>
        <v>0</v>
      </c>
      <c r="AH24" s="115">
        <v>0</v>
      </c>
      <c r="AI24" s="124">
        <f t="shared" si="10"/>
        <v>0</v>
      </c>
      <c r="AJ24" s="124">
        <f t="shared" si="11"/>
        <v>0</v>
      </c>
      <c r="AK24" s="124">
        <f t="shared" si="12"/>
        <v>0</v>
      </c>
      <c r="AL24" s="124">
        <f t="shared" si="13"/>
        <v>0</v>
      </c>
      <c r="AM24" s="124">
        <f t="shared" si="14"/>
        <v>0</v>
      </c>
      <c r="AN24" s="124">
        <f t="shared" si="15"/>
        <v>0</v>
      </c>
      <c r="AO24" s="129">
        <f t="shared" si="16"/>
        <v>0</v>
      </c>
      <c r="AP24" s="128">
        <f t="shared" si="17"/>
        <v>0</v>
      </c>
      <c r="AQ24" s="128">
        <f t="shared" si="18"/>
        <v>0</v>
      </c>
      <c r="AR24" s="128">
        <f t="shared" si="19"/>
        <v>0</v>
      </c>
      <c r="AS24" s="128">
        <f t="shared" si="20"/>
        <v>0</v>
      </c>
      <c r="AT24" s="128">
        <f t="shared" si="21"/>
        <v>0</v>
      </c>
      <c r="AU24" s="128">
        <f t="shared" si="29"/>
        <v>0</v>
      </c>
      <c r="BB24" s="115">
        <v>12</v>
      </c>
      <c r="BC24" s="124">
        <v>21</v>
      </c>
      <c r="BD24" s="124">
        <f t="shared" si="32"/>
        <v>0</v>
      </c>
      <c r="BE24" s="124">
        <f t="shared" si="32"/>
        <v>0</v>
      </c>
      <c r="BF24" s="124">
        <f t="shared" si="32"/>
        <v>0</v>
      </c>
      <c r="BG24" s="124">
        <f t="shared" si="32"/>
        <v>0</v>
      </c>
      <c r="BH24" s="124">
        <f t="shared" si="32"/>
        <v>0</v>
      </c>
    </row>
    <row r="25" spans="1:60">
      <c r="A25" s="115">
        <v>144</v>
      </c>
      <c r="B25" s="117" t="s">
        <v>88</v>
      </c>
      <c r="C25" s="116"/>
      <c r="D25" s="119">
        <v>500</v>
      </c>
      <c r="E25" s="119"/>
      <c r="F25" s="119"/>
      <c r="G25" s="119"/>
      <c r="H25" s="119"/>
      <c r="I25" s="119"/>
      <c r="J25" s="93"/>
      <c r="K25" s="85">
        <f>20*SUM(D25:I25)</f>
        <v>10000</v>
      </c>
      <c r="L25" s="85">
        <v>20</v>
      </c>
      <c r="M25" s="85">
        <f t="shared" si="24"/>
        <v>500</v>
      </c>
      <c r="N25" s="63">
        <f t="shared" si="1"/>
        <v>10000</v>
      </c>
      <c r="O25" s="85">
        <f t="shared" si="2"/>
        <v>69.444444444444443</v>
      </c>
      <c r="P25" s="63"/>
      <c r="Q25" s="63"/>
      <c r="R25" s="63"/>
      <c r="S25" t="s">
        <v>124</v>
      </c>
      <c r="T25" s="119">
        <f t="shared" si="26"/>
        <v>3.4722222222222223</v>
      </c>
      <c r="U25" s="119">
        <f t="shared" si="27"/>
        <v>0</v>
      </c>
      <c r="V25" s="119">
        <f t="shared" si="5"/>
        <v>0</v>
      </c>
      <c r="W25" s="119">
        <f t="shared" si="5"/>
        <v>0</v>
      </c>
      <c r="X25" s="119">
        <f t="shared" si="5"/>
        <v>0</v>
      </c>
      <c r="Y25" s="119">
        <f t="shared" si="5"/>
        <v>0</v>
      </c>
      <c r="Z25" s="119"/>
      <c r="AA25" s="115">
        <v>0</v>
      </c>
      <c r="AB25" s="121">
        <f t="shared" si="28"/>
        <v>0</v>
      </c>
      <c r="AC25" s="121">
        <f t="shared" si="30"/>
        <v>0</v>
      </c>
      <c r="AD25" s="121">
        <f t="shared" si="6"/>
        <v>0</v>
      </c>
      <c r="AE25" s="121">
        <f t="shared" si="7"/>
        <v>0</v>
      </c>
      <c r="AF25" s="121">
        <f t="shared" si="8"/>
        <v>0</v>
      </c>
      <c r="AG25" s="121">
        <f t="shared" si="9"/>
        <v>0</v>
      </c>
      <c r="AH25" s="115">
        <v>0</v>
      </c>
      <c r="AI25" s="124">
        <f t="shared" si="10"/>
        <v>0</v>
      </c>
      <c r="AJ25" s="124">
        <f t="shared" si="11"/>
        <v>0</v>
      </c>
      <c r="AK25" s="124">
        <f t="shared" si="12"/>
        <v>0</v>
      </c>
      <c r="AL25" s="124">
        <f t="shared" si="13"/>
        <v>0</v>
      </c>
      <c r="AM25" s="124">
        <f t="shared" si="14"/>
        <v>0</v>
      </c>
      <c r="AN25" s="124">
        <f t="shared" si="15"/>
        <v>0</v>
      </c>
      <c r="AO25" s="129">
        <f t="shared" si="16"/>
        <v>0</v>
      </c>
      <c r="AP25" s="128">
        <f t="shared" si="17"/>
        <v>0</v>
      </c>
      <c r="AQ25" s="128">
        <f t="shared" si="18"/>
        <v>0</v>
      </c>
      <c r="AR25" s="128">
        <f t="shared" si="19"/>
        <v>0</v>
      </c>
      <c r="AS25" s="128">
        <f t="shared" si="20"/>
        <v>0</v>
      </c>
      <c r="AT25" s="128">
        <f t="shared" si="21"/>
        <v>0</v>
      </c>
      <c r="AU25" s="128">
        <f t="shared" si="29"/>
        <v>0</v>
      </c>
      <c r="BB25" s="115">
        <v>36</v>
      </c>
      <c r="BC25" s="124">
        <f t="shared" si="32"/>
        <v>0</v>
      </c>
      <c r="BD25" s="124">
        <f t="shared" si="32"/>
        <v>0</v>
      </c>
      <c r="BE25" s="124">
        <f t="shared" si="32"/>
        <v>0</v>
      </c>
      <c r="BF25" s="124">
        <f t="shared" si="32"/>
        <v>0</v>
      </c>
      <c r="BG25" s="124">
        <f t="shared" si="32"/>
        <v>0</v>
      </c>
      <c r="BH25" s="124">
        <f t="shared" si="32"/>
        <v>0</v>
      </c>
    </row>
    <row r="26" spans="1:60">
      <c r="A26" s="118" t="s">
        <v>82</v>
      </c>
      <c r="B26" s="67"/>
      <c r="C26" s="67"/>
      <c r="D26" s="118"/>
      <c r="E26" s="118"/>
      <c r="F26" s="118"/>
      <c r="G26" s="118"/>
      <c r="H26" s="118"/>
      <c r="I26" s="118"/>
      <c r="J26" t="s">
        <v>122</v>
      </c>
      <c r="K26" s="152">
        <f>SUM(K17:K25)</f>
        <v>83440</v>
      </c>
      <c r="M26" t="s">
        <v>217</v>
      </c>
      <c r="N26" s="152">
        <f>SUM(N17:N25)</f>
        <v>83440</v>
      </c>
      <c r="P26" s="18"/>
      <c r="Q26" s="18"/>
      <c r="R26" s="18"/>
      <c r="S26">
        <f>K26/144</f>
        <v>579.44444444444446</v>
      </c>
      <c r="AA26" t="s">
        <v>295</v>
      </c>
      <c r="BB26" s="115">
        <v>36</v>
      </c>
      <c r="BC26" s="124">
        <f t="shared" si="32"/>
        <v>0</v>
      </c>
      <c r="BD26" s="124">
        <f t="shared" si="32"/>
        <v>0</v>
      </c>
      <c r="BE26" s="124">
        <f t="shared" si="32"/>
        <v>0</v>
      </c>
      <c r="BF26" s="124">
        <f t="shared" si="32"/>
        <v>0</v>
      </c>
      <c r="BG26" s="124">
        <f t="shared" si="32"/>
        <v>0</v>
      </c>
      <c r="BH26" s="124">
        <f t="shared" si="32"/>
        <v>0</v>
      </c>
    </row>
    <row r="27" spans="1:60" ht="30" customHeight="1">
      <c r="A27" s="132" t="s">
        <v>86</v>
      </c>
      <c r="B27" s="116" t="s">
        <v>81</v>
      </c>
      <c r="C27" s="116" t="s">
        <v>15</v>
      </c>
      <c r="D27" s="116" t="s">
        <v>16</v>
      </c>
      <c r="E27" s="116" t="s">
        <v>17</v>
      </c>
      <c r="F27" s="116" t="s">
        <v>18</v>
      </c>
      <c r="G27" s="116" t="s">
        <v>19</v>
      </c>
      <c r="H27" s="116" t="s">
        <v>24</v>
      </c>
      <c r="I27" s="116" t="s">
        <v>23</v>
      </c>
      <c r="J27" s="116" t="s">
        <v>85</v>
      </c>
      <c r="K27" s="116" t="s">
        <v>125</v>
      </c>
      <c r="L27" s="116" t="s">
        <v>126</v>
      </c>
      <c r="M27" s="116" t="s">
        <v>131</v>
      </c>
      <c r="N27" s="129" t="s">
        <v>127</v>
      </c>
      <c r="O27" s="116" t="s">
        <v>123</v>
      </c>
      <c r="P27" s="116" t="s">
        <v>129</v>
      </c>
      <c r="Q27" s="116" t="s">
        <v>130</v>
      </c>
      <c r="R27" s="116" t="s">
        <v>128</v>
      </c>
      <c r="S27" s="116"/>
      <c r="T27" s="116" t="s">
        <v>16</v>
      </c>
      <c r="U27" s="116" t="s">
        <v>17</v>
      </c>
      <c r="V27" s="116" t="s">
        <v>18</v>
      </c>
      <c r="W27" s="116" t="s">
        <v>19</v>
      </c>
      <c r="X27" s="116" t="s">
        <v>24</v>
      </c>
      <c r="Y27" s="116" t="s">
        <v>23</v>
      </c>
      <c r="Z27" s="116"/>
      <c r="AA27" s="116" t="s">
        <v>111</v>
      </c>
      <c r="AB27" s="153" t="s">
        <v>16</v>
      </c>
      <c r="AC27" s="153" t="s">
        <v>17</v>
      </c>
      <c r="AD27" s="153" t="s">
        <v>18</v>
      </c>
      <c r="AE27" s="153" t="s">
        <v>19</v>
      </c>
      <c r="AF27" s="153" t="s">
        <v>24</v>
      </c>
      <c r="AG27" s="153" t="s">
        <v>23</v>
      </c>
      <c r="BB27" s="115">
        <v>36</v>
      </c>
      <c r="BC27" s="124">
        <f t="shared" si="32"/>
        <v>0</v>
      </c>
      <c r="BD27" s="124">
        <f t="shared" si="32"/>
        <v>0</v>
      </c>
      <c r="BE27" s="124">
        <f t="shared" si="32"/>
        <v>0</v>
      </c>
      <c r="BF27" s="124">
        <f t="shared" si="32"/>
        <v>0</v>
      </c>
      <c r="BG27" s="124">
        <f t="shared" si="32"/>
        <v>0</v>
      </c>
      <c r="BH27" s="124">
        <f t="shared" si="32"/>
        <v>0</v>
      </c>
    </row>
    <row r="28" spans="1:60">
      <c r="A28" s="132"/>
      <c r="B28" s="116"/>
      <c r="C28" s="116"/>
      <c r="D28" s="116"/>
      <c r="E28" s="116"/>
      <c r="F28" s="116"/>
      <c r="G28" s="116"/>
      <c r="H28" s="116"/>
      <c r="I28" s="116"/>
      <c r="J28" s="116"/>
      <c r="K28" s="116"/>
      <c r="L28" s="116"/>
      <c r="M28" s="116"/>
      <c r="N28" s="116"/>
      <c r="O28" s="116"/>
      <c r="P28" s="116"/>
      <c r="Q28" s="116"/>
      <c r="R28" s="116"/>
      <c r="S28" s="116"/>
      <c r="T28" s="116"/>
      <c r="U28" s="116"/>
      <c r="V28" s="116"/>
      <c r="W28" s="116"/>
      <c r="X28" s="116"/>
      <c r="Y28" s="116"/>
      <c r="Z28" s="116"/>
      <c r="AA28" s="116"/>
      <c r="AB28" s="153"/>
      <c r="AC28" s="153" t="s">
        <v>281</v>
      </c>
      <c r="AD28" s="153" t="s">
        <v>281</v>
      </c>
      <c r="AE28" s="153"/>
      <c r="AF28" s="153"/>
      <c r="AG28" s="153"/>
      <c r="BB28" s="115">
        <v>36</v>
      </c>
      <c r="BC28" s="124">
        <f t="shared" si="32"/>
        <v>0</v>
      </c>
      <c r="BD28" s="124">
        <f t="shared" si="32"/>
        <v>0</v>
      </c>
      <c r="BE28" s="124">
        <f t="shared" si="32"/>
        <v>0</v>
      </c>
      <c r="BF28" s="124">
        <f t="shared" si="32"/>
        <v>0</v>
      </c>
      <c r="BG28" s="124">
        <f t="shared" si="32"/>
        <v>0</v>
      </c>
      <c r="BH28" s="124">
        <f t="shared" si="32"/>
        <v>0</v>
      </c>
    </row>
    <row r="29" spans="1:60">
      <c r="A29" s="132"/>
      <c r="B29" s="116" t="s">
        <v>0</v>
      </c>
      <c r="C29" s="116" t="s">
        <v>1</v>
      </c>
      <c r="D29" s="116">
        <v>42</v>
      </c>
      <c r="E29" s="116">
        <v>16</v>
      </c>
      <c r="F29" s="116"/>
      <c r="G29" s="116"/>
      <c r="H29" s="116"/>
      <c r="I29" s="116"/>
      <c r="J29" s="116"/>
      <c r="K29" s="116">
        <v>4060</v>
      </c>
      <c r="L29" s="116">
        <v>70</v>
      </c>
      <c r="M29" s="116">
        <v>58</v>
      </c>
      <c r="N29" s="116">
        <v>4060</v>
      </c>
      <c r="O29" s="116">
        <v>169.16666666666666</v>
      </c>
      <c r="P29" s="116">
        <v>169.16666666666666</v>
      </c>
      <c r="Q29" s="116">
        <v>579.44444444444446</v>
      </c>
      <c r="R29" s="116">
        <v>748.61111111111109</v>
      </c>
      <c r="S29" s="116"/>
      <c r="T29" s="116">
        <v>1.75</v>
      </c>
      <c r="U29" s="116">
        <v>0.66666666666666663</v>
      </c>
      <c r="V29" s="116">
        <v>0</v>
      </c>
      <c r="W29" s="116">
        <v>0</v>
      </c>
      <c r="X29" s="116">
        <v>0</v>
      </c>
      <c r="Y29" s="116">
        <v>0</v>
      </c>
      <c r="Z29" s="116"/>
      <c r="AA29" s="116">
        <v>24</v>
      </c>
      <c r="AB29" s="153">
        <v>0</v>
      </c>
      <c r="AC29" s="121">
        <f>$AA29*U29</f>
        <v>16</v>
      </c>
      <c r="AD29" s="153">
        <v>0</v>
      </c>
      <c r="AE29" s="153">
        <v>0</v>
      </c>
      <c r="AF29" s="153">
        <v>0</v>
      </c>
      <c r="AG29" s="153">
        <v>0</v>
      </c>
      <c r="BB29" s="115">
        <v>72</v>
      </c>
      <c r="BC29" s="124">
        <f t="shared" si="32"/>
        <v>0</v>
      </c>
      <c r="BD29" s="124">
        <f t="shared" si="32"/>
        <v>0</v>
      </c>
      <c r="BE29" s="124">
        <f t="shared" si="32"/>
        <v>0</v>
      </c>
      <c r="BF29" s="124">
        <f t="shared" si="32"/>
        <v>0</v>
      </c>
      <c r="BG29" s="124">
        <f t="shared" si="32"/>
        <v>0</v>
      </c>
      <c r="BH29" s="124">
        <f t="shared" si="32"/>
        <v>0</v>
      </c>
    </row>
    <row r="30" spans="1:60">
      <c r="A30" s="132"/>
      <c r="B30" s="116" t="s">
        <v>4</v>
      </c>
      <c r="C30" s="116" t="s">
        <v>5</v>
      </c>
      <c r="D30" s="116">
        <v>64</v>
      </c>
      <c r="E30" s="116">
        <v>32</v>
      </c>
      <c r="F30" s="116"/>
      <c r="G30" s="116"/>
      <c r="H30" s="116"/>
      <c r="I30" s="116"/>
      <c r="J30" s="116"/>
      <c r="K30" s="116">
        <v>6720</v>
      </c>
      <c r="L30" s="116">
        <v>70</v>
      </c>
      <c r="M30" s="116">
        <v>96</v>
      </c>
      <c r="N30" s="116">
        <v>6720</v>
      </c>
      <c r="O30" s="116">
        <v>140</v>
      </c>
      <c r="P30" s="116">
        <v>140</v>
      </c>
      <c r="Q30" s="116">
        <v>579.44444444444446</v>
      </c>
      <c r="R30" s="116">
        <v>719.44444444444446</v>
      </c>
      <c r="S30" s="116"/>
      <c r="T30" s="116">
        <v>1.3333333333333333</v>
      </c>
      <c r="U30" s="116">
        <v>0.66666666666666663</v>
      </c>
      <c r="V30" s="116">
        <v>0</v>
      </c>
      <c r="W30" s="116">
        <v>0</v>
      </c>
      <c r="X30" s="116">
        <v>0</v>
      </c>
      <c r="Y30" s="116">
        <v>0</v>
      </c>
      <c r="Z30" s="116"/>
      <c r="AA30" s="116">
        <v>24</v>
      </c>
      <c r="AB30" s="153">
        <v>0</v>
      </c>
      <c r="AC30" s="121">
        <f t="shared" ref="AC30:AC43" si="33">$AA30*U30</f>
        <v>16</v>
      </c>
      <c r="AD30" s="153">
        <v>0</v>
      </c>
      <c r="AE30" s="153">
        <v>0</v>
      </c>
      <c r="AF30" s="153">
        <v>0</v>
      </c>
      <c r="AG30" s="153">
        <v>0</v>
      </c>
      <c r="BB30" s="115">
        <v>72</v>
      </c>
      <c r="BC30" s="124">
        <f t="shared" si="32"/>
        <v>0</v>
      </c>
      <c r="BD30" s="124">
        <f t="shared" si="32"/>
        <v>0</v>
      </c>
      <c r="BE30" s="124">
        <f t="shared" si="32"/>
        <v>0</v>
      </c>
      <c r="BF30" s="124">
        <f t="shared" si="32"/>
        <v>0</v>
      </c>
      <c r="BG30" s="124">
        <f t="shared" si="32"/>
        <v>0</v>
      </c>
      <c r="BH30" s="124">
        <f t="shared" si="32"/>
        <v>0</v>
      </c>
    </row>
    <row r="31" spans="1:60">
      <c r="A31" s="132"/>
      <c r="B31" s="116" t="s">
        <v>0</v>
      </c>
      <c r="C31" s="116" t="s">
        <v>77</v>
      </c>
      <c r="D31" s="116">
        <v>16</v>
      </c>
      <c r="E31" s="116">
        <v>8</v>
      </c>
      <c r="F31" s="116"/>
      <c r="G31" s="116"/>
      <c r="H31" s="116"/>
      <c r="I31" s="116"/>
      <c r="J31" s="116"/>
      <c r="K31" s="116">
        <v>1680</v>
      </c>
      <c r="L31" s="116">
        <v>70</v>
      </c>
      <c r="M31" s="116">
        <v>24</v>
      </c>
      <c r="N31" s="116">
        <v>1680</v>
      </c>
      <c r="O31" s="116">
        <v>140</v>
      </c>
      <c r="P31" s="116">
        <v>140</v>
      </c>
      <c r="Q31" s="116">
        <v>579.44444444444446</v>
      </c>
      <c r="R31" s="116">
        <v>719.44444444444446</v>
      </c>
      <c r="S31" s="116"/>
      <c r="T31" s="116">
        <v>1.3333333333333333</v>
      </c>
      <c r="U31" s="116">
        <v>0.66666666666666663</v>
      </c>
      <c r="V31" s="116">
        <v>0</v>
      </c>
      <c r="W31" s="116">
        <v>0</v>
      </c>
      <c r="X31" s="116">
        <v>0</v>
      </c>
      <c r="Y31" s="116">
        <v>0</v>
      </c>
      <c r="Z31" s="116"/>
      <c r="AA31" s="116">
        <v>24</v>
      </c>
      <c r="AB31" s="153">
        <v>0</v>
      </c>
      <c r="AC31" s="121">
        <f t="shared" si="33"/>
        <v>16</v>
      </c>
      <c r="AD31" s="153">
        <v>0</v>
      </c>
      <c r="AE31" s="153">
        <v>0</v>
      </c>
      <c r="AF31" s="153">
        <v>0</v>
      </c>
      <c r="AG31" s="153">
        <v>0</v>
      </c>
      <c r="BB31" s="115">
        <v>72</v>
      </c>
      <c r="BC31" s="124">
        <f t="shared" si="32"/>
        <v>0</v>
      </c>
      <c r="BD31" s="124">
        <f t="shared" si="32"/>
        <v>0</v>
      </c>
      <c r="BE31" s="124">
        <f t="shared" si="32"/>
        <v>0</v>
      </c>
      <c r="BF31" s="124">
        <f t="shared" si="32"/>
        <v>0</v>
      </c>
      <c r="BG31" s="124">
        <f t="shared" si="32"/>
        <v>0</v>
      </c>
      <c r="BH31" s="124">
        <f t="shared" si="32"/>
        <v>0</v>
      </c>
    </row>
    <row r="32" spans="1:60">
      <c r="A32" s="132"/>
      <c r="B32" s="116" t="s">
        <v>4</v>
      </c>
      <c r="C32" s="116" t="s">
        <v>78</v>
      </c>
      <c r="D32" s="116">
        <v>16</v>
      </c>
      <c r="E32" s="116">
        <v>8</v>
      </c>
      <c r="F32" s="116"/>
      <c r="G32" s="116"/>
      <c r="H32" s="116"/>
      <c r="I32" s="116"/>
      <c r="J32" s="116"/>
      <c r="K32" s="116">
        <v>1680</v>
      </c>
      <c r="L32" s="116">
        <v>70</v>
      </c>
      <c r="M32" s="116">
        <v>24</v>
      </c>
      <c r="N32" s="116">
        <v>1680</v>
      </c>
      <c r="O32" s="116">
        <v>140</v>
      </c>
      <c r="P32" s="116">
        <v>140</v>
      </c>
      <c r="Q32" s="116">
        <v>579.44444444444446</v>
      </c>
      <c r="R32" s="116">
        <v>719.44444444444446</v>
      </c>
      <c r="S32" s="116"/>
      <c r="T32" s="116">
        <v>1.3333333333333333</v>
      </c>
      <c r="U32" s="116">
        <v>0.66666666666666663</v>
      </c>
      <c r="V32" s="116">
        <v>0</v>
      </c>
      <c r="W32" s="116">
        <v>0</v>
      </c>
      <c r="X32" s="116">
        <v>0</v>
      </c>
      <c r="Y32" s="116">
        <v>0</v>
      </c>
      <c r="Z32" s="116"/>
      <c r="AA32" s="116">
        <v>24</v>
      </c>
      <c r="AB32" s="153">
        <v>0</v>
      </c>
      <c r="AC32" s="121">
        <f t="shared" si="33"/>
        <v>16</v>
      </c>
      <c r="AD32" s="153">
        <v>0</v>
      </c>
      <c r="AE32" s="153">
        <v>0</v>
      </c>
      <c r="AF32" s="153">
        <v>0</v>
      </c>
      <c r="AG32" s="153">
        <v>0</v>
      </c>
      <c r="BB32" s="115">
        <v>0</v>
      </c>
      <c r="BC32" s="124">
        <f t="shared" si="32"/>
        <v>0</v>
      </c>
      <c r="BD32" s="124">
        <f t="shared" si="32"/>
        <v>0</v>
      </c>
      <c r="BE32" s="124">
        <f t="shared" si="32"/>
        <v>0</v>
      </c>
      <c r="BF32" s="124">
        <f t="shared" si="32"/>
        <v>0</v>
      </c>
      <c r="BG32" s="124">
        <f t="shared" si="32"/>
        <v>0</v>
      </c>
      <c r="BH32" s="124">
        <f t="shared" si="32"/>
        <v>0</v>
      </c>
    </row>
    <row r="33" spans="1:60">
      <c r="A33" s="132"/>
      <c r="B33" s="116" t="s">
        <v>4</v>
      </c>
      <c r="C33" s="116" t="s">
        <v>79</v>
      </c>
      <c r="D33" s="116">
        <v>32</v>
      </c>
      <c r="E33" s="116">
        <v>16</v>
      </c>
      <c r="F33" s="116"/>
      <c r="G33" s="116"/>
      <c r="H33" s="116"/>
      <c r="I33" s="116"/>
      <c r="J33" s="116"/>
      <c r="K33" s="116">
        <v>2400</v>
      </c>
      <c r="L33" s="116">
        <v>50</v>
      </c>
      <c r="M33" s="116">
        <v>48</v>
      </c>
      <c r="N33" s="116">
        <v>2400</v>
      </c>
      <c r="O33" s="116">
        <v>100</v>
      </c>
      <c r="P33" s="116">
        <v>100</v>
      </c>
      <c r="Q33" s="116">
        <v>579.44444444444446</v>
      </c>
      <c r="R33" s="116">
        <v>679.44444444444446</v>
      </c>
      <c r="S33" s="116"/>
      <c r="T33" s="116">
        <v>1.3333333333333333</v>
      </c>
      <c r="U33" s="116">
        <v>0.66666666666666663</v>
      </c>
      <c r="V33" s="116">
        <v>0</v>
      </c>
      <c r="W33" s="116">
        <v>0</v>
      </c>
      <c r="X33" s="116">
        <v>0</v>
      </c>
      <c r="Y33" s="116">
        <v>0</v>
      </c>
      <c r="Z33" s="116"/>
      <c r="AA33" s="116">
        <v>24</v>
      </c>
      <c r="AB33" s="153">
        <v>0</v>
      </c>
      <c r="AC33" s="121">
        <f t="shared" si="33"/>
        <v>16</v>
      </c>
      <c r="AD33" s="153">
        <v>0</v>
      </c>
      <c r="AE33" s="153">
        <v>0</v>
      </c>
      <c r="AF33" s="153">
        <v>0</v>
      </c>
      <c r="AG33" s="153">
        <v>0</v>
      </c>
      <c r="BB33" s="115">
        <v>0</v>
      </c>
      <c r="BC33" s="124">
        <f t="shared" si="32"/>
        <v>0</v>
      </c>
      <c r="BD33" s="124">
        <f t="shared" si="32"/>
        <v>0</v>
      </c>
      <c r="BE33" s="124">
        <f t="shared" si="32"/>
        <v>0</v>
      </c>
      <c r="BF33" s="124">
        <f t="shared" si="32"/>
        <v>0</v>
      </c>
      <c r="BG33" s="124">
        <f t="shared" si="32"/>
        <v>0</v>
      </c>
      <c r="BH33" s="124">
        <f t="shared" si="32"/>
        <v>0</v>
      </c>
    </row>
    <row r="34" spans="1:60">
      <c r="A34" s="132"/>
      <c r="B34" s="116" t="s">
        <v>4</v>
      </c>
      <c r="C34" s="116" t="s">
        <v>80</v>
      </c>
      <c r="D34" s="116">
        <v>32</v>
      </c>
      <c r="E34" s="116">
        <v>16</v>
      </c>
      <c r="F34" s="116"/>
      <c r="G34" s="116"/>
      <c r="H34" s="116"/>
      <c r="I34" s="116"/>
      <c r="J34" s="116"/>
      <c r="K34" s="116">
        <v>2400</v>
      </c>
      <c r="L34" s="116">
        <v>50</v>
      </c>
      <c r="M34" s="116">
        <v>48</v>
      </c>
      <c r="N34" s="116">
        <v>2400</v>
      </c>
      <c r="O34" s="116">
        <v>100</v>
      </c>
      <c r="P34" s="116">
        <v>100</v>
      </c>
      <c r="Q34" s="116">
        <v>579.44444444444446</v>
      </c>
      <c r="R34" s="116">
        <v>679.44444444444446</v>
      </c>
      <c r="S34" s="116"/>
      <c r="T34" s="116">
        <v>1.3333333333333333</v>
      </c>
      <c r="U34" s="116">
        <v>0.66666666666666663</v>
      </c>
      <c r="V34" s="116">
        <v>0</v>
      </c>
      <c r="W34" s="116">
        <v>0</v>
      </c>
      <c r="X34" s="116">
        <v>0</v>
      </c>
      <c r="Y34" s="116">
        <v>0</v>
      </c>
      <c r="Z34" s="116"/>
      <c r="AA34" s="116">
        <v>24</v>
      </c>
      <c r="AB34" s="153">
        <v>0</v>
      </c>
      <c r="AC34" s="121">
        <f t="shared" si="33"/>
        <v>16</v>
      </c>
      <c r="AD34" s="153">
        <v>0</v>
      </c>
      <c r="AE34" s="153">
        <v>0</v>
      </c>
      <c r="AF34" s="153">
        <v>0</v>
      </c>
      <c r="AG34" s="153">
        <v>0</v>
      </c>
    </row>
    <row r="35" spans="1:60">
      <c r="A35" s="132"/>
      <c r="B35" s="116" t="s">
        <v>2</v>
      </c>
      <c r="C35" s="116" t="s">
        <v>6</v>
      </c>
      <c r="D35" s="116"/>
      <c r="E35" s="116"/>
      <c r="F35" s="116"/>
      <c r="G35" s="116">
        <v>180</v>
      </c>
      <c r="H35" s="116"/>
      <c r="I35" s="116"/>
      <c r="J35" s="116"/>
      <c r="K35" s="116">
        <v>9000</v>
      </c>
      <c r="L35" s="116">
        <v>50</v>
      </c>
      <c r="M35" s="116">
        <v>180</v>
      </c>
      <c r="N35" s="116">
        <v>9000</v>
      </c>
      <c r="O35" s="116">
        <v>125</v>
      </c>
      <c r="P35" s="116"/>
      <c r="Q35" s="116"/>
      <c r="R35" s="116"/>
      <c r="S35" s="116"/>
      <c r="T35" s="116">
        <v>0</v>
      </c>
      <c r="U35" s="116">
        <v>0</v>
      </c>
      <c r="V35" s="116">
        <v>0</v>
      </c>
      <c r="W35" s="116">
        <v>2.5</v>
      </c>
      <c r="X35" s="116">
        <v>0</v>
      </c>
      <c r="Y35" s="116">
        <v>0</v>
      </c>
      <c r="Z35" s="116"/>
      <c r="AA35" s="116">
        <v>72</v>
      </c>
      <c r="AB35" s="153">
        <v>0</v>
      </c>
      <c r="AC35" s="121">
        <f t="shared" si="33"/>
        <v>0</v>
      </c>
      <c r="AD35" s="153">
        <v>0</v>
      </c>
      <c r="AE35" s="153">
        <v>180</v>
      </c>
      <c r="AF35" s="153">
        <v>0</v>
      </c>
      <c r="AG35" s="153">
        <v>0</v>
      </c>
    </row>
    <row r="36" spans="1:60">
      <c r="A36" s="132"/>
      <c r="B36" s="116" t="s">
        <v>2</v>
      </c>
      <c r="C36" s="116" t="s">
        <v>7</v>
      </c>
      <c r="D36" s="116"/>
      <c r="E36" s="116"/>
      <c r="F36" s="116"/>
      <c r="G36" s="116">
        <v>180</v>
      </c>
      <c r="H36" s="116"/>
      <c r="I36" s="116"/>
      <c r="J36" s="116"/>
      <c r="K36" s="116">
        <v>9000</v>
      </c>
      <c r="L36" s="116">
        <v>50</v>
      </c>
      <c r="M36" s="116">
        <v>180</v>
      </c>
      <c r="N36" s="116">
        <v>9000</v>
      </c>
      <c r="O36" s="116">
        <v>125</v>
      </c>
      <c r="P36" s="116"/>
      <c r="Q36" s="116"/>
      <c r="R36" s="116"/>
      <c r="S36" s="116"/>
      <c r="T36" s="116">
        <v>0</v>
      </c>
      <c r="U36" s="116">
        <v>0</v>
      </c>
      <c r="V36" s="116">
        <v>0</v>
      </c>
      <c r="W36" s="116">
        <v>2.5</v>
      </c>
      <c r="X36" s="116">
        <v>0</v>
      </c>
      <c r="Y36" s="116">
        <v>0</v>
      </c>
      <c r="Z36" s="116"/>
      <c r="AA36" s="116">
        <v>72</v>
      </c>
      <c r="AB36" s="153">
        <v>0</v>
      </c>
      <c r="AC36" s="121">
        <f t="shared" si="33"/>
        <v>0</v>
      </c>
      <c r="AD36" s="153">
        <v>0</v>
      </c>
      <c r="AE36" s="153">
        <v>180</v>
      </c>
      <c r="AF36" s="153">
        <v>0</v>
      </c>
      <c r="AG36" s="153">
        <v>0</v>
      </c>
    </row>
    <row r="37" spans="1:60">
      <c r="A37" s="132"/>
      <c r="B37" s="116" t="s">
        <v>83</v>
      </c>
      <c r="C37" s="116"/>
      <c r="D37" s="116"/>
      <c r="E37" s="116"/>
      <c r="F37" s="116">
        <v>144</v>
      </c>
      <c r="G37" s="116"/>
      <c r="H37" s="116"/>
      <c r="I37" s="116"/>
      <c r="J37" s="116"/>
      <c r="K37" s="116">
        <v>21600</v>
      </c>
      <c r="L37" s="116">
        <v>150</v>
      </c>
      <c r="M37" s="116">
        <v>144</v>
      </c>
      <c r="N37" s="116">
        <v>21600</v>
      </c>
      <c r="O37" s="116">
        <v>300</v>
      </c>
      <c r="P37" s="116"/>
      <c r="Q37" s="116"/>
      <c r="R37" s="116"/>
      <c r="S37" s="116"/>
      <c r="T37" s="116">
        <v>0</v>
      </c>
      <c r="U37" s="116">
        <v>0</v>
      </c>
      <c r="V37" s="116">
        <v>2</v>
      </c>
      <c r="W37" s="116">
        <v>0</v>
      </c>
      <c r="X37" s="116">
        <v>0</v>
      </c>
      <c r="Y37" s="116">
        <v>0</v>
      </c>
      <c r="Z37" s="116"/>
      <c r="AA37" s="116">
        <v>72</v>
      </c>
      <c r="AB37" s="153">
        <v>0</v>
      </c>
      <c r="AC37" s="121">
        <f t="shared" si="33"/>
        <v>0</v>
      </c>
      <c r="AD37" s="153">
        <v>0</v>
      </c>
      <c r="AE37" s="153">
        <v>0</v>
      </c>
      <c r="AF37" s="153">
        <v>0</v>
      </c>
      <c r="AG37" s="153">
        <v>0</v>
      </c>
    </row>
    <row r="38" spans="1:60">
      <c r="A38" s="132"/>
      <c r="B38" s="116" t="s">
        <v>3</v>
      </c>
      <c r="C38" s="116"/>
      <c r="D38" s="116"/>
      <c r="E38" s="116"/>
      <c r="F38" s="116">
        <v>144</v>
      </c>
      <c r="G38" s="116"/>
      <c r="H38" s="116"/>
      <c r="I38" s="116"/>
      <c r="J38" s="116"/>
      <c r="K38" s="116">
        <v>21600</v>
      </c>
      <c r="L38" s="116">
        <v>150</v>
      </c>
      <c r="M38" s="116">
        <v>144</v>
      </c>
      <c r="N38" s="116">
        <v>21600</v>
      </c>
      <c r="O38" s="116">
        <v>300</v>
      </c>
      <c r="P38" s="116"/>
      <c r="Q38" s="116"/>
      <c r="R38" s="116"/>
      <c r="S38" s="116"/>
      <c r="T38" s="116">
        <v>0</v>
      </c>
      <c r="U38" s="116">
        <v>0</v>
      </c>
      <c r="V38" s="116">
        <v>2</v>
      </c>
      <c r="W38" s="116">
        <v>0</v>
      </c>
      <c r="X38" s="116">
        <v>0</v>
      </c>
      <c r="Y38" s="116">
        <v>0</v>
      </c>
      <c r="Z38" s="116"/>
      <c r="AA38" s="116">
        <v>72</v>
      </c>
      <c r="AB38" s="153">
        <v>0</v>
      </c>
      <c r="AC38" s="121">
        <f t="shared" si="33"/>
        <v>0</v>
      </c>
      <c r="AD38" s="153">
        <v>0</v>
      </c>
      <c r="AE38" s="153">
        <v>0</v>
      </c>
      <c r="AF38" s="153">
        <v>0</v>
      </c>
      <c r="AG38" s="153">
        <v>0</v>
      </c>
    </row>
    <row r="39" spans="1:60">
      <c r="A39" s="132"/>
      <c r="B39" s="116" t="s">
        <v>26</v>
      </c>
      <c r="C39" s="116" t="s">
        <v>1</v>
      </c>
      <c r="D39" s="116"/>
      <c r="E39" s="116"/>
      <c r="F39" s="116"/>
      <c r="G39" s="116"/>
      <c r="H39" s="116">
        <v>30</v>
      </c>
      <c r="I39" s="116"/>
      <c r="J39" s="116"/>
      <c r="K39" s="116">
        <v>3600</v>
      </c>
      <c r="L39" s="116">
        <v>120</v>
      </c>
      <c r="M39" s="116">
        <v>30</v>
      </c>
      <c r="N39" s="116">
        <v>3600</v>
      </c>
      <c r="O39" s="116">
        <v>25</v>
      </c>
      <c r="P39" s="116"/>
      <c r="Q39" s="116"/>
      <c r="R39" s="116"/>
      <c r="S39" s="116"/>
      <c r="T39" s="116">
        <v>0</v>
      </c>
      <c r="U39" s="116">
        <v>0</v>
      </c>
      <c r="V39" s="116">
        <v>0</v>
      </c>
      <c r="W39" s="116">
        <v>0</v>
      </c>
      <c r="X39" s="116">
        <v>0.20833333333333334</v>
      </c>
      <c r="Y39" s="116">
        <v>0</v>
      </c>
      <c r="Z39" s="116"/>
      <c r="AA39" s="116">
        <v>144</v>
      </c>
      <c r="AB39" s="153">
        <v>0</v>
      </c>
      <c r="AC39" s="121">
        <f t="shared" si="33"/>
        <v>0</v>
      </c>
      <c r="AD39" s="153">
        <v>0</v>
      </c>
      <c r="AE39" s="153">
        <v>0</v>
      </c>
      <c r="AF39" s="153">
        <v>30</v>
      </c>
      <c r="AG39" s="153">
        <v>0</v>
      </c>
    </row>
    <row r="40" spans="1:60">
      <c r="A40" s="132"/>
      <c r="B40" s="116" t="s">
        <v>26</v>
      </c>
      <c r="C40" s="116" t="s">
        <v>5</v>
      </c>
      <c r="D40" s="116"/>
      <c r="E40" s="116"/>
      <c r="F40" s="116"/>
      <c r="G40" s="116"/>
      <c r="H40" s="116">
        <v>30</v>
      </c>
      <c r="I40" s="116"/>
      <c r="J40" s="116"/>
      <c r="K40" s="116">
        <v>3600</v>
      </c>
      <c r="L40" s="116">
        <v>120</v>
      </c>
      <c r="M40" s="116">
        <v>30</v>
      </c>
      <c r="N40" s="116">
        <v>3600</v>
      </c>
      <c r="O40" s="116">
        <v>25</v>
      </c>
      <c r="P40" s="116"/>
      <c r="Q40" s="116"/>
      <c r="R40" s="116"/>
      <c r="S40" s="116"/>
      <c r="T40" s="116">
        <v>0</v>
      </c>
      <c r="U40" s="116">
        <v>0</v>
      </c>
      <c r="V40" s="116">
        <v>0</v>
      </c>
      <c r="W40" s="116">
        <v>0</v>
      </c>
      <c r="X40" s="116">
        <v>0.20833333333333334</v>
      </c>
      <c r="Y40" s="116">
        <v>0</v>
      </c>
      <c r="Z40" s="116"/>
      <c r="AA40" s="116">
        <v>144</v>
      </c>
      <c r="AB40" s="153">
        <v>0</v>
      </c>
      <c r="AC40" s="121">
        <f t="shared" si="33"/>
        <v>0</v>
      </c>
      <c r="AD40" s="153">
        <v>0</v>
      </c>
      <c r="AE40" s="153">
        <v>0</v>
      </c>
      <c r="AF40" s="153">
        <v>30</v>
      </c>
      <c r="AG40" s="153">
        <v>0</v>
      </c>
    </row>
    <row r="41" spans="1:60">
      <c r="A41" s="132"/>
      <c r="B41" s="116" t="s">
        <v>26</v>
      </c>
      <c r="C41" s="116" t="s">
        <v>84</v>
      </c>
      <c r="D41" s="116"/>
      <c r="E41" s="116"/>
      <c r="F41" s="116"/>
      <c r="G41" s="116"/>
      <c r="H41" s="116">
        <v>30</v>
      </c>
      <c r="I41" s="116"/>
      <c r="J41" s="116"/>
      <c r="K41" s="116">
        <v>3600</v>
      </c>
      <c r="L41" s="116">
        <v>120</v>
      </c>
      <c r="M41" s="116">
        <v>30</v>
      </c>
      <c r="N41" s="116">
        <v>3600</v>
      </c>
      <c r="O41" s="116">
        <v>25</v>
      </c>
      <c r="P41" s="116"/>
      <c r="Q41" s="116"/>
      <c r="R41" s="116"/>
      <c r="S41" s="116"/>
      <c r="T41" s="116">
        <v>0</v>
      </c>
      <c r="U41" s="116">
        <v>0</v>
      </c>
      <c r="V41" s="116">
        <v>0</v>
      </c>
      <c r="W41" s="116">
        <v>0</v>
      </c>
      <c r="X41" s="116">
        <v>0.20833333333333334</v>
      </c>
      <c r="Y41" s="116">
        <v>0</v>
      </c>
      <c r="Z41" s="116"/>
      <c r="AA41" s="116">
        <v>144</v>
      </c>
      <c r="AB41" s="153">
        <v>0</v>
      </c>
      <c r="AC41" s="121">
        <f t="shared" si="33"/>
        <v>0</v>
      </c>
      <c r="AD41" s="153">
        <v>0</v>
      </c>
      <c r="AE41" s="153">
        <v>0</v>
      </c>
      <c r="AF41" s="153">
        <v>30</v>
      </c>
      <c r="AG41" s="153">
        <v>0</v>
      </c>
    </row>
    <row r="42" spans="1:60">
      <c r="A42" s="132"/>
      <c r="B42" s="116" t="s">
        <v>87</v>
      </c>
      <c r="C42" s="116"/>
      <c r="D42" s="116">
        <v>144</v>
      </c>
      <c r="E42" s="116"/>
      <c r="F42" s="116"/>
      <c r="G42" s="116"/>
      <c r="H42" s="116"/>
      <c r="I42" s="116"/>
      <c r="J42" s="116"/>
      <c r="K42" s="116">
        <v>1440</v>
      </c>
      <c r="L42" s="116">
        <v>10</v>
      </c>
      <c r="M42" s="116">
        <v>144</v>
      </c>
      <c r="N42" s="116">
        <v>1440</v>
      </c>
      <c r="O42" s="116">
        <v>10</v>
      </c>
      <c r="P42" s="116"/>
      <c r="Q42" s="116"/>
      <c r="R42" s="116"/>
      <c r="S42" s="116"/>
      <c r="T42" s="116">
        <v>1</v>
      </c>
      <c r="U42" s="116">
        <v>0</v>
      </c>
      <c r="V42" s="116">
        <v>0</v>
      </c>
      <c r="W42" s="116">
        <v>0</v>
      </c>
      <c r="X42" s="116">
        <v>0</v>
      </c>
      <c r="Y42" s="116">
        <v>0</v>
      </c>
      <c r="Z42" s="116"/>
      <c r="AA42" s="116">
        <v>0</v>
      </c>
      <c r="AB42" s="153">
        <v>0</v>
      </c>
      <c r="AC42" s="121">
        <f t="shared" si="33"/>
        <v>0</v>
      </c>
      <c r="AD42" s="153">
        <v>0</v>
      </c>
      <c r="AE42" s="153">
        <v>0</v>
      </c>
      <c r="AF42" s="153">
        <v>0</v>
      </c>
      <c r="AG42" s="153">
        <v>0</v>
      </c>
    </row>
    <row r="43" spans="1:60">
      <c r="A43" s="132"/>
      <c r="B43" s="116" t="s">
        <v>88</v>
      </c>
      <c r="C43" s="116"/>
      <c r="D43" s="116">
        <v>500</v>
      </c>
      <c r="E43" s="116"/>
      <c r="F43" s="116"/>
      <c r="G43" s="116"/>
      <c r="H43" s="116"/>
      <c r="I43" s="116"/>
      <c r="J43" s="116"/>
      <c r="K43" s="116">
        <v>10000</v>
      </c>
      <c r="L43" s="116">
        <v>20</v>
      </c>
      <c r="M43" s="116">
        <v>500</v>
      </c>
      <c r="N43" s="116">
        <v>10000</v>
      </c>
      <c r="O43" s="116">
        <v>69.444444444444443</v>
      </c>
      <c r="P43" s="116"/>
      <c r="Q43" s="116"/>
      <c r="R43" s="116"/>
      <c r="S43" s="116" t="s">
        <v>124</v>
      </c>
      <c r="T43" s="116">
        <v>3.4722222222222223</v>
      </c>
      <c r="U43" s="116">
        <v>0</v>
      </c>
      <c r="V43" s="116">
        <v>0</v>
      </c>
      <c r="W43" s="116">
        <v>0</v>
      </c>
      <c r="X43" s="116">
        <v>0</v>
      </c>
      <c r="Y43" s="116">
        <v>0</v>
      </c>
      <c r="Z43" s="116"/>
      <c r="AA43" s="116">
        <v>0</v>
      </c>
      <c r="AB43" s="153">
        <v>0</v>
      </c>
      <c r="AC43" s="121">
        <f t="shared" si="33"/>
        <v>0</v>
      </c>
      <c r="AD43" s="153">
        <v>0</v>
      </c>
      <c r="AE43" s="153">
        <v>0</v>
      </c>
      <c r="AF43" s="153">
        <v>0</v>
      </c>
      <c r="AG43" s="153">
        <v>0</v>
      </c>
    </row>
  </sheetData>
  <mergeCells count="5">
    <mergeCell ref="K9:K10"/>
    <mergeCell ref="L9:L10"/>
    <mergeCell ref="M9:M10"/>
    <mergeCell ref="O9:O10"/>
    <mergeCell ref="S9:S10"/>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dimension ref="C8:L18"/>
  <sheetViews>
    <sheetView workbookViewId="0">
      <selection activeCell="L10" sqref="L10"/>
    </sheetView>
  </sheetViews>
  <sheetFormatPr defaultRowHeight="15"/>
  <sheetData>
    <row r="8" spans="3:12">
      <c r="F8" t="s">
        <v>296</v>
      </c>
    </row>
    <row r="9" spans="3:12">
      <c r="H9" t="s">
        <v>297</v>
      </c>
      <c r="I9" t="s">
        <v>300</v>
      </c>
      <c r="L9" t="s">
        <v>310</v>
      </c>
    </row>
    <row r="10" spans="3:12">
      <c r="G10" s="154" t="s">
        <v>298</v>
      </c>
      <c r="H10" t="s">
        <v>299</v>
      </c>
      <c r="I10" s="132" t="s">
        <v>1</v>
      </c>
      <c r="J10">
        <v>2000</v>
      </c>
      <c r="K10" s="154" t="s">
        <v>306</v>
      </c>
      <c r="L10">
        <v>200</v>
      </c>
    </row>
    <row r="11" spans="3:12">
      <c r="G11" s="154" t="s">
        <v>298</v>
      </c>
      <c r="H11" t="s">
        <v>299</v>
      </c>
      <c r="I11" s="132" t="s">
        <v>5</v>
      </c>
      <c r="J11">
        <v>2000</v>
      </c>
      <c r="K11" s="154" t="s">
        <v>307</v>
      </c>
      <c r="L11">
        <v>200</v>
      </c>
    </row>
    <row r="12" spans="3:12">
      <c r="G12" s="154" t="s">
        <v>298</v>
      </c>
      <c r="H12" t="s">
        <v>299</v>
      </c>
      <c r="I12" s="132" t="s">
        <v>77</v>
      </c>
      <c r="J12">
        <v>2000</v>
      </c>
      <c r="K12" s="154" t="s">
        <v>308</v>
      </c>
      <c r="L12">
        <v>200</v>
      </c>
    </row>
    <row r="13" spans="3:12">
      <c r="G13" s="154" t="s">
        <v>298</v>
      </c>
      <c r="H13" t="s">
        <v>299</v>
      </c>
      <c r="I13" s="132" t="s">
        <v>78</v>
      </c>
      <c r="J13">
        <v>2000</v>
      </c>
      <c r="K13" s="154" t="s">
        <v>309</v>
      </c>
      <c r="L13">
        <v>200</v>
      </c>
    </row>
    <row r="14" spans="3:12">
      <c r="G14" s="154"/>
      <c r="J14">
        <f>SUM(J10:J13)</f>
        <v>8000</v>
      </c>
    </row>
    <row r="16" spans="3:12">
      <c r="C16" t="s">
        <v>301</v>
      </c>
      <c r="E16" t="s">
        <v>302</v>
      </c>
      <c r="F16" t="s">
        <v>303</v>
      </c>
      <c r="G16" t="s">
        <v>304</v>
      </c>
    </row>
    <row r="17" spans="3:10">
      <c r="C17" s="154" t="s">
        <v>298</v>
      </c>
      <c r="D17" t="s">
        <v>299</v>
      </c>
      <c r="E17">
        <v>10000</v>
      </c>
      <c r="F17">
        <v>180</v>
      </c>
      <c r="G17">
        <f>E17*F17</f>
        <v>1800000</v>
      </c>
      <c r="J17" t="s">
        <v>305</v>
      </c>
    </row>
    <row r="18" spans="3:10">
      <c r="I18" s="154" t="s">
        <v>21</v>
      </c>
      <c r="J18">
        <f>E17-J14</f>
        <v>2000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H40"/>
  <sheetViews>
    <sheetView topLeftCell="B16" zoomScale="120" zoomScaleNormal="120" workbookViewId="0">
      <selection activeCell="AV11" sqref="AV11"/>
    </sheetView>
  </sheetViews>
  <sheetFormatPr defaultRowHeight="15"/>
  <cols>
    <col min="1" max="1" width="6.28515625" hidden="1" customWidth="1"/>
    <col min="2" max="3" width="6.28515625" customWidth="1"/>
    <col min="4" max="9" width="6.28515625" hidden="1" customWidth="1"/>
    <col min="10" max="10" width="10.42578125" hidden="1" customWidth="1"/>
    <col min="11" max="11" width="16.85546875" hidden="1" customWidth="1"/>
    <col min="12" max="13" width="9.140625" hidden="1" customWidth="1"/>
    <col min="14" max="14" width="11.42578125" hidden="1" customWidth="1"/>
    <col min="15" max="15" width="9.140625" hidden="1" customWidth="1"/>
    <col min="16" max="18" width="11.42578125" hidden="1" customWidth="1"/>
    <col min="19" max="19" width="9.140625" hidden="1" customWidth="1"/>
    <col min="20" max="20" width="10.42578125" hidden="1" customWidth="1"/>
    <col min="21" max="26" width="5.140625" hidden="1" customWidth="1"/>
    <col min="27" max="27" width="5.140625" customWidth="1"/>
    <col min="28" max="28" width="4.5703125" bestFit="1" customWidth="1"/>
    <col min="29" max="29" width="4.140625" bestFit="1" customWidth="1"/>
    <col min="30" max="30" width="6.140625" bestFit="1" customWidth="1"/>
    <col min="31" max="31" width="6.5703125" bestFit="1" customWidth="1"/>
    <col min="32" max="32" width="4.85546875" bestFit="1" customWidth="1"/>
    <col min="33" max="33" width="5.140625" bestFit="1" customWidth="1"/>
    <col min="34" max="34" width="3.5703125" bestFit="1" customWidth="1"/>
    <col min="35" max="35" width="4.5703125" bestFit="1" customWidth="1"/>
    <col min="36" max="36" width="4.140625" bestFit="1" customWidth="1"/>
    <col min="37" max="37" width="6.140625" bestFit="1" customWidth="1"/>
    <col min="38" max="38" width="6.5703125" bestFit="1" customWidth="1"/>
    <col min="39" max="39" width="4.85546875" bestFit="1" customWidth="1"/>
    <col min="40" max="40" width="5.140625" bestFit="1" customWidth="1"/>
    <col min="41" max="41" width="3.140625" bestFit="1" customWidth="1"/>
    <col min="42" max="42" width="4.5703125" bestFit="1" customWidth="1"/>
    <col min="43" max="43" width="4.140625" bestFit="1" customWidth="1"/>
    <col min="44" max="44" width="6.140625" bestFit="1" customWidth="1"/>
    <col min="45" max="45" width="6.5703125" bestFit="1" customWidth="1"/>
    <col min="46" max="46" width="4.85546875" bestFit="1" customWidth="1"/>
    <col min="47" max="47" width="5.140625" bestFit="1" customWidth="1"/>
  </cols>
  <sheetData>
    <row r="1" spans="1:60" ht="23.25">
      <c r="A1" s="101" t="s">
        <v>27</v>
      </c>
      <c r="B1" s="101"/>
      <c r="C1" s="101"/>
      <c r="D1" s="101"/>
      <c r="E1" s="101"/>
      <c r="F1" s="101"/>
      <c r="G1" s="101"/>
      <c r="H1" s="101"/>
      <c r="I1" s="101"/>
      <c r="J1" s="101"/>
      <c r="N1" s="101"/>
      <c r="P1" s="101"/>
      <c r="Q1" s="101"/>
      <c r="R1" s="101"/>
    </row>
    <row r="2" spans="1:60" ht="28.5">
      <c r="A2" s="102" t="s">
        <v>74</v>
      </c>
      <c r="B2" s="102"/>
      <c r="C2" s="102"/>
      <c r="D2" s="102"/>
      <c r="E2" s="102"/>
      <c r="F2" s="102"/>
      <c r="G2" s="102"/>
      <c r="H2" s="102"/>
      <c r="I2" s="102"/>
      <c r="N2" s="102"/>
      <c r="P2" s="102"/>
      <c r="Q2" s="102"/>
      <c r="R2" s="102"/>
    </row>
    <row r="4" spans="1:60">
      <c r="F4" t="s">
        <v>138</v>
      </c>
      <c r="G4" s="98" t="s">
        <v>139</v>
      </c>
      <c r="H4" s="23" t="s">
        <v>142</v>
      </c>
      <c r="I4" s="98" t="s">
        <v>144</v>
      </c>
      <c r="J4" s="24" t="str">
        <f>B$5</f>
        <v>00001</v>
      </c>
    </row>
    <row r="5" spans="1:60">
      <c r="A5" t="s">
        <v>10</v>
      </c>
      <c r="B5" s="2" t="s">
        <v>21</v>
      </c>
      <c r="C5" s="1" t="s">
        <v>11</v>
      </c>
      <c r="G5" s="98" t="s">
        <v>140</v>
      </c>
      <c r="H5" s="98" t="s">
        <v>141</v>
      </c>
      <c r="I5" s="98" t="s">
        <v>143</v>
      </c>
      <c r="J5" s="24" t="str">
        <f t="shared" ref="J5:J6" si="0">B$5</f>
        <v>00001</v>
      </c>
    </row>
    <row r="6" spans="1:60">
      <c r="C6" s="1"/>
      <c r="G6" s="98" t="s">
        <v>135</v>
      </c>
      <c r="H6" s="98" t="s">
        <v>141</v>
      </c>
      <c r="I6" s="98" t="s">
        <v>144</v>
      </c>
      <c r="J6" s="24" t="str">
        <f t="shared" si="0"/>
        <v>00001</v>
      </c>
      <c r="K6" s="48" t="s">
        <v>145</v>
      </c>
    </row>
    <row r="7" spans="1:60" ht="30" customHeight="1">
      <c r="A7" s="4" t="s">
        <v>9</v>
      </c>
      <c r="B7" s="4" t="s">
        <v>13</v>
      </c>
      <c r="C7" s="4"/>
      <c r="D7" s="4" t="s">
        <v>12</v>
      </c>
      <c r="E7" s="4">
        <f>SUM(A11:A16)</f>
        <v>144</v>
      </c>
      <c r="F7" s="4"/>
      <c r="G7" s="4" t="s">
        <v>22</v>
      </c>
      <c r="H7" s="103">
        <v>44489</v>
      </c>
      <c r="I7" s="103"/>
      <c r="J7" s="6"/>
      <c r="N7" s="4"/>
      <c r="P7" s="4"/>
      <c r="Q7" s="4"/>
      <c r="R7" s="4"/>
      <c r="AA7" s="168" t="s">
        <v>113</v>
      </c>
      <c r="AB7" s="168"/>
      <c r="AC7" s="168"/>
      <c r="AD7" s="168"/>
      <c r="AE7" s="168"/>
      <c r="AT7" t="s">
        <v>247</v>
      </c>
    </row>
    <row r="9" spans="1:60" ht="15" customHeight="1">
      <c r="A9" s="111" t="s">
        <v>245</v>
      </c>
      <c r="B9" s="112" t="s">
        <v>81</v>
      </c>
      <c r="C9" s="112" t="s">
        <v>15</v>
      </c>
      <c r="D9" s="119" t="s">
        <v>16</v>
      </c>
      <c r="E9" s="119" t="s">
        <v>17</v>
      </c>
      <c r="F9" s="119" t="s">
        <v>18</v>
      </c>
      <c r="G9" s="119" t="s">
        <v>19</v>
      </c>
      <c r="H9" s="119" t="s">
        <v>24</v>
      </c>
      <c r="I9" s="119" t="s">
        <v>23</v>
      </c>
      <c r="J9" s="45" t="s">
        <v>85</v>
      </c>
      <c r="K9" s="159" t="s">
        <v>125</v>
      </c>
      <c r="L9" s="157" t="s">
        <v>126</v>
      </c>
      <c r="M9" s="159" t="s">
        <v>131</v>
      </c>
      <c r="N9" s="95" t="s">
        <v>127</v>
      </c>
      <c r="O9" s="157" t="s">
        <v>123</v>
      </c>
      <c r="P9" s="95" t="s">
        <v>129</v>
      </c>
      <c r="Q9" s="95" t="s">
        <v>130</v>
      </c>
      <c r="R9" s="95" t="s">
        <v>128</v>
      </c>
      <c r="S9" s="161"/>
      <c r="T9" s="119" t="s">
        <v>16</v>
      </c>
      <c r="U9" s="119" t="s">
        <v>17</v>
      </c>
      <c r="V9" s="119" t="s">
        <v>18</v>
      </c>
      <c r="W9" s="119" t="s">
        <v>19</v>
      </c>
      <c r="X9" s="119" t="s">
        <v>24</v>
      </c>
      <c r="Y9" s="119" t="s">
        <v>23</v>
      </c>
      <c r="Z9" s="123"/>
      <c r="AA9" s="111" t="s">
        <v>111</v>
      </c>
      <c r="AB9" s="121" t="s">
        <v>16</v>
      </c>
      <c r="AC9" s="121" t="s">
        <v>17</v>
      </c>
      <c r="AD9" s="121" t="s">
        <v>18</v>
      </c>
      <c r="AE9" s="121" t="s">
        <v>19</v>
      </c>
      <c r="AF9" s="121" t="s">
        <v>24</v>
      </c>
      <c r="AG9" s="121" t="s">
        <v>23</v>
      </c>
      <c r="AH9" s="111" t="s">
        <v>246</v>
      </c>
      <c r="AI9" s="124" t="s">
        <v>16</v>
      </c>
      <c r="AJ9" s="124" t="s">
        <v>17</v>
      </c>
      <c r="AK9" s="124" t="s">
        <v>18</v>
      </c>
      <c r="AL9" s="124" t="s">
        <v>19</v>
      </c>
      <c r="AM9" s="124" t="s">
        <v>24</v>
      </c>
      <c r="AN9" s="124" t="s">
        <v>23</v>
      </c>
      <c r="AO9" s="111" t="s">
        <v>153</v>
      </c>
      <c r="AP9" s="126" t="s">
        <v>16</v>
      </c>
      <c r="AQ9" s="126" t="s">
        <v>17</v>
      </c>
      <c r="AR9" s="126" t="s">
        <v>18</v>
      </c>
      <c r="AS9" s="126" t="s">
        <v>19</v>
      </c>
      <c r="AT9" s="126" t="s">
        <v>24</v>
      </c>
      <c r="AU9" s="126" t="s">
        <v>23</v>
      </c>
      <c r="AV9" s="138" t="s">
        <v>280</v>
      </c>
      <c r="AX9" s="167" t="s">
        <v>81</v>
      </c>
      <c r="AY9" s="167" t="s">
        <v>15</v>
      </c>
      <c r="AZ9" s="162" t="s">
        <v>109</v>
      </c>
      <c r="BA9" s="164" t="s">
        <v>113</v>
      </c>
      <c r="BB9" s="165"/>
      <c r="BC9" s="165"/>
      <c r="BD9" s="165"/>
      <c r="BE9" s="165"/>
      <c r="BF9" s="165"/>
      <c r="BG9" s="165"/>
      <c r="BH9" s="166"/>
    </row>
    <row r="10" spans="1:60" ht="28.5" customHeight="1">
      <c r="A10" s="113"/>
      <c r="B10" s="114"/>
      <c r="C10" s="114"/>
      <c r="D10" s="120"/>
      <c r="E10" s="120"/>
      <c r="F10" s="120"/>
      <c r="G10" s="120"/>
      <c r="H10" s="120"/>
      <c r="I10" s="120"/>
      <c r="J10" s="47"/>
      <c r="K10" s="160"/>
      <c r="L10" s="158"/>
      <c r="M10" s="160"/>
      <c r="N10" s="96"/>
      <c r="O10" s="158"/>
      <c r="P10" s="96"/>
      <c r="Q10" s="96"/>
      <c r="R10" s="96"/>
      <c r="S10" s="161"/>
      <c r="T10" s="120"/>
      <c r="U10" s="120"/>
      <c r="V10" s="120"/>
      <c r="W10" s="120"/>
      <c r="X10" s="120"/>
      <c r="Y10" s="120"/>
      <c r="Z10" s="120"/>
      <c r="AA10" s="113"/>
      <c r="AB10" s="122" t="s">
        <v>281</v>
      </c>
      <c r="AC10" s="122"/>
      <c r="AD10" s="122"/>
      <c r="AE10" s="122" t="s">
        <v>281</v>
      </c>
      <c r="AF10" s="122"/>
      <c r="AG10" s="122"/>
      <c r="AH10" s="113"/>
      <c r="AI10" s="125" t="s">
        <v>281</v>
      </c>
      <c r="AJ10" s="125"/>
      <c r="AK10" s="125"/>
      <c r="AL10" s="125" t="s">
        <v>281</v>
      </c>
      <c r="AM10" s="125" t="s">
        <v>281</v>
      </c>
      <c r="AN10" s="125" t="s">
        <v>281</v>
      </c>
      <c r="AO10" s="113"/>
      <c r="AP10" s="127"/>
      <c r="AQ10" s="127"/>
      <c r="AR10" s="127"/>
      <c r="AS10" s="127"/>
      <c r="AT10" s="127"/>
      <c r="AU10" s="127"/>
      <c r="AX10" s="167"/>
      <c r="AY10" s="167"/>
      <c r="AZ10" s="163"/>
      <c r="BA10" s="82" t="s">
        <v>205</v>
      </c>
      <c r="BB10" s="82"/>
      <c r="BC10" s="83" t="s">
        <v>206</v>
      </c>
      <c r="BD10" s="83" t="s">
        <v>204</v>
      </c>
      <c r="BE10" s="83"/>
      <c r="BF10" s="97" t="s">
        <v>153</v>
      </c>
      <c r="BG10" s="100" t="s">
        <v>203</v>
      </c>
      <c r="BH10" s="18"/>
    </row>
    <row r="11" spans="1:60" ht="15" customHeight="1">
      <c r="A11" s="115">
        <v>24</v>
      </c>
      <c r="B11" s="116" t="s">
        <v>0</v>
      </c>
      <c r="C11" s="116" t="s">
        <v>1</v>
      </c>
      <c r="D11" s="119">
        <v>42</v>
      </c>
      <c r="E11" s="119">
        <v>16</v>
      </c>
      <c r="F11" s="119"/>
      <c r="G11" s="119"/>
      <c r="H11" s="119"/>
      <c r="I11" s="119"/>
      <c r="J11" s="99"/>
      <c r="K11" s="98">
        <f>70*(D11+E11)</f>
        <v>4060</v>
      </c>
      <c r="L11" s="98">
        <v>70</v>
      </c>
      <c r="M11" s="98">
        <f>SUM(D11:I11)</f>
        <v>58</v>
      </c>
      <c r="N11" s="104">
        <f t="shared" ref="N11:N25" si="1">L11*SUM(D11:I11)</f>
        <v>4060</v>
      </c>
      <c r="O11" s="98">
        <f t="shared" ref="O11:O25" si="2">N11/A11</f>
        <v>169.16666666666666</v>
      </c>
      <c r="P11" s="104">
        <f t="shared" ref="P11:P16" si="3">N11/A11</f>
        <v>169.16666666666666</v>
      </c>
      <c r="Q11" s="104">
        <f t="shared" ref="Q11:Q16" si="4">S$26</f>
        <v>579.44444444444446</v>
      </c>
      <c r="R11" s="104">
        <f>P11+Q11</f>
        <v>748.61111111111109</v>
      </c>
      <c r="T11" s="119">
        <f>D11/$A11</f>
        <v>1.75</v>
      </c>
      <c r="U11" s="119">
        <f>E11/$A11</f>
        <v>0.66666666666666663</v>
      </c>
      <c r="V11" s="119">
        <f t="shared" ref="V11:Y25" si="5">F11/$A11</f>
        <v>0</v>
      </c>
      <c r="W11" s="119">
        <f t="shared" si="5"/>
        <v>0</v>
      </c>
      <c r="X11" s="119">
        <f t="shared" si="5"/>
        <v>0</v>
      </c>
      <c r="Y11" s="119">
        <f t="shared" si="5"/>
        <v>0</v>
      </c>
      <c r="Z11" s="119"/>
      <c r="AA11" s="115">
        <v>24</v>
      </c>
      <c r="AB11" s="121">
        <f>$AA11*T11</f>
        <v>42</v>
      </c>
      <c r="AC11" s="121">
        <f t="shared" ref="AC11:AG25" si="6">$AA11*U11</f>
        <v>16</v>
      </c>
      <c r="AD11" s="121">
        <f t="shared" si="6"/>
        <v>0</v>
      </c>
      <c r="AE11" s="121">
        <f t="shared" si="6"/>
        <v>0</v>
      </c>
      <c r="AF11" s="121">
        <f t="shared" si="6"/>
        <v>0</v>
      </c>
      <c r="AG11" s="121">
        <f t="shared" si="6"/>
        <v>0</v>
      </c>
      <c r="AH11" s="115">
        <v>12</v>
      </c>
      <c r="AI11" s="124">
        <f t="shared" ref="AI11:AI25" si="7">$AH11*T11</f>
        <v>21</v>
      </c>
      <c r="AJ11" s="124">
        <f t="shared" ref="AJ11:AJ25" si="8">$AH11*U11</f>
        <v>8</v>
      </c>
      <c r="AK11" s="124">
        <f t="shared" ref="AK11:AK25" si="9">$AH11*V11</f>
        <v>0</v>
      </c>
      <c r="AL11" s="124">
        <f t="shared" ref="AL11:AL25" si="10">$AH11*W11</f>
        <v>0</v>
      </c>
      <c r="AM11" s="124">
        <f t="shared" ref="AM11:AM25" si="11">$AH11*X11</f>
        <v>0</v>
      </c>
      <c r="AN11" s="124">
        <f t="shared" ref="AN11:AN25" si="12">$AH11*Y11</f>
        <v>0</v>
      </c>
      <c r="AO11" s="129">
        <f t="shared" ref="AO11:AO25" si="13">AA11-AH11</f>
        <v>12</v>
      </c>
      <c r="AP11" s="128">
        <f t="shared" ref="AP11:AP25" si="14">AB11-AI11</f>
        <v>21</v>
      </c>
      <c r="AQ11" s="128">
        <f t="shared" ref="AQ11:AQ25" si="15">AC11-AJ11</f>
        <v>8</v>
      </c>
      <c r="AR11" s="128">
        <f t="shared" ref="AR11:AR25" si="16">AD11-AK11</f>
        <v>0</v>
      </c>
      <c r="AS11" s="128">
        <f t="shared" ref="AS11:AS25" si="17">AE11-AL11</f>
        <v>0</v>
      </c>
      <c r="AT11" s="128">
        <f t="shared" ref="AT11:AT25" si="18">AF11-AM11</f>
        <v>0</v>
      </c>
      <c r="AU11" s="128">
        <f t="shared" ref="AU11:AU25" si="19">AG11-AN11</f>
        <v>0</v>
      </c>
      <c r="AX11" s="98" t="s">
        <v>4</v>
      </c>
      <c r="AY11" s="98" t="s">
        <v>5</v>
      </c>
      <c r="AZ11" s="104">
        <v>48</v>
      </c>
      <c r="BA11" s="104">
        <v>12</v>
      </c>
      <c r="BB11" s="104"/>
      <c r="BC11" s="70">
        <v>5</v>
      </c>
      <c r="BD11" s="69">
        <v>3</v>
      </c>
      <c r="BE11" s="69"/>
      <c r="BF11" s="98">
        <f ca="1">BA11-SUM(BC11:BH11)</f>
        <v>4</v>
      </c>
      <c r="BG11" s="110" t="s">
        <v>244</v>
      </c>
    </row>
    <row r="12" spans="1:60">
      <c r="A12" s="115">
        <v>48</v>
      </c>
      <c r="B12" s="116" t="s">
        <v>4</v>
      </c>
      <c r="C12" s="116" t="s">
        <v>5</v>
      </c>
      <c r="D12" s="119">
        <v>64</v>
      </c>
      <c r="E12" s="119">
        <v>32</v>
      </c>
      <c r="F12" s="119"/>
      <c r="G12" s="119"/>
      <c r="H12" s="119"/>
      <c r="I12" s="119"/>
      <c r="J12" s="99"/>
      <c r="K12" s="98">
        <f t="shared" ref="K12:K14" si="20">70*(D12+E12)</f>
        <v>6720</v>
      </c>
      <c r="L12" s="98">
        <v>70</v>
      </c>
      <c r="M12" s="98">
        <f t="shared" ref="M12:M25" si="21">SUM(D12:I12)</f>
        <v>96</v>
      </c>
      <c r="N12" s="104">
        <f t="shared" si="1"/>
        <v>6720</v>
      </c>
      <c r="O12" s="98">
        <f t="shared" si="2"/>
        <v>140</v>
      </c>
      <c r="P12" s="104">
        <f t="shared" si="3"/>
        <v>140</v>
      </c>
      <c r="Q12" s="104">
        <f t="shared" si="4"/>
        <v>579.44444444444446</v>
      </c>
      <c r="R12" s="104">
        <f t="shared" ref="R12:R16" si="22">P12+Q12</f>
        <v>719.44444444444446</v>
      </c>
      <c r="T12" s="119">
        <f t="shared" ref="T12:U25" si="23">D12/$A12</f>
        <v>1.3333333333333333</v>
      </c>
      <c r="U12" s="119">
        <f t="shared" si="23"/>
        <v>0.66666666666666663</v>
      </c>
      <c r="V12" s="119">
        <f t="shared" si="5"/>
        <v>0</v>
      </c>
      <c r="W12" s="119">
        <f t="shared" si="5"/>
        <v>0</v>
      </c>
      <c r="X12" s="119">
        <f t="shared" si="5"/>
        <v>0</v>
      </c>
      <c r="Y12" s="119">
        <f t="shared" si="5"/>
        <v>0</v>
      </c>
      <c r="Z12" s="119"/>
      <c r="AA12" s="115">
        <v>24</v>
      </c>
      <c r="AB12" s="121">
        <f t="shared" ref="AB12:AB25" si="24">$AA12*T12</f>
        <v>32</v>
      </c>
      <c r="AC12" s="121">
        <f t="shared" si="6"/>
        <v>16</v>
      </c>
      <c r="AD12" s="121">
        <f t="shared" si="6"/>
        <v>0</v>
      </c>
      <c r="AE12" s="121">
        <f t="shared" si="6"/>
        <v>0</v>
      </c>
      <c r="AF12" s="121">
        <f t="shared" si="6"/>
        <v>0</v>
      </c>
      <c r="AG12" s="121">
        <f t="shared" si="6"/>
        <v>0</v>
      </c>
      <c r="AH12" s="115">
        <v>12</v>
      </c>
      <c r="AI12" s="124">
        <f t="shared" si="7"/>
        <v>16</v>
      </c>
      <c r="AJ12" s="124">
        <f t="shared" si="8"/>
        <v>8</v>
      </c>
      <c r="AK12" s="124">
        <f t="shared" si="9"/>
        <v>0</v>
      </c>
      <c r="AL12" s="124">
        <f t="shared" si="10"/>
        <v>0</v>
      </c>
      <c r="AM12" s="124">
        <f t="shared" si="11"/>
        <v>0</v>
      </c>
      <c r="AN12" s="124">
        <f t="shared" si="12"/>
        <v>0</v>
      </c>
      <c r="AO12" s="129">
        <f t="shared" si="13"/>
        <v>12</v>
      </c>
      <c r="AP12" s="128">
        <f t="shared" si="14"/>
        <v>16</v>
      </c>
      <c r="AQ12" s="128">
        <f t="shared" si="15"/>
        <v>8</v>
      </c>
      <c r="AR12" s="128">
        <f t="shared" si="16"/>
        <v>0</v>
      </c>
      <c r="AS12" s="128">
        <f t="shared" si="17"/>
        <v>0</v>
      </c>
      <c r="AT12" s="128">
        <f t="shared" si="18"/>
        <v>0</v>
      </c>
      <c r="AU12" s="128">
        <f t="shared" si="19"/>
        <v>0</v>
      </c>
      <c r="AX12" s="98" t="s">
        <v>4</v>
      </c>
      <c r="AY12" s="98" t="s">
        <v>78</v>
      </c>
      <c r="AZ12" s="104">
        <v>12</v>
      </c>
      <c r="BA12" s="104">
        <v>3</v>
      </c>
      <c r="BB12" s="104"/>
      <c r="BC12" s="70">
        <v>1</v>
      </c>
      <c r="BD12" s="69">
        <v>1</v>
      </c>
      <c r="BE12" s="69"/>
      <c r="BF12" s="98">
        <f ca="1">BA12-SUM(BC12:BH12)</f>
        <v>1</v>
      </c>
    </row>
    <row r="13" spans="1:60">
      <c r="A13" s="115">
        <v>12</v>
      </c>
      <c r="B13" s="116" t="s">
        <v>0</v>
      </c>
      <c r="C13" s="116" t="s">
        <v>77</v>
      </c>
      <c r="D13" s="119">
        <v>16</v>
      </c>
      <c r="E13" s="119">
        <v>8</v>
      </c>
      <c r="F13" s="119"/>
      <c r="G13" s="119"/>
      <c r="H13" s="119"/>
      <c r="I13" s="119"/>
      <c r="J13" s="99"/>
      <c r="K13" s="98">
        <f t="shared" si="20"/>
        <v>1680</v>
      </c>
      <c r="L13" s="98">
        <v>70</v>
      </c>
      <c r="M13" s="98">
        <f t="shared" si="21"/>
        <v>24</v>
      </c>
      <c r="N13" s="104">
        <f t="shared" si="1"/>
        <v>1680</v>
      </c>
      <c r="O13" s="98">
        <f t="shared" si="2"/>
        <v>140</v>
      </c>
      <c r="P13" s="104">
        <f t="shared" si="3"/>
        <v>140</v>
      </c>
      <c r="Q13" s="104">
        <f t="shared" si="4"/>
        <v>579.44444444444446</v>
      </c>
      <c r="R13" s="104">
        <f t="shared" si="22"/>
        <v>719.44444444444446</v>
      </c>
      <c r="T13" s="119">
        <f t="shared" si="23"/>
        <v>1.3333333333333333</v>
      </c>
      <c r="U13" s="119">
        <f t="shared" si="23"/>
        <v>0.66666666666666663</v>
      </c>
      <c r="V13" s="119">
        <f t="shared" si="5"/>
        <v>0</v>
      </c>
      <c r="W13" s="119">
        <f t="shared" si="5"/>
        <v>0</v>
      </c>
      <c r="X13" s="119">
        <f t="shared" si="5"/>
        <v>0</v>
      </c>
      <c r="Y13" s="119">
        <f t="shared" si="5"/>
        <v>0</v>
      </c>
      <c r="Z13" s="119"/>
      <c r="AA13" s="115">
        <v>24</v>
      </c>
      <c r="AB13" s="121">
        <f t="shared" si="24"/>
        <v>32</v>
      </c>
      <c r="AC13" s="121">
        <f t="shared" si="6"/>
        <v>16</v>
      </c>
      <c r="AD13" s="121">
        <f t="shared" si="6"/>
        <v>0</v>
      </c>
      <c r="AE13" s="121">
        <f t="shared" si="6"/>
        <v>0</v>
      </c>
      <c r="AF13" s="121">
        <f t="shared" si="6"/>
        <v>0</v>
      </c>
      <c r="AG13" s="121">
        <f t="shared" si="6"/>
        <v>0</v>
      </c>
      <c r="AH13" s="115">
        <v>12</v>
      </c>
      <c r="AI13" s="124">
        <f t="shared" si="7"/>
        <v>16</v>
      </c>
      <c r="AJ13" s="124">
        <f t="shared" si="8"/>
        <v>8</v>
      </c>
      <c r="AK13" s="124">
        <f t="shared" si="9"/>
        <v>0</v>
      </c>
      <c r="AL13" s="124">
        <f t="shared" si="10"/>
        <v>0</v>
      </c>
      <c r="AM13" s="124">
        <f t="shared" si="11"/>
        <v>0</v>
      </c>
      <c r="AN13" s="124">
        <f t="shared" si="12"/>
        <v>0</v>
      </c>
      <c r="AO13" s="129">
        <f t="shared" si="13"/>
        <v>12</v>
      </c>
      <c r="AP13" s="128">
        <f t="shared" si="14"/>
        <v>16</v>
      </c>
      <c r="AQ13" s="128">
        <f t="shared" si="15"/>
        <v>8</v>
      </c>
      <c r="AR13" s="128">
        <f t="shared" si="16"/>
        <v>0</v>
      </c>
      <c r="AS13" s="128">
        <f t="shared" si="17"/>
        <v>0</v>
      </c>
      <c r="AT13" s="128">
        <f t="shared" si="18"/>
        <v>0</v>
      </c>
      <c r="AU13" s="128">
        <f t="shared" si="19"/>
        <v>0</v>
      </c>
      <c r="AX13" s="98" t="s">
        <v>4</v>
      </c>
      <c r="AY13" s="98" t="s">
        <v>80</v>
      </c>
      <c r="AZ13" s="104">
        <v>24</v>
      </c>
      <c r="BA13" s="104">
        <v>20</v>
      </c>
      <c r="BB13" s="104"/>
      <c r="BC13" s="70">
        <v>2</v>
      </c>
      <c r="BD13" s="69">
        <v>3</v>
      </c>
      <c r="BE13" s="69"/>
      <c r="BF13" s="98">
        <f ca="1">BA13-SUM(BC13:BH13)</f>
        <v>15</v>
      </c>
    </row>
    <row r="14" spans="1:60">
      <c r="A14" s="115">
        <v>12</v>
      </c>
      <c r="B14" s="116" t="s">
        <v>4</v>
      </c>
      <c r="C14" s="116" t="s">
        <v>78</v>
      </c>
      <c r="D14" s="119">
        <v>16</v>
      </c>
      <c r="E14" s="119">
        <v>8</v>
      </c>
      <c r="F14" s="119"/>
      <c r="G14" s="119"/>
      <c r="H14" s="119"/>
      <c r="I14" s="119"/>
      <c r="J14" s="99"/>
      <c r="K14" s="98">
        <f t="shared" si="20"/>
        <v>1680</v>
      </c>
      <c r="L14" s="98">
        <v>70</v>
      </c>
      <c r="M14" s="98">
        <f t="shared" si="21"/>
        <v>24</v>
      </c>
      <c r="N14" s="104">
        <f t="shared" si="1"/>
        <v>1680</v>
      </c>
      <c r="O14" s="98">
        <f t="shared" si="2"/>
        <v>140</v>
      </c>
      <c r="P14" s="104">
        <f t="shared" si="3"/>
        <v>140</v>
      </c>
      <c r="Q14" s="104">
        <f t="shared" si="4"/>
        <v>579.44444444444446</v>
      </c>
      <c r="R14" s="104">
        <f t="shared" si="22"/>
        <v>719.44444444444446</v>
      </c>
      <c r="T14" s="119">
        <f t="shared" si="23"/>
        <v>1.3333333333333333</v>
      </c>
      <c r="U14" s="119">
        <f t="shared" si="23"/>
        <v>0.66666666666666663</v>
      </c>
      <c r="V14" s="119">
        <f t="shared" si="5"/>
        <v>0</v>
      </c>
      <c r="W14" s="119">
        <f t="shared" si="5"/>
        <v>0</v>
      </c>
      <c r="X14" s="119">
        <f t="shared" si="5"/>
        <v>0</v>
      </c>
      <c r="Y14" s="119">
        <f t="shared" si="5"/>
        <v>0</v>
      </c>
      <c r="Z14" s="119"/>
      <c r="AA14" s="115">
        <v>24</v>
      </c>
      <c r="AB14" s="121">
        <f t="shared" si="24"/>
        <v>32</v>
      </c>
      <c r="AC14" s="121">
        <f t="shared" si="6"/>
        <v>16</v>
      </c>
      <c r="AD14" s="121">
        <f t="shared" si="6"/>
        <v>0</v>
      </c>
      <c r="AE14" s="121">
        <f t="shared" si="6"/>
        <v>0</v>
      </c>
      <c r="AF14" s="121">
        <f t="shared" si="6"/>
        <v>0</v>
      </c>
      <c r="AG14" s="121">
        <f t="shared" si="6"/>
        <v>0</v>
      </c>
      <c r="AH14" s="115">
        <v>12</v>
      </c>
      <c r="AI14" s="124">
        <f t="shared" si="7"/>
        <v>16</v>
      </c>
      <c r="AJ14" s="124">
        <f t="shared" si="8"/>
        <v>8</v>
      </c>
      <c r="AK14" s="124">
        <f t="shared" si="9"/>
        <v>0</v>
      </c>
      <c r="AL14" s="124">
        <f t="shared" si="10"/>
        <v>0</v>
      </c>
      <c r="AM14" s="124">
        <f t="shared" si="11"/>
        <v>0</v>
      </c>
      <c r="AN14" s="124">
        <f t="shared" si="12"/>
        <v>0</v>
      </c>
      <c r="AO14" s="129">
        <f t="shared" si="13"/>
        <v>12</v>
      </c>
      <c r="AP14" s="128">
        <f t="shared" si="14"/>
        <v>16</v>
      </c>
      <c r="AQ14" s="128">
        <f t="shared" si="15"/>
        <v>8</v>
      </c>
      <c r="AR14" s="128">
        <f t="shared" si="16"/>
        <v>0</v>
      </c>
      <c r="AS14" s="128">
        <f t="shared" si="17"/>
        <v>0</v>
      </c>
      <c r="AT14" s="128">
        <f t="shared" si="18"/>
        <v>0</v>
      </c>
      <c r="AU14" s="128">
        <f t="shared" si="19"/>
        <v>0</v>
      </c>
      <c r="AZ14" t="s">
        <v>116</v>
      </c>
      <c r="BA14">
        <f>SUM(BA11:BA13)</f>
        <v>35</v>
      </c>
      <c r="BC14">
        <f>SUM(BC11:BC13)</f>
        <v>8</v>
      </c>
      <c r="BD14">
        <f>SUM(BD11:BD13)</f>
        <v>7</v>
      </c>
      <c r="BF14">
        <f ca="1">SUM(BF11:BF13)</f>
        <v>20</v>
      </c>
    </row>
    <row r="15" spans="1:60">
      <c r="A15" s="115">
        <v>24</v>
      </c>
      <c r="B15" s="116" t="s">
        <v>4</v>
      </c>
      <c r="C15" s="116" t="s">
        <v>79</v>
      </c>
      <c r="D15" s="119">
        <v>32</v>
      </c>
      <c r="E15" s="119">
        <v>16</v>
      </c>
      <c r="F15" s="119"/>
      <c r="G15" s="119"/>
      <c r="H15" s="119"/>
      <c r="I15" s="119"/>
      <c r="J15" s="99"/>
      <c r="K15" s="98">
        <f>50*(D15+E15)</f>
        <v>2400</v>
      </c>
      <c r="L15" s="98">
        <v>50</v>
      </c>
      <c r="M15" s="98">
        <f t="shared" si="21"/>
        <v>48</v>
      </c>
      <c r="N15" s="104">
        <f t="shared" si="1"/>
        <v>2400</v>
      </c>
      <c r="O15" s="98">
        <f t="shared" si="2"/>
        <v>100</v>
      </c>
      <c r="P15" s="104">
        <f t="shared" si="3"/>
        <v>100</v>
      </c>
      <c r="Q15" s="104">
        <f t="shared" si="4"/>
        <v>579.44444444444446</v>
      </c>
      <c r="R15" s="104">
        <f t="shared" si="22"/>
        <v>679.44444444444446</v>
      </c>
      <c r="T15" s="119">
        <f t="shared" si="23"/>
        <v>1.3333333333333333</v>
      </c>
      <c r="U15" s="119">
        <f t="shared" si="23"/>
        <v>0.66666666666666663</v>
      </c>
      <c r="V15" s="119">
        <f t="shared" si="5"/>
        <v>0</v>
      </c>
      <c r="W15" s="119">
        <f t="shared" si="5"/>
        <v>0</v>
      </c>
      <c r="X15" s="119">
        <f t="shared" si="5"/>
        <v>0</v>
      </c>
      <c r="Y15" s="119">
        <f t="shared" si="5"/>
        <v>0</v>
      </c>
      <c r="Z15" s="119"/>
      <c r="AA15" s="115">
        <v>24</v>
      </c>
      <c r="AB15" s="121">
        <f t="shared" si="24"/>
        <v>32</v>
      </c>
      <c r="AC15" s="121">
        <f t="shared" si="6"/>
        <v>16</v>
      </c>
      <c r="AD15" s="121">
        <f t="shared" si="6"/>
        <v>0</v>
      </c>
      <c r="AE15" s="121">
        <f t="shared" si="6"/>
        <v>0</v>
      </c>
      <c r="AF15" s="121">
        <f t="shared" si="6"/>
        <v>0</v>
      </c>
      <c r="AG15" s="121">
        <f t="shared" si="6"/>
        <v>0</v>
      </c>
      <c r="AH15" s="115">
        <v>12</v>
      </c>
      <c r="AI15" s="124">
        <f t="shared" si="7"/>
        <v>16</v>
      </c>
      <c r="AJ15" s="124">
        <f t="shared" si="8"/>
        <v>8</v>
      </c>
      <c r="AK15" s="124">
        <f t="shared" si="9"/>
        <v>0</v>
      </c>
      <c r="AL15" s="124">
        <f t="shared" si="10"/>
        <v>0</v>
      </c>
      <c r="AM15" s="124">
        <f t="shared" si="11"/>
        <v>0</v>
      </c>
      <c r="AN15" s="124">
        <f t="shared" si="12"/>
        <v>0</v>
      </c>
      <c r="AO15" s="129">
        <f t="shared" si="13"/>
        <v>12</v>
      </c>
      <c r="AP15" s="128">
        <f t="shared" si="14"/>
        <v>16</v>
      </c>
      <c r="AQ15" s="128">
        <f t="shared" si="15"/>
        <v>8</v>
      </c>
      <c r="AR15" s="128">
        <f t="shared" si="16"/>
        <v>0</v>
      </c>
      <c r="AS15" s="128">
        <f t="shared" si="17"/>
        <v>0</v>
      </c>
      <c r="AT15" s="128">
        <f t="shared" si="18"/>
        <v>0</v>
      </c>
      <c r="AU15" s="128">
        <f t="shared" si="19"/>
        <v>0</v>
      </c>
      <c r="BA15" t="s">
        <v>169</v>
      </c>
      <c r="BC15" s="98" t="s">
        <v>90</v>
      </c>
      <c r="BD15" s="98" t="s">
        <v>202</v>
      </c>
      <c r="BE15" s="98"/>
      <c r="BF15" s="98"/>
    </row>
    <row r="16" spans="1:60">
      <c r="A16" s="115">
        <v>24</v>
      </c>
      <c r="B16" s="116" t="s">
        <v>4</v>
      </c>
      <c r="C16" s="116" t="s">
        <v>80</v>
      </c>
      <c r="D16" s="119">
        <v>32</v>
      </c>
      <c r="E16" s="119">
        <v>16</v>
      </c>
      <c r="F16" s="119"/>
      <c r="G16" s="119"/>
      <c r="H16" s="119"/>
      <c r="I16" s="119"/>
      <c r="J16" s="99"/>
      <c r="K16" s="98">
        <f>50*(D16+E16)</f>
        <v>2400</v>
      </c>
      <c r="L16" s="98">
        <v>50</v>
      </c>
      <c r="M16" s="98">
        <f t="shared" si="21"/>
        <v>48</v>
      </c>
      <c r="N16" s="104">
        <f t="shared" si="1"/>
        <v>2400</v>
      </c>
      <c r="O16" s="98">
        <f t="shared" si="2"/>
        <v>100</v>
      </c>
      <c r="P16" s="104">
        <f t="shared" si="3"/>
        <v>100</v>
      </c>
      <c r="Q16" s="104">
        <f t="shared" si="4"/>
        <v>579.44444444444446</v>
      </c>
      <c r="R16" s="104">
        <f t="shared" si="22"/>
        <v>679.44444444444446</v>
      </c>
      <c r="T16" s="119">
        <f t="shared" si="23"/>
        <v>1.3333333333333333</v>
      </c>
      <c r="U16" s="119">
        <f t="shared" si="23"/>
        <v>0.66666666666666663</v>
      </c>
      <c r="V16" s="119">
        <f t="shared" si="5"/>
        <v>0</v>
      </c>
      <c r="W16" s="119">
        <f t="shared" si="5"/>
        <v>0</v>
      </c>
      <c r="X16" s="119">
        <f t="shared" si="5"/>
        <v>0</v>
      </c>
      <c r="Y16" s="119">
        <f t="shared" si="5"/>
        <v>0</v>
      </c>
      <c r="Z16" s="119"/>
      <c r="AA16" s="115">
        <v>24</v>
      </c>
      <c r="AB16" s="121">
        <f t="shared" si="24"/>
        <v>32</v>
      </c>
      <c r="AC16" s="121">
        <f t="shared" si="6"/>
        <v>16</v>
      </c>
      <c r="AD16" s="121">
        <f t="shared" si="6"/>
        <v>0</v>
      </c>
      <c r="AE16" s="121">
        <f t="shared" si="6"/>
        <v>0</v>
      </c>
      <c r="AF16" s="121">
        <f t="shared" si="6"/>
        <v>0</v>
      </c>
      <c r="AG16" s="121">
        <f t="shared" si="6"/>
        <v>0</v>
      </c>
      <c r="AH16" s="115">
        <v>12</v>
      </c>
      <c r="AI16" s="124">
        <f t="shared" si="7"/>
        <v>16</v>
      </c>
      <c r="AJ16" s="124">
        <f t="shared" si="8"/>
        <v>8</v>
      </c>
      <c r="AK16" s="124">
        <f t="shared" si="9"/>
        <v>0</v>
      </c>
      <c r="AL16" s="124">
        <f t="shared" si="10"/>
        <v>0</v>
      </c>
      <c r="AM16" s="124">
        <f t="shared" si="11"/>
        <v>0</v>
      </c>
      <c r="AN16" s="124">
        <f t="shared" si="12"/>
        <v>0</v>
      </c>
      <c r="AO16" s="129">
        <f t="shared" si="13"/>
        <v>12</v>
      </c>
      <c r="AP16" s="128">
        <f t="shared" si="14"/>
        <v>16</v>
      </c>
      <c r="AQ16" s="128">
        <f t="shared" si="15"/>
        <v>8</v>
      </c>
      <c r="AR16" s="128">
        <f t="shared" si="16"/>
        <v>0</v>
      </c>
      <c r="AS16" s="128">
        <f t="shared" si="17"/>
        <v>0</v>
      </c>
      <c r="AT16" s="128">
        <f t="shared" si="18"/>
        <v>0</v>
      </c>
      <c r="AU16" s="128">
        <f t="shared" si="19"/>
        <v>0</v>
      </c>
      <c r="BC16" s="67" t="s">
        <v>184</v>
      </c>
      <c r="BD16" s="67" t="s">
        <v>184</v>
      </c>
      <c r="BE16" s="67"/>
      <c r="BF16" s="67" t="s">
        <v>184</v>
      </c>
    </row>
    <row r="17" spans="1:47">
      <c r="A17" s="115">
        <v>72</v>
      </c>
      <c r="B17" s="116" t="s">
        <v>2</v>
      </c>
      <c r="C17" s="116" t="s">
        <v>6</v>
      </c>
      <c r="D17" s="119"/>
      <c r="E17" s="119"/>
      <c r="F17" s="119"/>
      <c r="G17" s="119">
        <v>180</v>
      </c>
      <c r="H17" s="119"/>
      <c r="I17" s="119"/>
      <c r="J17" s="99"/>
      <c r="K17" s="98">
        <f>50*SUM(D17:I17)</f>
        <v>9000</v>
      </c>
      <c r="L17" s="98">
        <v>50</v>
      </c>
      <c r="M17" s="98">
        <f t="shared" si="21"/>
        <v>180</v>
      </c>
      <c r="N17" s="104">
        <f t="shared" si="1"/>
        <v>9000</v>
      </c>
      <c r="O17" s="98">
        <f t="shared" si="2"/>
        <v>125</v>
      </c>
      <c r="P17" s="104"/>
      <c r="Q17" s="104"/>
      <c r="R17" s="104"/>
      <c r="T17" s="119">
        <f t="shared" si="23"/>
        <v>0</v>
      </c>
      <c r="U17" s="119">
        <f t="shared" si="23"/>
        <v>0</v>
      </c>
      <c r="V17" s="119">
        <f t="shared" si="5"/>
        <v>0</v>
      </c>
      <c r="W17" s="119">
        <f t="shared" si="5"/>
        <v>2.5</v>
      </c>
      <c r="X17" s="119">
        <f t="shared" si="5"/>
        <v>0</v>
      </c>
      <c r="Y17" s="119">
        <f t="shared" si="5"/>
        <v>0</v>
      </c>
      <c r="Z17" s="119"/>
      <c r="AA17" s="115">
        <v>36</v>
      </c>
      <c r="AB17" s="121">
        <f t="shared" si="24"/>
        <v>0</v>
      </c>
      <c r="AC17" s="121">
        <f t="shared" si="6"/>
        <v>0</v>
      </c>
      <c r="AD17" s="121">
        <f t="shared" si="6"/>
        <v>0</v>
      </c>
      <c r="AE17" s="121">
        <f t="shared" si="6"/>
        <v>90</v>
      </c>
      <c r="AF17" s="121">
        <f t="shared" si="6"/>
        <v>0</v>
      </c>
      <c r="AG17" s="121">
        <f t="shared" si="6"/>
        <v>0</v>
      </c>
      <c r="AH17" s="115">
        <v>36</v>
      </c>
      <c r="AI17" s="124">
        <f t="shared" si="7"/>
        <v>0</v>
      </c>
      <c r="AJ17" s="124">
        <f t="shared" si="8"/>
        <v>0</v>
      </c>
      <c r="AK17" s="124">
        <f t="shared" si="9"/>
        <v>0</v>
      </c>
      <c r="AL17" s="124">
        <f t="shared" si="10"/>
        <v>90</v>
      </c>
      <c r="AM17" s="124">
        <f t="shared" si="11"/>
        <v>0</v>
      </c>
      <c r="AN17" s="124">
        <f t="shared" si="12"/>
        <v>0</v>
      </c>
      <c r="AO17" s="129">
        <f t="shared" si="13"/>
        <v>0</v>
      </c>
      <c r="AP17" s="128">
        <f t="shared" si="14"/>
        <v>0</v>
      </c>
      <c r="AQ17" s="128">
        <f t="shared" si="15"/>
        <v>0</v>
      </c>
      <c r="AR17" s="128">
        <f t="shared" si="16"/>
        <v>0</v>
      </c>
      <c r="AS17" s="128">
        <f t="shared" si="17"/>
        <v>0</v>
      </c>
      <c r="AT17" s="128">
        <f t="shared" si="18"/>
        <v>0</v>
      </c>
      <c r="AU17" s="128">
        <f t="shared" si="19"/>
        <v>0</v>
      </c>
    </row>
    <row r="18" spans="1:47">
      <c r="A18" s="115">
        <v>72</v>
      </c>
      <c r="B18" s="116" t="s">
        <v>2</v>
      </c>
      <c r="C18" s="116" t="s">
        <v>7</v>
      </c>
      <c r="D18" s="119"/>
      <c r="E18" s="119"/>
      <c r="F18" s="119"/>
      <c r="G18" s="119">
        <v>180</v>
      </c>
      <c r="H18" s="119"/>
      <c r="I18" s="119"/>
      <c r="J18" s="99"/>
      <c r="K18" s="98">
        <f t="shared" ref="K18" si="25">50*SUM(D18:I18)</f>
        <v>9000</v>
      </c>
      <c r="L18" s="98">
        <v>50</v>
      </c>
      <c r="M18" s="98">
        <f t="shared" si="21"/>
        <v>180</v>
      </c>
      <c r="N18" s="104">
        <f t="shared" si="1"/>
        <v>9000</v>
      </c>
      <c r="O18" s="98">
        <f t="shared" si="2"/>
        <v>125</v>
      </c>
      <c r="P18" s="104"/>
      <c r="Q18" s="104"/>
      <c r="R18" s="104"/>
      <c r="T18" s="119">
        <f t="shared" si="23"/>
        <v>0</v>
      </c>
      <c r="U18" s="119">
        <f t="shared" si="23"/>
        <v>0</v>
      </c>
      <c r="V18" s="119">
        <f t="shared" si="5"/>
        <v>0</v>
      </c>
      <c r="W18" s="119">
        <f t="shared" si="5"/>
        <v>2.5</v>
      </c>
      <c r="X18" s="119">
        <f t="shared" si="5"/>
        <v>0</v>
      </c>
      <c r="Y18" s="119">
        <f t="shared" si="5"/>
        <v>0</v>
      </c>
      <c r="Z18" s="119"/>
      <c r="AA18" s="115">
        <v>36</v>
      </c>
      <c r="AB18" s="121">
        <f t="shared" si="24"/>
        <v>0</v>
      </c>
      <c r="AC18" s="121">
        <f t="shared" si="6"/>
        <v>0</v>
      </c>
      <c r="AD18" s="121">
        <f t="shared" si="6"/>
        <v>0</v>
      </c>
      <c r="AE18" s="121">
        <f t="shared" si="6"/>
        <v>90</v>
      </c>
      <c r="AF18" s="121">
        <f t="shared" si="6"/>
        <v>0</v>
      </c>
      <c r="AG18" s="121">
        <f t="shared" si="6"/>
        <v>0</v>
      </c>
      <c r="AH18" s="115">
        <v>36</v>
      </c>
      <c r="AI18" s="124">
        <f t="shared" si="7"/>
        <v>0</v>
      </c>
      <c r="AJ18" s="124">
        <f t="shared" si="8"/>
        <v>0</v>
      </c>
      <c r="AK18" s="124">
        <f t="shared" si="9"/>
        <v>0</v>
      </c>
      <c r="AL18" s="124">
        <f t="shared" si="10"/>
        <v>90</v>
      </c>
      <c r="AM18" s="124">
        <f t="shared" si="11"/>
        <v>0</v>
      </c>
      <c r="AN18" s="124">
        <f t="shared" si="12"/>
        <v>0</v>
      </c>
      <c r="AO18" s="129">
        <f t="shared" si="13"/>
        <v>0</v>
      </c>
      <c r="AP18" s="128">
        <f t="shared" si="14"/>
        <v>0</v>
      </c>
      <c r="AQ18" s="128">
        <f t="shared" si="15"/>
        <v>0</v>
      </c>
      <c r="AR18" s="128">
        <f t="shared" si="16"/>
        <v>0</v>
      </c>
      <c r="AS18" s="128">
        <f t="shared" si="17"/>
        <v>0</v>
      </c>
      <c r="AT18" s="128">
        <f t="shared" si="18"/>
        <v>0</v>
      </c>
      <c r="AU18" s="128">
        <f t="shared" si="19"/>
        <v>0</v>
      </c>
    </row>
    <row r="19" spans="1:47">
      <c r="A19" s="115">
        <v>72</v>
      </c>
      <c r="B19" s="116" t="s">
        <v>83</v>
      </c>
      <c r="C19" s="116"/>
      <c r="D19" s="119"/>
      <c r="E19" s="119"/>
      <c r="F19" s="119">
        <v>144</v>
      </c>
      <c r="G19" s="119"/>
      <c r="H19" s="119"/>
      <c r="I19" s="119"/>
      <c r="J19" s="99"/>
      <c r="K19" s="98">
        <f>150*SUM(D19:I19)</f>
        <v>21600</v>
      </c>
      <c r="L19" s="98">
        <v>150</v>
      </c>
      <c r="M19" s="98">
        <f t="shared" si="21"/>
        <v>144</v>
      </c>
      <c r="N19" s="104">
        <f t="shared" si="1"/>
        <v>21600</v>
      </c>
      <c r="O19" s="98">
        <f t="shared" si="2"/>
        <v>300</v>
      </c>
      <c r="P19" s="104"/>
      <c r="Q19" s="104"/>
      <c r="R19" s="104"/>
      <c r="T19" s="119">
        <f t="shared" si="23"/>
        <v>0</v>
      </c>
      <c r="U19" s="119">
        <f t="shared" si="23"/>
        <v>0</v>
      </c>
      <c r="V19" s="119">
        <f t="shared" si="5"/>
        <v>2</v>
      </c>
      <c r="W19" s="119">
        <f t="shared" si="5"/>
        <v>0</v>
      </c>
      <c r="X19" s="119">
        <f t="shared" si="5"/>
        <v>0</v>
      </c>
      <c r="Y19" s="119">
        <f t="shared" si="5"/>
        <v>0</v>
      </c>
      <c r="Z19" s="119"/>
      <c r="AA19" s="115">
        <v>36</v>
      </c>
      <c r="AB19" s="121">
        <f t="shared" si="24"/>
        <v>0</v>
      </c>
      <c r="AC19" s="121">
        <f t="shared" si="6"/>
        <v>0</v>
      </c>
      <c r="AD19" s="121">
        <f t="shared" si="6"/>
        <v>72</v>
      </c>
      <c r="AE19" s="121">
        <f t="shared" si="6"/>
        <v>0</v>
      </c>
      <c r="AF19" s="121">
        <f t="shared" si="6"/>
        <v>0</v>
      </c>
      <c r="AG19" s="121">
        <f t="shared" si="6"/>
        <v>0</v>
      </c>
      <c r="AH19" s="115">
        <v>36</v>
      </c>
      <c r="AI19" s="124">
        <f t="shared" si="7"/>
        <v>0</v>
      </c>
      <c r="AJ19" s="124">
        <f t="shared" si="8"/>
        <v>0</v>
      </c>
      <c r="AK19" s="124">
        <f t="shared" si="9"/>
        <v>72</v>
      </c>
      <c r="AL19" s="124">
        <f t="shared" si="10"/>
        <v>0</v>
      </c>
      <c r="AM19" s="124">
        <f t="shared" si="11"/>
        <v>0</v>
      </c>
      <c r="AN19" s="124">
        <f t="shared" si="12"/>
        <v>0</v>
      </c>
      <c r="AO19" s="129">
        <f t="shared" si="13"/>
        <v>0</v>
      </c>
      <c r="AP19" s="128">
        <f t="shared" si="14"/>
        <v>0</v>
      </c>
      <c r="AQ19" s="128">
        <f t="shared" si="15"/>
        <v>0</v>
      </c>
      <c r="AR19" s="128">
        <f t="shared" si="16"/>
        <v>0</v>
      </c>
      <c r="AS19" s="128">
        <f t="shared" si="17"/>
        <v>0</v>
      </c>
      <c r="AT19" s="128">
        <f t="shared" si="18"/>
        <v>0</v>
      </c>
      <c r="AU19" s="128">
        <f t="shared" si="19"/>
        <v>0</v>
      </c>
    </row>
    <row r="20" spans="1:47">
      <c r="A20" s="115">
        <v>72</v>
      </c>
      <c r="B20" s="116" t="s">
        <v>3</v>
      </c>
      <c r="C20" s="116"/>
      <c r="D20" s="119"/>
      <c r="E20" s="119"/>
      <c r="F20" s="119">
        <v>144</v>
      </c>
      <c r="G20" s="119"/>
      <c r="H20" s="119"/>
      <c r="I20" s="119"/>
      <c r="J20" s="99"/>
      <c r="K20" s="98">
        <f>150*SUM(D20:I20)</f>
        <v>21600</v>
      </c>
      <c r="L20" s="98">
        <v>150</v>
      </c>
      <c r="M20" s="98">
        <f t="shared" si="21"/>
        <v>144</v>
      </c>
      <c r="N20" s="104">
        <f t="shared" si="1"/>
        <v>21600</v>
      </c>
      <c r="O20" s="98">
        <f t="shared" si="2"/>
        <v>300</v>
      </c>
      <c r="P20" s="104"/>
      <c r="Q20" s="104"/>
      <c r="R20" s="104"/>
      <c r="T20" s="119">
        <f t="shared" si="23"/>
        <v>0</v>
      </c>
      <c r="U20" s="119">
        <f t="shared" si="23"/>
        <v>0</v>
      </c>
      <c r="V20" s="119">
        <f t="shared" si="5"/>
        <v>2</v>
      </c>
      <c r="W20" s="119">
        <f t="shared" si="5"/>
        <v>0</v>
      </c>
      <c r="X20" s="119">
        <f t="shared" si="5"/>
        <v>0</v>
      </c>
      <c r="Y20" s="119">
        <f t="shared" si="5"/>
        <v>0</v>
      </c>
      <c r="Z20" s="119"/>
      <c r="AA20" s="115">
        <v>36</v>
      </c>
      <c r="AB20" s="121">
        <f t="shared" si="24"/>
        <v>0</v>
      </c>
      <c r="AC20" s="121">
        <f t="shared" si="6"/>
        <v>0</v>
      </c>
      <c r="AD20" s="121">
        <f t="shared" si="6"/>
        <v>72</v>
      </c>
      <c r="AE20" s="121">
        <f t="shared" si="6"/>
        <v>0</v>
      </c>
      <c r="AF20" s="121">
        <f t="shared" si="6"/>
        <v>0</v>
      </c>
      <c r="AG20" s="121">
        <f t="shared" si="6"/>
        <v>0</v>
      </c>
      <c r="AH20" s="115">
        <v>36</v>
      </c>
      <c r="AI20" s="124">
        <f t="shared" si="7"/>
        <v>0</v>
      </c>
      <c r="AJ20" s="124">
        <f t="shared" si="8"/>
        <v>0</v>
      </c>
      <c r="AK20" s="124">
        <f t="shared" si="9"/>
        <v>72</v>
      </c>
      <c r="AL20" s="124">
        <f t="shared" si="10"/>
        <v>0</v>
      </c>
      <c r="AM20" s="124">
        <f t="shared" si="11"/>
        <v>0</v>
      </c>
      <c r="AN20" s="124">
        <f t="shared" si="12"/>
        <v>0</v>
      </c>
      <c r="AO20" s="129">
        <f t="shared" si="13"/>
        <v>0</v>
      </c>
      <c r="AP20" s="128">
        <f t="shared" si="14"/>
        <v>0</v>
      </c>
      <c r="AQ20" s="128">
        <f t="shared" si="15"/>
        <v>0</v>
      </c>
      <c r="AR20" s="128">
        <f t="shared" si="16"/>
        <v>0</v>
      </c>
      <c r="AS20" s="128">
        <f t="shared" si="17"/>
        <v>0</v>
      </c>
      <c r="AT20" s="128">
        <f t="shared" si="18"/>
        <v>0</v>
      </c>
      <c r="AU20" s="128">
        <f t="shared" si="19"/>
        <v>0</v>
      </c>
    </row>
    <row r="21" spans="1:47">
      <c r="A21" s="115">
        <v>144</v>
      </c>
      <c r="B21" s="116" t="s">
        <v>26</v>
      </c>
      <c r="C21" s="116" t="s">
        <v>1</v>
      </c>
      <c r="D21" s="119"/>
      <c r="E21" s="119"/>
      <c r="F21" s="119"/>
      <c r="G21" s="119"/>
      <c r="H21" s="119">
        <v>30</v>
      </c>
      <c r="I21" s="119"/>
      <c r="J21" s="99"/>
      <c r="K21" s="98">
        <f>120*SUM(D21:I21)</f>
        <v>3600</v>
      </c>
      <c r="L21" s="98">
        <v>120</v>
      </c>
      <c r="M21" s="98">
        <f t="shared" si="21"/>
        <v>30</v>
      </c>
      <c r="N21" s="104">
        <f>L21*SUM(D21:I21)</f>
        <v>3600</v>
      </c>
      <c r="O21" s="98">
        <f t="shared" si="2"/>
        <v>25</v>
      </c>
      <c r="P21" s="104"/>
      <c r="Q21" s="104"/>
      <c r="R21" s="104"/>
      <c r="T21" s="119">
        <f t="shared" si="23"/>
        <v>0</v>
      </c>
      <c r="U21" s="119">
        <f t="shared" si="23"/>
        <v>0</v>
      </c>
      <c r="V21" s="119">
        <f t="shared" si="5"/>
        <v>0</v>
      </c>
      <c r="W21" s="119">
        <f t="shared" si="5"/>
        <v>0</v>
      </c>
      <c r="X21" s="119">
        <f t="shared" si="5"/>
        <v>0.20833333333333334</v>
      </c>
      <c r="Y21" s="119">
        <f t="shared" si="5"/>
        <v>0</v>
      </c>
      <c r="Z21" s="119"/>
      <c r="AA21" s="115">
        <v>72</v>
      </c>
      <c r="AB21" s="121">
        <f t="shared" si="24"/>
        <v>0</v>
      </c>
      <c r="AC21" s="121">
        <f t="shared" si="6"/>
        <v>0</v>
      </c>
      <c r="AD21" s="121">
        <f t="shared" si="6"/>
        <v>0</v>
      </c>
      <c r="AE21" s="121">
        <f t="shared" si="6"/>
        <v>0</v>
      </c>
      <c r="AF21" s="121">
        <f t="shared" si="6"/>
        <v>15</v>
      </c>
      <c r="AG21" s="121">
        <f t="shared" si="6"/>
        <v>0</v>
      </c>
      <c r="AH21" s="115">
        <v>72</v>
      </c>
      <c r="AI21" s="124">
        <f t="shared" si="7"/>
        <v>0</v>
      </c>
      <c r="AJ21" s="124">
        <f t="shared" si="8"/>
        <v>0</v>
      </c>
      <c r="AK21" s="124">
        <f t="shared" si="9"/>
        <v>0</v>
      </c>
      <c r="AL21" s="124">
        <f t="shared" si="10"/>
        <v>0</v>
      </c>
      <c r="AM21" s="124">
        <f t="shared" si="11"/>
        <v>15</v>
      </c>
      <c r="AN21" s="124">
        <f t="shared" si="12"/>
        <v>0</v>
      </c>
      <c r="AO21" s="129">
        <f t="shared" si="13"/>
        <v>0</v>
      </c>
      <c r="AP21" s="128">
        <f t="shared" si="14"/>
        <v>0</v>
      </c>
      <c r="AQ21" s="128">
        <f t="shared" si="15"/>
        <v>0</v>
      </c>
      <c r="AR21" s="128">
        <f t="shared" si="16"/>
        <v>0</v>
      </c>
      <c r="AS21" s="128">
        <f t="shared" si="17"/>
        <v>0</v>
      </c>
      <c r="AT21" s="128">
        <f t="shared" si="18"/>
        <v>0</v>
      </c>
      <c r="AU21" s="128">
        <f t="shared" si="19"/>
        <v>0</v>
      </c>
    </row>
    <row r="22" spans="1:47">
      <c r="A22" s="115">
        <v>144</v>
      </c>
      <c r="B22" s="116" t="s">
        <v>26</v>
      </c>
      <c r="C22" s="116" t="s">
        <v>5</v>
      </c>
      <c r="D22" s="119"/>
      <c r="E22" s="119"/>
      <c r="F22" s="119"/>
      <c r="G22" s="119"/>
      <c r="H22" s="119">
        <v>30</v>
      </c>
      <c r="I22" s="119"/>
      <c r="J22" s="99"/>
      <c r="K22" s="98">
        <f>120*SUM(D22:I22)</f>
        <v>3600</v>
      </c>
      <c r="L22" s="98">
        <v>120</v>
      </c>
      <c r="M22" s="98">
        <f t="shared" si="21"/>
        <v>30</v>
      </c>
      <c r="N22" s="104">
        <f t="shared" si="1"/>
        <v>3600</v>
      </c>
      <c r="O22" s="98">
        <f t="shared" si="2"/>
        <v>25</v>
      </c>
      <c r="P22" s="104"/>
      <c r="Q22" s="104"/>
      <c r="R22" s="104"/>
      <c r="T22" s="119">
        <f t="shared" si="23"/>
        <v>0</v>
      </c>
      <c r="U22" s="119">
        <f t="shared" si="23"/>
        <v>0</v>
      </c>
      <c r="V22" s="119">
        <f t="shared" si="5"/>
        <v>0</v>
      </c>
      <c r="W22" s="119">
        <f t="shared" si="5"/>
        <v>0</v>
      </c>
      <c r="X22" s="119">
        <f t="shared" si="5"/>
        <v>0.20833333333333334</v>
      </c>
      <c r="Y22" s="119">
        <f t="shared" si="5"/>
        <v>0</v>
      </c>
      <c r="Z22" s="119"/>
      <c r="AA22" s="115">
        <v>72</v>
      </c>
      <c r="AB22" s="121">
        <f t="shared" si="24"/>
        <v>0</v>
      </c>
      <c r="AC22" s="121">
        <f t="shared" si="6"/>
        <v>0</v>
      </c>
      <c r="AD22" s="121">
        <f t="shared" si="6"/>
        <v>0</v>
      </c>
      <c r="AE22" s="121">
        <f t="shared" si="6"/>
        <v>0</v>
      </c>
      <c r="AF22" s="121">
        <f t="shared" si="6"/>
        <v>15</v>
      </c>
      <c r="AG22" s="121">
        <f t="shared" si="6"/>
        <v>0</v>
      </c>
      <c r="AH22" s="115">
        <v>72</v>
      </c>
      <c r="AI22" s="124">
        <f t="shared" si="7"/>
        <v>0</v>
      </c>
      <c r="AJ22" s="124">
        <f t="shared" si="8"/>
        <v>0</v>
      </c>
      <c r="AK22" s="124">
        <f t="shared" si="9"/>
        <v>0</v>
      </c>
      <c r="AL22" s="124">
        <f t="shared" si="10"/>
        <v>0</v>
      </c>
      <c r="AM22" s="124">
        <f t="shared" si="11"/>
        <v>15</v>
      </c>
      <c r="AN22" s="124">
        <f t="shared" si="12"/>
        <v>0</v>
      </c>
      <c r="AO22" s="129">
        <f t="shared" si="13"/>
        <v>0</v>
      </c>
      <c r="AP22" s="128">
        <f t="shared" si="14"/>
        <v>0</v>
      </c>
      <c r="AQ22" s="128">
        <f t="shared" si="15"/>
        <v>0</v>
      </c>
      <c r="AR22" s="128">
        <f t="shared" si="16"/>
        <v>0</v>
      </c>
      <c r="AS22" s="128">
        <f t="shared" si="17"/>
        <v>0</v>
      </c>
      <c r="AT22" s="128">
        <f t="shared" si="18"/>
        <v>0</v>
      </c>
      <c r="AU22" s="128">
        <f t="shared" si="19"/>
        <v>0</v>
      </c>
    </row>
    <row r="23" spans="1:47">
      <c r="A23" s="115">
        <v>144</v>
      </c>
      <c r="B23" s="116" t="s">
        <v>26</v>
      </c>
      <c r="C23" s="116" t="s">
        <v>84</v>
      </c>
      <c r="D23" s="119"/>
      <c r="E23" s="119"/>
      <c r="F23" s="119"/>
      <c r="G23" s="119"/>
      <c r="H23" s="119">
        <v>30</v>
      </c>
      <c r="I23" s="119"/>
      <c r="J23" s="99"/>
      <c r="K23" s="98">
        <f>120*SUM(D23:I23)</f>
        <v>3600</v>
      </c>
      <c r="L23" s="98">
        <v>120</v>
      </c>
      <c r="M23" s="98">
        <f t="shared" si="21"/>
        <v>30</v>
      </c>
      <c r="N23" s="104">
        <f t="shared" si="1"/>
        <v>3600</v>
      </c>
      <c r="O23" s="98">
        <f t="shared" si="2"/>
        <v>25</v>
      </c>
      <c r="P23" s="104"/>
      <c r="Q23" s="104"/>
      <c r="R23" s="104"/>
      <c r="T23" s="119">
        <f t="shared" si="23"/>
        <v>0</v>
      </c>
      <c r="U23" s="119">
        <f t="shared" si="23"/>
        <v>0</v>
      </c>
      <c r="V23" s="119">
        <f t="shared" si="5"/>
        <v>0</v>
      </c>
      <c r="W23" s="119">
        <f t="shared" si="5"/>
        <v>0</v>
      </c>
      <c r="X23" s="119">
        <f t="shared" si="5"/>
        <v>0.20833333333333334</v>
      </c>
      <c r="Y23" s="119">
        <f t="shared" si="5"/>
        <v>0</v>
      </c>
      <c r="Z23" s="119"/>
      <c r="AA23" s="115">
        <v>72</v>
      </c>
      <c r="AB23" s="121">
        <f t="shared" si="24"/>
        <v>0</v>
      </c>
      <c r="AC23" s="121">
        <f t="shared" si="6"/>
        <v>0</v>
      </c>
      <c r="AD23" s="121">
        <f t="shared" si="6"/>
        <v>0</v>
      </c>
      <c r="AE23" s="121">
        <f t="shared" si="6"/>
        <v>0</v>
      </c>
      <c r="AF23" s="121">
        <f t="shared" si="6"/>
        <v>15</v>
      </c>
      <c r="AG23" s="121">
        <f t="shared" si="6"/>
        <v>0</v>
      </c>
      <c r="AH23" s="115">
        <v>72</v>
      </c>
      <c r="AI23" s="124">
        <f t="shared" si="7"/>
        <v>0</v>
      </c>
      <c r="AJ23" s="124">
        <f t="shared" si="8"/>
        <v>0</v>
      </c>
      <c r="AK23" s="124">
        <f t="shared" si="9"/>
        <v>0</v>
      </c>
      <c r="AL23" s="124">
        <f t="shared" si="10"/>
        <v>0</v>
      </c>
      <c r="AM23" s="124">
        <f t="shared" si="11"/>
        <v>15</v>
      </c>
      <c r="AN23" s="124">
        <f t="shared" si="12"/>
        <v>0</v>
      </c>
      <c r="AO23" s="129">
        <f t="shared" si="13"/>
        <v>0</v>
      </c>
      <c r="AP23" s="128">
        <f t="shared" si="14"/>
        <v>0</v>
      </c>
      <c r="AQ23" s="128">
        <f t="shared" si="15"/>
        <v>0</v>
      </c>
      <c r="AR23" s="128">
        <f t="shared" si="16"/>
        <v>0</v>
      </c>
      <c r="AS23" s="128">
        <f t="shared" si="17"/>
        <v>0</v>
      </c>
      <c r="AT23" s="128">
        <f t="shared" si="18"/>
        <v>0</v>
      </c>
      <c r="AU23" s="128">
        <f t="shared" si="19"/>
        <v>0</v>
      </c>
    </row>
    <row r="24" spans="1:47">
      <c r="A24" s="115">
        <v>144</v>
      </c>
      <c r="B24" s="117" t="s">
        <v>87</v>
      </c>
      <c r="C24" s="116"/>
      <c r="D24" s="119">
        <v>144</v>
      </c>
      <c r="E24" s="119"/>
      <c r="F24" s="119"/>
      <c r="G24" s="119"/>
      <c r="H24" s="119"/>
      <c r="I24" s="119"/>
      <c r="J24" s="99"/>
      <c r="K24" s="98">
        <f>10*SUM(D24:I24)</f>
        <v>1440</v>
      </c>
      <c r="L24" s="98">
        <v>10</v>
      </c>
      <c r="M24" s="98">
        <f t="shared" si="21"/>
        <v>144</v>
      </c>
      <c r="N24" s="104">
        <f t="shared" si="1"/>
        <v>1440</v>
      </c>
      <c r="O24" s="98">
        <f t="shared" si="2"/>
        <v>10</v>
      </c>
      <c r="P24" s="104"/>
      <c r="Q24" s="104"/>
      <c r="R24" s="104"/>
      <c r="T24" s="119">
        <f t="shared" si="23"/>
        <v>1</v>
      </c>
      <c r="U24" s="119">
        <f t="shared" si="23"/>
        <v>0</v>
      </c>
      <c r="V24" s="119">
        <f t="shared" si="5"/>
        <v>0</v>
      </c>
      <c r="W24" s="119">
        <f t="shared" si="5"/>
        <v>0</v>
      </c>
      <c r="X24" s="119">
        <f t="shared" si="5"/>
        <v>0</v>
      </c>
      <c r="Y24" s="119">
        <f t="shared" si="5"/>
        <v>0</v>
      </c>
      <c r="Z24" s="119"/>
      <c r="AA24" s="115">
        <v>0</v>
      </c>
      <c r="AB24" s="121">
        <f t="shared" si="24"/>
        <v>0</v>
      </c>
      <c r="AC24" s="121">
        <f t="shared" si="6"/>
        <v>0</v>
      </c>
      <c r="AD24" s="121">
        <f t="shared" si="6"/>
        <v>0</v>
      </c>
      <c r="AE24" s="121">
        <f t="shared" si="6"/>
        <v>0</v>
      </c>
      <c r="AF24" s="121">
        <f t="shared" si="6"/>
        <v>0</v>
      </c>
      <c r="AG24" s="121">
        <f t="shared" si="6"/>
        <v>0</v>
      </c>
      <c r="AH24" s="115">
        <v>0</v>
      </c>
      <c r="AI24" s="124">
        <f t="shared" si="7"/>
        <v>0</v>
      </c>
      <c r="AJ24" s="124">
        <f t="shared" si="8"/>
        <v>0</v>
      </c>
      <c r="AK24" s="124">
        <f t="shared" si="9"/>
        <v>0</v>
      </c>
      <c r="AL24" s="124">
        <f t="shared" si="10"/>
        <v>0</v>
      </c>
      <c r="AM24" s="124">
        <f t="shared" si="11"/>
        <v>0</v>
      </c>
      <c r="AN24" s="124">
        <f t="shared" si="12"/>
        <v>0</v>
      </c>
      <c r="AO24" s="129">
        <f t="shared" si="13"/>
        <v>0</v>
      </c>
      <c r="AP24" s="128">
        <f t="shared" si="14"/>
        <v>0</v>
      </c>
      <c r="AQ24" s="128">
        <f t="shared" si="15"/>
        <v>0</v>
      </c>
      <c r="AR24" s="128">
        <f t="shared" si="16"/>
        <v>0</v>
      </c>
      <c r="AS24" s="128">
        <f t="shared" si="17"/>
        <v>0</v>
      </c>
      <c r="AT24" s="128">
        <f t="shared" si="18"/>
        <v>0</v>
      </c>
      <c r="AU24" s="128">
        <f t="shared" si="19"/>
        <v>0</v>
      </c>
    </row>
    <row r="25" spans="1:47">
      <c r="A25" s="115">
        <v>144</v>
      </c>
      <c r="B25" s="117" t="s">
        <v>88</v>
      </c>
      <c r="C25" s="116"/>
      <c r="D25" s="119">
        <v>500</v>
      </c>
      <c r="E25" s="119"/>
      <c r="F25" s="119"/>
      <c r="G25" s="119"/>
      <c r="H25" s="119"/>
      <c r="I25" s="119"/>
      <c r="J25" s="99"/>
      <c r="K25" s="98">
        <f>20*SUM(D25:I25)</f>
        <v>10000</v>
      </c>
      <c r="L25" s="98">
        <v>20</v>
      </c>
      <c r="M25" s="98">
        <f t="shared" si="21"/>
        <v>500</v>
      </c>
      <c r="N25" s="104">
        <f t="shared" si="1"/>
        <v>10000</v>
      </c>
      <c r="O25" s="98">
        <f t="shared" si="2"/>
        <v>69.444444444444443</v>
      </c>
      <c r="P25" s="104"/>
      <c r="Q25" s="104"/>
      <c r="R25" s="104"/>
      <c r="S25" t="s">
        <v>124</v>
      </c>
      <c r="T25" s="119">
        <f t="shared" si="23"/>
        <v>3.4722222222222223</v>
      </c>
      <c r="U25" s="119">
        <f t="shared" si="23"/>
        <v>0</v>
      </c>
      <c r="V25" s="119">
        <f t="shared" si="5"/>
        <v>0</v>
      </c>
      <c r="W25" s="119">
        <f t="shared" si="5"/>
        <v>0</v>
      </c>
      <c r="X25" s="119">
        <f t="shared" si="5"/>
        <v>0</v>
      </c>
      <c r="Y25" s="119">
        <f t="shared" si="5"/>
        <v>0</v>
      </c>
      <c r="Z25" s="119"/>
      <c r="AA25" s="115">
        <v>0</v>
      </c>
      <c r="AB25" s="121">
        <f t="shared" si="24"/>
        <v>0</v>
      </c>
      <c r="AC25" s="121">
        <f t="shared" si="6"/>
        <v>0</v>
      </c>
      <c r="AD25" s="121">
        <f t="shared" si="6"/>
        <v>0</v>
      </c>
      <c r="AE25" s="121">
        <f t="shared" si="6"/>
        <v>0</v>
      </c>
      <c r="AF25" s="121">
        <f t="shared" si="6"/>
        <v>0</v>
      </c>
      <c r="AG25" s="121">
        <f t="shared" si="6"/>
        <v>0</v>
      </c>
      <c r="AH25" s="115">
        <v>0</v>
      </c>
      <c r="AI25" s="124">
        <f t="shared" si="7"/>
        <v>0</v>
      </c>
      <c r="AJ25" s="124">
        <f t="shared" si="8"/>
        <v>0</v>
      </c>
      <c r="AK25" s="124">
        <f t="shared" si="9"/>
        <v>0</v>
      </c>
      <c r="AL25" s="124">
        <f t="shared" si="10"/>
        <v>0</v>
      </c>
      <c r="AM25" s="124">
        <f t="shared" si="11"/>
        <v>0</v>
      </c>
      <c r="AN25" s="124">
        <f t="shared" si="12"/>
        <v>0</v>
      </c>
      <c r="AO25" s="129">
        <f t="shared" si="13"/>
        <v>0</v>
      </c>
      <c r="AP25" s="128">
        <f t="shared" si="14"/>
        <v>0</v>
      </c>
      <c r="AQ25" s="128">
        <f t="shared" si="15"/>
        <v>0</v>
      </c>
      <c r="AR25" s="128">
        <f t="shared" si="16"/>
        <v>0</v>
      </c>
      <c r="AS25" s="128">
        <f t="shared" si="17"/>
        <v>0</v>
      </c>
      <c r="AT25" s="128">
        <f t="shared" si="18"/>
        <v>0</v>
      </c>
      <c r="AU25" s="128">
        <f t="shared" si="19"/>
        <v>0</v>
      </c>
    </row>
    <row r="26" spans="1:47">
      <c r="A26" s="118" t="s">
        <v>82</v>
      </c>
      <c r="B26" s="67"/>
      <c r="C26" s="67"/>
      <c r="D26" s="118"/>
      <c r="E26" s="118"/>
      <c r="F26" s="118"/>
      <c r="G26" s="118"/>
      <c r="H26" s="118"/>
      <c r="I26" s="118"/>
      <c r="J26" t="s">
        <v>122</v>
      </c>
      <c r="K26" s="98">
        <f>SUM(K17:K25)</f>
        <v>83440</v>
      </c>
      <c r="M26" t="s">
        <v>217</v>
      </c>
      <c r="N26" s="98">
        <f>SUM(N17:N25)</f>
        <v>83440</v>
      </c>
      <c r="P26" s="18"/>
      <c r="Q26" s="18"/>
      <c r="R26" s="18"/>
      <c r="S26">
        <f>K26/144</f>
        <v>579.44444444444446</v>
      </c>
    </row>
    <row r="27" spans="1:47">
      <c r="A27" t="s">
        <v>86</v>
      </c>
      <c r="M27" t="s">
        <v>218</v>
      </c>
      <c r="N27" s="84">
        <f>SUM(N11:N16)</f>
        <v>18940</v>
      </c>
    </row>
    <row r="28" spans="1:47">
      <c r="M28" t="s">
        <v>218</v>
      </c>
      <c r="N28">
        <v>18940</v>
      </c>
    </row>
    <row r="29" spans="1:47">
      <c r="AD29" t="s">
        <v>282</v>
      </c>
    </row>
    <row r="30" spans="1:47">
      <c r="AD30" t="s">
        <v>283</v>
      </c>
    </row>
    <row r="31" spans="1:47">
      <c r="AD31" t="s">
        <v>284</v>
      </c>
    </row>
    <row r="32" spans="1:47">
      <c r="AD32" t="s">
        <v>285</v>
      </c>
    </row>
    <row r="37" spans="29:44">
      <c r="AC37" s="151"/>
      <c r="AD37" s="151"/>
      <c r="AE37" s="151"/>
      <c r="AF37" s="151"/>
      <c r="AG37" s="151"/>
      <c r="AH37" s="151"/>
      <c r="AI37" s="151"/>
      <c r="AJ37" s="151"/>
      <c r="AK37" s="151"/>
      <c r="AL37" s="151"/>
      <c r="AM37" s="151"/>
      <c r="AN37" s="151"/>
      <c r="AO37" s="151"/>
      <c r="AP37" s="151"/>
      <c r="AQ37" s="151"/>
      <c r="AR37" s="151"/>
    </row>
    <row r="38" spans="29:44">
      <c r="AC38" s="151"/>
      <c r="AD38" s="151"/>
      <c r="AE38" s="151"/>
      <c r="AF38" s="151"/>
      <c r="AG38" s="151"/>
      <c r="AH38" s="151"/>
      <c r="AI38" s="151"/>
      <c r="AJ38" s="151"/>
      <c r="AK38" s="151"/>
      <c r="AL38" s="151"/>
      <c r="AM38" s="151"/>
      <c r="AN38" s="151"/>
      <c r="AO38" s="151"/>
      <c r="AP38" s="151"/>
      <c r="AQ38" s="151"/>
      <c r="AR38" s="151"/>
    </row>
    <row r="39" spans="29:44">
      <c r="AC39" s="151"/>
      <c r="AD39" s="151"/>
      <c r="AE39" s="151"/>
      <c r="AF39" s="151"/>
      <c r="AG39" s="151"/>
      <c r="AH39" s="151"/>
      <c r="AI39" s="151"/>
      <c r="AJ39" s="151"/>
      <c r="AK39" s="151"/>
      <c r="AL39" s="151"/>
      <c r="AM39" s="151"/>
      <c r="AN39" s="151"/>
      <c r="AO39" s="151"/>
      <c r="AP39" s="151"/>
      <c r="AQ39" s="151"/>
      <c r="AR39" s="151"/>
    </row>
    <row r="40" spans="29:44">
      <c r="AC40" s="151"/>
      <c r="AD40" s="151"/>
      <c r="AE40" s="151"/>
      <c r="AF40" s="151"/>
      <c r="AG40" s="151"/>
      <c r="AH40" s="151"/>
      <c r="AI40" s="151"/>
      <c r="AJ40" s="151"/>
      <c r="AK40" s="151"/>
      <c r="AL40" s="151"/>
      <c r="AM40" s="151"/>
      <c r="AN40" s="151"/>
      <c r="AO40" s="151"/>
      <c r="AP40" s="151"/>
      <c r="AQ40" s="151"/>
      <c r="AR40" s="151"/>
    </row>
  </sheetData>
  <mergeCells count="10">
    <mergeCell ref="AZ9:AZ10"/>
    <mergeCell ref="BA9:BH9"/>
    <mergeCell ref="AX9:AX10"/>
    <mergeCell ref="AY9:AY10"/>
    <mergeCell ref="AA7:AE7"/>
    <mergeCell ref="K9:K10"/>
    <mergeCell ref="L9:L10"/>
    <mergeCell ref="M9:M10"/>
    <mergeCell ref="O9:O10"/>
    <mergeCell ref="S9:S10"/>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2:R37"/>
  <sheetViews>
    <sheetView topLeftCell="A6" workbookViewId="0">
      <selection activeCell="R28" sqref="R28"/>
    </sheetView>
  </sheetViews>
  <sheetFormatPr defaultRowHeight="15"/>
  <sheetData>
    <row r="2" spans="1:14">
      <c r="A2">
        <v>2</v>
      </c>
      <c r="B2" t="s">
        <v>249</v>
      </c>
    </row>
    <row r="3" spans="1:14">
      <c r="B3" t="s">
        <v>250</v>
      </c>
    </row>
    <row r="5" spans="1:14">
      <c r="A5">
        <v>3</v>
      </c>
      <c r="B5" t="s">
        <v>251</v>
      </c>
    </row>
    <row r="6" spans="1:14">
      <c r="B6" t="s">
        <v>252</v>
      </c>
    </row>
    <row r="8" spans="1:14">
      <c r="A8">
        <v>4</v>
      </c>
      <c r="B8" t="s">
        <v>253</v>
      </c>
    </row>
    <row r="9" spans="1:14">
      <c r="B9" t="s">
        <v>254</v>
      </c>
    </row>
    <row r="10" spans="1:14">
      <c r="B10" t="s">
        <v>255</v>
      </c>
    </row>
    <row r="12" spans="1:14">
      <c r="A12">
        <v>1</v>
      </c>
      <c r="B12" t="s">
        <v>256</v>
      </c>
    </row>
    <row r="13" spans="1:14">
      <c r="B13" t="s">
        <v>257</v>
      </c>
    </row>
    <row r="14" spans="1:14">
      <c r="A14" s="139" t="s">
        <v>278</v>
      </c>
      <c r="B14" s="139" t="s">
        <v>279</v>
      </c>
      <c r="C14" s="139"/>
      <c r="D14" s="139"/>
      <c r="E14" s="139"/>
      <c r="F14" s="139"/>
      <c r="G14" s="139" t="s">
        <v>315</v>
      </c>
      <c r="H14" s="139"/>
      <c r="I14" s="139"/>
      <c r="J14" s="139"/>
      <c r="K14" s="139"/>
      <c r="L14" s="139"/>
      <c r="M14" s="139"/>
      <c r="N14" s="139"/>
    </row>
    <row r="15" spans="1:14">
      <c r="A15" s="156">
        <v>2</v>
      </c>
      <c r="B15" s="156" t="s">
        <v>258</v>
      </c>
      <c r="C15" s="156"/>
      <c r="D15" s="156"/>
      <c r="E15" s="156"/>
      <c r="F15" s="156"/>
      <c r="G15" s="156"/>
      <c r="H15" s="156"/>
      <c r="I15" s="156"/>
      <c r="J15" s="156"/>
      <c r="K15" s="156"/>
      <c r="L15" s="156"/>
      <c r="M15" s="156"/>
      <c r="N15" s="156"/>
    </row>
    <row r="16" spans="1:14">
      <c r="A16" s="156"/>
      <c r="B16" s="156" t="s">
        <v>259</v>
      </c>
      <c r="C16" s="156"/>
      <c r="D16" s="156"/>
      <c r="E16" s="156"/>
      <c r="F16" s="156"/>
      <c r="G16" s="156"/>
      <c r="H16" s="156"/>
      <c r="I16" s="156"/>
      <c r="J16" s="156"/>
      <c r="K16" s="156"/>
      <c r="L16" s="156"/>
      <c r="M16" s="156"/>
      <c r="N16" s="156"/>
    </row>
    <row r="17" spans="1:18">
      <c r="A17" s="156"/>
      <c r="B17" s="156" t="s">
        <v>260</v>
      </c>
      <c r="C17" s="156"/>
      <c r="D17" s="156"/>
      <c r="E17" s="156"/>
      <c r="F17" s="156"/>
      <c r="G17" s="156"/>
      <c r="H17" s="156"/>
      <c r="I17" s="156"/>
      <c r="J17" s="156"/>
      <c r="K17" s="156"/>
      <c r="L17" s="156"/>
      <c r="M17" s="156"/>
      <c r="N17" s="156"/>
    </row>
    <row r="18" spans="1:18">
      <c r="A18" s="156"/>
      <c r="B18" s="156" t="s">
        <v>261</v>
      </c>
      <c r="C18" s="156"/>
      <c r="D18" s="156"/>
      <c r="E18" s="156"/>
      <c r="F18" s="156"/>
      <c r="G18" s="156"/>
      <c r="H18" s="156"/>
      <c r="I18" s="156"/>
      <c r="J18" s="156"/>
      <c r="K18" s="156"/>
      <c r="L18" s="156"/>
      <c r="M18" s="156"/>
      <c r="N18" s="156"/>
    </row>
    <row r="19" spans="1:18">
      <c r="A19" s="156"/>
      <c r="B19" s="156" t="s">
        <v>262</v>
      </c>
      <c r="C19" s="156"/>
      <c r="D19" s="156"/>
      <c r="E19" s="156"/>
      <c r="F19" s="156"/>
      <c r="G19" s="156"/>
      <c r="H19" s="156"/>
      <c r="I19" s="156"/>
      <c r="J19" s="156"/>
      <c r="K19" s="156"/>
      <c r="L19" s="156"/>
      <c r="M19" s="156"/>
      <c r="N19" s="156"/>
    </row>
    <row r="20" spans="1:18">
      <c r="A20" s="156"/>
      <c r="B20" s="156" t="s">
        <v>263</v>
      </c>
      <c r="C20" s="156"/>
      <c r="D20" s="156"/>
      <c r="E20" s="156"/>
      <c r="F20" s="156"/>
      <c r="G20" s="156"/>
      <c r="H20" s="156"/>
      <c r="I20" s="156"/>
      <c r="J20" s="156"/>
      <c r="K20" s="156"/>
      <c r="L20" s="156"/>
      <c r="M20" s="156"/>
      <c r="N20" s="156"/>
    </row>
    <row r="22" spans="1:18">
      <c r="A22" s="139" t="s">
        <v>268</v>
      </c>
      <c r="B22" s="139" t="s">
        <v>264</v>
      </c>
      <c r="C22" s="139"/>
      <c r="D22" s="139"/>
      <c r="E22" s="139"/>
      <c r="F22" s="139"/>
      <c r="G22" s="139"/>
      <c r="H22" s="139"/>
      <c r="I22" s="139"/>
      <c r="J22" s="139"/>
      <c r="K22" s="139"/>
      <c r="L22" s="139"/>
      <c r="M22" s="139"/>
      <c r="N22" s="139"/>
    </row>
    <row r="23" spans="1:18">
      <c r="A23" s="139"/>
      <c r="B23" s="139" t="s">
        <v>265</v>
      </c>
      <c r="C23" s="139"/>
      <c r="D23" s="139"/>
      <c r="E23" s="139"/>
      <c r="F23" s="139"/>
      <c r="G23" s="139"/>
      <c r="H23" s="139"/>
      <c r="I23" s="139"/>
      <c r="J23" s="139"/>
      <c r="K23" s="139"/>
      <c r="L23" s="139"/>
      <c r="M23" s="139"/>
      <c r="N23" s="139"/>
    </row>
    <row r="25" spans="1:18">
      <c r="A25">
        <v>5</v>
      </c>
      <c r="B25" t="s">
        <v>266</v>
      </c>
      <c r="Q25" t="s">
        <v>316</v>
      </c>
    </row>
    <row r="26" spans="1:18">
      <c r="B26" t="s">
        <v>269</v>
      </c>
      <c r="Q26">
        <v>1</v>
      </c>
      <c r="R26" t="s">
        <v>317</v>
      </c>
    </row>
    <row r="27" spans="1:18">
      <c r="B27" t="s">
        <v>270</v>
      </c>
      <c r="Q27">
        <v>2</v>
      </c>
      <c r="R27" t="s">
        <v>318</v>
      </c>
    </row>
    <row r="28" spans="1:18">
      <c r="B28" t="s">
        <v>271</v>
      </c>
      <c r="Q28">
        <v>3</v>
      </c>
      <c r="R28" t="s">
        <v>319</v>
      </c>
    </row>
    <row r="30" spans="1:18">
      <c r="A30">
        <v>6</v>
      </c>
      <c r="B30" t="s">
        <v>267</v>
      </c>
    </row>
    <row r="31" spans="1:18">
      <c r="B31" t="s">
        <v>272</v>
      </c>
    </row>
    <row r="33" spans="1:2">
      <c r="A33">
        <v>7</v>
      </c>
      <c r="B33" t="s">
        <v>273</v>
      </c>
    </row>
    <row r="34" spans="1:2">
      <c r="B34" t="s">
        <v>274</v>
      </c>
    </row>
    <row r="35" spans="1:2">
      <c r="B35" t="s">
        <v>275</v>
      </c>
    </row>
    <row r="36" spans="1:2">
      <c r="B36" t="s">
        <v>276</v>
      </c>
    </row>
    <row r="37" spans="1:2">
      <c r="B37" t="s">
        <v>277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2:O63"/>
  <sheetViews>
    <sheetView topLeftCell="A23" zoomScale="120" zoomScaleNormal="120" workbookViewId="0">
      <selection activeCell="D49" sqref="D49"/>
    </sheetView>
  </sheetViews>
  <sheetFormatPr defaultRowHeight="15"/>
  <cols>
    <col min="1" max="1" width="11.42578125" bestFit="1" customWidth="1"/>
    <col min="2" max="2" width="8" bestFit="1" customWidth="1"/>
    <col min="3" max="3" width="5.5703125" bestFit="1" customWidth="1"/>
    <col min="4" max="4" width="8" bestFit="1" customWidth="1"/>
    <col min="5" max="5" width="10.5703125" bestFit="1" customWidth="1"/>
    <col min="6" max="6" width="5.5703125" bestFit="1" customWidth="1"/>
    <col min="7" max="7" width="8" bestFit="1" customWidth="1"/>
    <col min="8" max="8" width="10.5703125" bestFit="1" customWidth="1"/>
    <col min="9" max="9" width="5.5703125" bestFit="1" customWidth="1"/>
    <col min="10" max="10" width="8" bestFit="1" customWidth="1"/>
    <col min="11" max="11" width="10.5703125" bestFit="1" customWidth="1"/>
    <col min="12" max="12" width="5.5703125" bestFit="1" customWidth="1"/>
    <col min="13" max="13" width="8" bestFit="1" customWidth="1"/>
    <col min="14" max="14" width="12.28515625" bestFit="1" customWidth="1"/>
    <col min="15" max="15" width="12.85546875" bestFit="1" customWidth="1"/>
  </cols>
  <sheetData>
    <row r="2" spans="1:15">
      <c r="A2" s="169" t="s">
        <v>109</v>
      </c>
      <c r="B2" s="169"/>
      <c r="C2" s="169" t="s">
        <v>113</v>
      </c>
      <c r="D2" s="169"/>
      <c r="E2" s="169"/>
      <c r="F2" s="169" t="s">
        <v>110</v>
      </c>
      <c r="G2" s="169"/>
      <c r="H2" s="169"/>
      <c r="I2" s="169" t="s">
        <v>73</v>
      </c>
      <c r="J2" s="169"/>
      <c r="K2" s="169"/>
      <c r="L2" s="169" t="s">
        <v>114</v>
      </c>
      <c r="M2" s="169"/>
      <c r="N2" s="169"/>
      <c r="O2" s="171" t="s">
        <v>136</v>
      </c>
    </row>
    <row r="3" spans="1:15">
      <c r="A3" s="15" t="s">
        <v>111</v>
      </c>
      <c r="B3" s="15" t="s">
        <v>112</v>
      </c>
      <c r="C3" s="15" t="s">
        <v>111</v>
      </c>
      <c r="D3" s="15" t="s">
        <v>112</v>
      </c>
      <c r="E3" s="51" t="s">
        <v>154</v>
      </c>
      <c r="F3" s="15" t="s">
        <v>111</v>
      </c>
      <c r="G3" s="15" t="s">
        <v>112</v>
      </c>
      <c r="H3" s="51" t="s">
        <v>154</v>
      </c>
      <c r="I3" s="15" t="s">
        <v>111</v>
      </c>
      <c r="J3" s="15" t="s">
        <v>112</v>
      </c>
      <c r="K3" s="51" t="s">
        <v>154</v>
      </c>
      <c r="L3" s="15" t="s">
        <v>111</v>
      </c>
      <c r="M3" s="15" t="s">
        <v>112</v>
      </c>
      <c r="N3" s="51" t="s">
        <v>154</v>
      </c>
      <c r="O3" s="172"/>
    </row>
    <row r="4" spans="1:15">
      <c r="A4" s="15">
        <v>144</v>
      </c>
      <c r="B4" s="15">
        <v>144</v>
      </c>
      <c r="C4" s="15">
        <v>144</v>
      </c>
      <c r="D4" s="15">
        <v>144</v>
      </c>
      <c r="E4" s="15">
        <v>0</v>
      </c>
      <c r="F4" s="15">
        <v>144</v>
      </c>
      <c r="G4" s="15">
        <v>132</v>
      </c>
      <c r="H4" s="15">
        <v>0</v>
      </c>
      <c r="I4" s="15">
        <v>132</v>
      </c>
      <c r="J4" s="15">
        <v>132</v>
      </c>
      <c r="K4" s="15">
        <v>0</v>
      </c>
      <c r="L4" s="15">
        <v>132</v>
      </c>
      <c r="M4" s="15">
        <v>132</v>
      </c>
      <c r="N4" s="15">
        <v>0</v>
      </c>
      <c r="O4" s="15">
        <f>N4+K4+H4+E4</f>
        <v>0</v>
      </c>
    </row>
    <row r="5" spans="1:15">
      <c r="A5" s="15">
        <v>12</v>
      </c>
      <c r="B5" s="15">
        <v>12</v>
      </c>
      <c r="C5" s="15">
        <v>12</v>
      </c>
      <c r="D5" s="15">
        <v>12</v>
      </c>
      <c r="E5" s="15">
        <v>0</v>
      </c>
      <c r="F5" s="15">
        <v>12</v>
      </c>
      <c r="G5" s="15">
        <v>12</v>
      </c>
      <c r="H5" s="15">
        <v>0</v>
      </c>
      <c r="I5" s="15">
        <v>12</v>
      </c>
      <c r="J5" s="15">
        <v>12</v>
      </c>
      <c r="K5" s="15">
        <v>0</v>
      </c>
      <c r="L5" s="15">
        <v>12</v>
      </c>
      <c r="M5" s="15">
        <v>12</v>
      </c>
      <c r="N5" s="15">
        <v>0</v>
      </c>
      <c r="O5" s="15">
        <f>N5+K5+H5+E5</f>
        <v>0</v>
      </c>
    </row>
    <row r="6" spans="1:15">
      <c r="A6" t="s">
        <v>116</v>
      </c>
      <c r="B6">
        <f>SUM(B4:B5)</f>
        <v>156</v>
      </c>
      <c r="D6">
        <f>SUM(D4:D5)</f>
        <v>156</v>
      </c>
      <c r="G6">
        <f>SUM(G4:G5)</f>
        <v>144</v>
      </c>
      <c r="J6">
        <f>SUM(J4:J5)</f>
        <v>144</v>
      </c>
      <c r="M6">
        <f>SUM(M4:M5)</f>
        <v>144</v>
      </c>
    </row>
    <row r="8" spans="1:15">
      <c r="A8" s="169" t="s">
        <v>109</v>
      </c>
      <c r="B8" s="169"/>
      <c r="C8" s="169" t="s">
        <v>113</v>
      </c>
      <c r="D8" s="169"/>
      <c r="E8" s="169"/>
      <c r="F8" s="169" t="s">
        <v>110</v>
      </c>
      <c r="G8" s="169"/>
      <c r="H8" s="169"/>
      <c r="I8" s="169" t="s">
        <v>73</v>
      </c>
      <c r="J8" s="169"/>
      <c r="K8" s="169"/>
      <c r="L8" s="169" t="s">
        <v>114</v>
      </c>
      <c r="M8" s="169"/>
      <c r="N8" s="169"/>
      <c r="O8" s="171" t="s">
        <v>136</v>
      </c>
    </row>
    <row r="9" spans="1:15">
      <c r="A9" s="15" t="s">
        <v>111</v>
      </c>
      <c r="B9" s="15" t="s">
        <v>112</v>
      </c>
      <c r="C9" s="15" t="s">
        <v>111</v>
      </c>
      <c r="D9" s="15" t="s">
        <v>112</v>
      </c>
      <c r="E9" s="51" t="s">
        <v>154</v>
      </c>
      <c r="F9" s="15" t="s">
        <v>111</v>
      </c>
      <c r="G9" s="15" t="s">
        <v>112</v>
      </c>
      <c r="H9" s="51" t="s">
        <v>154</v>
      </c>
      <c r="I9" s="15" t="s">
        <v>111</v>
      </c>
      <c r="J9" s="15" t="s">
        <v>112</v>
      </c>
      <c r="K9" s="51" t="s">
        <v>154</v>
      </c>
      <c r="L9" s="15" t="s">
        <v>111</v>
      </c>
      <c r="M9" s="15" t="s">
        <v>112</v>
      </c>
      <c r="N9" s="51" t="s">
        <v>154</v>
      </c>
      <c r="O9" s="172"/>
    </row>
    <row r="10" spans="1:15">
      <c r="A10" s="15">
        <v>144</v>
      </c>
      <c r="B10" s="15">
        <v>144</v>
      </c>
      <c r="C10" s="15">
        <v>144</v>
      </c>
      <c r="D10" s="15">
        <v>144</v>
      </c>
      <c r="E10" s="15">
        <v>0</v>
      </c>
      <c r="F10" s="15">
        <v>144</v>
      </c>
      <c r="G10" s="15">
        <v>132</v>
      </c>
      <c r="H10" s="15">
        <v>20</v>
      </c>
      <c r="I10" s="15">
        <v>132</v>
      </c>
      <c r="J10" s="15">
        <v>132</v>
      </c>
      <c r="K10" s="15">
        <v>0</v>
      </c>
      <c r="L10" s="15">
        <v>132</v>
      </c>
      <c r="M10" s="15">
        <v>132</v>
      </c>
      <c r="N10" s="15">
        <v>0</v>
      </c>
      <c r="O10" s="15">
        <f>N10+K10+H10+E10</f>
        <v>20</v>
      </c>
    </row>
    <row r="11" spans="1:15">
      <c r="A11" s="15">
        <v>12</v>
      </c>
      <c r="B11" s="15">
        <v>12</v>
      </c>
      <c r="C11" s="15">
        <v>12</v>
      </c>
      <c r="D11" s="15">
        <v>12</v>
      </c>
      <c r="E11" s="15">
        <v>0</v>
      </c>
      <c r="F11" s="15">
        <v>12</v>
      </c>
      <c r="G11" s="15">
        <v>12</v>
      </c>
      <c r="H11" s="15">
        <v>0</v>
      </c>
      <c r="I11" s="15">
        <v>12</v>
      </c>
      <c r="J11" s="15">
        <v>12</v>
      </c>
      <c r="K11" s="15">
        <v>0</v>
      </c>
      <c r="L11" s="15">
        <v>12</v>
      </c>
      <c r="M11" s="15">
        <v>12</v>
      </c>
      <c r="N11" s="15">
        <v>0</v>
      </c>
      <c r="O11" s="15">
        <f>N11+K11+H11+E11</f>
        <v>0</v>
      </c>
    </row>
    <row r="12" spans="1:15">
      <c r="A12" t="s">
        <v>116</v>
      </c>
      <c r="B12">
        <f>SUM(B10:B11)</f>
        <v>156</v>
      </c>
      <c r="D12">
        <f>SUM(D10:D11)</f>
        <v>156</v>
      </c>
      <c r="G12">
        <f>SUM(G10:G11)</f>
        <v>144</v>
      </c>
      <c r="J12">
        <f>SUM(J10:J11)</f>
        <v>144</v>
      </c>
      <c r="M12">
        <f>SUM(M10:M11)</f>
        <v>144</v>
      </c>
      <c r="O12">
        <f>SUM(O10:O11)</f>
        <v>20</v>
      </c>
    </row>
    <row r="15" spans="1:15">
      <c r="A15" s="15" t="s">
        <v>165</v>
      </c>
      <c r="B15" s="169" t="s">
        <v>162</v>
      </c>
      <c r="C15" s="169"/>
      <c r="D15" s="169"/>
      <c r="E15" s="169" t="s">
        <v>164</v>
      </c>
      <c r="F15" s="169"/>
      <c r="G15" s="169"/>
    </row>
    <row r="16" spans="1:15">
      <c r="A16" s="52" t="s">
        <v>157</v>
      </c>
      <c r="B16" s="169" t="s">
        <v>163</v>
      </c>
      <c r="C16" s="169"/>
      <c r="D16" s="169"/>
      <c r="E16" s="169" t="s">
        <v>156</v>
      </c>
      <c r="F16" s="169"/>
      <c r="G16" s="169"/>
    </row>
    <row r="18" spans="1:11">
      <c r="A18" t="s">
        <v>154</v>
      </c>
      <c r="B18">
        <v>5</v>
      </c>
      <c r="E18" s="18"/>
      <c r="F18" s="18"/>
    </row>
    <row r="19" spans="1:11">
      <c r="A19" s="15" t="s">
        <v>137</v>
      </c>
      <c r="B19" s="15">
        <v>5</v>
      </c>
      <c r="D19" t="s">
        <v>182</v>
      </c>
      <c r="E19" s="54"/>
      <c r="F19" s="54"/>
    </row>
    <row r="20" spans="1:11">
      <c r="A20" s="15" t="s">
        <v>135</v>
      </c>
      <c r="B20" s="15">
        <v>0</v>
      </c>
      <c r="C20" s="18"/>
      <c r="D20" t="s">
        <v>158</v>
      </c>
      <c r="E20" s="18"/>
      <c r="F20" s="18"/>
      <c r="G20" s="18"/>
      <c r="H20" s="18"/>
      <c r="I20" s="18"/>
    </row>
    <row r="21" spans="1:11">
      <c r="A21" s="15" t="s">
        <v>155</v>
      </c>
      <c r="B21" s="15">
        <v>0</v>
      </c>
      <c r="C21" s="53"/>
      <c r="D21" s="53"/>
      <c r="E21" s="166"/>
      <c r="F21" s="166"/>
      <c r="G21" s="166"/>
      <c r="H21" s="18"/>
      <c r="I21" s="18"/>
    </row>
    <row r="22" spans="1:11">
      <c r="A22" s="15" t="s">
        <v>152</v>
      </c>
      <c r="B22" s="15">
        <v>0</v>
      </c>
      <c r="C22" s="18"/>
      <c r="D22" s="18"/>
      <c r="E22" s="18"/>
      <c r="F22" s="18"/>
      <c r="G22" s="18"/>
      <c r="H22" s="18"/>
      <c r="I22" s="18"/>
    </row>
    <row r="23" spans="1:11">
      <c r="A23" s="18"/>
      <c r="B23" s="18"/>
      <c r="C23" s="18"/>
      <c r="D23" s="18"/>
      <c r="E23" s="18"/>
      <c r="F23" s="18"/>
      <c r="G23" s="18"/>
      <c r="H23" s="18"/>
      <c r="I23" s="18"/>
    </row>
    <row r="24" spans="1:11">
      <c r="A24" s="18"/>
      <c r="B24" s="18"/>
      <c r="C24" s="18"/>
      <c r="D24" s="18"/>
      <c r="E24" s="18"/>
      <c r="F24" s="18"/>
      <c r="G24" s="18"/>
      <c r="H24" s="18"/>
      <c r="I24" s="18"/>
    </row>
    <row r="25" spans="1:11">
      <c r="A25" s="15" t="s">
        <v>165</v>
      </c>
      <c r="B25" s="169" t="s">
        <v>162</v>
      </c>
      <c r="C25" s="169"/>
      <c r="D25" s="169"/>
      <c r="E25" s="169" t="s">
        <v>164</v>
      </c>
      <c r="F25" s="169"/>
      <c r="G25" s="169"/>
      <c r="H25" s="18"/>
      <c r="I25" s="18"/>
    </row>
    <row r="26" spans="1:11">
      <c r="A26" s="52" t="s">
        <v>157</v>
      </c>
      <c r="B26" s="169" t="s">
        <v>163</v>
      </c>
      <c r="C26" s="169"/>
      <c r="D26" s="169"/>
      <c r="E26" s="169" t="s">
        <v>109</v>
      </c>
      <c r="F26" s="169"/>
      <c r="G26" s="169"/>
      <c r="H26" s="18"/>
      <c r="I26" s="18"/>
    </row>
    <row r="27" spans="1:11">
      <c r="H27" s="18"/>
      <c r="I27" s="18"/>
    </row>
    <row r="28" spans="1:11">
      <c r="A28" t="s">
        <v>154</v>
      </c>
      <c r="B28">
        <v>5</v>
      </c>
      <c r="E28" s="18"/>
      <c r="F28" s="18"/>
      <c r="H28" s="18"/>
      <c r="I28" s="18"/>
    </row>
    <row r="29" spans="1:11">
      <c r="A29" s="15" t="s">
        <v>137</v>
      </c>
      <c r="B29" s="15">
        <v>0</v>
      </c>
      <c r="D29" s="170" t="s">
        <v>159</v>
      </c>
      <c r="E29" s="170"/>
      <c r="F29" s="170"/>
      <c r="G29" s="170"/>
      <c r="H29" s="170"/>
      <c r="I29" s="170"/>
      <c r="J29" s="170"/>
      <c r="K29" s="170"/>
    </row>
    <row r="30" spans="1:11">
      <c r="A30" s="15" t="s">
        <v>135</v>
      </c>
      <c r="B30" s="15">
        <v>5</v>
      </c>
      <c r="C30" s="18"/>
      <c r="D30" s="170"/>
      <c r="E30" s="170"/>
      <c r="F30" s="170"/>
      <c r="G30" s="170"/>
      <c r="H30" s="170"/>
      <c r="I30" s="170"/>
      <c r="J30" s="170"/>
      <c r="K30" s="170"/>
    </row>
    <row r="31" spans="1:11">
      <c r="A31" s="15" t="s">
        <v>155</v>
      </c>
      <c r="B31" s="15">
        <v>0</v>
      </c>
      <c r="C31" s="53"/>
      <c r="D31" s="170"/>
      <c r="E31" s="170"/>
      <c r="F31" s="170"/>
      <c r="G31" s="170"/>
      <c r="H31" s="170"/>
      <c r="I31" s="170"/>
      <c r="J31" s="170"/>
      <c r="K31" s="170"/>
    </row>
    <row r="32" spans="1:11">
      <c r="A32" s="15" t="s">
        <v>152</v>
      </c>
      <c r="B32" s="15">
        <v>0</v>
      </c>
      <c r="C32" s="18"/>
      <c r="D32" s="18"/>
      <c r="E32" s="18"/>
      <c r="F32" s="18"/>
      <c r="G32" s="18"/>
    </row>
    <row r="33" spans="1:11">
      <c r="D33" t="s">
        <v>168</v>
      </c>
    </row>
    <row r="34" spans="1:11">
      <c r="A34" s="18"/>
      <c r="B34" s="18"/>
      <c r="C34" s="18"/>
      <c r="D34" s="18"/>
      <c r="E34" s="18"/>
      <c r="F34" s="18"/>
      <c r="G34" s="18"/>
      <c r="H34" s="18"/>
      <c r="I34" s="18"/>
    </row>
    <row r="35" spans="1:11">
      <c r="A35" s="15" t="s">
        <v>165</v>
      </c>
      <c r="B35" s="169" t="s">
        <v>162</v>
      </c>
      <c r="C35" s="169"/>
      <c r="D35" s="169"/>
      <c r="E35" s="169" t="s">
        <v>164</v>
      </c>
      <c r="F35" s="169"/>
      <c r="G35" s="169"/>
      <c r="H35" s="18"/>
      <c r="I35" s="18"/>
    </row>
    <row r="36" spans="1:11">
      <c r="A36" s="52" t="s">
        <v>157</v>
      </c>
      <c r="B36" s="169" t="s">
        <v>163</v>
      </c>
      <c r="C36" s="169"/>
      <c r="D36" s="169"/>
      <c r="E36" s="169" t="s">
        <v>166</v>
      </c>
      <c r="F36" s="169"/>
      <c r="G36" s="169"/>
      <c r="H36" s="18"/>
      <c r="I36" s="18"/>
    </row>
    <row r="37" spans="1:11">
      <c r="H37" s="18"/>
      <c r="I37" s="18"/>
    </row>
    <row r="38" spans="1:11">
      <c r="A38" t="s">
        <v>154</v>
      </c>
      <c r="B38">
        <v>5</v>
      </c>
      <c r="E38" s="18"/>
      <c r="F38" s="18"/>
      <c r="H38" s="18"/>
      <c r="I38" s="18"/>
    </row>
    <row r="39" spans="1:11" ht="15" customHeight="1">
      <c r="A39" s="15" t="s">
        <v>137</v>
      </c>
      <c r="B39" s="15">
        <v>0</v>
      </c>
      <c r="D39" t="s">
        <v>160</v>
      </c>
      <c r="E39" s="55"/>
      <c r="F39" s="55"/>
      <c r="G39" s="55"/>
      <c r="H39" s="55"/>
      <c r="I39" s="55"/>
      <c r="J39" s="55"/>
      <c r="K39" s="55"/>
    </row>
    <row r="40" spans="1:11">
      <c r="A40" s="15" t="s">
        <v>135</v>
      </c>
      <c r="B40" s="15">
        <v>0</v>
      </c>
      <c r="C40" s="18"/>
      <c r="D40" t="s">
        <v>161</v>
      </c>
      <c r="E40" s="55"/>
      <c r="F40" s="55"/>
      <c r="G40" s="55"/>
      <c r="H40" s="55"/>
      <c r="I40" s="55"/>
      <c r="J40" s="55"/>
      <c r="K40" s="55"/>
    </row>
    <row r="41" spans="1:11">
      <c r="A41" s="15" t="s">
        <v>155</v>
      </c>
      <c r="B41" s="15">
        <v>5</v>
      </c>
      <c r="C41" s="53"/>
      <c r="D41" s="55"/>
      <c r="E41" s="55"/>
      <c r="F41" s="55"/>
      <c r="G41" s="55"/>
      <c r="H41" s="55"/>
      <c r="I41" s="55"/>
      <c r="J41" s="55"/>
      <c r="K41" s="55"/>
    </row>
    <row r="42" spans="1:11">
      <c r="A42" s="15" t="s">
        <v>152</v>
      </c>
      <c r="B42" s="15">
        <v>0</v>
      </c>
      <c r="C42" s="18"/>
      <c r="D42" s="18"/>
      <c r="E42" s="18"/>
      <c r="F42" s="18"/>
      <c r="G42" s="18"/>
    </row>
    <row r="44" spans="1:11">
      <c r="A44" s="18"/>
      <c r="B44" s="18"/>
      <c r="C44" s="18"/>
      <c r="D44" s="18"/>
      <c r="E44" s="18"/>
      <c r="F44" s="18"/>
      <c r="G44" s="18"/>
    </row>
    <row r="45" spans="1:11">
      <c r="A45" s="15" t="s">
        <v>165</v>
      </c>
      <c r="B45" s="169" t="s">
        <v>162</v>
      </c>
      <c r="C45" s="169"/>
      <c r="D45" s="169"/>
      <c r="E45" s="169" t="s">
        <v>164</v>
      </c>
      <c r="F45" s="169"/>
      <c r="G45" s="169"/>
    </row>
    <row r="46" spans="1:11">
      <c r="A46" s="52" t="s">
        <v>157</v>
      </c>
      <c r="B46" s="169" t="s">
        <v>163</v>
      </c>
      <c r="C46" s="169"/>
      <c r="D46" s="169"/>
      <c r="E46" s="169" t="s">
        <v>167</v>
      </c>
      <c r="F46" s="169"/>
      <c r="G46" s="169"/>
    </row>
    <row r="48" spans="1:11">
      <c r="A48" t="s">
        <v>154</v>
      </c>
      <c r="B48">
        <v>5</v>
      </c>
      <c r="E48" s="18"/>
      <c r="F48" s="18"/>
    </row>
    <row r="49" spans="1:15">
      <c r="A49" s="15" t="s">
        <v>137</v>
      </c>
      <c r="B49" s="15">
        <v>0</v>
      </c>
      <c r="D49" t="s">
        <v>183</v>
      </c>
      <c r="E49" s="55"/>
      <c r="F49" s="55"/>
      <c r="G49" s="55"/>
    </row>
    <row r="50" spans="1:15">
      <c r="A50" s="15" t="s">
        <v>135</v>
      </c>
      <c r="B50" s="15">
        <v>0</v>
      </c>
      <c r="C50" s="18"/>
      <c r="E50" s="55"/>
      <c r="F50" s="55"/>
      <c r="G50" s="55"/>
    </row>
    <row r="51" spans="1:15">
      <c r="A51" s="15" t="s">
        <v>155</v>
      </c>
      <c r="B51" s="15">
        <v>0</v>
      </c>
      <c r="C51" s="53"/>
      <c r="D51" s="55"/>
      <c r="E51" s="55"/>
      <c r="F51" s="55"/>
      <c r="G51" s="55"/>
    </row>
    <row r="52" spans="1:15">
      <c r="A52" s="15" t="s">
        <v>152</v>
      </c>
      <c r="B52" s="15">
        <v>5</v>
      </c>
      <c r="C52" s="18"/>
      <c r="D52" s="18"/>
      <c r="E52" s="18"/>
      <c r="F52" s="18"/>
      <c r="G52" s="18"/>
    </row>
    <row r="54" spans="1:15">
      <c r="A54" s="169" t="s">
        <v>109</v>
      </c>
      <c r="B54" s="169"/>
      <c r="C54" s="169" t="s">
        <v>113</v>
      </c>
      <c r="D54" s="169"/>
      <c r="E54" s="169"/>
      <c r="F54" s="169" t="s">
        <v>110</v>
      </c>
      <c r="G54" s="169"/>
      <c r="H54" s="169"/>
      <c r="I54" s="169" t="s">
        <v>73</v>
      </c>
      <c r="J54" s="169"/>
      <c r="K54" s="169"/>
      <c r="L54" s="169" t="s">
        <v>114</v>
      </c>
      <c r="M54" s="169"/>
      <c r="N54" s="169"/>
      <c r="O54" s="171" t="s">
        <v>115</v>
      </c>
    </row>
    <row r="55" spans="1:15">
      <c r="A55" s="15" t="s">
        <v>111</v>
      </c>
      <c r="B55" s="15" t="s">
        <v>112</v>
      </c>
      <c r="C55" s="15" t="s">
        <v>111</v>
      </c>
      <c r="D55" s="15" t="s">
        <v>112</v>
      </c>
      <c r="E55" s="15" t="s">
        <v>45</v>
      </c>
      <c r="F55" s="15" t="s">
        <v>111</v>
      </c>
      <c r="G55" s="15" t="s">
        <v>112</v>
      </c>
      <c r="H55" s="15" t="s">
        <v>45</v>
      </c>
      <c r="I55" s="15" t="s">
        <v>111</v>
      </c>
      <c r="J55" s="15" t="s">
        <v>112</v>
      </c>
      <c r="K55" s="15" t="s">
        <v>45</v>
      </c>
      <c r="L55" s="15" t="s">
        <v>111</v>
      </c>
      <c r="M55" s="15" t="s">
        <v>112</v>
      </c>
      <c r="N55" s="15" t="s">
        <v>45</v>
      </c>
      <c r="O55" s="172"/>
    </row>
    <row r="56" spans="1:15">
      <c r="A56" s="15">
        <v>144</v>
      </c>
      <c r="B56" s="15">
        <v>144</v>
      </c>
      <c r="C56" s="15">
        <v>144</v>
      </c>
      <c r="D56" s="15">
        <v>144</v>
      </c>
      <c r="E56" s="15">
        <v>0</v>
      </c>
      <c r="F56" s="15">
        <v>144</v>
      </c>
      <c r="G56" s="15">
        <v>144</v>
      </c>
      <c r="H56" s="15">
        <v>0</v>
      </c>
      <c r="I56" s="15">
        <v>144</v>
      </c>
      <c r="J56" s="15">
        <v>132</v>
      </c>
      <c r="K56" s="15">
        <v>12</v>
      </c>
      <c r="L56" s="15">
        <v>132</v>
      </c>
      <c r="M56" s="15">
        <v>132</v>
      </c>
      <c r="N56" s="15">
        <v>0</v>
      </c>
      <c r="O56" s="15" t="e">
        <f>N56+K56+H56+E56+#REF!</f>
        <v>#REF!</v>
      </c>
    </row>
    <row r="57" spans="1:15">
      <c r="A57" s="15">
        <v>12</v>
      </c>
      <c r="B57" s="15">
        <v>12</v>
      </c>
      <c r="C57" s="15">
        <v>12</v>
      </c>
      <c r="D57" s="15">
        <v>12</v>
      </c>
      <c r="E57" s="15">
        <v>0</v>
      </c>
      <c r="F57" s="15">
        <v>12</v>
      </c>
      <c r="G57" s="15">
        <v>12</v>
      </c>
      <c r="H57" s="15">
        <v>0</v>
      </c>
      <c r="I57" s="15">
        <v>12</v>
      </c>
      <c r="J57" s="15">
        <v>12</v>
      </c>
      <c r="K57" s="15">
        <v>0</v>
      </c>
      <c r="L57" s="15">
        <v>12</v>
      </c>
      <c r="M57" s="15">
        <v>12</v>
      </c>
      <c r="N57" s="15">
        <v>0</v>
      </c>
      <c r="O57" s="15">
        <v>0</v>
      </c>
    </row>
    <row r="58" spans="1:15">
      <c r="A58" t="s">
        <v>116</v>
      </c>
      <c r="B58">
        <f>SUM(B56:B57)</f>
        <v>156</v>
      </c>
      <c r="D58">
        <f>SUM(D56:D57)</f>
        <v>156</v>
      </c>
      <c r="G58">
        <f>SUM(G56:G57)</f>
        <v>156</v>
      </c>
      <c r="J58">
        <f>SUM(J56:J57)</f>
        <v>144</v>
      </c>
      <c r="M58">
        <f>SUM(M56:M57)</f>
        <v>144</v>
      </c>
      <c r="O58" t="e">
        <f>SUM(O56:O57)</f>
        <v>#REF!</v>
      </c>
    </row>
    <row r="59" spans="1:15">
      <c r="A59" t="s">
        <v>117</v>
      </c>
      <c r="B59">
        <v>156</v>
      </c>
      <c r="D59">
        <v>156</v>
      </c>
      <c r="G59">
        <v>156</v>
      </c>
      <c r="J59">
        <v>144</v>
      </c>
      <c r="M59">
        <v>144</v>
      </c>
      <c r="N59" t="s">
        <v>118</v>
      </c>
      <c r="O59">
        <f>M59+J59+G59+D59+B59</f>
        <v>756</v>
      </c>
    </row>
    <row r="60" spans="1:15">
      <c r="A60" t="s">
        <v>119</v>
      </c>
      <c r="B60">
        <v>0</v>
      </c>
      <c r="D60">
        <v>0</v>
      </c>
      <c r="G60">
        <v>-24</v>
      </c>
      <c r="N60" t="s">
        <v>121</v>
      </c>
      <c r="O60">
        <f>B60+D60+G60+J60+M60</f>
        <v>-24</v>
      </c>
    </row>
    <row r="61" spans="1:15">
      <c r="A61" t="s">
        <v>120</v>
      </c>
      <c r="B61">
        <f>B59+B60</f>
        <v>156</v>
      </c>
      <c r="D61">
        <f>D59+D60</f>
        <v>156</v>
      </c>
      <c r="G61">
        <f>G59+G60</f>
        <v>132</v>
      </c>
      <c r="J61">
        <f>J59+J60</f>
        <v>144</v>
      </c>
      <c r="M61">
        <f>M59+M60</f>
        <v>144</v>
      </c>
      <c r="N61" t="s">
        <v>120</v>
      </c>
      <c r="O61">
        <f>O59+O60</f>
        <v>732</v>
      </c>
    </row>
    <row r="62" spans="1:15">
      <c r="N62" t="s">
        <v>12</v>
      </c>
      <c r="O62">
        <f>M58</f>
        <v>144</v>
      </c>
    </row>
    <row r="63" spans="1:15">
      <c r="N63" t="s">
        <v>60</v>
      </c>
      <c r="O63">
        <f>O61/O62</f>
        <v>5.083333333333333</v>
      </c>
    </row>
  </sheetData>
  <mergeCells count="36">
    <mergeCell ref="L2:N2"/>
    <mergeCell ref="O2:O3"/>
    <mergeCell ref="A54:B54"/>
    <mergeCell ref="C54:E54"/>
    <mergeCell ref="F54:H54"/>
    <mergeCell ref="I54:K54"/>
    <mergeCell ref="L54:N54"/>
    <mergeCell ref="O54:O55"/>
    <mergeCell ref="A2:B2"/>
    <mergeCell ref="C2:E2"/>
    <mergeCell ref="F2:H2"/>
    <mergeCell ref="I2:K2"/>
    <mergeCell ref="A8:B8"/>
    <mergeCell ref="C8:E8"/>
    <mergeCell ref="F8:H8"/>
    <mergeCell ref="I8:K8"/>
    <mergeCell ref="L8:N8"/>
    <mergeCell ref="O8:O9"/>
    <mergeCell ref="E16:G16"/>
    <mergeCell ref="E21:G21"/>
    <mergeCell ref="B15:D15"/>
    <mergeCell ref="B16:D16"/>
    <mergeCell ref="E15:G15"/>
    <mergeCell ref="B25:D25"/>
    <mergeCell ref="E25:G25"/>
    <mergeCell ref="B26:D26"/>
    <mergeCell ref="E26:G26"/>
    <mergeCell ref="D29:K31"/>
    <mergeCell ref="B46:D46"/>
    <mergeCell ref="E46:G46"/>
    <mergeCell ref="B45:D45"/>
    <mergeCell ref="E45:G45"/>
    <mergeCell ref="B35:D35"/>
    <mergeCell ref="E35:G35"/>
    <mergeCell ref="B36:D36"/>
    <mergeCell ref="E36:G3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E104"/>
  <sheetViews>
    <sheetView topLeftCell="Q4" zoomScale="110" zoomScaleNormal="110" workbookViewId="0">
      <selection activeCell="W13" sqref="W13"/>
    </sheetView>
  </sheetViews>
  <sheetFormatPr defaultRowHeight="15"/>
  <cols>
    <col min="4" max="4" width="11.42578125" bestFit="1" customWidth="1"/>
    <col min="5" max="5" width="8.140625" customWidth="1"/>
    <col min="6" max="6" width="13.42578125" customWidth="1"/>
    <col min="7" max="7" width="8" bestFit="1" customWidth="1"/>
    <col min="8" max="9" width="9.5703125" customWidth="1"/>
    <col min="10" max="10" width="10.5703125" customWidth="1"/>
    <col min="11" max="11" width="9.42578125" customWidth="1"/>
    <col min="12" max="12" width="7.5703125" customWidth="1"/>
    <col min="13" max="13" width="8.140625" bestFit="1" customWidth="1"/>
    <col min="14" max="14" width="8" bestFit="1" customWidth="1"/>
    <col min="15" max="15" width="10.5703125" bestFit="1" customWidth="1"/>
    <col min="16" max="16" width="5.5703125" bestFit="1" customWidth="1"/>
    <col min="17" max="17" width="8" bestFit="1" customWidth="1"/>
    <col min="18" max="18" width="12.42578125" bestFit="1" customWidth="1"/>
    <col min="19" max="19" width="9.28515625" bestFit="1" customWidth="1"/>
    <col min="20" max="20" width="10.5703125" bestFit="1" customWidth="1"/>
    <col min="23" max="23" width="15.85546875" customWidth="1"/>
    <col min="27" max="28" width="9.5703125" bestFit="1" customWidth="1"/>
  </cols>
  <sheetData>
    <row r="1" spans="1:23">
      <c r="A1" t="s">
        <v>169</v>
      </c>
      <c r="B1" s="165" t="s">
        <v>90</v>
      </c>
      <c r="C1" s="165"/>
    </row>
    <row r="2" spans="1:23">
      <c r="A2" s="73" t="s">
        <v>201</v>
      </c>
      <c r="B2" s="177" t="s">
        <v>175</v>
      </c>
      <c r="C2" s="177"/>
    </row>
    <row r="3" spans="1:23">
      <c r="A3" s="73"/>
      <c r="B3" s="53"/>
      <c r="C3" s="53"/>
    </row>
    <row r="4" spans="1:23">
      <c r="A4" s="73"/>
      <c r="B4" s="50"/>
      <c r="C4" s="50"/>
    </row>
    <row r="5" spans="1:23">
      <c r="A5" s="174" t="s">
        <v>76</v>
      </c>
      <c r="B5" s="167" t="s">
        <v>81</v>
      </c>
      <c r="C5" s="167" t="s">
        <v>15</v>
      </c>
      <c r="D5" s="173" t="s">
        <v>109</v>
      </c>
      <c r="E5" s="169" t="s">
        <v>113</v>
      </c>
      <c r="F5" s="169"/>
      <c r="G5" s="169"/>
      <c r="H5" s="169"/>
      <c r="I5" s="62"/>
      <c r="J5" s="169" t="s">
        <v>212</v>
      </c>
      <c r="K5" s="169"/>
      <c r="L5" s="169"/>
      <c r="M5" s="169" t="s">
        <v>73</v>
      </c>
      <c r="N5" s="169"/>
      <c r="O5" s="169"/>
      <c r="P5" s="169" t="s">
        <v>114</v>
      </c>
      <c r="Q5" s="169"/>
      <c r="R5" s="169"/>
    </row>
    <row r="6" spans="1:23">
      <c r="A6" s="174"/>
      <c r="B6" s="167"/>
      <c r="C6" s="167"/>
      <c r="D6" s="163"/>
      <c r="E6" s="15" t="s">
        <v>111</v>
      </c>
      <c r="F6" s="85" t="s">
        <v>239</v>
      </c>
      <c r="G6" s="15" t="s">
        <v>29</v>
      </c>
      <c r="H6" s="51" t="s">
        <v>205</v>
      </c>
      <c r="I6" s="51"/>
      <c r="J6" s="15" t="s">
        <v>111</v>
      </c>
      <c r="K6" s="15" t="s">
        <v>112</v>
      </c>
      <c r="L6" s="51" t="s">
        <v>205</v>
      </c>
      <c r="M6" s="15" t="s">
        <v>111</v>
      </c>
      <c r="N6" s="15" t="s">
        <v>112</v>
      </c>
      <c r="O6" s="51" t="s">
        <v>205</v>
      </c>
      <c r="P6" s="15" t="s">
        <v>111</v>
      </c>
      <c r="Q6" s="15" t="s">
        <v>112</v>
      </c>
      <c r="R6" s="51" t="s">
        <v>205</v>
      </c>
      <c r="S6" s="25"/>
      <c r="T6" s="180" t="s">
        <v>222</v>
      </c>
      <c r="U6" s="180"/>
      <c r="V6" s="180"/>
      <c r="W6" s="15">
        <v>144</v>
      </c>
    </row>
    <row r="7" spans="1:23" ht="30">
      <c r="A7" s="63">
        <v>24</v>
      </c>
      <c r="B7" s="107" t="s">
        <v>0</v>
      </c>
      <c r="C7" s="107" t="s">
        <v>1</v>
      </c>
      <c r="D7" s="63">
        <v>24</v>
      </c>
      <c r="E7" s="63">
        <v>24</v>
      </c>
      <c r="F7" s="105" t="s">
        <v>240</v>
      </c>
      <c r="G7" s="63">
        <v>24</v>
      </c>
      <c r="H7" s="107">
        <f>E7-G7</f>
        <v>0</v>
      </c>
      <c r="I7" s="107"/>
      <c r="J7" s="63">
        <f>E7-H7</f>
        <v>24</v>
      </c>
      <c r="K7" s="107">
        <v>20</v>
      </c>
      <c r="L7" s="107">
        <f>J7-K7</f>
        <v>4</v>
      </c>
      <c r="M7" s="107">
        <f>J7-L7</f>
        <v>20</v>
      </c>
      <c r="N7" s="107">
        <v>15</v>
      </c>
      <c r="O7" s="107">
        <f>M7-N7</f>
        <v>5</v>
      </c>
      <c r="P7" s="107">
        <f>M7-O7</f>
        <v>15</v>
      </c>
      <c r="Q7" s="107">
        <v>15</v>
      </c>
      <c r="R7" s="107">
        <f>SUM(O7,L7,H7,)</f>
        <v>9</v>
      </c>
      <c r="T7" s="178" t="s">
        <v>221</v>
      </c>
      <c r="U7" s="178"/>
      <c r="V7" s="178"/>
      <c r="W7" s="88">
        <f>Q13</f>
        <v>90</v>
      </c>
    </row>
    <row r="8" spans="1:23" ht="30">
      <c r="A8" s="63">
        <v>48</v>
      </c>
      <c r="B8" s="107" t="s">
        <v>4</v>
      </c>
      <c r="C8" s="107" t="s">
        <v>5</v>
      </c>
      <c r="D8" s="63">
        <v>48</v>
      </c>
      <c r="E8" s="63">
        <v>48</v>
      </c>
      <c r="F8" s="105" t="s">
        <v>242</v>
      </c>
      <c r="G8" s="63">
        <v>36</v>
      </c>
      <c r="H8" s="107">
        <v>12</v>
      </c>
      <c r="I8" s="107"/>
      <c r="J8" s="63">
        <f t="shared" ref="J8:J12" si="0">E8-H8</f>
        <v>36</v>
      </c>
      <c r="K8" s="107">
        <v>36</v>
      </c>
      <c r="L8" s="107">
        <f t="shared" ref="L8:L12" si="1">J8-K8</f>
        <v>0</v>
      </c>
      <c r="M8" s="107">
        <f t="shared" ref="M8:M12" si="2">J8-L8</f>
        <v>36</v>
      </c>
      <c r="N8" s="107">
        <v>36</v>
      </c>
      <c r="O8" s="107">
        <f t="shared" ref="O8:O12" si="3">M8-N8</f>
        <v>0</v>
      </c>
      <c r="P8" s="107">
        <f t="shared" ref="P8:P12" si="4">M8-O8</f>
        <v>36</v>
      </c>
      <c r="Q8" s="107">
        <v>36</v>
      </c>
      <c r="R8" s="107">
        <f t="shared" ref="R8:R12" si="5">SUM(O8,L8,H8,)</f>
        <v>12</v>
      </c>
    </row>
    <row r="9" spans="1:23" ht="30">
      <c r="A9" s="63">
        <v>12</v>
      </c>
      <c r="B9" s="107" t="s">
        <v>0</v>
      </c>
      <c r="C9" s="107" t="s">
        <v>77</v>
      </c>
      <c r="D9" s="63">
        <v>12</v>
      </c>
      <c r="E9" s="63">
        <v>12</v>
      </c>
      <c r="F9" s="105" t="s">
        <v>243</v>
      </c>
      <c r="G9" s="63">
        <v>12</v>
      </c>
      <c r="H9" s="107">
        <f t="shared" ref="H9:H12" si="6">E9-G9</f>
        <v>0</v>
      </c>
      <c r="I9" s="107"/>
      <c r="J9" s="63">
        <f t="shared" si="0"/>
        <v>12</v>
      </c>
      <c r="K9" s="107">
        <v>12</v>
      </c>
      <c r="L9" s="107">
        <f t="shared" si="1"/>
        <v>0</v>
      </c>
      <c r="M9" s="107">
        <f t="shared" si="2"/>
        <v>12</v>
      </c>
      <c r="N9" s="107">
        <v>2</v>
      </c>
      <c r="O9" s="107">
        <f t="shared" si="3"/>
        <v>10</v>
      </c>
      <c r="P9" s="107">
        <f t="shared" si="4"/>
        <v>2</v>
      </c>
      <c r="Q9" s="107">
        <v>2</v>
      </c>
      <c r="R9" s="107">
        <f t="shared" si="5"/>
        <v>10</v>
      </c>
      <c r="T9" s="178" t="s">
        <v>219</v>
      </c>
      <c r="U9" s="178"/>
      <c r="V9" s="178"/>
      <c r="W9" s="86">
        <f>CuttingForm!$N$27</f>
        <v>18240</v>
      </c>
    </row>
    <row r="10" spans="1:23" ht="30">
      <c r="A10" s="63">
        <v>12</v>
      </c>
      <c r="B10" s="107" t="s">
        <v>4</v>
      </c>
      <c r="C10" s="107" t="s">
        <v>78</v>
      </c>
      <c r="D10" s="63">
        <v>12</v>
      </c>
      <c r="E10" s="63">
        <v>12</v>
      </c>
      <c r="F10" s="105" t="s">
        <v>243</v>
      </c>
      <c r="G10" s="63">
        <v>9</v>
      </c>
      <c r="H10" s="107">
        <f t="shared" si="6"/>
        <v>3</v>
      </c>
      <c r="I10" s="107"/>
      <c r="J10" s="63">
        <f t="shared" si="0"/>
        <v>9</v>
      </c>
      <c r="K10" s="107">
        <v>9</v>
      </c>
      <c r="L10" s="107">
        <f t="shared" si="1"/>
        <v>0</v>
      </c>
      <c r="M10" s="107">
        <f t="shared" si="2"/>
        <v>9</v>
      </c>
      <c r="N10" s="107">
        <v>9</v>
      </c>
      <c r="O10" s="107">
        <f t="shared" si="3"/>
        <v>0</v>
      </c>
      <c r="P10" s="107">
        <f t="shared" si="4"/>
        <v>9</v>
      </c>
      <c r="Q10" s="107">
        <v>9</v>
      </c>
      <c r="R10" s="107">
        <f t="shared" si="5"/>
        <v>3</v>
      </c>
      <c r="T10" s="178" t="s">
        <v>216</v>
      </c>
      <c r="U10" s="178"/>
      <c r="V10" s="178"/>
      <c r="W10" s="86">
        <f>CuttingForm!$N$26</f>
        <v>83440</v>
      </c>
    </row>
    <row r="11" spans="1:23" ht="30">
      <c r="A11" s="63">
        <v>24</v>
      </c>
      <c r="B11" s="107" t="s">
        <v>4</v>
      </c>
      <c r="C11" s="107" t="s">
        <v>79</v>
      </c>
      <c r="D11" s="63">
        <v>24</v>
      </c>
      <c r="E11" s="63">
        <v>24</v>
      </c>
      <c r="F11" s="105" t="s">
        <v>241</v>
      </c>
      <c r="G11" s="63">
        <v>24</v>
      </c>
      <c r="H11" s="107">
        <f t="shared" si="6"/>
        <v>0</v>
      </c>
      <c r="I11" s="107"/>
      <c r="J11" s="63">
        <f t="shared" si="0"/>
        <v>24</v>
      </c>
      <c r="K11" s="107">
        <v>24</v>
      </c>
      <c r="L11" s="107">
        <f t="shared" si="1"/>
        <v>0</v>
      </c>
      <c r="M11" s="107">
        <f t="shared" si="2"/>
        <v>24</v>
      </c>
      <c r="N11" s="107">
        <v>24</v>
      </c>
      <c r="O11" s="107">
        <f t="shared" si="3"/>
        <v>0</v>
      </c>
      <c r="P11" s="107">
        <f t="shared" si="4"/>
        <v>24</v>
      </c>
      <c r="Q11" s="107">
        <v>24</v>
      </c>
      <c r="R11" s="107">
        <f t="shared" si="5"/>
        <v>0</v>
      </c>
      <c r="T11" s="178" t="s">
        <v>230</v>
      </c>
      <c r="U11" s="178"/>
      <c r="V11" s="178"/>
      <c r="W11" s="15">
        <v>1300</v>
      </c>
    </row>
    <row r="12" spans="1:23" ht="30">
      <c r="A12" s="63">
        <v>24</v>
      </c>
      <c r="B12" s="107" t="s">
        <v>4</v>
      </c>
      <c r="C12" s="107" t="s">
        <v>80</v>
      </c>
      <c r="D12" s="63">
        <v>24</v>
      </c>
      <c r="E12" s="63">
        <v>24</v>
      </c>
      <c r="F12" s="105" t="s">
        <v>241</v>
      </c>
      <c r="G12" s="63">
        <v>4</v>
      </c>
      <c r="H12" s="107">
        <f t="shared" si="6"/>
        <v>20</v>
      </c>
      <c r="I12" s="107"/>
      <c r="J12" s="63">
        <f t="shared" si="0"/>
        <v>4</v>
      </c>
      <c r="K12" s="107">
        <v>4</v>
      </c>
      <c r="L12" s="107">
        <f t="shared" si="1"/>
        <v>0</v>
      </c>
      <c r="M12" s="107">
        <f t="shared" si="2"/>
        <v>4</v>
      </c>
      <c r="N12" s="107">
        <v>4</v>
      </c>
      <c r="O12" s="107">
        <f t="shared" si="3"/>
        <v>0</v>
      </c>
      <c r="P12" s="107">
        <f t="shared" si="4"/>
        <v>4</v>
      </c>
      <c r="Q12" s="107">
        <v>4</v>
      </c>
      <c r="R12" s="107">
        <f t="shared" si="5"/>
        <v>20</v>
      </c>
      <c r="T12" s="178" t="s">
        <v>231</v>
      </c>
      <c r="U12" s="178"/>
      <c r="V12" s="178"/>
      <c r="W12" s="15">
        <v>1400</v>
      </c>
    </row>
    <row r="13" spans="1:23">
      <c r="A13" s="108"/>
      <c r="B13" s="108"/>
      <c r="C13" s="108"/>
      <c r="D13" s="108" t="s">
        <v>116</v>
      </c>
      <c r="E13" s="107">
        <f t="shared" ref="E13:R13" si="7">SUM(E7:E12)</f>
        <v>144</v>
      </c>
      <c r="F13" s="107"/>
      <c r="G13" s="107">
        <f t="shared" si="7"/>
        <v>109</v>
      </c>
      <c r="H13" s="107">
        <f t="shared" si="7"/>
        <v>35</v>
      </c>
      <c r="I13" s="107"/>
      <c r="J13" s="66">
        <f t="shared" si="7"/>
        <v>109</v>
      </c>
      <c r="K13" s="107">
        <f t="shared" si="7"/>
        <v>105</v>
      </c>
      <c r="L13" s="109">
        <f t="shared" si="7"/>
        <v>4</v>
      </c>
      <c r="M13" s="109">
        <f t="shared" si="7"/>
        <v>105</v>
      </c>
      <c r="N13" s="107">
        <f t="shared" si="7"/>
        <v>90</v>
      </c>
      <c r="O13" s="109">
        <f t="shared" si="7"/>
        <v>15</v>
      </c>
      <c r="P13" s="107">
        <f t="shared" si="7"/>
        <v>90</v>
      </c>
      <c r="Q13" s="107">
        <f t="shared" si="7"/>
        <v>90</v>
      </c>
      <c r="R13" s="107">
        <f t="shared" si="7"/>
        <v>54</v>
      </c>
      <c r="S13" s="92"/>
      <c r="T13" s="181" t="s">
        <v>228</v>
      </c>
      <c r="U13" s="182"/>
      <c r="V13" s="183"/>
      <c r="W13" s="15">
        <v>0</v>
      </c>
    </row>
    <row r="14" spans="1:23">
      <c r="O14" s="178" t="s">
        <v>219</v>
      </c>
      <c r="P14" s="178"/>
      <c r="Q14" s="178"/>
      <c r="R14" s="86">
        <f>CuttingForm!$N$27</f>
        <v>18240</v>
      </c>
      <c r="S14" s="87"/>
      <c r="T14" s="15" t="s">
        <v>229</v>
      </c>
      <c r="U14" s="15"/>
      <c r="V14" s="15"/>
      <c r="W14" s="15">
        <v>-20000</v>
      </c>
    </row>
    <row r="15" spans="1:23">
      <c r="E15" t="s">
        <v>248</v>
      </c>
      <c r="O15" s="178" t="s">
        <v>216</v>
      </c>
      <c r="P15" s="178"/>
      <c r="Q15" s="178"/>
      <c r="R15" s="86">
        <f>CuttingForm!$N$26</f>
        <v>83440</v>
      </c>
      <c r="S15" s="87"/>
      <c r="T15" s="178" t="s">
        <v>220</v>
      </c>
      <c r="U15" s="178"/>
      <c r="V15" s="178"/>
      <c r="W15" s="88">
        <f>SUM(W9:W14)</f>
        <v>84380</v>
      </c>
    </row>
    <row r="16" spans="1:23">
      <c r="A16" t="s">
        <v>154</v>
      </c>
      <c r="B16">
        <v>0</v>
      </c>
      <c r="D16">
        <v>1</v>
      </c>
      <c r="E16" t="s">
        <v>179</v>
      </c>
      <c r="O16" s="178" t="s">
        <v>220</v>
      </c>
      <c r="P16" s="178"/>
      <c r="Q16" s="178"/>
      <c r="R16" s="88">
        <f>R14+R15</f>
        <v>101680</v>
      </c>
      <c r="S16" s="87"/>
    </row>
    <row r="17" spans="1:31">
      <c r="A17" s="15" t="s">
        <v>137</v>
      </c>
      <c r="B17" s="15">
        <v>0</v>
      </c>
      <c r="D17">
        <v>2</v>
      </c>
      <c r="E17" t="s">
        <v>180</v>
      </c>
      <c r="T17" s="181" t="s">
        <v>223</v>
      </c>
      <c r="U17" s="182"/>
      <c r="V17" s="183"/>
      <c r="W17" s="15">
        <f>R13</f>
        <v>54</v>
      </c>
      <c r="AC17" s="18"/>
      <c r="AD17" s="18"/>
      <c r="AE17" s="18"/>
    </row>
    <row r="18" spans="1:31">
      <c r="A18" s="15" t="s">
        <v>135</v>
      </c>
      <c r="B18" s="15">
        <v>0</v>
      </c>
      <c r="D18">
        <v>3</v>
      </c>
      <c r="E18" t="s">
        <v>181</v>
      </c>
      <c r="T18" s="87"/>
      <c r="Z18" t="s">
        <v>232</v>
      </c>
      <c r="AA18" t="s">
        <v>233</v>
      </c>
      <c r="AB18" t="s">
        <v>234</v>
      </c>
      <c r="AC18" s="18"/>
      <c r="AD18" s="18"/>
      <c r="AE18" s="18"/>
    </row>
    <row r="19" spans="1:31">
      <c r="A19" s="15" t="s">
        <v>155</v>
      </c>
      <c r="B19" s="15">
        <v>0</v>
      </c>
      <c r="D19">
        <v>4</v>
      </c>
      <c r="E19" t="s">
        <v>194</v>
      </c>
      <c r="T19" s="179" t="s">
        <v>224</v>
      </c>
      <c r="U19" s="179"/>
      <c r="V19" s="179"/>
      <c r="W19" s="88">
        <f>W15/W6</f>
        <v>585.97222222222217</v>
      </c>
      <c r="Z19" s="89">
        <v>600</v>
      </c>
      <c r="AA19" s="89">
        <v>1000</v>
      </c>
      <c r="AB19" s="89">
        <v>2000</v>
      </c>
      <c r="AC19" s="18"/>
      <c r="AD19" s="18"/>
      <c r="AE19" s="18"/>
    </row>
    <row r="20" spans="1:31">
      <c r="A20" s="15" t="s">
        <v>152</v>
      </c>
      <c r="B20" s="15">
        <v>0</v>
      </c>
      <c r="D20">
        <v>5</v>
      </c>
      <c r="E20" t="s">
        <v>214</v>
      </c>
      <c r="T20" s="179" t="s">
        <v>225</v>
      </c>
      <c r="U20" s="179"/>
      <c r="V20" s="179"/>
      <c r="W20" s="88">
        <f>W15/W7</f>
        <v>937.55555555555554</v>
      </c>
      <c r="Z20" s="18"/>
      <c r="AA20" s="89"/>
      <c r="AB20" s="89"/>
    </row>
    <row r="21" spans="1:31">
      <c r="D21">
        <v>6</v>
      </c>
      <c r="E21" t="s">
        <v>215</v>
      </c>
      <c r="O21" s="81"/>
      <c r="T21" s="180" t="s">
        <v>226</v>
      </c>
      <c r="U21" s="180"/>
      <c r="V21" s="180"/>
      <c r="W21" s="91">
        <f>W20-W19</f>
        <v>351.58333333333337</v>
      </c>
      <c r="X21" s="90">
        <f>(W21/W20)*100</f>
        <v>37.500000000000007</v>
      </c>
      <c r="Y21" s="90" t="s">
        <v>227</v>
      </c>
      <c r="Z21" s="89"/>
      <c r="AA21" s="89"/>
      <c r="AB21" s="89"/>
    </row>
    <row r="22" spans="1:31" ht="15" customHeight="1">
      <c r="A22" t="s">
        <v>169</v>
      </c>
      <c r="B22" s="165" t="s">
        <v>90</v>
      </c>
      <c r="C22" s="165"/>
      <c r="D22">
        <v>7</v>
      </c>
      <c r="E22" t="s">
        <v>235</v>
      </c>
      <c r="O22" s="65"/>
    </row>
    <row r="23" spans="1:31" ht="15" customHeight="1">
      <c r="A23" s="73" t="s">
        <v>201</v>
      </c>
      <c r="B23" s="177" t="s">
        <v>175</v>
      </c>
      <c r="C23" s="177"/>
      <c r="D23">
        <v>8</v>
      </c>
      <c r="E23" t="s">
        <v>236</v>
      </c>
      <c r="O23" s="72" t="s">
        <v>172</v>
      </c>
      <c r="P23" s="72" t="s">
        <v>199</v>
      </c>
      <c r="Q23" s="72"/>
    </row>
    <row r="24" spans="1:31" ht="15" customHeight="1">
      <c r="A24" s="73"/>
      <c r="B24" s="64"/>
      <c r="C24" s="64"/>
      <c r="D24">
        <v>9</v>
      </c>
      <c r="E24" t="s">
        <v>237</v>
      </c>
      <c r="O24" s="71">
        <v>1</v>
      </c>
      <c r="P24" s="71" t="s">
        <v>196</v>
      </c>
      <c r="Q24" s="71"/>
    </row>
    <row r="25" spans="1:31" ht="15" customHeight="1">
      <c r="A25" s="73"/>
      <c r="B25" s="64"/>
      <c r="C25" s="64"/>
      <c r="E25" t="s">
        <v>238</v>
      </c>
      <c r="O25" s="71">
        <v>2</v>
      </c>
      <c r="P25" s="74" t="s">
        <v>197</v>
      </c>
      <c r="Q25" s="75"/>
      <c r="S25" s="76"/>
    </row>
    <row r="26" spans="1:31">
      <c r="A26" s="174" t="s">
        <v>76</v>
      </c>
      <c r="B26" s="167" t="s">
        <v>81</v>
      </c>
      <c r="C26" s="167" t="s">
        <v>15</v>
      </c>
      <c r="D26" s="162" t="s">
        <v>109</v>
      </c>
      <c r="E26" s="164" t="s">
        <v>113</v>
      </c>
      <c r="F26" s="165"/>
      <c r="G26" s="165"/>
      <c r="H26" s="165"/>
      <c r="I26" s="165"/>
      <c r="J26" s="165"/>
      <c r="K26" s="165"/>
      <c r="L26" s="166"/>
      <c r="O26" s="71">
        <v>3</v>
      </c>
      <c r="P26" s="74" t="s">
        <v>198</v>
      </c>
      <c r="Q26" s="75"/>
      <c r="S26" s="78"/>
    </row>
    <row r="27" spans="1:31">
      <c r="A27" s="174"/>
      <c r="B27" s="167"/>
      <c r="C27" s="167"/>
      <c r="D27" s="163"/>
      <c r="E27" s="82" t="s">
        <v>205</v>
      </c>
      <c r="F27" s="82"/>
      <c r="G27" s="83" t="s">
        <v>206</v>
      </c>
      <c r="H27" s="83" t="s">
        <v>204</v>
      </c>
      <c r="I27" s="83"/>
      <c r="J27" s="42" t="s">
        <v>153</v>
      </c>
      <c r="K27" s="39" t="s">
        <v>203</v>
      </c>
      <c r="L27" s="18"/>
      <c r="N27" s="77"/>
      <c r="O27" s="80"/>
      <c r="P27" s="80"/>
      <c r="Q27" s="80"/>
      <c r="R27" s="80"/>
      <c r="S27" s="80"/>
    </row>
    <row r="28" spans="1:31" ht="30">
      <c r="A28" s="41">
        <v>48</v>
      </c>
      <c r="B28" s="15" t="s">
        <v>4</v>
      </c>
      <c r="C28" s="15" t="s">
        <v>5</v>
      </c>
      <c r="D28" s="41">
        <v>48</v>
      </c>
      <c r="E28" s="41">
        <v>12</v>
      </c>
      <c r="F28" s="63"/>
      <c r="G28" s="70">
        <v>5</v>
      </c>
      <c r="H28" s="69">
        <v>3</v>
      </c>
      <c r="I28" s="69"/>
      <c r="J28" s="15">
        <f ca="1">E28-SUM(G28:L28)</f>
        <v>4</v>
      </c>
      <c r="K28" s="110" t="s">
        <v>244</v>
      </c>
      <c r="N28" s="77"/>
      <c r="O28" s="80"/>
      <c r="P28" s="80"/>
      <c r="Q28" s="80"/>
      <c r="R28" s="80"/>
      <c r="S28" s="80"/>
    </row>
    <row r="29" spans="1:31">
      <c r="A29" s="41">
        <v>12</v>
      </c>
      <c r="B29" s="15" t="s">
        <v>4</v>
      </c>
      <c r="C29" s="15" t="s">
        <v>78</v>
      </c>
      <c r="D29" s="41">
        <v>12</v>
      </c>
      <c r="E29" s="41">
        <v>3</v>
      </c>
      <c r="F29" s="63"/>
      <c r="G29" s="70">
        <v>1</v>
      </c>
      <c r="H29" s="69">
        <v>1</v>
      </c>
      <c r="I29" s="69"/>
      <c r="J29" s="15">
        <f ca="1">E29-SUM(G29:L29)</f>
        <v>1</v>
      </c>
      <c r="N29" s="77"/>
      <c r="O29" s="80"/>
      <c r="P29" s="80"/>
      <c r="Q29" s="80"/>
      <c r="R29" s="80"/>
      <c r="S29" s="80"/>
    </row>
    <row r="30" spans="1:31">
      <c r="A30" s="41">
        <v>24</v>
      </c>
      <c r="B30" s="15" t="s">
        <v>4</v>
      </c>
      <c r="C30" s="15" t="s">
        <v>80</v>
      </c>
      <c r="D30" s="41">
        <v>24</v>
      </c>
      <c r="E30" s="41">
        <v>20</v>
      </c>
      <c r="F30" s="63"/>
      <c r="G30" s="70">
        <v>2</v>
      </c>
      <c r="H30" s="69">
        <v>3</v>
      </c>
      <c r="I30" s="69"/>
      <c r="J30" s="15">
        <f ca="1">E30-SUM(G30:L30)</f>
        <v>15</v>
      </c>
      <c r="N30" s="77"/>
      <c r="O30" s="77"/>
      <c r="P30" s="77"/>
      <c r="Q30" s="77"/>
      <c r="R30" s="77"/>
      <c r="S30" s="77"/>
    </row>
    <row r="31" spans="1:31">
      <c r="D31" t="s">
        <v>116</v>
      </c>
      <c r="E31">
        <f>SUM(E28:E30)</f>
        <v>35</v>
      </c>
      <c r="G31">
        <f>SUM(G28:G30)</f>
        <v>8</v>
      </c>
      <c r="H31">
        <f>SUM(H28:H30)</f>
        <v>7</v>
      </c>
      <c r="J31">
        <f ca="1">SUM(J28:J30)</f>
        <v>20</v>
      </c>
      <c r="N31" s="77"/>
      <c r="O31" s="77"/>
      <c r="P31" s="77"/>
      <c r="Q31" s="77"/>
      <c r="R31" s="77"/>
      <c r="S31" s="77"/>
      <c r="T31" s="77"/>
      <c r="U31" s="77"/>
      <c r="V31" s="77"/>
      <c r="W31" s="77"/>
      <c r="X31" s="79"/>
    </row>
    <row r="32" spans="1:31">
      <c r="E32" t="s">
        <v>169</v>
      </c>
      <c r="G32" s="15" t="s">
        <v>90</v>
      </c>
      <c r="H32" s="15" t="s">
        <v>202</v>
      </c>
      <c r="I32" s="85"/>
      <c r="J32" s="15"/>
      <c r="O32" s="77"/>
      <c r="P32" s="77"/>
      <c r="Q32" s="77"/>
      <c r="R32" s="77"/>
      <c r="S32" s="77"/>
      <c r="T32" s="77"/>
      <c r="U32" s="77"/>
      <c r="V32" s="77"/>
      <c r="W32" s="77"/>
      <c r="X32" s="77"/>
      <c r="Y32" s="79"/>
    </row>
    <row r="33" spans="1:25" ht="15" customHeight="1">
      <c r="G33" s="67" t="s">
        <v>184</v>
      </c>
      <c r="H33" s="67" t="s">
        <v>184</v>
      </c>
      <c r="I33" s="67"/>
      <c r="J33" s="67" t="s">
        <v>184</v>
      </c>
      <c r="O33" s="77"/>
      <c r="P33" s="77"/>
      <c r="Q33" s="77"/>
      <c r="R33" s="77"/>
      <c r="S33" s="77"/>
      <c r="T33" s="77"/>
      <c r="U33" s="77"/>
      <c r="V33" s="77"/>
      <c r="W33" s="77"/>
      <c r="X33" s="77"/>
      <c r="Y33" s="79"/>
    </row>
    <row r="34" spans="1:25">
      <c r="O34" s="77"/>
      <c r="P34" s="80"/>
      <c r="Q34" s="80"/>
      <c r="R34" s="80"/>
      <c r="S34" s="80"/>
      <c r="T34" s="80"/>
      <c r="U34" s="80"/>
      <c r="V34" s="80"/>
      <c r="W34" s="77"/>
      <c r="X34" s="77"/>
      <c r="Y34" s="79"/>
    </row>
    <row r="35" spans="1:25">
      <c r="A35" s="168" t="s">
        <v>191</v>
      </c>
      <c r="B35" s="168"/>
      <c r="C35" s="168"/>
      <c r="D35" s="168"/>
      <c r="E35" s="168"/>
      <c r="F35" s="168"/>
      <c r="G35" s="168"/>
      <c r="H35" s="168"/>
      <c r="I35" s="168"/>
      <c r="J35" s="168"/>
      <c r="K35" s="168"/>
      <c r="O35" s="79"/>
      <c r="P35" s="80"/>
      <c r="Q35" s="80"/>
      <c r="R35" s="80"/>
      <c r="S35" s="80"/>
      <c r="T35" s="80"/>
      <c r="U35" s="80"/>
      <c r="V35" s="80"/>
      <c r="W35" s="79"/>
      <c r="X35" s="79"/>
      <c r="Y35" s="79"/>
    </row>
    <row r="36" spans="1:25">
      <c r="A36" s="12" t="s">
        <v>22</v>
      </c>
      <c r="B36" s="12" t="s">
        <v>172</v>
      </c>
      <c r="C36" s="12" t="s">
        <v>169</v>
      </c>
      <c r="D36" s="12" t="s">
        <v>165</v>
      </c>
      <c r="E36" s="12" t="s">
        <v>138</v>
      </c>
      <c r="F36" s="12"/>
      <c r="G36" s="12" t="s">
        <v>147</v>
      </c>
      <c r="H36" s="12" t="s">
        <v>187</v>
      </c>
      <c r="I36" s="12"/>
      <c r="J36" s="12" t="s">
        <v>15</v>
      </c>
      <c r="K36" s="12" t="s">
        <v>72</v>
      </c>
      <c r="L36" s="12" t="s">
        <v>200</v>
      </c>
      <c r="M36" s="12" t="s">
        <v>117</v>
      </c>
      <c r="O36" s="79"/>
      <c r="P36" s="80"/>
      <c r="Q36" s="80"/>
      <c r="R36" s="80"/>
      <c r="S36" s="80"/>
      <c r="T36" s="80"/>
      <c r="U36" s="80"/>
      <c r="V36" s="80"/>
      <c r="W36" s="79"/>
      <c r="X36" s="79"/>
      <c r="Y36" s="79"/>
    </row>
    <row r="37" spans="1:25">
      <c r="A37" s="68">
        <v>44479</v>
      </c>
      <c r="B37" s="15">
        <v>1</v>
      </c>
      <c r="C37" s="15" t="s">
        <v>185</v>
      </c>
      <c r="D37" s="15" t="s">
        <v>186</v>
      </c>
      <c r="E37" s="15" t="s">
        <v>137</v>
      </c>
      <c r="F37" s="85"/>
      <c r="G37" s="15">
        <v>5</v>
      </c>
      <c r="H37" s="15">
        <f>2.5*G37</f>
        <v>12.5</v>
      </c>
      <c r="I37" s="85"/>
      <c r="J37" s="15" t="s">
        <v>188</v>
      </c>
      <c r="K37" s="15" t="s">
        <v>113</v>
      </c>
      <c r="L37" s="30" t="s">
        <v>192</v>
      </c>
      <c r="M37" s="15">
        <f>H37*50</f>
        <v>625</v>
      </c>
      <c r="O37" s="79"/>
      <c r="P37" s="80"/>
      <c r="Q37" s="80"/>
      <c r="R37" s="80"/>
      <c r="S37" s="80"/>
      <c r="T37" s="80"/>
      <c r="U37" s="80"/>
      <c r="V37" s="80"/>
      <c r="W37" s="79"/>
      <c r="X37" s="79"/>
      <c r="Y37" s="79"/>
    </row>
    <row r="38" spans="1:25">
      <c r="A38" s="68">
        <v>44479</v>
      </c>
      <c r="B38" s="15">
        <v>2</v>
      </c>
      <c r="C38" s="15" t="s">
        <v>185</v>
      </c>
      <c r="D38" s="15" t="s">
        <v>186</v>
      </c>
      <c r="E38" s="15" t="s">
        <v>137</v>
      </c>
      <c r="F38" s="85"/>
      <c r="G38" s="15">
        <v>1</v>
      </c>
      <c r="H38" s="15">
        <f>2.5*G38</f>
        <v>2.5</v>
      </c>
      <c r="I38" s="85"/>
      <c r="J38" s="15" t="s">
        <v>189</v>
      </c>
      <c r="K38" s="15" t="s">
        <v>113</v>
      </c>
      <c r="L38" s="30" t="s">
        <v>192</v>
      </c>
      <c r="M38" s="15">
        <f t="shared" ref="M38:M39" si="8">H38*50</f>
        <v>125</v>
      </c>
      <c r="O38" s="79"/>
      <c r="P38" s="79"/>
      <c r="Q38" s="79"/>
      <c r="R38" s="79"/>
      <c r="S38" s="79"/>
      <c r="T38" s="79"/>
      <c r="U38" s="79"/>
      <c r="V38" s="79"/>
      <c r="W38" s="79"/>
      <c r="X38" s="79"/>
      <c r="Y38" s="79"/>
    </row>
    <row r="39" spans="1:25">
      <c r="A39" s="68">
        <v>44479</v>
      </c>
      <c r="B39" s="15">
        <v>3</v>
      </c>
      <c r="C39" s="15" t="s">
        <v>185</v>
      </c>
      <c r="D39" s="15" t="s">
        <v>186</v>
      </c>
      <c r="E39" s="15" t="s">
        <v>137</v>
      </c>
      <c r="F39" s="85"/>
      <c r="G39" s="15">
        <v>2</v>
      </c>
      <c r="H39" s="15">
        <f>2.5*G39</f>
        <v>5</v>
      </c>
      <c r="I39" s="85"/>
      <c r="J39" s="15" t="s">
        <v>190</v>
      </c>
      <c r="K39" s="15" t="s">
        <v>113</v>
      </c>
      <c r="L39" s="30" t="s">
        <v>192</v>
      </c>
      <c r="M39" s="15">
        <f t="shared" si="8"/>
        <v>250</v>
      </c>
      <c r="O39" s="79"/>
      <c r="P39" s="79"/>
      <c r="Q39" s="79"/>
      <c r="R39" s="79"/>
      <c r="S39" s="79"/>
      <c r="T39" s="79"/>
      <c r="U39" s="79"/>
      <c r="V39" s="79"/>
      <c r="W39" s="79"/>
      <c r="X39" s="79"/>
      <c r="Y39" s="79"/>
    </row>
    <row r="40" spans="1:25" ht="15.75" thickBot="1">
      <c r="G40">
        <f>SUM(G37:G39)</f>
        <v>8</v>
      </c>
      <c r="H40">
        <f>SUM(H37:H39)</f>
        <v>20</v>
      </c>
      <c r="L40" s="49" t="s">
        <v>116</v>
      </c>
      <c r="M40">
        <f>SUM(M37:M39)</f>
        <v>1000</v>
      </c>
      <c r="O40" s="79"/>
      <c r="P40" s="79"/>
      <c r="Q40" s="79"/>
      <c r="R40" s="79"/>
      <c r="S40" s="79"/>
      <c r="T40" s="79"/>
      <c r="U40" s="79"/>
      <c r="V40" s="79"/>
      <c r="W40" s="79"/>
      <c r="X40" s="79"/>
      <c r="Y40" s="79"/>
    </row>
    <row r="41" spans="1:25" ht="15.75" thickBot="1">
      <c r="G41" s="18"/>
      <c r="H41" s="18"/>
      <c r="I41" s="18"/>
      <c r="L41" s="175" t="s">
        <v>193</v>
      </c>
      <c r="M41" s="176"/>
      <c r="O41" s="79"/>
      <c r="P41" s="79"/>
      <c r="Q41" s="79"/>
      <c r="R41" s="79"/>
      <c r="S41" s="79"/>
      <c r="T41" s="79"/>
      <c r="U41" s="79"/>
      <c r="V41" s="79"/>
      <c r="W41" s="79"/>
      <c r="X41" s="79"/>
      <c r="Y41" s="79"/>
    </row>
    <row r="43" spans="1:25">
      <c r="E43" t="s">
        <v>169</v>
      </c>
      <c r="G43" s="165" t="s">
        <v>195</v>
      </c>
      <c r="H43" s="165"/>
      <c r="I43" s="61"/>
    </row>
    <row r="44" spans="1:25">
      <c r="A44" s="174" t="s">
        <v>76</v>
      </c>
      <c r="B44" s="167" t="s">
        <v>81</v>
      </c>
      <c r="C44" s="167" t="s">
        <v>15</v>
      </c>
      <c r="D44" s="162" t="s">
        <v>109</v>
      </c>
      <c r="E44" s="169" t="s">
        <v>113</v>
      </c>
      <c r="F44" s="169"/>
      <c r="G44" s="169"/>
      <c r="H44" s="169"/>
      <c r="I44" s="61"/>
    </row>
    <row r="45" spans="1:25">
      <c r="A45" s="174"/>
      <c r="B45" s="167"/>
      <c r="C45" s="167"/>
      <c r="D45" s="163"/>
      <c r="E45" s="41" t="s">
        <v>111</v>
      </c>
      <c r="F45" s="63"/>
      <c r="G45" s="15" t="s">
        <v>112</v>
      </c>
      <c r="H45" s="51" t="s">
        <v>154</v>
      </c>
      <c r="I45" s="106"/>
    </row>
    <row r="46" spans="1:25">
      <c r="A46" s="41">
        <v>48</v>
      </c>
      <c r="B46" s="15" t="s">
        <v>4</v>
      </c>
      <c r="C46" s="15" t="s">
        <v>5</v>
      </c>
      <c r="D46" s="41">
        <v>48</v>
      </c>
      <c r="E46" s="41">
        <v>3</v>
      </c>
      <c r="F46" s="63"/>
      <c r="G46" s="41"/>
      <c r="H46" s="51"/>
      <c r="I46" s="106"/>
    </row>
    <row r="47" spans="1:25">
      <c r="A47" s="41">
        <v>12</v>
      </c>
      <c r="B47" s="15" t="s">
        <v>4</v>
      </c>
      <c r="C47" s="15" t="s">
        <v>78</v>
      </c>
      <c r="D47" s="41">
        <v>12</v>
      </c>
      <c r="E47" s="41">
        <v>1</v>
      </c>
      <c r="F47" s="63"/>
      <c r="G47" s="41"/>
      <c r="H47" s="51"/>
      <c r="I47" s="106"/>
    </row>
    <row r="48" spans="1:25">
      <c r="A48" s="41">
        <v>24</v>
      </c>
      <c r="B48" s="15" t="s">
        <v>4</v>
      </c>
      <c r="C48" s="15" t="s">
        <v>80</v>
      </c>
      <c r="D48" s="41">
        <v>24</v>
      </c>
      <c r="E48" s="41">
        <v>3</v>
      </c>
      <c r="F48" s="63"/>
      <c r="G48" s="41"/>
      <c r="H48" s="51"/>
      <c r="I48" s="106"/>
    </row>
    <row r="49" spans="1:7">
      <c r="D49" t="s">
        <v>116</v>
      </c>
      <c r="E49" s="3">
        <f>SUM(E46:E48)</f>
        <v>7</v>
      </c>
      <c r="F49" s="3"/>
      <c r="G49">
        <f>SUM(G46:G48)</f>
        <v>0</v>
      </c>
    </row>
    <row r="51" spans="1:7">
      <c r="B51" t="s">
        <v>169</v>
      </c>
      <c r="C51" t="s">
        <v>90</v>
      </c>
    </row>
    <row r="52" spans="1:7">
      <c r="A52" t="s">
        <v>208</v>
      </c>
      <c r="C52" t="s">
        <v>210</v>
      </c>
      <c r="D52" t="s">
        <v>211</v>
      </c>
    </row>
    <row r="53" spans="1:7">
      <c r="A53" t="s">
        <v>209</v>
      </c>
      <c r="B53" s="15" t="s">
        <v>5</v>
      </c>
      <c r="C53" s="15">
        <v>3</v>
      </c>
    </row>
    <row r="54" spans="1:7">
      <c r="B54" s="15" t="s">
        <v>78</v>
      </c>
      <c r="C54" s="15">
        <v>1</v>
      </c>
    </row>
    <row r="55" spans="1:7">
      <c r="B55" s="15" t="s">
        <v>80</v>
      </c>
      <c r="C55" s="15">
        <v>3</v>
      </c>
    </row>
    <row r="58" spans="1:7">
      <c r="B58" t="s">
        <v>169</v>
      </c>
      <c r="C58" t="s">
        <v>90</v>
      </c>
    </row>
    <row r="59" spans="1:7">
      <c r="A59" t="s">
        <v>208</v>
      </c>
      <c r="C59" t="s">
        <v>210</v>
      </c>
      <c r="D59" t="s">
        <v>211</v>
      </c>
    </row>
    <row r="60" spans="1:7">
      <c r="A60" t="s">
        <v>209</v>
      </c>
      <c r="B60" s="15" t="s">
        <v>5</v>
      </c>
      <c r="C60" s="15">
        <v>3</v>
      </c>
    </row>
    <row r="61" spans="1:7">
      <c r="B61" s="15" t="s">
        <v>78</v>
      </c>
      <c r="C61" s="15">
        <v>1</v>
      </c>
    </row>
    <row r="62" spans="1:7">
      <c r="B62" s="15" t="s">
        <v>80</v>
      </c>
      <c r="C62" s="15">
        <v>3</v>
      </c>
    </row>
    <row r="65" spans="1:12">
      <c r="A65" t="s">
        <v>169</v>
      </c>
      <c r="B65" s="165" t="s">
        <v>213</v>
      </c>
      <c r="C65" s="165"/>
    </row>
    <row r="66" spans="1:12">
      <c r="A66" s="73" t="s">
        <v>201</v>
      </c>
      <c r="B66" s="177" t="s">
        <v>175</v>
      </c>
      <c r="C66" s="177"/>
    </row>
    <row r="67" spans="1:12">
      <c r="A67" s="73"/>
      <c r="B67" s="64"/>
      <c r="C67" s="64"/>
    </row>
    <row r="68" spans="1:12">
      <c r="A68" s="73"/>
      <c r="B68" s="64"/>
      <c r="C68" s="64"/>
    </row>
    <row r="69" spans="1:12">
      <c r="A69" s="174" t="s">
        <v>76</v>
      </c>
      <c r="B69" s="167" t="s">
        <v>81</v>
      </c>
      <c r="C69" s="167" t="s">
        <v>15</v>
      </c>
      <c r="D69" s="162" t="s">
        <v>109</v>
      </c>
      <c r="E69" s="164" t="s">
        <v>113</v>
      </c>
      <c r="F69" s="165"/>
      <c r="G69" s="165"/>
      <c r="H69" s="165"/>
      <c r="I69" s="165"/>
      <c r="J69" s="165"/>
      <c r="K69" s="165"/>
      <c r="L69" s="166"/>
    </row>
    <row r="70" spans="1:12">
      <c r="A70" s="174"/>
      <c r="B70" s="167"/>
      <c r="C70" s="167"/>
      <c r="D70" s="163"/>
      <c r="E70" s="82" t="s">
        <v>205</v>
      </c>
      <c r="F70" s="82"/>
      <c r="G70" s="83" t="s">
        <v>206</v>
      </c>
      <c r="H70" s="83" t="s">
        <v>204</v>
      </c>
      <c r="I70" s="83"/>
      <c r="J70" s="42" t="s">
        <v>153</v>
      </c>
      <c r="K70" s="39" t="s">
        <v>203</v>
      </c>
      <c r="L70" s="18"/>
    </row>
    <row r="71" spans="1:12">
      <c r="A71" s="41">
        <v>48</v>
      </c>
      <c r="B71" s="15" t="s">
        <v>4</v>
      </c>
      <c r="C71" s="15" t="s">
        <v>5</v>
      </c>
      <c r="D71" s="41">
        <v>48</v>
      </c>
      <c r="E71" s="41">
        <v>12</v>
      </c>
      <c r="F71" s="63"/>
      <c r="G71" s="70">
        <v>2</v>
      </c>
      <c r="H71" s="69">
        <v>10</v>
      </c>
      <c r="I71" s="69"/>
      <c r="J71" s="15">
        <f>E71-SUM(G71:H71)</f>
        <v>0</v>
      </c>
      <c r="K71" t="s">
        <v>207</v>
      </c>
    </row>
    <row r="72" spans="1:12">
      <c r="A72" s="41">
        <v>12</v>
      </c>
      <c r="B72" s="15" t="s">
        <v>4</v>
      </c>
      <c r="C72" s="15" t="s">
        <v>78</v>
      </c>
      <c r="D72" s="41">
        <v>12</v>
      </c>
      <c r="E72" s="41">
        <v>3</v>
      </c>
      <c r="F72" s="63"/>
      <c r="G72" s="70">
        <v>1</v>
      </c>
      <c r="H72" s="69">
        <v>2</v>
      </c>
      <c r="I72" s="69"/>
      <c r="J72" s="15">
        <f t="shared" ref="J72:J73" si="9">E72-SUM(G72:H72)</f>
        <v>0</v>
      </c>
    </row>
    <row r="73" spans="1:12">
      <c r="A73" s="41">
        <v>24</v>
      </c>
      <c r="B73" s="15" t="s">
        <v>4</v>
      </c>
      <c r="C73" s="15" t="s">
        <v>80</v>
      </c>
      <c r="D73" s="41">
        <v>24</v>
      </c>
      <c r="E73" s="41">
        <v>20</v>
      </c>
      <c r="F73" s="63"/>
      <c r="G73" s="70">
        <v>0</v>
      </c>
      <c r="H73" s="69">
        <v>20</v>
      </c>
      <c r="I73" s="69"/>
      <c r="J73" s="15">
        <f t="shared" si="9"/>
        <v>0</v>
      </c>
    </row>
    <row r="74" spans="1:12">
      <c r="D74" t="s">
        <v>116</v>
      </c>
      <c r="E74">
        <f>SUM(E71:E73)</f>
        <v>35</v>
      </c>
      <c r="G74">
        <f>SUM(G71:G73)</f>
        <v>3</v>
      </c>
      <c r="H74">
        <f>SUM(H71:H73)</f>
        <v>32</v>
      </c>
      <c r="J74">
        <f>SUM(J71:J73)</f>
        <v>0</v>
      </c>
    </row>
    <row r="75" spans="1:12">
      <c r="E75" t="s">
        <v>169</v>
      </c>
      <c r="G75" s="15" t="s">
        <v>90</v>
      </c>
      <c r="H75" s="15" t="s">
        <v>202</v>
      </c>
      <c r="I75" s="85"/>
      <c r="J75" s="15"/>
    </row>
    <row r="76" spans="1:12">
      <c r="G76" s="67" t="s">
        <v>184</v>
      </c>
      <c r="H76" s="67" t="s">
        <v>184</v>
      </c>
      <c r="I76" s="67"/>
      <c r="J76" s="67" t="s">
        <v>184</v>
      </c>
    </row>
    <row r="96" spans="1:9">
      <c r="A96" s="174" t="s">
        <v>76</v>
      </c>
      <c r="B96" s="167" t="s">
        <v>81</v>
      </c>
      <c r="C96" s="167" t="s">
        <v>15</v>
      </c>
      <c r="D96" s="173" t="s">
        <v>109</v>
      </c>
      <c r="E96" s="169" t="s">
        <v>213</v>
      </c>
      <c r="F96" s="169"/>
      <c r="G96" s="169"/>
      <c r="H96" s="169"/>
      <c r="I96" s="61"/>
    </row>
    <row r="97" spans="1:9">
      <c r="A97" s="174"/>
      <c r="B97" s="167"/>
      <c r="C97" s="167"/>
      <c r="D97" s="163"/>
      <c r="E97" s="15" t="s">
        <v>111</v>
      </c>
      <c r="F97" s="85"/>
      <c r="G97" s="15" t="s">
        <v>29</v>
      </c>
      <c r="H97" s="51" t="s">
        <v>205</v>
      </c>
      <c r="I97" s="106"/>
    </row>
    <row r="98" spans="1:9">
      <c r="A98" s="41">
        <v>24</v>
      </c>
      <c r="B98" s="15" t="s">
        <v>0</v>
      </c>
      <c r="C98" s="15" t="s">
        <v>1</v>
      </c>
      <c r="D98" s="41">
        <v>24</v>
      </c>
      <c r="E98" s="41">
        <v>24</v>
      </c>
      <c r="F98" s="63"/>
      <c r="G98" s="41">
        <v>24</v>
      </c>
      <c r="H98" s="15">
        <f>E98-G98</f>
        <v>0</v>
      </c>
      <c r="I98" s="18"/>
    </row>
    <row r="99" spans="1:9">
      <c r="A99" s="41">
        <v>48</v>
      </c>
      <c r="B99" s="15" t="s">
        <v>4</v>
      </c>
      <c r="C99" s="15" t="s">
        <v>5</v>
      </c>
      <c r="D99" s="41">
        <v>48</v>
      </c>
      <c r="E99" s="41">
        <v>48</v>
      </c>
      <c r="F99" s="63"/>
      <c r="G99" s="41">
        <v>48</v>
      </c>
      <c r="H99" s="15">
        <f t="shared" ref="H99:H103" si="10">E99-G99</f>
        <v>0</v>
      </c>
      <c r="I99" s="18"/>
    </row>
    <row r="100" spans="1:9">
      <c r="A100" s="41">
        <v>12</v>
      </c>
      <c r="B100" s="15" t="s">
        <v>0</v>
      </c>
      <c r="C100" s="15" t="s">
        <v>77</v>
      </c>
      <c r="D100" s="41">
        <v>12</v>
      </c>
      <c r="E100" s="41">
        <v>12</v>
      </c>
      <c r="F100" s="63"/>
      <c r="G100" s="41">
        <v>12</v>
      </c>
      <c r="H100" s="15">
        <f t="shared" si="10"/>
        <v>0</v>
      </c>
      <c r="I100" s="18"/>
    </row>
    <row r="101" spans="1:9">
      <c r="A101" s="41">
        <v>12</v>
      </c>
      <c r="B101" s="15" t="s">
        <v>4</v>
      </c>
      <c r="C101" s="15" t="s">
        <v>78</v>
      </c>
      <c r="D101" s="41">
        <v>12</v>
      </c>
      <c r="E101" s="41">
        <v>12</v>
      </c>
      <c r="F101" s="63"/>
      <c r="G101" s="41">
        <v>9</v>
      </c>
      <c r="H101" s="15">
        <f t="shared" si="10"/>
        <v>3</v>
      </c>
      <c r="I101" s="18"/>
    </row>
    <row r="102" spans="1:9">
      <c r="A102" s="41">
        <v>24</v>
      </c>
      <c r="B102" s="15" t="s">
        <v>4</v>
      </c>
      <c r="C102" s="15" t="s">
        <v>79</v>
      </c>
      <c r="D102" s="41">
        <v>24</v>
      </c>
      <c r="E102" s="41">
        <v>24</v>
      </c>
      <c r="F102" s="63"/>
      <c r="G102" s="41">
        <v>24</v>
      </c>
      <c r="H102" s="15">
        <f t="shared" si="10"/>
        <v>0</v>
      </c>
      <c r="I102" s="18"/>
    </row>
    <row r="103" spans="1:9">
      <c r="A103" s="41">
        <v>24</v>
      </c>
      <c r="B103" s="15" t="s">
        <v>4</v>
      </c>
      <c r="C103" s="15" t="s">
        <v>80</v>
      </c>
      <c r="D103" s="41">
        <v>24</v>
      </c>
      <c r="E103" s="41">
        <v>24</v>
      </c>
      <c r="F103" s="63"/>
      <c r="G103" s="41">
        <v>4</v>
      </c>
      <c r="H103" s="15">
        <f t="shared" si="10"/>
        <v>20</v>
      </c>
      <c r="I103" s="18"/>
    </row>
    <row r="104" spans="1:9">
      <c r="D104" t="s">
        <v>116</v>
      </c>
      <c r="E104" s="15">
        <f>SUM(E98:E103)</f>
        <v>144</v>
      </c>
      <c r="F104" s="85"/>
      <c r="G104" s="15">
        <f>SUM(G98:G103)</f>
        <v>121</v>
      </c>
      <c r="H104" s="15">
        <f>SUM(H98:H103)</f>
        <v>23</v>
      </c>
      <c r="I104" s="18"/>
    </row>
  </sheetData>
  <mergeCells count="52">
    <mergeCell ref="A96:A97"/>
    <mergeCell ref="B96:B97"/>
    <mergeCell ref="C96:C97"/>
    <mergeCell ref="D96:D97"/>
    <mergeCell ref="E96:H96"/>
    <mergeCell ref="O14:Q14"/>
    <mergeCell ref="T6:V6"/>
    <mergeCell ref="T10:V10"/>
    <mergeCell ref="T9:V9"/>
    <mergeCell ref="T15:V15"/>
    <mergeCell ref="T7:V7"/>
    <mergeCell ref="T11:V11"/>
    <mergeCell ref="T12:V12"/>
    <mergeCell ref="T13:V13"/>
    <mergeCell ref="O16:Q16"/>
    <mergeCell ref="O15:Q15"/>
    <mergeCell ref="T19:V19"/>
    <mergeCell ref="B65:C65"/>
    <mergeCell ref="B66:C66"/>
    <mergeCell ref="T20:V20"/>
    <mergeCell ref="T21:V21"/>
    <mergeCell ref="T17:V17"/>
    <mergeCell ref="A69:A70"/>
    <mergeCell ref="B69:B70"/>
    <mergeCell ref="C69:C70"/>
    <mergeCell ref="D69:D70"/>
    <mergeCell ref="E69:L69"/>
    <mergeCell ref="A5:A6"/>
    <mergeCell ref="B5:B6"/>
    <mergeCell ref="C5:C6"/>
    <mergeCell ref="B2:C2"/>
    <mergeCell ref="E26:L26"/>
    <mergeCell ref="B23:C23"/>
    <mergeCell ref="B22:C22"/>
    <mergeCell ref="D26:D27"/>
    <mergeCell ref="A26:A27"/>
    <mergeCell ref="B26:B27"/>
    <mergeCell ref="C26:C27"/>
    <mergeCell ref="A44:A45"/>
    <mergeCell ref="B44:B45"/>
    <mergeCell ref="C44:C45"/>
    <mergeCell ref="A35:K35"/>
    <mergeCell ref="L41:M41"/>
    <mergeCell ref="G43:H43"/>
    <mergeCell ref="D44:D45"/>
    <mergeCell ref="E44:H44"/>
    <mergeCell ref="P5:R5"/>
    <mergeCell ref="B1:C1"/>
    <mergeCell ref="D5:D6"/>
    <mergeCell ref="E5:H5"/>
    <mergeCell ref="J5:L5"/>
    <mergeCell ref="M5:O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Damage Note</vt:lpstr>
      <vt:lpstr>CuttingForm</vt:lpstr>
      <vt:lpstr>Material</vt:lpstr>
      <vt:lpstr>Issue</vt:lpstr>
      <vt:lpstr>DYEING</vt:lpstr>
      <vt:lpstr>RECEIVING </vt:lpstr>
      <vt:lpstr>MOM-01-Nov-2021</vt:lpstr>
      <vt:lpstr>Sheet7</vt:lpstr>
      <vt:lpstr>Scenario2-Garbar</vt:lpstr>
      <vt:lpstr>Done-Scenario1-Issue and Part r</vt:lpstr>
      <vt:lpstr>Recreation</vt:lpstr>
      <vt:lpstr>Embroidery Issue-Temporary</vt:lpstr>
      <vt:lpstr>Embroidery Issue</vt:lpstr>
      <vt:lpstr>EmbReceive</vt:lpstr>
      <vt:lpstr>obsolete-EmbroideryIssue</vt:lpstr>
      <vt:lpstr>obsolete-EmbroideryReceive</vt:lpstr>
      <vt:lpstr>osolete-EmbIssueReceive</vt:lpstr>
      <vt:lpstr>Observations</vt:lpstr>
      <vt:lpstr>Packing_Shipment_Finishing</vt:lpstr>
      <vt:lpstr>UI-Cutting-Form</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Ambreen Fashion</dc:creator>
  <cp:lastModifiedBy>Saad</cp:lastModifiedBy>
  <dcterms:created xsi:type="dcterms:W3CDTF">2021-10-20T13:40:21Z</dcterms:created>
  <dcterms:modified xsi:type="dcterms:W3CDTF">2021-11-23T10:05:19Z</dcterms:modified>
</cp:coreProperties>
</file>