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Saad Hasan Emad\Desktop\"/>
    </mc:Choice>
  </mc:AlternateContent>
  <xr:revisionPtr revIDLastSave="0" documentId="13_ncr:1_{95BBFA3A-59A1-4645-A789-DC202B07A52B}" xr6:coauthVersionLast="46" xr6:coauthVersionMax="46" xr10:uidLastSave="{00000000-0000-0000-0000-000000000000}"/>
  <bookViews>
    <workbookView xWindow="-120" yWindow="-120" windowWidth="20730" windowHeight="11160" activeTab="2" xr2:uid="{F8FDAE35-64B2-424A-B4EF-36E0F094DF81}"/>
  </bookViews>
  <sheets>
    <sheet name="Rough Work" sheetId="1" r:id="rId1"/>
    <sheet name="With Glasses" sheetId="3" r:id="rId2"/>
    <sheet name="Without Glasse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3" l="1"/>
  <c r="L60" i="3"/>
  <c r="M59" i="3"/>
  <c r="M105" i="3" s="1"/>
  <c r="L59" i="3"/>
  <c r="L105" i="3" s="1"/>
  <c r="M58" i="3"/>
  <c r="L58" i="3"/>
  <c r="M57" i="3"/>
  <c r="L57" i="3"/>
  <c r="L103" i="3" s="1"/>
  <c r="M56" i="3"/>
  <c r="L56" i="3"/>
  <c r="K56" i="3"/>
  <c r="M55" i="3"/>
  <c r="M101" i="3" s="1"/>
  <c r="L55" i="3"/>
  <c r="K55" i="3"/>
  <c r="M54" i="3"/>
  <c r="L54" i="3"/>
  <c r="L100" i="3" s="1"/>
  <c r="K54" i="3"/>
  <c r="M53" i="3"/>
  <c r="L53" i="3"/>
  <c r="K53" i="3"/>
  <c r="K99" i="3" s="1"/>
  <c r="M52" i="3"/>
  <c r="L52" i="3"/>
  <c r="K52" i="3"/>
  <c r="K98" i="3" s="1"/>
  <c r="L51" i="3"/>
  <c r="L97" i="3" s="1"/>
  <c r="K51" i="3"/>
  <c r="L50" i="3"/>
  <c r="K50" i="3"/>
  <c r="L49" i="3"/>
  <c r="L95" i="3" s="1"/>
  <c r="K49" i="3"/>
  <c r="L48" i="3"/>
  <c r="K48" i="3"/>
  <c r="R106" i="3"/>
  <c r="Q106" i="3"/>
  <c r="P106" i="3"/>
  <c r="M106" i="3"/>
  <c r="L106" i="3"/>
  <c r="K106" i="3"/>
  <c r="R105" i="3"/>
  <c r="Q105" i="3"/>
  <c r="P105" i="3"/>
  <c r="K105" i="3"/>
  <c r="R104" i="3"/>
  <c r="Q104" i="3"/>
  <c r="P104" i="3"/>
  <c r="M104" i="3"/>
  <c r="L104" i="3"/>
  <c r="K104" i="3"/>
  <c r="R103" i="3"/>
  <c r="Q103" i="3"/>
  <c r="P103" i="3"/>
  <c r="M103" i="3"/>
  <c r="K103" i="3"/>
  <c r="R102" i="3"/>
  <c r="Q102" i="3"/>
  <c r="P102" i="3"/>
  <c r="M102" i="3"/>
  <c r="L102" i="3"/>
  <c r="K102" i="3"/>
  <c r="R101" i="3"/>
  <c r="Q101" i="3"/>
  <c r="P101" i="3"/>
  <c r="L101" i="3"/>
  <c r="K101" i="3"/>
  <c r="R100" i="3"/>
  <c r="Q100" i="3"/>
  <c r="P100" i="3"/>
  <c r="M100" i="3"/>
  <c r="K100" i="3"/>
  <c r="R99" i="3"/>
  <c r="Q99" i="3"/>
  <c r="P99" i="3"/>
  <c r="M99" i="3"/>
  <c r="L99" i="3"/>
  <c r="R98" i="3"/>
  <c r="Q98" i="3"/>
  <c r="P98" i="3"/>
  <c r="M98" i="3"/>
  <c r="L98" i="3"/>
  <c r="R97" i="3"/>
  <c r="Q97" i="3"/>
  <c r="P97" i="3"/>
  <c r="M97" i="3"/>
  <c r="K97" i="3"/>
  <c r="R96" i="3"/>
  <c r="Q96" i="3"/>
  <c r="P96" i="3"/>
  <c r="M96" i="3"/>
  <c r="L96" i="3"/>
  <c r="K96" i="3"/>
  <c r="R95" i="3"/>
  <c r="Q95" i="3"/>
  <c r="P95" i="3"/>
  <c r="M95" i="3"/>
  <c r="K95" i="3"/>
  <c r="R94" i="3"/>
  <c r="Q94" i="3"/>
  <c r="P94" i="3"/>
  <c r="M94" i="3"/>
  <c r="L94" i="3"/>
  <c r="K94" i="3"/>
  <c r="R93" i="3"/>
  <c r="Q93" i="3"/>
  <c r="P93" i="3"/>
  <c r="M93" i="3"/>
  <c r="L93" i="3"/>
  <c r="K93" i="3"/>
  <c r="R92" i="3"/>
  <c r="Q92" i="3"/>
  <c r="P92" i="3"/>
  <c r="M92" i="3"/>
  <c r="L92" i="3"/>
  <c r="K92" i="3"/>
  <c r="R91" i="3"/>
  <c r="Q91" i="3"/>
  <c r="P91" i="3"/>
  <c r="M91" i="3"/>
  <c r="L91" i="3"/>
  <c r="K91" i="3"/>
  <c r="R90" i="3"/>
  <c r="Q90" i="3"/>
  <c r="P90" i="3"/>
  <c r="M90" i="3"/>
  <c r="L90" i="3"/>
  <c r="K90" i="3"/>
  <c r="R89" i="3"/>
  <c r="Q89" i="3"/>
  <c r="P89" i="3"/>
  <c r="M89" i="3"/>
  <c r="L89" i="3"/>
  <c r="K89" i="3"/>
  <c r="R88" i="3"/>
  <c r="Q88" i="3"/>
  <c r="P88" i="3"/>
  <c r="M88" i="3"/>
  <c r="L88" i="3"/>
  <c r="K88" i="3"/>
  <c r="R87" i="3"/>
  <c r="Q87" i="3"/>
  <c r="P87" i="3"/>
  <c r="M87" i="3"/>
  <c r="L87" i="3"/>
  <c r="K87" i="3"/>
  <c r="R86" i="3"/>
  <c r="Q86" i="3"/>
  <c r="P86" i="3"/>
  <c r="M86" i="3"/>
  <c r="L86" i="3"/>
  <c r="K86" i="3"/>
  <c r="R85" i="3"/>
  <c r="Q85" i="3"/>
  <c r="P85" i="3"/>
  <c r="M85" i="3"/>
  <c r="L85" i="3"/>
  <c r="K85" i="3"/>
  <c r="R84" i="3"/>
  <c r="Q84" i="3"/>
  <c r="P84" i="3"/>
  <c r="M84" i="3"/>
  <c r="L84" i="3"/>
  <c r="K84" i="3"/>
  <c r="R83" i="3"/>
  <c r="Q83" i="3"/>
  <c r="P83" i="3"/>
  <c r="M83" i="3"/>
  <c r="L83" i="3"/>
  <c r="K83" i="3"/>
  <c r="R82" i="3"/>
  <c r="Q82" i="3"/>
  <c r="P82" i="3"/>
  <c r="M82" i="3"/>
  <c r="L82" i="3"/>
  <c r="K82" i="3"/>
  <c r="R81" i="3"/>
  <c r="Q81" i="3"/>
  <c r="P81" i="3"/>
  <c r="M81" i="3"/>
  <c r="L81" i="3"/>
  <c r="K81" i="3"/>
  <c r="Q24" i="1"/>
  <c r="D17" i="1"/>
  <c r="F22" i="1"/>
  <c r="F23" i="1"/>
  <c r="F24" i="1"/>
  <c r="F25" i="1"/>
  <c r="F26" i="1"/>
  <c r="F27" i="1"/>
  <c r="F28" i="1"/>
  <c r="F29" i="1"/>
  <c r="R29" i="1" s="1"/>
  <c r="F21" i="1"/>
  <c r="E21" i="1"/>
  <c r="Q54" i="1"/>
  <c r="E18" i="1"/>
  <c r="E19" i="1"/>
  <c r="E20" i="1"/>
  <c r="E22" i="1"/>
  <c r="E23" i="1"/>
  <c r="E24" i="1"/>
  <c r="E25" i="1"/>
  <c r="Q58" i="1" s="1"/>
  <c r="E26" i="1"/>
  <c r="E27" i="1"/>
  <c r="E28" i="1"/>
  <c r="E29" i="1"/>
  <c r="Q62" i="1" s="1"/>
  <c r="E17" i="1"/>
  <c r="P50" i="1"/>
  <c r="D18" i="1"/>
  <c r="D19" i="1"/>
  <c r="D20" i="1"/>
  <c r="D21" i="1"/>
  <c r="P21" i="1" s="1"/>
  <c r="D22" i="1"/>
  <c r="D23" i="1"/>
  <c r="D24" i="1"/>
  <c r="D25" i="1"/>
  <c r="P25" i="1" s="1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84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84" i="2"/>
  <c r="U6" i="1"/>
  <c r="V40" i="1"/>
  <c r="W8" i="1"/>
  <c r="U10" i="1"/>
  <c r="V11" i="1"/>
  <c r="W45" i="1"/>
  <c r="U47" i="1"/>
  <c r="V15" i="1"/>
  <c r="U4" i="1"/>
  <c r="P6" i="1"/>
  <c r="Q40" i="1"/>
  <c r="R41" i="1"/>
  <c r="P43" i="1"/>
  <c r="R12" i="1"/>
  <c r="P47" i="1"/>
  <c r="R49" i="1"/>
  <c r="P4" i="1"/>
  <c r="W51" i="1"/>
  <c r="U20" i="1"/>
  <c r="V54" i="1"/>
  <c r="W55" i="1"/>
  <c r="U24" i="1"/>
  <c r="V58" i="1"/>
  <c r="W59" i="1"/>
  <c r="U28" i="1"/>
  <c r="V62" i="1"/>
  <c r="U17" i="1"/>
  <c r="R59" i="1"/>
  <c r="U8" i="1"/>
  <c r="U12" i="1"/>
  <c r="V37" i="1"/>
  <c r="V41" i="1"/>
  <c r="V16" i="1"/>
  <c r="Q60" i="1"/>
  <c r="Q23" i="1"/>
  <c r="P61" i="1"/>
  <c r="R28" i="1"/>
  <c r="P62" i="1"/>
  <c r="Q51" i="1"/>
  <c r="R18" i="1"/>
  <c r="R52" i="1"/>
  <c r="Q53" i="1"/>
  <c r="R20" i="1"/>
  <c r="Q22" i="1"/>
  <c r="R55" i="1"/>
  <c r="R23" i="1"/>
  <c r="Q57" i="1"/>
  <c r="R24" i="1"/>
  <c r="R45" i="1"/>
  <c r="Q49" i="1"/>
  <c r="Q39" i="1"/>
  <c r="Q41" i="1"/>
  <c r="Q10" i="1"/>
  <c r="Q12" i="1"/>
  <c r="P12" i="1"/>
  <c r="P13" i="1"/>
  <c r="P49" i="1"/>
  <c r="P40" i="1"/>
  <c r="P41" i="1"/>
  <c r="V38" i="1"/>
  <c r="W38" i="1"/>
  <c r="W40" i="1"/>
  <c r="V42" i="1"/>
  <c r="W42" i="1"/>
  <c r="U40" i="1"/>
  <c r="U44" i="1"/>
  <c r="U48" i="1"/>
  <c r="U16" i="1"/>
  <c r="U52" i="1"/>
  <c r="U56" i="1"/>
  <c r="U60" i="1"/>
  <c r="Q5" i="1"/>
  <c r="R38" i="1"/>
  <c r="R40" i="1"/>
  <c r="Q42" i="1"/>
  <c r="R9" i="1"/>
  <c r="Q44" i="1"/>
  <c r="R44" i="1"/>
  <c r="Q13" i="1"/>
  <c r="R46" i="1"/>
  <c r="Q48" i="1"/>
  <c r="R48" i="1"/>
  <c r="Q17" i="1"/>
  <c r="R17" i="1"/>
  <c r="Q19" i="1"/>
  <c r="R54" i="1"/>
  <c r="R25" i="1"/>
  <c r="R60" i="1"/>
  <c r="P44" i="1"/>
  <c r="P48" i="1"/>
  <c r="P16" i="1"/>
  <c r="P52" i="1"/>
  <c r="P20" i="1"/>
  <c r="P56" i="1"/>
  <c r="P24" i="1"/>
  <c r="P60" i="1"/>
  <c r="W37" i="1"/>
  <c r="V39" i="1"/>
  <c r="W39" i="1"/>
  <c r="W41" i="1"/>
  <c r="V43" i="1"/>
  <c r="W43" i="1"/>
  <c r="W44" i="1"/>
  <c r="V45" i="1"/>
  <c r="V46" i="1"/>
  <c r="W46" i="1"/>
  <c r="V47" i="1"/>
  <c r="W47" i="1"/>
  <c r="W48" i="1"/>
  <c r="V49" i="1"/>
  <c r="W49" i="1"/>
  <c r="V50" i="1"/>
  <c r="W50" i="1"/>
  <c r="V51" i="1"/>
  <c r="V52" i="1"/>
  <c r="W52" i="1"/>
  <c r="V53" i="1"/>
  <c r="W53" i="1"/>
  <c r="W54" i="1"/>
  <c r="V55" i="1"/>
  <c r="V56" i="1"/>
  <c r="W56" i="1"/>
  <c r="V57" i="1"/>
  <c r="W57" i="1"/>
  <c r="W58" i="1"/>
  <c r="V59" i="1"/>
  <c r="V60" i="1"/>
  <c r="W60" i="1"/>
  <c r="V61" i="1"/>
  <c r="W61" i="1"/>
  <c r="W62" i="1"/>
  <c r="U38" i="1"/>
  <c r="U42" i="1"/>
  <c r="U43" i="1"/>
  <c r="U46" i="1"/>
  <c r="U51" i="1"/>
  <c r="U54" i="1"/>
  <c r="U55" i="1"/>
  <c r="U58" i="1"/>
  <c r="U59" i="1"/>
  <c r="U62" i="1"/>
  <c r="R43" i="1"/>
  <c r="P37" i="1"/>
  <c r="Q37" i="1"/>
  <c r="R37" i="1"/>
  <c r="P38" i="1"/>
  <c r="Q38" i="1"/>
  <c r="R39" i="1"/>
  <c r="P42" i="1"/>
  <c r="Q43" i="1"/>
  <c r="Q45" i="1"/>
  <c r="P46" i="1"/>
  <c r="Q46" i="1"/>
  <c r="Q47" i="1"/>
  <c r="R47" i="1"/>
  <c r="Q50" i="1"/>
  <c r="R50" i="1"/>
  <c r="P51" i="1"/>
  <c r="Q52" i="1"/>
  <c r="P53" i="1"/>
  <c r="P55" i="1"/>
  <c r="Q55" i="1"/>
  <c r="R56" i="1"/>
  <c r="P57" i="1"/>
  <c r="P59" i="1"/>
  <c r="Q59" i="1"/>
  <c r="Q61" i="1"/>
  <c r="R61" i="1"/>
  <c r="R62" i="1"/>
  <c r="U5" i="1"/>
  <c r="V5" i="1"/>
  <c r="W5" i="1"/>
  <c r="V6" i="1"/>
  <c r="W6" i="1"/>
  <c r="V7" i="1"/>
  <c r="W7" i="1"/>
  <c r="U9" i="1"/>
  <c r="V9" i="1"/>
  <c r="W9" i="1"/>
  <c r="V10" i="1"/>
  <c r="W10" i="1"/>
  <c r="W11" i="1"/>
  <c r="V12" i="1"/>
  <c r="U13" i="1"/>
  <c r="V13" i="1"/>
  <c r="W13" i="1"/>
  <c r="V14" i="1"/>
  <c r="W14" i="1"/>
  <c r="W15" i="1"/>
  <c r="W16" i="1"/>
  <c r="V17" i="1"/>
  <c r="W17" i="1"/>
  <c r="U18" i="1"/>
  <c r="V18" i="1"/>
  <c r="W18" i="1"/>
  <c r="V19" i="1"/>
  <c r="W19" i="1"/>
  <c r="V20" i="1"/>
  <c r="W20" i="1"/>
  <c r="U21" i="1"/>
  <c r="V21" i="1"/>
  <c r="W21" i="1"/>
  <c r="U22" i="1"/>
  <c r="V22" i="1"/>
  <c r="W22" i="1"/>
  <c r="V23" i="1"/>
  <c r="W23" i="1"/>
  <c r="V24" i="1"/>
  <c r="W24" i="1"/>
  <c r="U25" i="1"/>
  <c r="V25" i="1"/>
  <c r="W25" i="1"/>
  <c r="U26" i="1"/>
  <c r="V26" i="1"/>
  <c r="W26" i="1"/>
  <c r="V27" i="1"/>
  <c r="W27" i="1"/>
  <c r="V28" i="1"/>
  <c r="W28" i="1"/>
  <c r="U29" i="1"/>
  <c r="V29" i="1"/>
  <c r="W29" i="1"/>
  <c r="V4" i="1"/>
  <c r="W4" i="1"/>
  <c r="Q4" i="1"/>
  <c r="R4" i="1"/>
  <c r="R6" i="1"/>
  <c r="R10" i="1"/>
  <c r="Q14" i="1"/>
  <c r="R14" i="1"/>
  <c r="Q20" i="1"/>
  <c r="Q26" i="1"/>
  <c r="Q28" i="1"/>
  <c r="P5" i="1"/>
  <c r="P9" i="1"/>
  <c r="P18" i="1"/>
  <c r="P22" i="1"/>
  <c r="P26" i="1"/>
  <c r="Q29" i="1" l="1"/>
  <c r="P58" i="1"/>
  <c r="P17" i="1"/>
  <c r="U14" i="1"/>
  <c r="W12" i="1"/>
  <c r="V48" i="1"/>
  <c r="U39" i="1"/>
  <c r="P10" i="1"/>
  <c r="P39" i="1"/>
  <c r="U50" i="1"/>
  <c r="R26" i="1"/>
  <c r="V44" i="1"/>
  <c r="V8" i="1"/>
  <c r="U37" i="1"/>
  <c r="Q56" i="1"/>
  <c r="P28" i="1"/>
  <c r="P29" i="1"/>
  <c r="R22" i="1"/>
  <c r="Q18" i="1"/>
  <c r="R51" i="1"/>
  <c r="R57" i="1"/>
  <c r="R53" i="1"/>
  <c r="P54" i="1"/>
  <c r="R16" i="1"/>
  <c r="R8" i="1"/>
  <c r="Q16" i="1"/>
  <c r="Q8" i="1"/>
  <c r="Q6" i="1"/>
  <c r="P14" i="1"/>
  <c r="P45" i="1"/>
  <c r="U27" i="1"/>
  <c r="U23" i="1"/>
  <c r="U19" i="1"/>
  <c r="U15" i="1"/>
  <c r="U11" i="1"/>
  <c r="U7" i="1"/>
  <c r="U61" i="1"/>
  <c r="U57" i="1"/>
  <c r="U53" i="1"/>
  <c r="U49" i="1"/>
  <c r="U45" i="1"/>
  <c r="U41" i="1"/>
  <c r="R27" i="1"/>
  <c r="R19" i="1"/>
  <c r="R15" i="1"/>
  <c r="R11" i="1"/>
  <c r="R7" i="1"/>
  <c r="R42" i="1"/>
  <c r="Q27" i="1"/>
  <c r="Q25" i="1"/>
  <c r="Q21" i="1"/>
  <c r="Q15" i="1"/>
  <c r="Q11" i="1"/>
  <c r="Q9" i="1"/>
  <c r="Q7" i="1"/>
  <c r="R58" i="1"/>
  <c r="R21" i="1"/>
  <c r="R13" i="1"/>
  <c r="R5" i="1"/>
  <c r="P27" i="1"/>
  <c r="P23" i="1"/>
  <c r="P19" i="1"/>
  <c r="P15" i="1"/>
  <c r="P11" i="1"/>
  <c r="P7" i="1"/>
  <c r="P8" i="1"/>
  <c r="Z3" i="1" l="1"/>
  <c r="AA3" i="1"/>
  <c r="AB3" i="1"/>
  <c r="AC3" i="1"/>
  <c r="AG3" i="1" l="1"/>
  <c r="AJ3" i="1"/>
  <c r="AH3" i="1"/>
  <c r="AE3" i="1"/>
  <c r="AD3" i="1"/>
  <c r="AI3" i="1"/>
  <c r="AF3" i="1"/>
  <c r="AK3" i="1" l="1"/>
</calcChain>
</file>

<file path=xl/sharedStrings.xml><?xml version="1.0" encoding="utf-8"?>
<sst xmlns="http://schemas.openxmlformats.org/spreadsheetml/2006/main" count="614" uniqueCount="56">
  <si>
    <t>Sooda's Data</t>
  </si>
  <si>
    <t>Your Data</t>
  </si>
  <si>
    <t>Test Sample, total=13</t>
  </si>
  <si>
    <t>Generalised Templates, Total=3</t>
  </si>
  <si>
    <t>Database from Generalised Template, total=13</t>
  </si>
  <si>
    <t>PitchG</t>
  </si>
  <si>
    <t>YawG</t>
  </si>
  <si>
    <t>RollG</t>
  </si>
  <si>
    <t>P1</t>
  </si>
  <si>
    <t>P2</t>
  </si>
  <si>
    <t>P3</t>
  </si>
  <si>
    <t>P4</t>
  </si>
  <si>
    <t>Y1</t>
  </si>
  <si>
    <t>Y2</t>
  </si>
  <si>
    <t>Y3</t>
  </si>
  <si>
    <t>Y4</t>
  </si>
  <si>
    <t>Y5</t>
  </si>
  <si>
    <t>R1</t>
  </si>
  <si>
    <t>R2</t>
  </si>
  <si>
    <t>R3</t>
  </si>
  <si>
    <t>R4</t>
  </si>
  <si>
    <t>Thresh</t>
  </si>
  <si>
    <t>Threshold</t>
  </si>
  <si>
    <t>TP</t>
  </si>
  <si>
    <t>TN</t>
  </si>
  <si>
    <t>FP</t>
  </si>
  <si>
    <t>FN</t>
  </si>
  <si>
    <t>Accuracy</t>
  </si>
  <si>
    <t>FAR</t>
  </si>
  <si>
    <t>FRR</t>
  </si>
  <si>
    <t>Misclassification</t>
  </si>
  <si>
    <t>Precision</t>
  </si>
  <si>
    <t>TAR</t>
  </si>
  <si>
    <t>TRR</t>
  </si>
  <si>
    <t>f1 score</t>
  </si>
  <si>
    <t>THRESHOLD</t>
  </si>
  <si>
    <t>ACCURACY</t>
  </si>
  <si>
    <t>PRECISION</t>
  </si>
  <si>
    <t>MISCLASSIFICATION</t>
  </si>
  <si>
    <t>F1 SCORE</t>
  </si>
  <si>
    <t>Friend's Data</t>
  </si>
  <si>
    <t>General Confusion Matrix</t>
  </si>
  <si>
    <t>Templates</t>
  </si>
  <si>
    <t>You</t>
  </si>
  <si>
    <t>High scores</t>
  </si>
  <si>
    <t>Low scores</t>
  </si>
  <si>
    <t>Test</t>
  </si>
  <si>
    <t>Ground Truth</t>
  </si>
  <si>
    <t>Friend</t>
  </si>
  <si>
    <t>Look for high scores</t>
  </si>
  <si>
    <t xml:space="preserve">True Acceptance </t>
  </si>
  <si>
    <t>Look for low scores</t>
  </si>
  <si>
    <t xml:space="preserve">False Rejection </t>
  </si>
  <si>
    <t xml:space="preserve">True Rejection </t>
  </si>
  <si>
    <t>Rejection Matrix</t>
  </si>
  <si>
    <t>False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</si>
</sst>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183D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3E8ED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3333FF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4" fillId="0" borderId="7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4" fillId="0" borderId="4" xfId="1" applyFont="1" applyFill="1" applyBorder="1" applyAlignment="1">
      <alignment vertical="center" wrapText="1"/>
    </xf>
    <xf numFmtId="0" fontId="4" fillId="0" borderId="8" xfId="1" applyFont="1" applyFill="1" applyBorder="1" applyAlignment="1">
      <alignment vertical="center"/>
    </xf>
    <xf numFmtId="0" fontId="4" fillId="0" borderId="9" xfId="1" applyFont="1" applyFill="1" applyBorder="1" applyAlignment="1">
      <alignment vertical="center" wrapText="1"/>
    </xf>
    <xf numFmtId="0" fontId="4" fillId="0" borderId="10" xfId="1" applyFont="1" applyFill="1" applyBorder="1" applyAlignment="1">
      <alignment vertical="center" wrapText="1"/>
    </xf>
    <xf numFmtId="0" fontId="4" fillId="0" borderId="11" xfId="1" applyFont="1" applyFill="1" applyBorder="1" applyAlignment="1">
      <alignment vertical="center" wrapText="1"/>
    </xf>
    <xf numFmtId="0" fontId="4" fillId="0" borderId="12" xfId="1" applyFont="1" applyFill="1" applyBorder="1" applyAlignment="1">
      <alignment vertical="center" wrapText="1"/>
    </xf>
    <xf numFmtId="0" fontId="4" fillId="0" borderId="13" xfId="1" applyFont="1" applyFill="1" applyBorder="1" applyAlignment="1">
      <alignment vertical="center" wrapText="1"/>
    </xf>
    <xf numFmtId="0" fontId="4" fillId="0" borderId="14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15" xfId="1" applyFont="1" applyFill="1" applyBorder="1" applyAlignment="1">
      <alignment vertical="center" wrapText="1"/>
    </xf>
    <xf numFmtId="0" fontId="4" fillId="0" borderId="17" xfId="1" applyFont="1" applyFill="1" applyBorder="1" applyAlignment="1">
      <alignment vertical="center" wrapText="1"/>
    </xf>
    <xf numFmtId="0" fontId="4" fillId="0" borderId="18" xfId="1" applyFont="1" applyFill="1" applyBorder="1" applyAlignment="1">
      <alignment vertical="center" wrapText="1"/>
    </xf>
    <xf numFmtId="0" fontId="4" fillId="0" borderId="19" xfId="1" applyFont="1" applyFill="1" applyBorder="1" applyAlignment="1">
      <alignment vertical="center" wrapText="1"/>
    </xf>
    <xf numFmtId="0" fontId="4" fillId="0" borderId="8" xfId="1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7" borderId="21" xfId="0" applyFont="1" applyFill="1" applyBorder="1" applyAlignment="1"/>
    <xf numFmtId="0" fontId="7" fillId="8" borderId="21" xfId="0" applyFont="1" applyFill="1" applyBorder="1" applyAlignment="1"/>
    <xf numFmtId="0" fontId="0" fillId="8" borderId="0" xfId="0" applyFill="1"/>
    <xf numFmtId="0" fontId="6" fillId="11" borderId="21" xfId="1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vertical="center" wrapText="1"/>
    </xf>
    <xf numFmtId="0" fontId="3" fillId="9" borderId="22" xfId="0" applyFont="1" applyFill="1" applyBorder="1"/>
    <xf numFmtId="0" fontId="3" fillId="9" borderId="23" xfId="0" applyFont="1" applyFill="1" applyBorder="1"/>
    <xf numFmtId="0" fontId="1" fillId="9" borderId="23" xfId="0" applyFont="1" applyFill="1" applyBorder="1"/>
    <xf numFmtId="0" fontId="14" fillId="12" borderId="0" xfId="0" applyFont="1" applyFill="1"/>
    <xf numFmtId="0" fontId="9" fillId="11" borderId="21" xfId="1" applyFont="1" applyFill="1" applyBorder="1" applyAlignment="1">
      <alignment vertical="center" wrapText="1"/>
    </xf>
    <xf numFmtId="0" fontId="9" fillId="11" borderId="28" xfId="1" applyFont="1" applyFill="1" applyBorder="1" applyAlignment="1">
      <alignment vertical="center" wrapText="1"/>
    </xf>
    <xf numFmtId="0" fontId="9" fillId="11" borderId="26" xfId="1" applyFont="1" applyFill="1" applyBorder="1" applyAlignment="1">
      <alignment vertical="center" wrapText="1"/>
    </xf>
    <xf numFmtId="0" fontId="13" fillId="12" borderId="21" xfId="1" applyFont="1" applyFill="1" applyBorder="1" applyAlignment="1">
      <alignment vertical="center"/>
    </xf>
    <xf numFmtId="0" fontId="13" fillId="12" borderId="28" xfId="1" applyFont="1" applyFill="1" applyBorder="1" applyAlignment="1">
      <alignment vertical="center"/>
    </xf>
    <xf numFmtId="0" fontId="13" fillId="12" borderId="21" xfId="1" applyFont="1" applyFill="1" applyBorder="1" applyAlignment="1">
      <alignment vertical="center" wrapText="1"/>
    </xf>
    <xf numFmtId="0" fontId="13" fillId="12" borderId="26" xfId="1" applyFont="1" applyFill="1" applyBorder="1" applyAlignment="1">
      <alignment vertical="center" wrapText="1"/>
    </xf>
    <xf numFmtId="0" fontId="13" fillId="12" borderId="28" xfId="1" applyFont="1" applyFill="1" applyBorder="1" applyAlignment="1">
      <alignment vertical="center" wrapText="1"/>
    </xf>
    <xf numFmtId="0" fontId="13" fillId="12" borderId="29" xfId="1" applyFont="1" applyFill="1" applyBorder="1" applyAlignment="1">
      <alignment vertical="center" wrapText="1"/>
    </xf>
    <xf numFmtId="0" fontId="10" fillId="3" borderId="21" xfId="1" applyFont="1" applyFill="1" applyBorder="1" applyAlignment="1">
      <alignment vertical="center"/>
    </xf>
    <xf numFmtId="0" fontId="10" fillId="3" borderId="21" xfId="1" applyFon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180"/>
    </xf>
    <xf numFmtId="0" fontId="4" fillId="3" borderId="3" xfId="1" applyFont="1" applyFill="1" applyBorder="1" applyAlignment="1">
      <alignment horizontal="center" vertical="center" textRotation="180" wrapText="1"/>
    </xf>
    <xf numFmtId="0" fontId="4" fillId="3" borderId="6" xfId="1" applyFont="1" applyFill="1" applyBorder="1" applyAlignment="1">
      <alignment horizontal="center" vertical="center" textRotation="180" wrapText="1"/>
    </xf>
    <xf numFmtId="0" fontId="4" fillId="3" borderId="16" xfId="1" applyFont="1" applyFill="1" applyBorder="1" applyAlignment="1">
      <alignment horizontal="center" vertical="center" textRotation="180" wrapText="1"/>
    </xf>
    <xf numFmtId="0" fontId="4" fillId="0" borderId="3" xfId="1" applyFont="1" applyFill="1" applyBorder="1" applyAlignment="1">
      <alignment horizontal="center" vertical="center" textRotation="180" wrapText="1"/>
    </xf>
    <xf numFmtId="0" fontId="4" fillId="0" borderId="2" xfId="1" applyFont="1" applyFill="1" applyBorder="1" applyAlignment="1">
      <alignment horizontal="center" vertical="center" textRotation="180" wrapText="1"/>
    </xf>
    <xf numFmtId="0" fontId="4" fillId="0" borderId="20" xfId="1" applyFont="1" applyFill="1" applyBorder="1" applyAlignment="1">
      <alignment horizontal="center" vertical="center" textRotation="180" wrapText="1"/>
    </xf>
    <xf numFmtId="0" fontId="2" fillId="0" borderId="1" xfId="0" applyFont="1" applyBorder="1" applyAlignment="1">
      <alignment horizontal="center"/>
    </xf>
    <xf numFmtId="0" fontId="4" fillId="0" borderId="6" xfId="1" applyFont="1" applyFill="1" applyBorder="1" applyAlignment="1">
      <alignment horizontal="center" vertical="center" textRotation="180" wrapText="1"/>
    </xf>
    <xf numFmtId="0" fontId="0" fillId="6" borderId="7" xfId="0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2" fillId="9" borderId="25" xfId="0" applyFont="1" applyFill="1" applyBorder="1" applyAlignment="1">
      <alignment horizontal="center" vertical="center" textRotation="180"/>
    </xf>
    <xf numFmtId="0" fontId="11" fillId="10" borderId="21" xfId="1" applyFont="1" applyFill="1" applyBorder="1" applyAlignment="1">
      <alignment horizontal="center" vertical="center" textRotation="180" wrapText="1"/>
    </xf>
    <xf numFmtId="0" fontId="11" fillId="10" borderId="21" xfId="1" applyFont="1" applyFill="1" applyBorder="1" applyAlignment="1">
      <alignment horizontal="center" vertical="center" wrapText="1"/>
    </xf>
    <xf numFmtId="0" fontId="11" fillId="10" borderId="26" xfId="1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 textRotation="180"/>
    </xf>
    <xf numFmtId="0" fontId="11" fillId="10" borderId="28" xfId="1" applyFont="1" applyFill="1" applyBorder="1" applyAlignment="1">
      <alignment horizontal="center" vertical="center" textRotation="180" wrapText="1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/>
    </xf>
    <xf numFmtId="0" fontId="5" fillId="13" borderId="21" xfId="0" applyFont="1" applyFill="1" applyBorder="1" applyAlignment="1"/>
    <xf numFmtId="0" fontId="7" fillId="14" borderId="21" xfId="0" applyFont="1" applyFill="1" applyBorder="1" applyAlignment="1"/>
    <xf numFmtId="0" fontId="0" fillId="15" borderId="0" xfId="0" applyFill="1"/>
    <xf numFmtId="0" fontId="0" fillId="0" borderId="32" xfId="0" applyBorder="1"/>
    <xf numFmtId="0" fontId="3" fillId="16" borderId="31" xfId="0" applyFont="1" applyFill="1" applyBorder="1"/>
    <xf numFmtId="0" fontId="1" fillId="16" borderId="31" xfId="0" applyFont="1" applyFill="1" applyBorder="1" applyAlignment="1">
      <alignment horizontal="center"/>
    </xf>
    <xf numFmtId="0" fontId="1" fillId="16" borderId="31" xfId="0" applyFont="1" applyFill="1" applyBorder="1"/>
    <xf numFmtId="0" fontId="12" fillId="16" borderId="31" xfId="0" applyFont="1" applyFill="1" applyBorder="1" applyAlignment="1">
      <alignment horizontal="center" vertical="center" textRotation="180"/>
    </xf>
    <xf numFmtId="0" fontId="11" fillId="17" borderId="31" xfId="1" applyFont="1" applyFill="1" applyBorder="1" applyAlignment="1">
      <alignment horizontal="center" vertical="center" textRotation="180" wrapText="1"/>
    </xf>
    <xf numFmtId="0" fontId="11" fillId="17" borderId="31" xfId="1" applyFont="1" applyFill="1" applyBorder="1" applyAlignment="1">
      <alignment horizontal="center" vertical="center" wrapText="1"/>
    </xf>
    <xf numFmtId="0" fontId="6" fillId="18" borderId="31" xfId="1" applyFont="1" applyFill="1" applyBorder="1" applyAlignment="1">
      <alignment vertical="center" wrapText="1"/>
    </xf>
    <xf numFmtId="0" fontId="9" fillId="18" borderId="31" xfId="1" applyFont="1" applyFill="1" applyBorder="1" applyAlignment="1">
      <alignment vertical="center" wrapText="1"/>
    </xf>
    <xf numFmtId="0" fontId="10" fillId="15" borderId="31" xfId="1" applyFont="1" applyFill="1" applyBorder="1" applyAlignment="1">
      <alignment vertical="center"/>
    </xf>
    <xf numFmtId="0" fontId="10" fillId="15" borderId="31" xfId="1" applyFont="1" applyFill="1" applyBorder="1" applyAlignment="1">
      <alignment vertical="center" wrapText="1"/>
    </xf>
    <xf numFmtId="0" fontId="14" fillId="15" borderId="0" xfId="0" applyFont="1" applyFill="1"/>
    <xf numFmtId="0" fontId="8" fillId="15" borderId="0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2" fillId="16" borderId="33" xfId="0" applyFont="1" applyFill="1" applyBorder="1" applyAlignment="1">
      <alignment horizontal="center" vertical="center" textRotation="180"/>
    </xf>
    <xf numFmtId="0" fontId="12" fillId="16" borderId="34" xfId="0" applyFont="1" applyFill="1" applyBorder="1" applyAlignment="1">
      <alignment horizontal="center" vertical="center" textRotation="180"/>
    </xf>
    <xf numFmtId="0" fontId="12" fillId="16" borderId="35" xfId="0" applyFont="1" applyFill="1" applyBorder="1" applyAlignment="1">
      <alignment horizontal="center" vertical="center" textRotation="180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colors>
    <mruColors>
      <color rgb="FF13E8ED"/>
      <color rgb="FF3333FF"/>
      <color rgb="FF0000CC"/>
      <color rgb="FF0033CC"/>
      <color rgb="FF000099"/>
      <color rgb="FF183DF4"/>
      <color rgb="FF008000"/>
      <color rgb="FF00CC00"/>
      <color rgb="FF3366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Confusion Matrix for Different values of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>
        <c:manualLayout>
          <c:layoutTarget val="inner"/>
          <c:xMode val="edge"/>
          <c:yMode val="edge"/>
          <c:x val="7.0572433125403053E-2"/>
          <c:y val="0.395214972756042"/>
          <c:w val="0.91765338056358114"/>
          <c:h val="0.526459749500634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'Without Glasses'!$C$2</c:f>
              <c:strCache>
                <c:ptCount val="1"/>
                <c:pt idx="0">
                  <c:v>TP</c:v>
                </c:pt>
              </c:strCache>
            </c:strRef>
          </c:tx>
          <c:spPr>
            <a:pattFill prst="narHorz">
              <a:fgClr>
                <a:schemeClr val="accent1">
                  <a:shade val="58000"/>
                </a:schemeClr>
              </a:fgClr>
              <a:bgClr>
                <a:schemeClr val="accent1">
                  <a:shade val="58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58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cat>
          <c:val>
            <c:numRef>
              <c:f>'Without Glasses'!$C$3:$C$9</c:f>
              <c:numCache>
                <c:formatCode>General</c:formatCode>
                <c:ptCount val="7"/>
                <c:pt idx="0">
                  <c:v>69</c:v>
                </c:pt>
                <c:pt idx="1">
                  <c:v>64</c:v>
                </c:pt>
                <c:pt idx="2">
                  <c:v>54</c:v>
                </c:pt>
                <c:pt idx="3">
                  <c:v>40</c:v>
                </c:pt>
                <c:pt idx="4">
                  <c:v>26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7-44B4-8294-9CC4E736DE95}"/>
            </c:ext>
          </c:extLst>
        </c:ser>
        <c:ser>
          <c:idx val="1"/>
          <c:order val="1"/>
          <c:tx>
            <c:strRef>
              <c:f>'Without Glasses'!$D$2</c:f>
              <c:strCache>
                <c:ptCount val="1"/>
                <c:pt idx="0">
                  <c:v>TN</c:v>
                </c:pt>
              </c:strCache>
            </c:strRef>
          </c:tx>
          <c:spPr>
            <a:pattFill prst="narHorz">
              <a:fgClr>
                <a:schemeClr val="accent1">
                  <a:shade val="86000"/>
                </a:schemeClr>
              </a:fgClr>
              <a:bgClr>
                <a:schemeClr val="accent1">
                  <a:shade val="8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8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cat>
          <c:val>
            <c:numRef>
              <c:f>'Without Glasses'!$D$3:$D$9</c:f>
              <c:numCache>
                <c:formatCode>General</c:formatCode>
                <c:ptCount val="7"/>
                <c:pt idx="0">
                  <c:v>37</c:v>
                </c:pt>
                <c:pt idx="1">
                  <c:v>48</c:v>
                </c:pt>
                <c:pt idx="2">
                  <c:v>58</c:v>
                </c:pt>
                <c:pt idx="3">
                  <c:v>60</c:v>
                </c:pt>
                <c:pt idx="4">
                  <c:v>62</c:v>
                </c:pt>
                <c:pt idx="5">
                  <c:v>76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7-44B4-8294-9CC4E736DE95}"/>
            </c:ext>
          </c:extLst>
        </c:ser>
        <c:ser>
          <c:idx val="2"/>
          <c:order val="2"/>
          <c:tx>
            <c:strRef>
              <c:f>'Without Glasses'!$E$2</c:f>
              <c:strCache>
                <c:ptCount val="1"/>
                <c:pt idx="0">
                  <c:v>FP</c:v>
                </c:pt>
              </c:strCache>
            </c:strRef>
          </c:tx>
          <c:spPr>
            <a:pattFill prst="narHorz">
              <a:fgClr>
                <a:schemeClr val="accent1">
                  <a:tint val="86000"/>
                </a:schemeClr>
              </a:fgClr>
              <a:bgClr>
                <a:schemeClr val="accent1">
                  <a:tint val="8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8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cat>
          <c:val>
            <c:numRef>
              <c:f>'Without Glasses'!$E$3:$E$9</c:f>
              <c:numCache>
                <c:formatCode>General</c:formatCode>
                <c:ptCount val="7"/>
                <c:pt idx="0">
                  <c:v>41</c:v>
                </c:pt>
                <c:pt idx="1">
                  <c:v>30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7-44B4-8294-9CC4E736DE95}"/>
            </c:ext>
          </c:extLst>
        </c:ser>
        <c:ser>
          <c:idx val="3"/>
          <c:order val="3"/>
          <c:tx>
            <c:strRef>
              <c:f>'Without Glasses'!$F$2</c:f>
              <c:strCache>
                <c:ptCount val="1"/>
                <c:pt idx="0">
                  <c:v>FN</c:v>
                </c:pt>
              </c:strCache>
            </c:strRef>
          </c:tx>
          <c:spPr>
            <a:pattFill prst="narHorz">
              <a:fgClr>
                <a:schemeClr val="accent1">
                  <a:tint val="58000"/>
                </a:schemeClr>
              </a:fgClr>
              <a:bgClr>
                <a:schemeClr val="accent1">
                  <a:tint val="58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58000"/>
                </a:schemeClr>
              </a:innerShdw>
            </a:effectLst>
          </c:spPr>
          <c:invertIfNegative val="0"/>
          <c:dLbls>
            <c:delete val="1"/>
            <c:extLst/>
          </c:dLbls>
          <c:cat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cat>
          <c:val>
            <c:numRef>
              <c:f>'Without Glasses'!$F$3:$F$9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52</c:v>
                </c:pt>
                <c:pt idx="5">
                  <c:v>58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7-44B4-8294-9CC4E736DE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3843656"/>
        <c:axId val="403843984"/>
      </c:barChart>
      <c:catAx>
        <c:axId val="40384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3843984"/>
        <c:crosses val="autoZero"/>
        <c:auto val="1"/>
        <c:lblAlgn val="ctr"/>
        <c:lblOffset val="100"/>
        <c:noMultiLvlLbl val="0"/>
      </c:catAx>
      <c:valAx>
        <c:axId val="40384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384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FRR, Accuracy</a:t>
            </a:r>
            <a:r>
              <a:rPr lang="en-US" baseline="0"/>
              <a:t> and F1 Score Comparison</a:t>
            </a:r>
            <a:endParaRPr lang="en-US"/>
          </a:p>
        </c:rich>
      </c:tx>
      <c:layout>
        <c:manualLayout>
          <c:xMode val="edge"/>
          <c:yMode val="edge"/>
          <c:x val="0.19877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Glasses'!$J$4:$J$10</c:f>
              <c:numCache>
                <c:formatCode>General</c:formatCode>
                <c:ptCount val="7"/>
                <c:pt idx="0">
                  <c:v>0.32051282051282054</c:v>
                </c:pt>
                <c:pt idx="1">
                  <c:v>0.48717948717948717</c:v>
                </c:pt>
                <c:pt idx="2">
                  <c:v>0.64102564102564108</c:v>
                </c:pt>
                <c:pt idx="3">
                  <c:v>0.71794871794871795</c:v>
                </c:pt>
                <c:pt idx="4">
                  <c:v>0.80769230769230771</c:v>
                </c:pt>
                <c:pt idx="5">
                  <c:v>0.84615384615384615</c:v>
                </c:pt>
                <c:pt idx="6">
                  <c:v>0.97435897435897434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92-4863-AADE-BDCA8E16181F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Glasses'!$M$4:$M$10</c:f>
              <c:numCache>
                <c:formatCode>General</c:formatCode>
                <c:ptCount val="7"/>
                <c:pt idx="0">
                  <c:v>0.4358974358974359</c:v>
                </c:pt>
                <c:pt idx="1">
                  <c:v>0.41666666666666669</c:v>
                </c:pt>
                <c:pt idx="2">
                  <c:v>0.44230769230769229</c:v>
                </c:pt>
                <c:pt idx="3">
                  <c:v>0.46794871794871795</c:v>
                </c:pt>
                <c:pt idx="4">
                  <c:v>0.47435897435897434</c:v>
                </c:pt>
                <c:pt idx="5">
                  <c:v>0.46153846153846156</c:v>
                </c:pt>
                <c:pt idx="6">
                  <c:v>0.48076923076923078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92-4863-AADE-BDCA8E16181F}"/>
            </c:ext>
          </c:extLst>
        </c:ser>
        <c:ser>
          <c:idx val="2"/>
          <c:order val="2"/>
          <c:tx>
            <c:v>F1 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Glasses'!$O$4:$O$10</c:f>
              <c:numCache>
                <c:formatCode>General</c:formatCode>
                <c:ptCount val="7"/>
                <c:pt idx="0">
                  <c:v>0.54639175257731964</c:v>
                </c:pt>
                <c:pt idx="1">
                  <c:v>0.46783625730994144</c:v>
                </c:pt>
                <c:pt idx="2">
                  <c:v>0.39160839160839156</c:v>
                </c:pt>
                <c:pt idx="3">
                  <c:v>0.34645669291338588</c:v>
                </c:pt>
                <c:pt idx="4">
                  <c:v>0.2678571428571429</c:v>
                </c:pt>
                <c:pt idx="5">
                  <c:v>0.22222222222222221</c:v>
                </c:pt>
                <c:pt idx="6">
                  <c:v>4.7058823529411757E-2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92-4863-AADE-BDCA8E16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11184"/>
        <c:axId val="406307248"/>
      </c:scatterChart>
      <c:valAx>
        <c:axId val="4063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6307248"/>
        <c:crosses val="autoZero"/>
        <c:crossBetween val="midCat"/>
      </c:valAx>
      <c:valAx>
        <c:axId val="4063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63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TAR, Accuracy and F1 Score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Glasses'!$K$4:$K$10</c:f>
              <c:numCache>
                <c:formatCode>General</c:formatCode>
                <c:ptCount val="7"/>
                <c:pt idx="0">
                  <c:v>0.67948717948717952</c:v>
                </c:pt>
                <c:pt idx="1">
                  <c:v>0.51282051282051277</c:v>
                </c:pt>
                <c:pt idx="2">
                  <c:v>0.35897435897435898</c:v>
                </c:pt>
                <c:pt idx="3">
                  <c:v>0.28205128205128205</c:v>
                </c:pt>
                <c:pt idx="4">
                  <c:v>0.19230769230769232</c:v>
                </c:pt>
                <c:pt idx="5">
                  <c:v>0.15384615384615385</c:v>
                </c:pt>
                <c:pt idx="6">
                  <c:v>2.564102564102564E-2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CD-4EE5-AAEE-43CD44BACA8E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Glasses'!$M$4:$M$10</c:f>
              <c:numCache>
                <c:formatCode>General</c:formatCode>
                <c:ptCount val="7"/>
                <c:pt idx="0">
                  <c:v>0.4358974358974359</c:v>
                </c:pt>
                <c:pt idx="1">
                  <c:v>0.41666666666666669</c:v>
                </c:pt>
                <c:pt idx="2">
                  <c:v>0.44230769230769229</c:v>
                </c:pt>
                <c:pt idx="3">
                  <c:v>0.46794871794871795</c:v>
                </c:pt>
                <c:pt idx="4">
                  <c:v>0.47435897435897434</c:v>
                </c:pt>
                <c:pt idx="5">
                  <c:v>0.46153846153846156</c:v>
                </c:pt>
                <c:pt idx="6">
                  <c:v>0.48076923076923078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CD-4EE5-AAEE-43CD44BACA8E}"/>
            </c:ext>
          </c:extLst>
        </c:ser>
        <c:ser>
          <c:idx val="2"/>
          <c:order val="2"/>
          <c:tx>
            <c:v>F1 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Glasses'!$O$4:$O$10</c:f>
              <c:numCache>
                <c:formatCode>General</c:formatCode>
                <c:ptCount val="7"/>
                <c:pt idx="0">
                  <c:v>0.54639175257731964</c:v>
                </c:pt>
                <c:pt idx="1">
                  <c:v>0.46783625730994144</c:v>
                </c:pt>
                <c:pt idx="2">
                  <c:v>0.39160839160839156</c:v>
                </c:pt>
                <c:pt idx="3">
                  <c:v>0.34645669291338588</c:v>
                </c:pt>
                <c:pt idx="4">
                  <c:v>0.2678571428571429</c:v>
                </c:pt>
                <c:pt idx="5">
                  <c:v>0.22222222222222221</c:v>
                </c:pt>
                <c:pt idx="6">
                  <c:v>4.7058823529411757E-2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CD-4EE5-AAEE-43CD44BA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60200"/>
        <c:axId val="578657248"/>
      </c:scatterChart>
      <c:valAx>
        <c:axId val="57866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8657248"/>
        <c:crosses val="autoZero"/>
        <c:crossBetween val="midCat"/>
      </c:valAx>
      <c:valAx>
        <c:axId val="5786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866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TRR,</a:t>
            </a:r>
            <a:r>
              <a:rPr lang="en-US" baseline="0"/>
              <a:t> Accuracy and F1 Score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Glasses'!$L$4:$L$10</c:f>
              <c:numCache>
                <c:formatCode>General</c:formatCode>
                <c:ptCount val="7"/>
                <c:pt idx="0">
                  <c:v>0.19230769230769232</c:v>
                </c:pt>
                <c:pt idx="1">
                  <c:v>0.32051282051282054</c:v>
                </c:pt>
                <c:pt idx="2">
                  <c:v>0.52564102564102566</c:v>
                </c:pt>
                <c:pt idx="3">
                  <c:v>0.65384615384615385</c:v>
                </c:pt>
                <c:pt idx="4">
                  <c:v>0.75641025641025639</c:v>
                </c:pt>
                <c:pt idx="5">
                  <c:v>0.76923076923076927</c:v>
                </c:pt>
                <c:pt idx="6">
                  <c:v>0.9358974358974359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AE-45F6-8A4E-EB6CCB0514A0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Glasses'!$M$4:$M$10</c:f>
              <c:numCache>
                <c:formatCode>General</c:formatCode>
                <c:ptCount val="7"/>
                <c:pt idx="0">
                  <c:v>0.4358974358974359</c:v>
                </c:pt>
                <c:pt idx="1">
                  <c:v>0.41666666666666669</c:v>
                </c:pt>
                <c:pt idx="2">
                  <c:v>0.44230769230769229</c:v>
                </c:pt>
                <c:pt idx="3">
                  <c:v>0.46794871794871795</c:v>
                </c:pt>
                <c:pt idx="4">
                  <c:v>0.47435897435897434</c:v>
                </c:pt>
                <c:pt idx="5">
                  <c:v>0.46153846153846156</c:v>
                </c:pt>
                <c:pt idx="6">
                  <c:v>0.48076923076923078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AE-45F6-8A4E-EB6CCB0514A0}"/>
            </c:ext>
          </c:extLst>
        </c:ser>
        <c:ser>
          <c:idx val="2"/>
          <c:order val="2"/>
          <c:tx>
            <c:v>F1 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Glasses'!$O$4:$O$10</c:f>
              <c:numCache>
                <c:formatCode>General</c:formatCode>
                <c:ptCount val="7"/>
                <c:pt idx="0">
                  <c:v>0.54639175257731964</c:v>
                </c:pt>
                <c:pt idx="1">
                  <c:v>0.46783625730994144</c:v>
                </c:pt>
                <c:pt idx="2">
                  <c:v>0.39160839160839156</c:v>
                </c:pt>
                <c:pt idx="3">
                  <c:v>0.34645669291338588</c:v>
                </c:pt>
                <c:pt idx="4">
                  <c:v>0.2678571428571429</c:v>
                </c:pt>
                <c:pt idx="5">
                  <c:v>0.22222222222222221</c:v>
                </c:pt>
                <c:pt idx="6">
                  <c:v>4.7058823529411757E-2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AE-45F6-8A4E-EB6CCB05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43976"/>
        <c:axId val="575342664"/>
      </c:scatterChart>
      <c:valAx>
        <c:axId val="57534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5342664"/>
        <c:crosses val="autoZero"/>
        <c:crossBetween val="midCat"/>
      </c:valAx>
      <c:valAx>
        <c:axId val="5753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534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Confusion Matrix for Different values of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'Without Glasses'!$C$2</c:f>
              <c:strCache>
                <c:ptCount val="1"/>
                <c:pt idx="0">
                  <c:v>TP</c:v>
                </c:pt>
              </c:strCache>
            </c:strRef>
          </c:tx>
          <c:spPr>
            <a:pattFill prst="narHorz">
              <a:fgClr>
                <a:schemeClr val="accent6">
                  <a:shade val="58000"/>
                </a:schemeClr>
              </a:fgClr>
              <a:bgClr>
                <a:schemeClr val="accent6">
                  <a:shade val="58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shade val="58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cat>
          <c:val>
            <c:numRef>
              <c:f>'Without Glasses'!$C$3:$C$9</c:f>
              <c:numCache>
                <c:formatCode>General</c:formatCode>
                <c:ptCount val="7"/>
                <c:pt idx="0">
                  <c:v>69</c:v>
                </c:pt>
                <c:pt idx="1">
                  <c:v>64</c:v>
                </c:pt>
                <c:pt idx="2">
                  <c:v>54</c:v>
                </c:pt>
                <c:pt idx="3">
                  <c:v>40</c:v>
                </c:pt>
                <c:pt idx="4">
                  <c:v>26</c:v>
                </c:pt>
                <c:pt idx="5">
                  <c:v>20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4-4B18-A655-61410C6DF7C6}"/>
            </c:ext>
          </c:extLst>
        </c:ser>
        <c:ser>
          <c:idx val="1"/>
          <c:order val="1"/>
          <c:tx>
            <c:strRef>
              <c:f>'Without Glasses'!$D$2</c:f>
              <c:strCache>
                <c:ptCount val="1"/>
                <c:pt idx="0">
                  <c:v>TN</c:v>
                </c:pt>
              </c:strCache>
            </c:strRef>
          </c:tx>
          <c:spPr>
            <a:pattFill prst="narHorz">
              <a:fgClr>
                <a:schemeClr val="accent6">
                  <a:shade val="86000"/>
                </a:schemeClr>
              </a:fgClr>
              <a:bgClr>
                <a:schemeClr val="accent6">
                  <a:shade val="8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shade val="8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cat>
          <c:val>
            <c:numRef>
              <c:f>'Without Glasses'!$D$3:$D$9</c:f>
              <c:numCache>
                <c:formatCode>General</c:formatCode>
                <c:ptCount val="7"/>
                <c:pt idx="0">
                  <c:v>37</c:v>
                </c:pt>
                <c:pt idx="1">
                  <c:v>48</c:v>
                </c:pt>
                <c:pt idx="2">
                  <c:v>58</c:v>
                </c:pt>
                <c:pt idx="3">
                  <c:v>60</c:v>
                </c:pt>
                <c:pt idx="4">
                  <c:v>62</c:v>
                </c:pt>
                <c:pt idx="5">
                  <c:v>76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4-4B18-A655-61410C6DF7C6}"/>
            </c:ext>
          </c:extLst>
        </c:ser>
        <c:ser>
          <c:idx val="2"/>
          <c:order val="2"/>
          <c:tx>
            <c:strRef>
              <c:f>'Without Glasses'!$E$2</c:f>
              <c:strCache>
                <c:ptCount val="1"/>
                <c:pt idx="0">
                  <c:v>FP</c:v>
                </c:pt>
              </c:strCache>
            </c:strRef>
          </c:tx>
          <c:spPr>
            <a:pattFill prst="narHorz">
              <a:fgClr>
                <a:schemeClr val="accent6">
                  <a:tint val="86000"/>
                </a:schemeClr>
              </a:fgClr>
              <a:bgClr>
                <a:schemeClr val="accent6">
                  <a:tint val="8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tint val="8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cat>
          <c:val>
            <c:numRef>
              <c:f>'Without Glasses'!$E$3:$E$9</c:f>
              <c:numCache>
                <c:formatCode>General</c:formatCode>
                <c:ptCount val="7"/>
                <c:pt idx="0">
                  <c:v>41</c:v>
                </c:pt>
                <c:pt idx="1">
                  <c:v>30</c:v>
                </c:pt>
                <c:pt idx="2">
                  <c:v>20</c:v>
                </c:pt>
                <c:pt idx="3">
                  <c:v>18</c:v>
                </c:pt>
                <c:pt idx="4">
                  <c:v>16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4-4B18-A655-61410C6DF7C6}"/>
            </c:ext>
          </c:extLst>
        </c:ser>
        <c:ser>
          <c:idx val="3"/>
          <c:order val="3"/>
          <c:tx>
            <c:strRef>
              <c:f>'Without Glasses'!$F$2</c:f>
              <c:strCache>
                <c:ptCount val="1"/>
                <c:pt idx="0">
                  <c:v>FN</c:v>
                </c:pt>
              </c:strCache>
            </c:strRef>
          </c:tx>
          <c:spPr>
            <a:pattFill prst="narHorz">
              <a:fgClr>
                <a:schemeClr val="accent6">
                  <a:tint val="58000"/>
                </a:schemeClr>
              </a:fgClr>
              <a:bgClr>
                <a:schemeClr val="accent6">
                  <a:tint val="58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tint val="58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cat>
          <c:val>
            <c:numRef>
              <c:f>'Without Glasses'!$F$3:$F$9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52</c:v>
                </c:pt>
                <c:pt idx="5">
                  <c:v>58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14-4B18-A655-61410C6DF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3843656"/>
        <c:axId val="403843984"/>
      </c:barChart>
      <c:catAx>
        <c:axId val="40384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3843984"/>
        <c:crosses val="autoZero"/>
        <c:auto val="1"/>
        <c:lblAlgn val="ctr"/>
        <c:lblOffset val="100"/>
        <c:noMultiLvlLbl val="0"/>
      </c:catAx>
      <c:valAx>
        <c:axId val="40384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384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and FRR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'Without Glasses'!$G$2</c:f>
              <c:strCache>
                <c:ptCount val="1"/>
                <c:pt idx="0">
                  <c:v>FAR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Glasses'!$G$3:$G$9</c:f>
              <c:numCache>
                <c:formatCode>General</c:formatCode>
                <c:ptCount val="7"/>
                <c:pt idx="0">
                  <c:v>0.52564102564102566</c:v>
                </c:pt>
                <c:pt idx="1">
                  <c:v>0.38461538461538464</c:v>
                </c:pt>
                <c:pt idx="2">
                  <c:v>0.25641025641025639</c:v>
                </c:pt>
                <c:pt idx="3">
                  <c:v>0.23076923076923078</c:v>
                </c:pt>
                <c:pt idx="4">
                  <c:v>0.20512820512820512</c:v>
                </c:pt>
                <c:pt idx="5">
                  <c:v>2.564102564102564E-2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8-4D5B-8263-1D11FAFC8E70}"/>
            </c:ext>
          </c:extLst>
        </c:ser>
        <c:ser>
          <c:idx val="1"/>
          <c:order val="1"/>
          <c:tx>
            <c:strRef>
              <c:f>'Without Glasses'!$H$2</c:f>
              <c:strCache>
                <c:ptCount val="1"/>
                <c:pt idx="0">
                  <c:v>FRR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Glasses'!$H$3:$H$9</c:f>
              <c:numCache>
                <c:formatCode>General</c:formatCode>
                <c:ptCount val="7"/>
                <c:pt idx="0">
                  <c:v>0.11538461538461539</c:v>
                </c:pt>
                <c:pt idx="1">
                  <c:v>0.17948717948717949</c:v>
                </c:pt>
                <c:pt idx="2">
                  <c:v>0.30769230769230771</c:v>
                </c:pt>
                <c:pt idx="3">
                  <c:v>0.48717948717948717</c:v>
                </c:pt>
                <c:pt idx="4">
                  <c:v>0.66666666666666663</c:v>
                </c:pt>
                <c:pt idx="5">
                  <c:v>0.74358974358974361</c:v>
                </c:pt>
                <c:pt idx="6">
                  <c:v>0.76923076923076927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8-4D5B-8263-1D11FAFC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52008"/>
        <c:axId val="511851352"/>
      </c:scatterChart>
      <c:valAx>
        <c:axId val="5118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1851352"/>
        <c:crosses val="autoZero"/>
        <c:crossBetween val="midCat"/>
      </c:valAx>
      <c:valAx>
        <c:axId val="5118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185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TRR</a:t>
            </a:r>
            <a:r>
              <a:rPr lang="en-US" baseline="0"/>
              <a:t> and TAR Comparison</a:t>
            </a:r>
            <a:endParaRPr lang="en-US"/>
          </a:p>
        </c:rich>
      </c:tx>
      <c:layout>
        <c:manualLayout>
          <c:xMode val="edge"/>
          <c:yMode val="edge"/>
          <c:x val="0.2456041119860017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'Without Glasses'!$I$2</c:f>
              <c:strCache>
                <c:ptCount val="1"/>
                <c:pt idx="0">
                  <c:v>TAR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Glasses'!$I$3:$I$9</c:f>
              <c:numCache>
                <c:formatCode>General</c:formatCode>
                <c:ptCount val="7"/>
                <c:pt idx="0">
                  <c:v>0.88461538461538458</c:v>
                </c:pt>
                <c:pt idx="1">
                  <c:v>0.82051282051282048</c:v>
                </c:pt>
                <c:pt idx="2">
                  <c:v>0.69230769230769229</c:v>
                </c:pt>
                <c:pt idx="3">
                  <c:v>0.51282051282051277</c:v>
                </c:pt>
                <c:pt idx="4">
                  <c:v>0.33333333333333331</c:v>
                </c:pt>
                <c:pt idx="5">
                  <c:v>0.25641025641025639</c:v>
                </c:pt>
                <c:pt idx="6">
                  <c:v>0.23076923076923078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C-4856-B5DB-667423DA8A38}"/>
            </c:ext>
          </c:extLst>
        </c:ser>
        <c:ser>
          <c:idx val="1"/>
          <c:order val="1"/>
          <c:tx>
            <c:strRef>
              <c:f>'Without Glasses'!$J$2</c:f>
              <c:strCache>
                <c:ptCount val="1"/>
                <c:pt idx="0">
                  <c:v>TRR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Glasses'!$J$3:$J$9</c:f>
              <c:numCache>
                <c:formatCode>General</c:formatCode>
                <c:ptCount val="7"/>
                <c:pt idx="0">
                  <c:v>0.47435897435897434</c:v>
                </c:pt>
                <c:pt idx="1">
                  <c:v>0.61538461538461542</c:v>
                </c:pt>
                <c:pt idx="2">
                  <c:v>0.74358974358974361</c:v>
                </c:pt>
                <c:pt idx="3">
                  <c:v>0.76923076923076927</c:v>
                </c:pt>
                <c:pt idx="4">
                  <c:v>0.79487179487179482</c:v>
                </c:pt>
                <c:pt idx="5">
                  <c:v>0.97435897435897434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3C-4856-B5DB-667423DA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80024"/>
        <c:axId val="569280680"/>
      </c:scatterChart>
      <c:valAx>
        <c:axId val="56928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9280680"/>
        <c:crosses val="autoZero"/>
        <c:crossBetween val="midCat"/>
      </c:valAx>
      <c:valAx>
        <c:axId val="56928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928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and TAR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'Without Glasses'!$G$2</c:f>
              <c:strCache>
                <c:ptCount val="1"/>
                <c:pt idx="0">
                  <c:v>FAR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Glasses'!$G$3:$G$9</c:f>
              <c:numCache>
                <c:formatCode>General</c:formatCode>
                <c:ptCount val="7"/>
                <c:pt idx="0">
                  <c:v>0.52564102564102566</c:v>
                </c:pt>
                <c:pt idx="1">
                  <c:v>0.38461538461538464</c:v>
                </c:pt>
                <c:pt idx="2">
                  <c:v>0.25641025641025639</c:v>
                </c:pt>
                <c:pt idx="3">
                  <c:v>0.23076923076923078</c:v>
                </c:pt>
                <c:pt idx="4">
                  <c:v>0.20512820512820512</c:v>
                </c:pt>
                <c:pt idx="5">
                  <c:v>2.564102564102564E-2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B-4396-8BE5-B977EBB60DFA}"/>
            </c:ext>
          </c:extLst>
        </c:ser>
        <c:ser>
          <c:idx val="1"/>
          <c:order val="1"/>
          <c:tx>
            <c:strRef>
              <c:f>'Without Glasses'!$I$2</c:f>
              <c:strCache>
                <c:ptCount val="1"/>
                <c:pt idx="0">
                  <c:v>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Glasses'!$I$3:$I$9</c:f>
              <c:numCache>
                <c:formatCode>General</c:formatCode>
                <c:ptCount val="7"/>
                <c:pt idx="0">
                  <c:v>0.88461538461538458</c:v>
                </c:pt>
                <c:pt idx="1">
                  <c:v>0.82051282051282048</c:v>
                </c:pt>
                <c:pt idx="2">
                  <c:v>0.69230769230769229</c:v>
                </c:pt>
                <c:pt idx="3">
                  <c:v>0.51282051282051277</c:v>
                </c:pt>
                <c:pt idx="4">
                  <c:v>0.33333333333333331</c:v>
                </c:pt>
                <c:pt idx="5">
                  <c:v>0.25641025641025639</c:v>
                </c:pt>
                <c:pt idx="6">
                  <c:v>0.23076923076923078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1B-4396-8BE5-B977EBB6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05784"/>
        <c:axId val="536307424"/>
      </c:scatterChart>
      <c:valAx>
        <c:axId val="53630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307424"/>
        <c:crosses val="autoZero"/>
        <c:crossBetween val="midCat"/>
      </c:valAx>
      <c:valAx>
        <c:axId val="536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30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FRR and TRR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'Without Glasses'!$H$2</c:f>
              <c:strCache>
                <c:ptCount val="1"/>
                <c:pt idx="0">
                  <c:v>FRR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Glasses'!$H$3:$H$9</c:f>
              <c:numCache>
                <c:formatCode>General</c:formatCode>
                <c:ptCount val="7"/>
                <c:pt idx="0">
                  <c:v>0.11538461538461539</c:v>
                </c:pt>
                <c:pt idx="1">
                  <c:v>0.17948717948717949</c:v>
                </c:pt>
                <c:pt idx="2">
                  <c:v>0.30769230769230771</c:v>
                </c:pt>
                <c:pt idx="3">
                  <c:v>0.48717948717948717</c:v>
                </c:pt>
                <c:pt idx="4">
                  <c:v>0.66666666666666663</c:v>
                </c:pt>
                <c:pt idx="5">
                  <c:v>0.74358974358974361</c:v>
                </c:pt>
                <c:pt idx="6">
                  <c:v>0.76923076923076927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7-4EE9-8D76-0FC5259ACA58}"/>
            </c:ext>
          </c:extLst>
        </c:ser>
        <c:ser>
          <c:idx val="1"/>
          <c:order val="1"/>
          <c:tx>
            <c:strRef>
              <c:f>'Without Glasses'!$J$2</c:f>
              <c:strCache>
                <c:ptCount val="1"/>
                <c:pt idx="0">
                  <c:v>TRR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Glasses'!$J$3:$J$9</c:f>
              <c:numCache>
                <c:formatCode>General</c:formatCode>
                <c:ptCount val="7"/>
                <c:pt idx="0">
                  <c:v>0.47435897435897434</c:v>
                </c:pt>
                <c:pt idx="1">
                  <c:v>0.61538461538461542</c:v>
                </c:pt>
                <c:pt idx="2">
                  <c:v>0.74358974358974361</c:v>
                </c:pt>
                <c:pt idx="3">
                  <c:v>0.76923076923076927</c:v>
                </c:pt>
                <c:pt idx="4">
                  <c:v>0.79487179487179482</c:v>
                </c:pt>
                <c:pt idx="5">
                  <c:v>0.97435897435897434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27-4EE9-8D76-0FC5259A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72472"/>
        <c:axId val="538578376"/>
      </c:scatterChart>
      <c:valAx>
        <c:axId val="53857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5367003499562554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8578376"/>
        <c:crosses val="autoZero"/>
        <c:crossBetween val="midCat"/>
      </c:valAx>
      <c:valAx>
        <c:axId val="53857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857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FRR and TAR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353937445319335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'Without Glasses'!$H$2</c:f>
              <c:strCache>
                <c:ptCount val="1"/>
                <c:pt idx="0">
                  <c:v>FRR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Glasses'!$H$3:$H$9</c:f>
              <c:numCache>
                <c:formatCode>General</c:formatCode>
                <c:ptCount val="7"/>
                <c:pt idx="0">
                  <c:v>0.11538461538461539</c:v>
                </c:pt>
                <c:pt idx="1">
                  <c:v>0.17948717948717949</c:v>
                </c:pt>
                <c:pt idx="2">
                  <c:v>0.30769230769230771</c:v>
                </c:pt>
                <c:pt idx="3">
                  <c:v>0.48717948717948717</c:v>
                </c:pt>
                <c:pt idx="4">
                  <c:v>0.66666666666666663</c:v>
                </c:pt>
                <c:pt idx="5">
                  <c:v>0.74358974358974361</c:v>
                </c:pt>
                <c:pt idx="6">
                  <c:v>0.76923076923076927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E-476B-BF8A-811D759B85BF}"/>
            </c:ext>
          </c:extLst>
        </c:ser>
        <c:ser>
          <c:idx val="1"/>
          <c:order val="1"/>
          <c:tx>
            <c:strRef>
              <c:f>'Without Glasses'!$I$2</c:f>
              <c:strCache>
                <c:ptCount val="1"/>
                <c:pt idx="0">
                  <c:v>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Glasses'!$I$3:$I$9</c:f>
              <c:numCache>
                <c:formatCode>General</c:formatCode>
                <c:ptCount val="7"/>
                <c:pt idx="0">
                  <c:v>0.88461538461538458</c:v>
                </c:pt>
                <c:pt idx="1">
                  <c:v>0.82051282051282048</c:v>
                </c:pt>
                <c:pt idx="2">
                  <c:v>0.69230769230769229</c:v>
                </c:pt>
                <c:pt idx="3">
                  <c:v>0.51282051282051277</c:v>
                </c:pt>
                <c:pt idx="4">
                  <c:v>0.33333333333333331</c:v>
                </c:pt>
                <c:pt idx="5">
                  <c:v>0.25641025641025639</c:v>
                </c:pt>
                <c:pt idx="6">
                  <c:v>0.23076923076923078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E-476B-BF8A-811D759B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9648"/>
        <c:axId val="515477192"/>
      </c:scatterChart>
      <c:valAx>
        <c:axId val="515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5477192"/>
        <c:crosses val="autoZero"/>
        <c:crossBetween val="midCat"/>
      </c:valAx>
      <c:valAx>
        <c:axId val="5154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546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TRR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 Glasses'!$G$2</c:f>
              <c:strCache>
                <c:ptCount val="1"/>
                <c:pt idx="0">
                  <c:v>FAR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Glasses'!$G$3:$G$9</c:f>
              <c:numCache>
                <c:formatCode>General</c:formatCode>
                <c:ptCount val="7"/>
                <c:pt idx="0">
                  <c:v>0.52564102564102566</c:v>
                </c:pt>
                <c:pt idx="1">
                  <c:v>0.38461538461538464</c:v>
                </c:pt>
                <c:pt idx="2">
                  <c:v>0.25641025641025639</c:v>
                </c:pt>
                <c:pt idx="3">
                  <c:v>0.23076923076923078</c:v>
                </c:pt>
                <c:pt idx="4">
                  <c:v>0.20512820512820512</c:v>
                </c:pt>
                <c:pt idx="5">
                  <c:v>2.564102564102564E-2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1-4F7C-9012-3294E18D9FF5}"/>
            </c:ext>
          </c:extLst>
        </c:ser>
        <c:ser>
          <c:idx val="1"/>
          <c:order val="1"/>
          <c:tx>
            <c:strRef>
              <c:f>'Without Glasses'!$J$2</c:f>
              <c:strCache>
                <c:ptCount val="1"/>
                <c:pt idx="0">
                  <c:v>TRR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Glasses'!$J$3:$J$9</c:f>
              <c:numCache>
                <c:formatCode>General</c:formatCode>
                <c:ptCount val="7"/>
                <c:pt idx="0">
                  <c:v>0.47435897435897434</c:v>
                </c:pt>
                <c:pt idx="1">
                  <c:v>0.61538461538461542</c:v>
                </c:pt>
                <c:pt idx="2">
                  <c:v>0.74358974358974361</c:v>
                </c:pt>
                <c:pt idx="3">
                  <c:v>0.76923076923076927</c:v>
                </c:pt>
                <c:pt idx="4">
                  <c:v>0.79487179487179482</c:v>
                </c:pt>
                <c:pt idx="5">
                  <c:v>0.97435897435897434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1-4F7C-9012-3294E18D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3136"/>
        <c:axId val="409395592"/>
      </c:scatterChart>
      <c:valAx>
        <c:axId val="4094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Thresholding</a:t>
                </a:r>
              </a:p>
            </c:rich>
          </c:tx>
          <c:layout>
            <c:manualLayout>
              <c:xMode val="edge"/>
              <c:yMode val="edge"/>
              <c:x val="0.46702668416447946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9395592"/>
        <c:crosses val="autoZero"/>
        <c:crossBetween val="midCat"/>
      </c:valAx>
      <c:valAx>
        <c:axId val="4093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940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and FRR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Glasses'!$I$4:$I$10</c:f>
              <c:numCache>
                <c:formatCode>General</c:formatCode>
                <c:ptCount val="7"/>
                <c:pt idx="0">
                  <c:v>0.80769230769230771</c:v>
                </c:pt>
                <c:pt idx="1">
                  <c:v>0.67948717948717952</c:v>
                </c:pt>
                <c:pt idx="2">
                  <c:v>0.47435897435897434</c:v>
                </c:pt>
                <c:pt idx="3">
                  <c:v>0.34615384615384615</c:v>
                </c:pt>
                <c:pt idx="4">
                  <c:v>0.24358974358974358</c:v>
                </c:pt>
                <c:pt idx="5">
                  <c:v>0.23076923076923078</c:v>
                </c:pt>
                <c:pt idx="6">
                  <c:v>6.4102564102564097E-2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68-4761-AEFC-CC8B6EA7D92F}"/>
            </c:ext>
          </c:extLst>
        </c:ser>
        <c:ser>
          <c:idx val="1"/>
          <c:order val="1"/>
          <c:tx>
            <c:v>FRR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Glasses'!$J$4:$J$10</c:f>
              <c:numCache>
                <c:formatCode>General</c:formatCode>
                <c:ptCount val="7"/>
                <c:pt idx="0">
                  <c:v>0.32051282051282054</c:v>
                </c:pt>
                <c:pt idx="1">
                  <c:v>0.48717948717948717</c:v>
                </c:pt>
                <c:pt idx="2">
                  <c:v>0.64102564102564108</c:v>
                </c:pt>
                <c:pt idx="3">
                  <c:v>0.71794871794871795</c:v>
                </c:pt>
                <c:pt idx="4">
                  <c:v>0.80769230769230771</c:v>
                </c:pt>
                <c:pt idx="5">
                  <c:v>0.84615384615384615</c:v>
                </c:pt>
                <c:pt idx="6">
                  <c:v>0.97435897435897434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68-4761-AEFC-CC8B6EA7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52008"/>
        <c:axId val="511851352"/>
      </c:scatterChart>
      <c:valAx>
        <c:axId val="5118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1851352"/>
        <c:crosses val="autoZero"/>
        <c:crossBetween val="midCat"/>
      </c:valAx>
      <c:valAx>
        <c:axId val="5118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185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Precision, Miscalculation, F1 Score Comparison</a:t>
            </a:r>
          </a:p>
        </c:rich>
      </c:tx>
      <c:layout>
        <c:manualLayout>
          <c:xMode val="edge"/>
          <c:yMode val="edge"/>
          <c:x val="0.11729498938106944"/>
          <c:y val="3.2268112496088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'Without Glasses'!$K$2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Glasses'!$K$3:$K$9</c:f>
              <c:numCache>
                <c:formatCode>General</c:formatCode>
                <c:ptCount val="7"/>
                <c:pt idx="0">
                  <c:v>0.67948717948717952</c:v>
                </c:pt>
                <c:pt idx="1">
                  <c:v>0.71794871794871795</c:v>
                </c:pt>
                <c:pt idx="2">
                  <c:v>0.71794871794871795</c:v>
                </c:pt>
                <c:pt idx="3">
                  <c:v>0.64102564102564108</c:v>
                </c:pt>
                <c:pt idx="4">
                  <c:v>0.5641025641025641</c:v>
                </c:pt>
                <c:pt idx="5">
                  <c:v>0.61538461538461542</c:v>
                </c:pt>
                <c:pt idx="6">
                  <c:v>0.61538461538461542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F-491E-B06E-6168635F0449}"/>
            </c:ext>
          </c:extLst>
        </c:ser>
        <c:ser>
          <c:idx val="1"/>
          <c:order val="1"/>
          <c:tx>
            <c:strRef>
              <c:f>'Without Glasses'!$L$2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Glasses'!$L$3:$L$9</c:f>
              <c:numCache>
                <c:formatCode>General</c:formatCode>
                <c:ptCount val="7"/>
                <c:pt idx="0">
                  <c:v>0.62727272727272732</c:v>
                </c:pt>
                <c:pt idx="1">
                  <c:v>0.68085106382978722</c:v>
                </c:pt>
                <c:pt idx="2">
                  <c:v>0.72972972972972971</c:v>
                </c:pt>
                <c:pt idx="3">
                  <c:v>0.68965517241379315</c:v>
                </c:pt>
                <c:pt idx="4">
                  <c:v>0.61904761904761907</c:v>
                </c:pt>
                <c:pt idx="5">
                  <c:v>0.90909090909090906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F-491E-B06E-6168635F0449}"/>
            </c:ext>
          </c:extLst>
        </c:ser>
        <c:ser>
          <c:idx val="2"/>
          <c:order val="2"/>
          <c:tx>
            <c:strRef>
              <c:f>'Without Glasses'!$M$2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Glasses'!$M$3:$M$9</c:f>
              <c:numCache>
                <c:formatCode>General</c:formatCode>
                <c:ptCount val="7"/>
                <c:pt idx="0">
                  <c:v>0.73404255319148937</c:v>
                </c:pt>
                <c:pt idx="1">
                  <c:v>0.7441860465116279</c:v>
                </c:pt>
                <c:pt idx="2">
                  <c:v>0.71052631578947367</c:v>
                </c:pt>
                <c:pt idx="3">
                  <c:v>0.58823529411764708</c:v>
                </c:pt>
                <c:pt idx="4">
                  <c:v>0.43333333333333335</c:v>
                </c:pt>
                <c:pt idx="5">
                  <c:v>0.39999999999999991</c:v>
                </c:pt>
                <c:pt idx="6">
                  <c:v>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F-491E-B06E-6168635F0449}"/>
            </c:ext>
          </c:extLst>
        </c:ser>
        <c:ser>
          <c:idx val="3"/>
          <c:order val="3"/>
          <c:tx>
            <c:strRef>
              <c:f>'Without Glasses'!$N$2</c:f>
              <c:strCache>
                <c:ptCount val="1"/>
                <c:pt idx="0">
                  <c:v>MISCLASSIFICATION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Glasses'!$N$3:$N$9</c:f>
              <c:numCache>
                <c:formatCode>General</c:formatCode>
                <c:ptCount val="7"/>
                <c:pt idx="0">
                  <c:v>0.32051282051282054</c:v>
                </c:pt>
                <c:pt idx="1">
                  <c:v>0.28205128205128205</c:v>
                </c:pt>
                <c:pt idx="2">
                  <c:v>0.28205128205128205</c:v>
                </c:pt>
                <c:pt idx="3">
                  <c:v>0.35897435897435898</c:v>
                </c:pt>
                <c:pt idx="4">
                  <c:v>0.4358974358974359</c:v>
                </c:pt>
                <c:pt idx="5">
                  <c:v>0.38461538461538464</c:v>
                </c:pt>
                <c:pt idx="6">
                  <c:v>0.38461538461538464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F-491E-B06E-6168635F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90648"/>
        <c:axId val="571589008"/>
      </c:scatterChart>
      <c:valAx>
        <c:axId val="5715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1589008"/>
        <c:crosses val="autoZero"/>
        <c:crossBetween val="midCat"/>
      </c:valAx>
      <c:valAx>
        <c:axId val="5715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159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FAR,</a:t>
            </a:r>
            <a:r>
              <a:rPr lang="en-US" baseline="0"/>
              <a:t> Accuracy and F1 Score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'Without Glasses'!$G$2</c:f>
              <c:strCache>
                <c:ptCount val="1"/>
                <c:pt idx="0">
                  <c:v>FAR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Glasses'!$G$3:$G$9</c:f>
              <c:numCache>
                <c:formatCode>General</c:formatCode>
                <c:ptCount val="7"/>
                <c:pt idx="0">
                  <c:v>0.52564102564102566</c:v>
                </c:pt>
                <c:pt idx="1">
                  <c:v>0.38461538461538464</c:v>
                </c:pt>
                <c:pt idx="2">
                  <c:v>0.25641025641025639</c:v>
                </c:pt>
                <c:pt idx="3">
                  <c:v>0.23076923076923078</c:v>
                </c:pt>
                <c:pt idx="4">
                  <c:v>0.20512820512820512</c:v>
                </c:pt>
                <c:pt idx="5">
                  <c:v>2.564102564102564E-2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E-4F93-AA64-72863E916E12}"/>
            </c:ext>
          </c:extLst>
        </c:ser>
        <c:ser>
          <c:idx val="1"/>
          <c:order val="1"/>
          <c:tx>
            <c:strRef>
              <c:f>'Without Glasses'!$K$2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Glasses'!$K$3:$K$9</c:f>
              <c:numCache>
                <c:formatCode>General</c:formatCode>
                <c:ptCount val="7"/>
                <c:pt idx="0">
                  <c:v>0.67948717948717952</c:v>
                </c:pt>
                <c:pt idx="1">
                  <c:v>0.71794871794871795</c:v>
                </c:pt>
                <c:pt idx="2">
                  <c:v>0.71794871794871795</c:v>
                </c:pt>
                <c:pt idx="3">
                  <c:v>0.64102564102564108</c:v>
                </c:pt>
                <c:pt idx="4">
                  <c:v>0.5641025641025641</c:v>
                </c:pt>
                <c:pt idx="5">
                  <c:v>0.61538461538461542</c:v>
                </c:pt>
                <c:pt idx="6">
                  <c:v>0.61538461538461542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E-4F93-AA64-72863E916E12}"/>
            </c:ext>
          </c:extLst>
        </c:ser>
        <c:ser>
          <c:idx val="2"/>
          <c:order val="2"/>
          <c:tx>
            <c:strRef>
              <c:f>'Without Glasses'!$M$2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Glasses'!$M$3:$M$9</c:f>
              <c:numCache>
                <c:formatCode>General</c:formatCode>
                <c:ptCount val="7"/>
                <c:pt idx="0">
                  <c:v>0.73404255319148937</c:v>
                </c:pt>
                <c:pt idx="1">
                  <c:v>0.7441860465116279</c:v>
                </c:pt>
                <c:pt idx="2">
                  <c:v>0.71052631578947367</c:v>
                </c:pt>
                <c:pt idx="3">
                  <c:v>0.58823529411764708</c:v>
                </c:pt>
                <c:pt idx="4">
                  <c:v>0.43333333333333335</c:v>
                </c:pt>
                <c:pt idx="5">
                  <c:v>0.39999999999999991</c:v>
                </c:pt>
                <c:pt idx="6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E-4F93-AA64-72863E91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40936"/>
        <c:axId val="574010104"/>
      </c:scatterChart>
      <c:valAx>
        <c:axId val="57404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5559601924759402"/>
              <c:y val="0.768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4010104"/>
        <c:crosses val="autoZero"/>
        <c:crossBetween val="midCat"/>
      </c:valAx>
      <c:valAx>
        <c:axId val="5740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40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FRR, Accuracy</a:t>
            </a:r>
            <a:r>
              <a:rPr lang="en-US" baseline="0"/>
              <a:t> and F1 Score Comparison</a:t>
            </a:r>
            <a:endParaRPr lang="en-US"/>
          </a:p>
        </c:rich>
      </c:tx>
      <c:layout>
        <c:manualLayout>
          <c:xMode val="edge"/>
          <c:yMode val="edge"/>
          <c:x val="0.1987777777777777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'Without Glasses'!$H$2</c:f>
              <c:strCache>
                <c:ptCount val="1"/>
                <c:pt idx="0">
                  <c:v>FRR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Glasses'!$H$3:$H$9</c:f>
              <c:numCache>
                <c:formatCode>General</c:formatCode>
                <c:ptCount val="7"/>
                <c:pt idx="0">
                  <c:v>0.11538461538461539</c:v>
                </c:pt>
                <c:pt idx="1">
                  <c:v>0.17948717948717949</c:v>
                </c:pt>
                <c:pt idx="2">
                  <c:v>0.30769230769230771</c:v>
                </c:pt>
                <c:pt idx="3">
                  <c:v>0.48717948717948717</c:v>
                </c:pt>
                <c:pt idx="4">
                  <c:v>0.66666666666666663</c:v>
                </c:pt>
                <c:pt idx="5">
                  <c:v>0.74358974358974361</c:v>
                </c:pt>
                <c:pt idx="6">
                  <c:v>0.76923076923076927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B-4B12-AA51-88E3E1C2C399}"/>
            </c:ext>
          </c:extLst>
        </c:ser>
        <c:ser>
          <c:idx val="1"/>
          <c:order val="1"/>
          <c:tx>
            <c:strRef>
              <c:f>'Without Glasses'!$K$2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Glasses'!$K$3:$K$9</c:f>
              <c:numCache>
                <c:formatCode>General</c:formatCode>
                <c:ptCount val="7"/>
                <c:pt idx="0">
                  <c:v>0.67948717948717952</c:v>
                </c:pt>
                <c:pt idx="1">
                  <c:v>0.71794871794871795</c:v>
                </c:pt>
                <c:pt idx="2">
                  <c:v>0.71794871794871795</c:v>
                </c:pt>
                <c:pt idx="3">
                  <c:v>0.64102564102564108</c:v>
                </c:pt>
                <c:pt idx="4">
                  <c:v>0.5641025641025641</c:v>
                </c:pt>
                <c:pt idx="5">
                  <c:v>0.61538461538461542</c:v>
                </c:pt>
                <c:pt idx="6">
                  <c:v>0.61538461538461542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B-4B12-AA51-88E3E1C2C399}"/>
            </c:ext>
          </c:extLst>
        </c:ser>
        <c:ser>
          <c:idx val="2"/>
          <c:order val="2"/>
          <c:tx>
            <c:strRef>
              <c:f>'Without Glasses'!$M$2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Glasses'!$M$3:$M$9</c:f>
              <c:numCache>
                <c:formatCode>General</c:formatCode>
                <c:ptCount val="7"/>
                <c:pt idx="0">
                  <c:v>0.73404255319148937</c:v>
                </c:pt>
                <c:pt idx="1">
                  <c:v>0.7441860465116279</c:v>
                </c:pt>
                <c:pt idx="2">
                  <c:v>0.71052631578947367</c:v>
                </c:pt>
                <c:pt idx="3">
                  <c:v>0.58823529411764708</c:v>
                </c:pt>
                <c:pt idx="4">
                  <c:v>0.43333333333333335</c:v>
                </c:pt>
                <c:pt idx="5">
                  <c:v>0.39999999999999991</c:v>
                </c:pt>
                <c:pt idx="6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EB-4B12-AA51-88E3E1C2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11184"/>
        <c:axId val="406307248"/>
      </c:scatterChart>
      <c:valAx>
        <c:axId val="4063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6307248"/>
        <c:crosses val="autoZero"/>
        <c:crossBetween val="midCat"/>
      </c:valAx>
      <c:valAx>
        <c:axId val="4063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63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TAR, Accuracy and F1 Score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'Without Glasses'!$I$2</c:f>
              <c:strCache>
                <c:ptCount val="1"/>
                <c:pt idx="0">
                  <c:v>TAR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Glasses'!$I$3:$I$9</c:f>
              <c:numCache>
                <c:formatCode>General</c:formatCode>
                <c:ptCount val="7"/>
                <c:pt idx="0">
                  <c:v>0.88461538461538458</c:v>
                </c:pt>
                <c:pt idx="1">
                  <c:v>0.82051282051282048</c:v>
                </c:pt>
                <c:pt idx="2">
                  <c:v>0.69230769230769229</c:v>
                </c:pt>
                <c:pt idx="3">
                  <c:v>0.51282051282051277</c:v>
                </c:pt>
                <c:pt idx="4">
                  <c:v>0.33333333333333331</c:v>
                </c:pt>
                <c:pt idx="5">
                  <c:v>0.25641025641025639</c:v>
                </c:pt>
                <c:pt idx="6">
                  <c:v>0.23076923076923078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C-419D-B59D-26FFB011A790}"/>
            </c:ext>
          </c:extLst>
        </c:ser>
        <c:ser>
          <c:idx val="1"/>
          <c:order val="1"/>
          <c:tx>
            <c:strRef>
              <c:f>'Without Glasses'!$K$2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Glasses'!$K$3:$K$9</c:f>
              <c:numCache>
                <c:formatCode>General</c:formatCode>
                <c:ptCount val="7"/>
                <c:pt idx="0">
                  <c:v>0.67948717948717952</c:v>
                </c:pt>
                <c:pt idx="1">
                  <c:v>0.71794871794871795</c:v>
                </c:pt>
                <c:pt idx="2">
                  <c:v>0.71794871794871795</c:v>
                </c:pt>
                <c:pt idx="3">
                  <c:v>0.64102564102564108</c:v>
                </c:pt>
                <c:pt idx="4">
                  <c:v>0.5641025641025641</c:v>
                </c:pt>
                <c:pt idx="5">
                  <c:v>0.61538461538461542</c:v>
                </c:pt>
                <c:pt idx="6">
                  <c:v>0.61538461538461542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C-419D-B59D-26FFB011A790}"/>
            </c:ext>
          </c:extLst>
        </c:ser>
        <c:ser>
          <c:idx val="2"/>
          <c:order val="2"/>
          <c:tx>
            <c:strRef>
              <c:f>'Without Glasses'!$M$2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Glasses'!$M$3:$M$9</c:f>
              <c:numCache>
                <c:formatCode>General</c:formatCode>
                <c:ptCount val="7"/>
                <c:pt idx="0">
                  <c:v>0.73404255319148937</c:v>
                </c:pt>
                <c:pt idx="1">
                  <c:v>0.7441860465116279</c:v>
                </c:pt>
                <c:pt idx="2">
                  <c:v>0.71052631578947367</c:v>
                </c:pt>
                <c:pt idx="3">
                  <c:v>0.58823529411764708</c:v>
                </c:pt>
                <c:pt idx="4">
                  <c:v>0.43333333333333335</c:v>
                </c:pt>
                <c:pt idx="5">
                  <c:v>0.39999999999999991</c:v>
                </c:pt>
                <c:pt idx="6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CC-419D-B59D-26FFB011A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60200"/>
        <c:axId val="578657248"/>
      </c:scatterChart>
      <c:valAx>
        <c:axId val="57866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8657248"/>
        <c:crosses val="autoZero"/>
        <c:crossBetween val="midCat"/>
      </c:valAx>
      <c:valAx>
        <c:axId val="5786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866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TRR,</a:t>
            </a:r>
            <a:r>
              <a:rPr lang="en-US" baseline="0"/>
              <a:t> Accuracy and F1 Score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'Without Glasses'!$J$2</c:f>
              <c:strCache>
                <c:ptCount val="1"/>
                <c:pt idx="0">
                  <c:v>TRR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Glasses'!$J$3:$J$9</c:f>
              <c:numCache>
                <c:formatCode>General</c:formatCode>
                <c:ptCount val="7"/>
                <c:pt idx="0">
                  <c:v>0.47435897435897434</c:v>
                </c:pt>
                <c:pt idx="1">
                  <c:v>0.61538461538461542</c:v>
                </c:pt>
                <c:pt idx="2">
                  <c:v>0.74358974358974361</c:v>
                </c:pt>
                <c:pt idx="3">
                  <c:v>0.76923076923076927</c:v>
                </c:pt>
                <c:pt idx="4">
                  <c:v>0.79487179487179482</c:v>
                </c:pt>
                <c:pt idx="5">
                  <c:v>0.97435897435897434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1-474E-8544-2DFDEC3A8EB8}"/>
            </c:ext>
          </c:extLst>
        </c:ser>
        <c:ser>
          <c:idx val="1"/>
          <c:order val="1"/>
          <c:tx>
            <c:strRef>
              <c:f>'Without Glasses'!$K$2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Glasses'!$K$3:$K$9</c:f>
              <c:numCache>
                <c:formatCode>General</c:formatCode>
                <c:ptCount val="7"/>
                <c:pt idx="0">
                  <c:v>0.67948717948717952</c:v>
                </c:pt>
                <c:pt idx="1">
                  <c:v>0.71794871794871795</c:v>
                </c:pt>
                <c:pt idx="2">
                  <c:v>0.71794871794871795</c:v>
                </c:pt>
                <c:pt idx="3">
                  <c:v>0.64102564102564108</c:v>
                </c:pt>
                <c:pt idx="4">
                  <c:v>0.5641025641025641</c:v>
                </c:pt>
                <c:pt idx="5">
                  <c:v>0.61538461538461542</c:v>
                </c:pt>
                <c:pt idx="6">
                  <c:v>0.61538461538461542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1-474E-8544-2DFDEC3A8EB8}"/>
            </c:ext>
          </c:extLst>
        </c:ser>
        <c:ser>
          <c:idx val="2"/>
          <c:order val="2"/>
          <c:tx>
            <c:strRef>
              <c:f>'Without Glasses'!$M$2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'Without Glasses'!$B$3:$B$9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'Without Glasses'!$M$3:$M$9</c:f>
              <c:numCache>
                <c:formatCode>General</c:formatCode>
                <c:ptCount val="7"/>
                <c:pt idx="0">
                  <c:v>0.73404255319148937</c:v>
                </c:pt>
                <c:pt idx="1">
                  <c:v>0.7441860465116279</c:v>
                </c:pt>
                <c:pt idx="2">
                  <c:v>0.71052631578947367</c:v>
                </c:pt>
                <c:pt idx="3">
                  <c:v>0.58823529411764708</c:v>
                </c:pt>
                <c:pt idx="4">
                  <c:v>0.43333333333333335</c:v>
                </c:pt>
                <c:pt idx="5">
                  <c:v>0.39999999999999991</c:v>
                </c:pt>
                <c:pt idx="6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D1-474E-8544-2DFDEC3A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43976"/>
        <c:axId val="575342664"/>
      </c:scatterChart>
      <c:valAx>
        <c:axId val="57534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5342664"/>
        <c:crosses val="autoZero"/>
        <c:crossBetween val="midCat"/>
      </c:valAx>
      <c:valAx>
        <c:axId val="5753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534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TRR</a:t>
            </a:r>
            <a:r>
              <a:rPr lang="en-US" baseline="0"/>
              <a:t> and TAR Comparison</a:t>
            </a:r>
            <a:endParaRPr lang="en-US"/>
          </a:p>
        </c:rich>
      </c:tx>
      <c:layout>
        <c:manualLayout>
          <c:xMode val="edge"/>
          <c:yMode val="edge"/>
          <c:x val="0.2456041119860017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Glasses'!$K$4:$K$10</c:f>
              <c:numCache>
                <c:formatCode>General</c:formatCode>
                <c:ptCount val="7"/>
                <c:pt idx="0">
                  <c:v>0.67948717948717952</c:v>
                </c:pt>
                <c:pt idx="1">
                  <c:v>0.51282051282051277</c:v>
                </c:pt>
                <c:pt idx="2">
                  <c:v>0.35897435897435898</c:v>
                </c:pt>
                <c:pt idx="3">
                  <c:v>0.28205128205128205</c:v>
                </c:pt>
                <c:pt idx="4">
                  <c:v>0.19230769230769232</c:v>
                </c:pt>
                <c:pt idx="5">
                  <c:v>0.15384615384615385</c:v>
                </c:pt>
                <c:pt idx="6">
                  <c:v>2.564102564102564E-2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88-4B2C-827C-0E5C265CC8E1}"/>
            </c:ext>
          </c:extLst>
        </c:ser>
        <c:ser>
          <c:idx val="1"/>
          <c:order val="1"/>
          <c:tx>
            <c:v>TRR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Glasses'!$L$4:$L$10</c:f>
              <c:numCache>
                <c:formatCode>General</c:formatCode>
                <c:ptCount val="7"/>
                <c:pt idx="0">
                  <c:v>0.19230769230769232</c:v>
                </c:pt>
                <c:pt idx="1">
                  <c:v>0.32051282051282054</c:v>
                </c:pt>
                <c:pt idx="2">
                  <c:v>0.52564102564102566</c:v>
                </c:pt>
                <c:pt idx="3">
                  <c:v>0.65384615384615385</c:v>
                </c:pt>
                <c:pt idx="4">
                  <c:v>0.75641025641025639</c:v>
                </c:pt>
                <c:pt idx="5">
                  <c:v>0.76923076923076927</c:v>
                </c:pt>
                <c:pt idx="6">
                  <c:v>0.9358974358974359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88-4B2C-827C-0E5C265C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280024"/>
        <c:axId val="569280680"/>
      </c:scatterChart>
      <c:valAx>
        <c:axId val="56928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9280680"/>
        <c:crosses val="autoZero"/>
        <c:crossBetween val="midCat"/>
      </c:valAx>
      <c:valAx>
        <c:axId val="56928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928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and TAR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Glasses'!$I$4:$I$10</c:f>
              <c:numCache>
                <c:formatCode>General</c:formatCode>
                <c:ptCount val="7"/>
                <c:pt idx="0">
                  <c:v>0.80769230769230771</c:v>
                </c:pt>
                <c:pt idx="1">
                  <c:v>0.67948717948717952</c:v>
                </c:pt>
                <c:pt idx="2">
                  <c:v>0.47435897435897434</c:v>
                </c:pt>
                <c:pt idx="3">
                  <c:v>0.34615384615384615</c:v>
                </c:pt>
                <c:pt idx="4">
                  <c:v>0.24358974358974358</c:v>
                </c:pt>
                <c:pt idx="5">
                  <c:v>0.23076923076923078</c:v>
                </c:pt>
                <c:pt idx="6">
                  <c:v>6.4102564102564097E-2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8C-493F-8045-14F8788F4BC1}"/>
            </c:ext>
          </c:extLst>
        </c:ser>
        <c:ser>
          <c:idx val="1"/>
          <c:order val="1"/>
          <c:tx>
            <c:v>TAR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Glasses'!$K$4:$K$10</c:f>
              <c:numCache>
                <c:formatCode>General</c:formatCode>
                <c:ptCount val="7"/>
                <c:pt idx="0">
                  <c:v>0.67948717948717952</c:v>
                </c:pt>
                <c:pt idx="1">
                  <c:v>0.51282051282051277</c:v>
                </c:pt>
                <c:pt idx="2">
                  <c:v>0.35897435897435898</c:v>
                </c:pt>
                <c:pt idx="3">
                  <c:v>0.28205128205128205</c:v>
                </c:pt>
                <c:pt idx="4">
                  <c:v>0.19230769230769232</c:v>
                </c:pt>
                <c:pt idx="5">
                  <c:v>0.15384615384615385</c:v>
                </c:pt>
                <c:pt idx="6">
                  <c:v>2.564102564102564E-2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8C-493F-8045-14F8788F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05784"/>
        <c:axId val="536307424"/>
      </c:scatterChart>
      <c:valAx>
        <c:axId val="53630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307424"/>
        <c:crosses val="autoZero"/>
        <c:crossBetween val="midCat"/>
      </c:valAx>
      <c:valAx>
        <c:axId val="536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630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FRR and TRR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Glasses'!$J$4:$J$10</c:f>
              <c:numCache>
                <c:formatCode>General</c:formatCode>
                <c:ptCount val="7"/>
                <c:pt idx="0">
                  <c:v>0.32051282051282054</c:v>
                </c:pt>
                <c:pt idx="1">
                  <c:v>0.48717948717948717</c:v>
                </c:pt>
                <c:pt idx="2">
                  <c:v>0.64102564102564108</c:v>
                </c:pt>
                <c:pt idx="3">
                  <c:v>0.71794871794871795</c:v>
                </c:pt>
                <c:pt idx="4">
                  <c:v>0.80769230769230771</c:v>
                </c:pt>
                <c:pt idx="5">
                  <c:v>0.84615384615384615</c:v>
                </c:pt>
                <c:pt idx="6">
                  <c:v>0.97435897435897434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F0-4755-A5DE-80A06D719338}"/>
            </c:ext>
          </c:extLst>
        </c:ser>
        <c:ser>
          <c:idx val="1"/>
          <c:order val="1"/>
          <c:tx>
            <c:v>TRR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Glasses'!$L$4:$L$10</c:f>
              <c:numCache>
                <c:formatCode>General</c:formatCode>
                <c:ptCount val="7"/>
                <c:pt idx="0">
                  <c:v>0.19230769230769232</c:v>
                </c:pt>
                <c:pt idx="1">
                  <c:v>0.32051282051282054</c:v>
                </c:pt>
                <c:pt idx="2">
                  <c:v>0.52564102564102566</c:v>
                </c:pt>
                <c:pt idx="3">
                  <c:v>0.65384615384615385</c:v>
                </c:pt>
                <c:pt idx="4">
                  <c:v>0.75641025641025639</c:v>
                </c:pt>
                <c:pt idx="5">
                  <c:v>0.76923076923076927</c:v>
                </c:pt>
                <c:pt idx="6">
                  <c:v>0.9358974358974359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F0-4755-A5DE-80A06D71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72472"/>
        <c:axId val="538578376"/>
      </c:scatterChart>
      <c:valAx>
        <c:axId val="53857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5367003499562554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8578376"/>
        <c:crosses val="autoZero"/>
        <c:crossBetween val="midCat"/>
      </c:valAx>
      <c:valAx>
        <c:axId val="53857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857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FRR and TAR</a:t>
            </a:r>
            <a:r>
              <a:rPr lang="en-US" baseline="0"/>
              <a:t> Comparison</a:t>
            </a:r>
            <a:endParaRPr lang="en-US"/>
          </a:p>
        </c:rich>
      </c:tx>
      <c:layout>
        <c:manualLayout>
          <c:xMode val="edge"/>
          <c:yMode val="edge"/>
          <c:x val="0.353937445319335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Glasses'!$J$4:$J$10</c:f>
              <c:numCache>
                <c:formatCode>General</c:formatCode>
                <c:ptCount val="7"/>
                <c:pt idx="0">
                  <c:v>0.32051282051282054</c:v>
                </c:pt>
                <c:pt idx="1">
                  <c:v>0.48717948717948717</c:v>
                </c:pt>
                <c:pt idx="2">
                  <c:v>0.64102564102564108</c:v>
                </c:pt>
                <c:pt idx="3">
                  <c:v>0.71794871794871795</c:v>
                </c:pt>
                <c:pt idx="4">
                  <c:v>0.80769230769230771</c:v>
                </c:pt>
                <c:pt idx="5">
                  <c:v>0.84615384615384615</c:v>
                </c:pt>
                <c:pt idx="6">
                  <c:v>0.97435897435897434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CC-40EB-8C2B-C4677E280243}"/>
            </c:ext>
          </c:extLst>
        </c:ser>
        <c:ser>
          <c:idx val="1"/>
          <c:order val="1"/>
          <c:tx>
            <c:v>TAR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Glasses'!$K$4:$K$10</c:f>
              <c:numCache>
                <c:formatCode>General</c:formatCode>
                <c:ptCount val="7"/>
                <c:pt idx="0">
                  <c:v>0.67948717948717952</c:v>
                </c:pt>
                <c:pt idx="1">
                  <c:v>0.51282051282051277</c:v>
                </c:pt>
                <c:pt idx="2">
                  <c:v>0.35897435897435898</c:v>
                </c:pt>
                <c:pt idx="3">
                  <c:v>0.28205128205128205</c:v>
                </c:pt>
                <c:pt idx="4">
                  <c:v>0.19230769230769232</c:v>
                </c:pt>
                <c:pt idx="5">
                  <c:v>0.15384615384615385</c:v>
                </c:pt>
                <c:pt idx="6">
                  <c:v>2.564102564102564E-2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CC-40EB-8C2B-C4677E28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9648"/>
        <c:axId val="515477192"/>
      </c:scatterChart>
      <c:valAx>
        <c:axId val="515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5477192"/>
        <c:crosses val="autoZero"/>
        <c:crossBetween val="midCat"/>
      </c:valAx>
      <c:valAx>
        <c:axId val="5154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1546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 TRR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Glasses'!$I$4:$I$10</c:f>
              <c:numCache>
                <c:formatCode>General</c:formatCode>
                <c:ptCount val="7"/>
                <c:pt idx="0">
                  <c:v>0.80769230769230771</c:v>
                </c:pt>
                <c:pt idx="1">
                  <c:v>0.67948717948717952</c:v>
                </c:pt>
                <c:pt idx="2">
                  <c:v>0.47435897435897434</c:v>
                </c:pt>
                <c:pt idx="3">
                  <c:v>0.34615384615384615</c:v>
                </c:pt>
                <c:pt idx="4">
                  <c:v>0.24358974358974358</c:v>
                </c:pt>
                <c:pt idx="5">
                  <c:v>0.23076923076923078</c:v>
                </c:pt>
                <c:pt idx="6">
                  <c:v>6.4102564102564097E-2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D2-4EFB-BB05-2E3887B907C6}"/>
            </c:ext>
          </c:extLst>
        </c:ser>
        <c:ser>
          <c:idx val="1"/>
          <c:order val="1"/>
          <c:tx>
            <c:v>TRR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Glasses'!$L$4:$L$10</c:f>
              <c:numCache>
                <c:formatCode>General</c:formatCode>
                <c:ptCount val="7"/>
                <c:pt idx="0">
                  <c:v>0.19230769230769232</c:v>
                </c:pt>
                <c:pt idx="1">
                  <c:v>0.32051282051282054</c:v>
                </c:pt>
                <c:pt idx="2">
                  <c:v>0.52564102564102566</c:v>
                </c:pt>
                <c:pt idx="3">
                  <c:v>0.65384615384615385</c:v>
                </c:pt>
                <c:pt idx="4">
                  <c:v>0.75641025641025639</c:v>
                </c:pt>
                <c:pt idx="5">
                  <c:v>0.76923076923076927</c:v>
                </c:pt>
                <c:pt idx="6">
                  <c:v>0.9358974358974359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D2-4EFB-BB05-2E3887B9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03136"/>
        <c:axId val="409395592"/>
      </c:scatterChart>
      <c:valAx>
        <c:axId val="4094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Thresholding</a:t>
                </a:r>
              </a:p>
            </c:rich>
          </c:tx>
          <c:layout>
            <c:manualLayout>
              <c:xMode val="edge"/>
              <c:yMode val="edge"/>
              <c:x val="0.46702668416447946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9395592"/>
        <c:crosses val="autoZero"/>
        <c:crossBetween val="midCat"/>
      </c:valAx>
      <c:valAx>
        <c:axId val="4093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0940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Precision, Miscalculation, F1 Score Comparison</a:t>
            </a:r>
          </a:p>
        </c:rich>
      </c:tx>
      <c:layout>
        <c:manualLayout>
          <c:xMode val="edge"/>
          <c:yMode val="edge"/>
          <c:x val="0.11729498938106944"/>
          <c:y val="3.22681124960887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Glasses'!$M$4:$M$10</c:f>
              <c:numCache>
                <c:formatCode>General</c:formatCode>
                <c:ptCount val="7"/>
                <c:pt idx="0">
                  <c:v>0.4358974358974359</c:v>
                </c:pt>
                <c:pt idx="1">
                  <c:v>0.41666666666666669</c:v>
                </c:pt>
                <c:pt idx="2">
                  <c:v>0.44230769230769229</c:v>
                </c:pt>
                <c:pt idx="3">
                  <c:v>0.46794871794871795</c:v>
                </c:pt>
                <c:pt idx="4">
                  <c:v>0.47435897435897434</c:v>
                </c:pt>
                <c:pt idx="5">
                  <c:v>0.46153846153846156</c:v>
                </c:pt>
                <c:pt idx="6">
                  <c:v>0.48076923076923078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09-43E3-A248-F3527047CCED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Glasses'!$N$4:$N$10</c:f>
              <c:numCache>
                <c:formatCode>General</c:formatCode>
                <c:ptCount val="7"/>
                <c:pt idx="0">
                  <c:v>0.45689655172413796</c:v>
                </c:pt>
                <c:pt idx="1">
                  <c:v>0.43010752688172044</c:v>
                </c:pt>
                <c:pt idx="2">
                  <c:v>0.43076923076923079</c:v>
                </c:pt>
                <c:pt idx="3">
                  <c:v>0.44897959183673469</c:v>
                </c:pt>
                <c:pt idx="4">
                  <c:v>0.44117647058823528</c:v>
                </c:pt>
                <c:pt idx="5">
                  <c:v>0.4</c:v>
                </c:pt>
                <c:pt idx="6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9-43E3-A248-F3527047CCED}"/>
            </c:ext>
          </c:extLst>
        </c:ser>
        <c:ser>
          <c:idx val="2"/>
          <c:order val="2"/>
          <c:tx>
            <c:v>F1SCORE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Glasses'!$O$4:$O$10</c:f>
              <c:numCache>
                <c:formatCode>General</c:formatCode>
                <c:ptCount val="7"/>
                <c:pt idx="0">
                  <c:v>0.54639175257731964</c:v>
                </c:pt>
                <c:pt idx="1">
                  <c:v>0.46783625730994144</c:v>
                </c:pt>
                <c:pt idx="2">
                  <c:v>0.39160839160839156</c:v>
                </c:pt>
                <c:pt idx="3">
                  <c:v>0.34645669291338588</c:v>
                </c:pt>
                <c:pt idx="4">
                  <c:v>0.2678571428571429</c:v>
                </c:pt>
                <c:pt idx="5">
                  <c:v>0.22222222222222221</c:v>
                </c:pt>
                <c:pt idx="6">
                  <c:v>4.7058823529411757E-2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09-43E3-A248-F3527047CCED}"/>
            </c:ext>
          </c:extLst>
        </c:ser>
        <c:ser>
          <c:idx val="3"/>
          <c:order val="3"/>
          <c:tx>
            <c:v>MISCLASSIFICATION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Glasses'!$P$4:$P$10</c:f>
              <c:numCache>
                <c:formatCode>General</c:formatCode>
                <c:ptCount val="7"/>
                <c:pt idx="0">
                  <c:v>0.5641025641025641</c:v>
                </c:pt>
                <c:pt idx="1">
                  <c:v>0.58333333333333337</c:v>
                </c:pt>
                <c:pt idx="2">
                  <c:v>0.55769230769230771</c:v>
                </c:pt>
                <c:pt idx="3">
                  <c:v>0.53205128205128205</c:v>
                </c:pt>
                <c:pt idx="4">
                  <c:v>0.52564102564102566</c:v>
                </c:pt>
                <c:pt idx="5">
                  <c:v>0.53846153846153844</c:v>
                </c:pt>
                <c:pt idx="6">
                  <c:v>0.51923076923076927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09-43E3-A248-F3527047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90648"/>
        <c:axId val="571589008"/>
      </c:scatterChart>
      <c:valAx>
        <c:axId val="57159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1589008"/>
        <c:crosses val="autoZero"/>
        <c:crossBetween val="midCat"/>
      </c:valAx>
      <c:valAx>
        <c:axId val="5715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159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FAR,</a:t>
            </a:r>
            <a:r>
              <a:rPr lang="en-US" baseline="0"/>
              <a:t> Accuracy and F1 Score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Glasses'!$I$4:$I$10</c:f>
              <c:numCache>
                <c:formatCode>General</c:formatCode>
                <c:ptCount val="7"/>
                <c:pt idx="0">
                  <c:v>0.80769230769230771</c:v>
                </c:pt>
                <c:pt idx="1">
                  <c:v>0.67948717948717952</c:v>
                </c:pt>
                <c:pt idx="2">
                  <c:v>0.47435897435897434</c:v>
                </c:pt>
                <c:pt idx="3">
                  <c:v>0.34615384615384615</c:v>
                </c:pt>
                <c:pt idx="4">
                  <c:v>0.24358974358974358</c:v>
                </c:pt>
                <c:pt idx="5">
                  <c:v>0.23076923076923078</c:v>
                </c:pt>
                <c:pt idx="6">
                  <c:v>6.4102564102564097E-2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68-4A6F-9FEF-FDAD55973CF5}"/>
            </c:ext>
          </c:extLst>
        </c:ser>
        <c:ser>
          <c:idx val="1"/>
          <c:order val="1"/>
          <c:tx>
            <c:v>ACCURACY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Glasses'!$M$4:$M$10</c:f>
              <c:numCache>
                <c:formatCode>General</c:formatCode>
                <c:ptCount val="7"/>
                <c:pt idx="0">
                  <c:v>0.4358974358974359</c:v>
                </c:pt>
                <c:pt idx="1">
                  <c:v>0.41666666666666669</c:v>
                </c:pt>
                <c:pt idx="2">
                  <c:v>0.44230769230769229</c:v>
                </c:pt>
                <c:pt idx="3">
                  <c:v>0.46794871794871795</c:v>
                </c:pt>
                <c:pt idx="4">
                  <c:v>0.47435897435897434</c:v>
                </c:pt>
                <c:pt idx="5">
                  <c:v>0.46153846153846156</c:v>
                </c:pt>
                <c:pt idx="6">
                  <c:v>0.48076923076923078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68-4A6F-9FEF-FDAD55973CF5}"/>
            </c:ext>
          </c:extLst>
        </c:ser>
        <c:ser>
          <c:idx val="2"/>
          <c:order val="2"/>
          <c:tx>
            <c:v>F1 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'With Glasses'!$D$4:$D$10</c:f>
              <c:numCache>
                <c:formatCode>General</c:formatCode>
                <c:ptCount val="7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</c:numCache>
            </c:numRef>
          </c:xVal>
          <c:yVal>
            <c:numRef>
              <c:f>'With Glasses'!$O$4:$O$10</c:f>
              <c:numCache>
                <c:formatCode>General</c:formatCode>
                <c:ptCount val="7"/>
                <c:pt idx="0">
                  <c:v>0.54639175257731964</c:v>
                </c:pt>
                <c:pt idx="1">
                  <c:v>0.46783625730994144</c:v>
                </c:pt>
                <c:pt idx="2">
                  <c:v>0.39160839160839156</c:v>
                </c:pt>
                <c:pt idx="3">
                  <c:v>0.34645669291338588</c:v>
                </c:pt>
                <c:pt idx="4">
                  <c:v>0.2678571428571429</c:v>
                </c:pt>
                <c:pt idx="5">
                  <c:v>0.22222222222222221</c:v>
                </c:pt>
                <c:pt idx="6">
                  <c:v>4.7058823529411757E-2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68-4A6F-9FEF-FDAD55973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040936"/>
        <c:axId val="574010104"/>
      </c:scatterChart>
      <c:valAx>
        <c:axId val="57404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>
            <c:manualLayout>
              <c:xMode val="edge"/>
              <c:yMode val="edge"/>
              <c:x val="0.45559601924759402"/>
              <c:y val="0.768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4010104"/>
        <c:crosses val="autoZero"/>
        <c:crossBetween val="midCat"/>
      </c:valAx>
      <c:valAx>
        <c:axId val="5740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7404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2507</xdr:colOff>
      <xdr:row>0</xdr:row>
      <xdr:rowOff>9525</xdr:rowOff>
    </xdr:from>
    <xdr:to>
      <xdr:col>25</xdr:col>
      <xdr:colOff>433136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6F0AC-65E1-4E33-94B2-855B0D2E4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238126</xdr:colOff>
      <xdr:row>13</xdr:row>
      <xdr:rowOff>171450</xdr:rowOff>
    </xdr:from>
    <xdr:to>
      <xdr:col>16</xdr:col>
      <xdr:colOff>342900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191E3-DD82-4873-B765-1EBD9A4E2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19051</xdr:colOff>
      <xdr:row>14</xdr:row>
      <xdr:rowOff>89648</xdr:rowOff>
    </xdr:from>
    <xdr:to>
      <xdr:col>4</xdr:col>
      <xdr:colOff>466726</xdr:colOff>
      <xdr:row>24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8411C-F068-45F3-8FE9-D1D713A36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247509</xdr:colOff>
      <xdr:row>14</xdr:row>
      <xdr:rowOff>28857</xdr:rowOff>
    </xdr:from>
    <xdr:to>
      <xdr:col>10</xdr:col>
      <xdr:colOff>581025</xdr:colOff>
      <xdr:row>25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2DEDD2-AE77-4A66-B4BD-E148EAD03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580184</xdr:colOff>
      <xdr:row>13</xdr:row>
      <xdr:rowOff>143450</xdr:rowOff>
    </xdr:from>
    <xdr:to>
      <xdr:col>27</xdr:col>
      <xdr:colOff>219075</xdr:colOff>
      <xdr:row>25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E86A8B-6A34-4352-BE63-90EC7CC0E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190501</xdr:colOff>
      <xdr:row>13</xdr:row>
      <xdr:rowOff>171451</xdr:rowOff>
    </xdr:from>
    <xdr:to>
      <xdr:col>22</xdr:col>
      <xdr:colOff>409576</xdr:colOff>
      <xdr:row>26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63AB83-02A3-436C-8AEB-8690EFA8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495300</xdr:colOff>
      <xdr:row>14</xdr:row>
      <xdr:rowOff>66675</xdr:rowOff>
    </xdr:from>
    <xdr:to>
      <xdr:col>32</xdr:col>
      <xdr:colOff>76200</xdr:colOff>
      <xdr:row>24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DAE9A4-3596-41FA-AB45-55C747AFB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276224</xdr:colOff>
      <xdr:row>42</xdr:row>
      <xdr:rowOff>123825</xdr:rowOff>
    </xdr:from>
    <xdr:to>
      <xdr:col>25</xdr:col>
      <xdr:colOff>219074</xdr:colOff>
      <xdr:row>57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CB74CC-6AD3-4741-A57F-2D39786B5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276225</xdr:colOff>
      <xdr:row>64</xdr:row>
      <xdr:rowOff>134470</xdr:rowOff>
    </xdr:from>
    <xdr:to>
      <xdr:col>7</xdr:col>
      <xdr:colOff>361950</xdr:colOff>
      <xdr:row>75</xdr:row>
      <xdr:rowOff>152399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CEA7E1-4242-4D96-9FE0-C023B539E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216555</xdr:colOff>
      <xdr:row>60</xdr:row>
      <xdr:rowOff>171450</xdr:rowOff>
    </xdr:from>
    <xdr:to>
      <xdr:col>13</xdr:col>
      <xdr:colOff>57151</xdr:colOff>
      <xdr:row>73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D88BF8-5895-436D-855C-BFE742B02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152401</xdr:colOff>
      <xdr:row>61</xdr:row>
      <xdr:rowOff>64153</xdr:rowOff>
    </xdr:from>
    <xdr:to>
      <xdr:col>18</xdr:col>
      <xdr:colOff>104775</xdr:colOff>
      <xdr:row>71</xdr:row>
      <xdr:rowOff>76201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731424-5420-488E-A689-5FDAA9357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361950</xdr:colOff>
      <xdr:row>61</xdr:row>
      <xdr:rowOff>152400</xdr:rowOff>
    </xdr:from>
    <xdr:to>
      <xdr:col>24</xdr:col>
      <xdr:colOff>85724</xdr:colOff>
      <xdr:row>73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5C14B2-7613-48EF-8465-D86DFE99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731924</xdr:colOff>
      <xdr:row>0</xdr:row>
      <xdr:rowOff>0</xdr:rowOff>
    </xdr:from>
    <xdr:to>
      <xdr:col>23</xdr:col>
      <xdr:colOff>200527</xdr:colOff>
      <xdr:row>12</xdr:row>
      <xdr:rowOff>60158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0570E-5E2E-481A-98D1-1E0D81CA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27573</xdr:colOff>
      <xdr:row>22</xdr:row>
      <xdr:rowOff>93999</xdr:rowOff>
    </xdr:from>
    <xdr:to>
      <xdr:col>14</xdr:col>
      <xdr:colOff>30079</xdr:colOff>
      <xdr:row>30</xdr:row>
      <xdr:rowOff>140370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FD530E-63EC-4F8F-B29D-B93CE70DC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541939</xdr:colOff>
      <xdr:row>11</xdr:row>
      <xdr:rowOff>8945</xdr:rowOff>
    </xdr:from>
    <xdr:to>
      <xdr:col>6</xdr:col>
      <xdr:colOff>290765</xdr:colOff>
      <xdr:row>22</xdr:row>
      <xdr:rowOff>80220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3404D6-1058-4F37-9A5D-CD281BE8C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471236</xdr:colOff>
      <xdr:row>13</xdr:row>
      <xdr:rowOff>51927</xdr:rowOff>
    </xdr:from>
    <xdr:to>
      <xdr:col>18</xdr:col>
      <xdr:colOff>417087</xdr:colOff>
      <xdr:row>22</xdr:row>
      <xdr:rowOff>60168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3ADDCB-B036-430C-8082-40CEB6AEE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120978</xdr:colOff>
      <xdr:row>13</xdr:row>
      <xdr:rowOff>24148</xdr:rowOff>
    </xdr:from>
    <xdr:to>
      <xdr:col>13</xdr:col>
      <xdr:colOff>10026</xdr:colOff>
      <xdr:row>21</xdr:row>
      <xdr:rowOff>100274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D9B562-D282-4A86-A334-C267A74C8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561473</xdr:colOff>
      <xdr:row>13</xdr:row>
      <xdr:rowOff>160421</xdr:rowOff>
    </xdr:from>
    <xdr:to>
      <xdr:col>24</xdr:col>
      <xdr:colOff>411079</xdr:colOff>
      <xdr:row>22</xdr:row>
      <xdr:rowOff>50132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0C09F27-EFB1-423C-A3F7-BAA1571F6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190501</xdr:colOff>
      <xdr:row>22</xdr:row>
      <xdr:rowOff>120326</xdr:rowOff>
    </xdr:from>
    <xdr:to>
      <xdr:col>6</xdr:col>
      <xdr:colOff>360948</xdr:colOff>
      <xdr:row>31</xdr:row>
      <xdr:rowOff>160422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626026-C108-4A24-9034-45A544D73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190500</xdr:colOff>
      <xdr:row>45</xdr:row>
      <xdr:rowOff>150403</xdr:rowOff>
    </xdr:from>
    <xdr:to>
      <xdr:col>25</xdr:col>
      <xdr:colOff>571500</xdr:colOff>
      <xdr:row>58</xdr:row>
      <xdr:rowOff>130350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903C007-63E7-42A8-9F61-0D00CE8DA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130342</xdr:colOff>
      <xdr:row>65</xdr:row>
      <xdr:rowOff>11659</xdr:rowOff>
    </xdr:from>
    <xdr:to>
      <xdr:col>7</xdr:col>
      <xdr:colOff>441158</xdr:colOff>
      <xdr:row>75</xdr:row>
      <xdr:rowOff>150406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1CDA8C4-052C-4F21-AE77-4E6E17F8C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448164</xdr:colOff>
      <xdr:row>64</xdr:row>
      <xdr:rowOff>120329</xdr:rowOff>
    </xdr:from>
    <xdr:to>
      <xdr:col>14</xdr:col>
      <xdr:colOff>30081</xdr:colOff>
      <xdr:row>76</xdr:row>
      <xdr:rowOff>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D6A663C-6F0A-47AB-BBBF-D50309587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120309</xdr:colOff>
      <xdr:row>63</xdr:row>
      <xdr:rowOff>157410</xdr:rowOff>
    </xdr:from>
    <xdr:to>
      <xdr:col>20</xdr:col>
      <xdr:colOff>370966</xdr:colOff>
      <xdr:row>75</xdr:row>
      <xdr:rowOff>160434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E007A4B-BAA6-40DE-A115-8B3BE43C4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240633</xdr:colOff>
      <xdr:row>63</xdr:row>
      <xdr:rowOff>50144</xdr:rowOff>
    </xdr:from>
    <xdr:to>
      <xdr:col>26</xdr:col>
      <xdr:colOff>511343</xdr:colOff>
      <xdr:row>74</xdr:row>
      <xdr:rowOff>90250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D2EEAC2-BDC6-4F3D-AD66-A72308CAC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D8E2-953D-4421-B634-F31AAF9F2A6B}">
  <dimension ref="A1:AK64"/>
  <sheetViews>
    <sheetView topLeftCell="A10" workbookViewId="0">
      <selection activeCell="D4" sqref="D4:F29"/>
    </sheetView>
  </sheetViews>
  <sheetFormatPr defaultRowHeight="15" x14ac:dyDescent="0.25"/>
  <cols>
    <col min="33" max="33" width="12.140625" customWidth="1"/>
  </cols>
  <sheetData>
    <row r="1" spans="1:37" x14ac:dyDescent="0.25">
      <c r="C1" s="55" t="s">
        <v>0</v>
      </c>
      <c r="D1" s="55"/>
      <c r="E1" s="55"/>
      <c r="F1" s="55"/>
      <c r="G1" s="1"/>
      <c r="H1" s="1"/>
      <c r="I1" s="55" t="s">
        <v>1</v>
      </c>
      <c r="J1" s="55"/>
      <c r="K1" s="55"/>
      <c r="O1" s="55" t="s">
        <v>0</v>
      </c>
      <c r="P1" s="55"/>
      <c r="Q1" s="55"/>
      <c r="R1" s="55"/>
      <c r="S1" s="1"/>
      <c r="T1" s="1"/>
      <c r="U1" s="55" t="s">
        <v>1</v>
      </c>
      <c r="V1" s="55"/>
      <c r="W1" s="55"/>
    </row>
    <row r="2" spans="1:37" x14ac:dyDescent="0.25">
      <c r="A2" s="48" t="s">
        <v>0</v>
      </c>
      <c r="B2" s="49" t="s">
        <v>2</v>
      </c>
      <c r="C2" s="46" t="s">
        <v>3</v>
      </c>
      <c r="D2" s="47"/>
      <c r="E2" s="47"/>
      <c r="F2" s="47"/>
      <c r="G2" s="52" t="s">
        <v>4</v>
      </c>
      <c r="H2" s="46" t="s">
        <v>3</v>
      </c>
      <c r="I2" s="47"/>
      <c r="J2" s="47"/>
      <c r="K2" s="47"/>
      <c r="L2" t="s">
        <v>21</v>
      </c>
      <c r="M2" s="48" t="s">
        <v>0</v>
      </c>
      <c r="N2" s="49" t="s">
        <v>2</v>
      </c>
      <c r="O2" s="46" t="s">
        <v>3</v>
      </c>
      <c r="P2" s="47"/>
      <c r="Q2" s="47"/>
      <c r="R2" s="47"/>
      <c r="S2" s="52" t="s">
        <v>4</v>
      </c>
      <c r="T2" s="46" t="s">
        <v>3</v>
      </c>
      <c r="U2" s="47"/>
      <c r="V2" s="47"/>
      <c r="W2" s="47"/>
      <c r="Y2" t="s">
        <v>22</v>
      </c>
      <c r="Z2" t="s">
        <v>25</v>
      </c>
      <c r="AA2" t="s">
        <v>26</v>
      </c>
      <c r="AB2" t="s">
        <v>23</v>
      </c>
      <c r="AC2" t="s">
        <v>24</v>
      </c>
      <c r="AD2" t="s">
        <v>27</v>
      </c>
      <c r="AE2" t="s">
        <v>28</v>
      </c>
      <c r="AF2" t="s">
        <v>29</v>
      </c>
      <c r="AG2" s="1" t="s">
        <v>30</v>
      </c>
      <c r="AH2" t="s">
        <v>31</v>
      </c>
      <c r="AI2" t="s">
        <v>32</v>
      </c>
      <c r="AJ2" t="s">
        <v>33</v>
      </c>
      <c r="AK2" t="s">
        <v>34</v>
      </c>
    </row>
    <row r="3" spans="1:37" ht="15.75" thickBot="1" x14ac:dyDescent="0.3">
      <c r="A3" s="48"/>
      <c r="B3" s="50"/>
      <c r="C3" s="2"/>
      <c r="D3" s="3" t="s">
        <v>5</v>
      </c>
      <c r="E3" s="3" t="s">
        <v>6</v>
      </c>
      <c r="F3" s="3" t="s">
        <v>7</v>
      </c>
      <c r="G3" s="56"/>
      <c r="H3" s="2"/>
      <c r="I3" s="3" t="s">
        <v>5</v>
      </c>
      <c r="J3" s="3" t="s">
        <v>6</v>
      </c>
      <c r="K3" s="3" t="s">
        <v>7</v>
      </c>
      <c r="L3">
        <v>135</v>
      </c>
      <c r="M3" s="48"/>
      <c r="N3" s="50"/>
      <c r="O3" s="2"/>
      <c r="P3" s="3" t="s">
        <v>5</v>
      </c>
      <c r="Q3" s="3" t="s">
        <v>6</v>
      </c>
      <c r="R3" s="3" t="s">
        <v>7</v>
      </c>
      <c r="S3" s="56"/>
      <c r="T3" s="2"/>
      <c r="U3" s="3" t="s">
        <v>5</v>
      </c>
      <c r="V3" s="3" t="s">
        <v>6</v>
      </c>
      <c r="W3" s="3" t="s">
        <v>7</v>
      </c>
      <c r="Y3">
        <v>125</v>
      </c>
      <c r="Z3">
        <f>SUM(U4:W16) + SUM(P17:R29)</f>
        <v>5</v>
      </c>
      <c r="AA3">
        <f>SUM(P37:R49) +SUM(U50:W62)</f>
        <v>76</v>
      </c>
      <c r="AB3">
        <f>SUM(P4:R16)+SUM(U17:W29)</f>
        <v>2</v>
      </c>
      <c r="AC3">
        <f>SUM(U37:W49) + SUM(P50:R62)</f>
        <v>73</v>
      </c>
      <c r="AD3">
        <f>(AB3+AC3)/(26*6)</f>
        <v>0.48076923076923078</v>
      </c>
      <c r="AE3">
        <f>Z3/(Z3+AC3)</f>
        <v>6.4102564102564097E-2</v>
      </c>
      <c r="AF3">
        <f>AA3/(AA3+AB3)</f>
        <v>0.97435897435897434</v>
      </c>
      <c r="AG3">
        <f>(Z3+AA3)/(26*6)</f>
        <v>0.51923076923076927</v>
      </c>
      <c r="AH3">
        <f>AB3/(AB3+Z3)</f>
        <v>0.2857142857142857</v>
      </c>
      <c r="AI3">
        <f>AB3/(AB3+AA3)</f>
        <v>2.564102564102564E-2</v>
      </c>
      <c r="AJ3">
        <f>AC3/(AC3+Z3)</f>
        <v>0.9358974358974359</v>
      </c>
      <c r="AK3">
        <f xml:space="preserve"> (2*AH3*AI3)/(AI3+AH3)</f>
        <v>4.7058823529411757E-2</v>
      </c>
    </row>
    <row r="4" spans="1:37" ht="15.75" thickBot="1" x14ac:dyDescent="0.3">
      <c r="A4" s="48"/>
      <c r="B4" s="50"/>
      <c r="C4" s="4" t="s">
        <v>8</v>
      </c>
      <c r="D4" s="5">
        <v>133</v>
      </c>
      <c r="E4" s="6">
        <v>117</v>
      </c>
      <c r="F4" s="7">
        <v>117</v>
      </c>
      <c r="G4" s="53"/>
      <c r="H4" s="4" t="s">
        <v>8</v>
      </c>
      <c r="I4" s="8">
        <v>111</v>
      </c>
      <c r="J4" s="9">
        <v>112</v>
      </c>
      <c r="K4" s="10">
        <v>133</v>
      </c>
      <c r="L4" s="12">
        <v>115</v>
      </c>
      <c r="M4" s="48"/>
      <c r="N4" s="50"/>
      <c r="O4" s="4" t="s">
        <v>8</v>
      </c>
      <c r="P4" s="5">
        <f t="shared" ref="P4:P23" si="0">IF(D4&gt;=$L$3,1,0)</f>
        <v>0</v>
      </c>
      <c r="Q4" s="5">
        <f t="shared" ref="Q4:Q23" si="1">IF(E4&gt;=$L$3,1,0)</f>
        <v>0</v>
      </c>
      <c r="R4" s="5">
        <f t="shared" ref="R4:R23" si="2">IF(F4&gt;=$L$3,1,0)</f>
        <v>0</v>
      </c>
      <c r="S4" s="53"/>
      <c r="T4" s="4" t="s">
        <v>8</v>
      </c>
      <c r="U4" s="8">
        <f t="shared" ref="U4:U29" si="3">IF(I4&gt;=$L$3,1,0)</f>
        <v>0</v>
      </c>
      <c r="V4" s="8">
        <f t="shared" ref="V4:V29" si="4">IF(J4&gt;=$L$3,1,0)</f>
        <v>0</v>
      </c>
      <c r="W4" s="8">
        <f t="shared" ref="W4:W29" si="5">IF(K4&gt;=$L$3,1,0)</f>
        <v>0</v>
      </c>
      <c r="Y4">
        <v>105</v>
      </c>
      <c r="Z4">
        <v>41</v>
      </c>
      <c r="AA4">
        <v>9</v>
      </c>
      <c r="AB4">
        <v>69</v>
      </c>
      <c r="AC4">
        <v>37</v>
      </c>
      <c r="AD4">
        <v>0.67948717948717952</v>
      </c>
      <c r="AE4">
        <v>0.52564102564102566</v>
      </c>
      <c r="AF4">
        <v>0.11538461538461539</v>
      </c>
      <c r="AG4">
        <v>0.32051282051282054</v>
      </c>
      <c r="AH4">
        <v>0.62727272727272732</v>
      </c>
      <c r="AI4">
        <v>0.88461538461538458</v>
      </c>
      <c r="AJ4">
        <v>0.47435897435897434</v>
      </c>
      <c r="AK4">
        <v>0.73404255319148937</v>
      </c>
    </row>
    <row r="5" spans="1:37" ht="15.75" thickBot="1" x14ac:dyDescent="0.3">
      <c r="A5" s="48"/>
      <c r="B5" s="50"/>
      <c r="C5" s="4" t="s">
        <v>9</v>
      </c>
      <c r="D5" s="11">
        <v>133</v>
      </c>
      <c r="E5" s="12">
        <v>114</v>
      </c>
      <c r="F5" s="13">
        <v>114</v>
      </c>
      <c r="G5" s="53"/>
      <c r="H5" s="4" t="s">
        <v>9</v>
      </c>
      <c r="I5" s="11">
        <v>117</v>
      </c>
      <c r="J5" s="12">
        <v>120</v>
      </c>
      <c r="K5" s="13">
        <v>135</v>
      </c>
      <c r="L5" s="12">
        <v>120</v>
      </c>
      <c r="M5" s="48"/>
      <c r="N5" s="50"/>
      <c r="O5" s="4" t="s">
        <v>9</v>
      </c>
      <c r="P5" s="5">
        <f t="shared" si="0"/>
        <v>0</v>
      </c>
      <c r="Q5" s="5">
        <f t="shared" si="1"/>
        <v>0</v>
      </c>
      <c r="R5" s="5">
        <f t="shared" si="2"/>
        <v>0</v>
      </c>
      <c r="S5" s="53"/>
      <c r="T5" s="4" t="s">
        <v>9</v>
      </c>
      <c r="U5" s="8">
        <f t="shared" si="3"/>
        <v>0</v>
      </c>
      <c r="V5" s="8">
        <f t="shared" si="4"/>
        <v>0</v>
      </c>
      <c r="W5" s="8">
        <f t="shared" si="5"/>
        <v>1</v>
      </c>
      <c r="Y5">
        <v>110</v>
      </c>
      <c r="Z5">
        <v>30</v>
      </c>
      <c r="AA5">
        <v>14</v>
      </c>
      <c r="AB5">
        <v>64</v>
      </c>
      <c r="AC5">
        <v>48</v>
      </c>
      <c r="AD5">
        <v>0.71794871794871795</v>
      </c>
      <c r="AE5">
        <v>0.38461538461538464</v>
      </c>
      <c r="AF5">
        <v>0.17948717948717949</v>
      </c>
      <c r="AG5">
        <v>0.28205128205128205</v>
      </c>
      <c r="AH5">
        <v>0.68085106382978722</v>
      </c>
      <c r="AI5">
        <v>0.82051282051282048</v>
      </c>
      <c r="AJ5">
        <v>0.61538461538461542</v>
      </c>
      <c r="AK5">
        <v>0.7441860465116279</v>
      </c>
    </row>
    <row r="6" spans="1:37" ht="15.75" thickBot="1" x14ac:dyDescent="0.3">
      <c r="A6" s="48"/>
      <c r="B6" s="50"/>
      <c r="C6" s="4" t="s">
        <v>10</v>
      </c>
      <c r="D6" s="11">
        <v>131</v>
      </c>
      <c r="E6" s="12">
        <v>107</v>
      </c>
      <c r="F6" s="13">
        <v>107</v>
      </c>
      <c r="G6" s="53"/>
      <c r="H6" s="4" t="s">
        <v>10</v>
      </c>
      <c r="I6" s="11">
        <v>107</v>
      </c>
      <c r="J6" s="12">
        <v>107</v>
      </c>
      <c r="K6" s="13">
        <v>134</v>
      </c>
      <c r="L6" s="12">
        <v>125</v>
      </c>
      <c r="M6" s="48"/>
      <c r="N6" s="50"/>
      <c r="O6" s="4" t="s">
        <v>10</v>
      </c>
      <c r="P6" s="5">
        <f t="shared" si="0"/>
        <v>0</v>
      </c>
      <c r="Q6" s="5">
        <f t="shared" si="1"/>
        <v>0</v>
      </c>
      <c r="R6" s="5">
        <f t="shared" si="2"/>
        <v>0</v>
      </c>
      <c r="S6" s="53"/>
      <c r="T6" s="4" t="s">
        <v>10</v>
      </c>
      <c r="U6" s="8">
        <f t="shared" si="3"/>
        <v>0</v>
      </c>
      <c r="V6" s="8">
        <f t="shared" si="4"/>
        <v>0</v>
      </c>
      <c r="W6" s="8">
        <f t="shared" si="5"/>
        <v>0</v>
      </c>
      <c r="Y6">
        <v>115</v>
      </c>
      <c r="Z6">
        <v>20</v>
      </c>
      <c r="AA6">
        <v>24</v>
      </c>
      <c r="AB6">
        <v>54</v>
      </c>
      <c r="AC6">
        <v>58</v>
      </c>
      <c r="AD6">
        <v>0.71794871794871795</v>
      </c>
      <c r="AE6">
        <v>0.25641025641025639</v>
      </c>
      <c r="AF6">
        <v>0.30769230769230771</v>
      </c>
      <c r="AG6">
        <v>0.28205128205128205</v>
      </c>
      <c r="AH6">
        <v>0.72972972972972971</v>
      </c>
      <c r="AI6">
        <v>0.69230769230769229</v>
      </c>
      <c r="AJ6">
        <v>0.74358974358974361</v>
      </c>
      <c r="AK6">
        <v>0.71052631578947367</v>
      </c>
    </row>
    <row r="7" spans="1:37" ht="15.75" thickBot="1" x14ac:dyDescent="0.3">
      <c r="A7" s="48"/>
      <c r="B7" s="50"/>
      <c r="C7" s="4" t="s">
        <v>11</v>
      </c>
      <c r="D7" s="11">
        <v>133</v>
      </c>
      <c r="E7" s="12">
        <v>105</v>
      </c>
      <c r="F7" s="13">
        <v>104</v>
      </c>
      <c r="G7" s="53"/>
      <c r="H7" s="4" t="s">
        <v>11</v>
      </c>
      <c r="I7" s="11">
        <v>105</v>
      </c>
      <c r="J7" s="12">
        <v>110</v>
      </c>
      <c r="K7" s="13">
        <v>135</v>
      </c>
      <c r="L7" s="12">
        <v>130</v>
      </c>
      <c r="M7" s="48"/>
      <c r="N7" s="50"/>
      <c r="O7" s="4" t="s">
        <v>11</v>
      </c>
      <c r="P7" s="5">
        <f t="shared" si="0"/>
        <v>0</v>
      </c>
      <c r="Q7" s="5">
        <f t="shared" si="1"/>
        <v>0</v>
      </c>
      <c r="R7" s="5">
        <f t="shared" si="2"/>
        <v>0</v>
      </c>
      <c r="S7" s="53"/>
      <c r="T7" s="4" t="s">
        <v>11</v>
      </c>
      <c r="U7" s="8">
        <f t="shared" si="3"/>
        <v>0</v>
      </c>
      <c r="V7" s="8">
        <f t="shared" si="4"/>
        <v>0</v>
      </c>
      <c r="W7" s="8">
        <f t="shared" si="5"/>
        <v>1</v>
      </c>
      <c r="Y7">
        <v>120</v>
      </c>
      <c r="Z7">
        <v>18</v>
      </c>
      <c r="AA7">
        <v>38</v>
      </c>
      <c r="AB7">
        <v>40</v>
      </c>
      <c r="AC7">
        <v>60</v>
      </c>
      <c r="AD7">
        <v>0.64102564102564108</v>
      </c>
      <c r="AE7">
        <v>0.23076923076923078</v>
      </c>
      <c r="AF7">
        <v>0.48717948717948717</v>
      </c>
      <c r="AG7">
        <v>0.35897435897435898</v>
      </c>
      <c r="AH7">
        <v>0.68965517241379315</v>
      </c>
      <c r="AI7">
        <v>0.51282051282051277</v>
      </c>
      <c r="AJ7">
        <v>0.76923076923076927</v>
      </c>
      <c r="AK7">
        <v>0.58823529411764708</v>
      </c>
    </row>
    <row r="8" spans="1:37" ht="15.75" thickBot="1" x14ac:dyDescent="0.3">
      <c r="A8" s="48"/>
      <c r="B8" s="50"/>
      <c r="C8" s="4" t="s">
        <v>12</v>
      </c>
      <c r="D8" s="11">
        <v>117</v>
      </c>
      <c r="E8" s="12">
        <v>131</v>
      </c>
      <c r="F8" s="13">
        <v>120</v>
      </c>
      <c r="G8" s="53"/>
      <c r="H8" s="4" t="s">
        <v>12</v>
      </c>
      <c r="I8" s="11">
        <v>97</v>
      </c>
      <c r="J8" s="12">
        <v>97</v>
      </c>
      <c r="K8" s="13">
        <v>96</v>
      </c>
      <c r="M8" s="48"/>
      <c r="N8" s="50"/>
      <c r="O8" s="4" t="s">
        <v>12</v>
      </c>
      <c r="P8" s="5">
        <f t="shared" si="0"/>
        <v>0</v>
      </c>
      <c r="Q8" s="5">
        <f t="shared" si="1"/>
        <v>0</v>
      </c>
      <c r="R8" s="5">
        <f t="shared" si="2"/>
        <v>0</v>
      </c>
      <c r="S8" s="53"/>
      <c r="T8" s="4" t="s">
        <v>12</v>
      </c>
      <c r="U8" s="8">
        <f t="shared" si="3"/>
        <v>0</v>
      </c>
      <c r="V8" s="8">
        <f t="shared" si="4"/>
        <v>0</v>
      </c>
      <c r="W8" s="8">
        <f t="shared" si="5"/>
        <v>0</v>
      </c>
      <c r="Y8">
        <v>125</v>
      </c>
      <c r="Z8">
        <v>16</v>
      </c>
      <c r="AA8">
        <v>52</v>
      </c>
      <c r="AB8">
        <v>26</v>
      </c>
      <c r="AC8">
        <v>62</v>
      </c>
      <c r="AD8">
        <v>0.5641025641025641</v>
      </c>
      <c r="AE8">
        <v>0.20512820512820512</v>
      </c>
      <c r="AF8">
        <v>0.66666666666666663</v>
      </c>
      <c r="AG8">
        <v>0.4358974358974359</v>
      </c>
      <c r="AH8">
        <v>0.61904761904761907</v>
      </c>
      <c r="AI8">
        <v>0.33333333333333331</v>
      </c>
      <c r="AJ8">
        <v>0.79487179487179482</v>
      </c>
      <c r="AK8">
        <v>0.43333333333333335</v>
      </c>
    </row>
    <row r="9" spans="1:37" ht="15.75" thickBot="1" x14ac:dyDescent="0.3">
      <c r="A9" s="48"/>
      <c r="B9" s="50"/>
      <c r="C9" s="4" t="s">
        <v>13</v>
      </c>
      <c r="D9" s="11">
        <v>100</v>
      </c>
      <c r="E9" s="12">
        <v>100</v>
      </c>
      <c r="F9" s="13">
        <v>109</v>
      </c>
      <c r="G9" s="53"/>
      <c r="H9" s="4" t="s">
        <v>13</v>
      </c>
      <c r="I9" s="11">
        <v>110</v>
      </c>
      <c r="J9" s="12">
        <v>111</v>
      </c>
      <c r="K9" s="13">
        <v>111</v>
      </c>
      <c r="M9" s="48"/>
      <c r="N9" s="50"/>
      <c r="O9" s="4" t="s">
        <v>13</v>
      </c>
      <c r="P9" s="5">
        <f t="shared" si="0"/>
        <v>0</v>
      </c>
      <c r="Q9" s="5">
        <f t="shared" si="1"/>
        <v>0</v>
      </c>
      <c r="R9" s="5">
        <f t="shared" si="2"/>
        <v>0</v>
      </c>
      <c r="S9" s="53"/>
      <c r="T9" s="4" t="s">
        <v>13</v>
      </c>
      <c r="U9" s="8">
        <f t="shared" si="3"/>
        <v>0</v>
      </c>
      <c r="V9" s="8">
        <f t="shared" si="4"/>
        <v>0</v>
      </c>
      <c r="W9" s="8">
        <f t="shared" si="5"/>
        <v>0</v>
      </c>
      <c r="Y9">
        <v>130</v>
      </c>
      <c r="Z9">
        <v>2</v>
      </c>
      <c r="AA9">
        <v>58</v>
      </c>
      <c r="AB9">
        <v>20</v>
      </c>
      <c r="AC9">
        <v>76</v>
      </c>
      <c r="AD9">
        <v>0.61538461538461542</v>
      </c>
      <c r="AE9">
        <v>2.564102564102564E-2</v>
      </c>
      <c r="AF9">
        <v>0.74358974358974361</v>
      </c>
      <c r="AG9">
        <v>0.38461538461538464</v>
      </c>
      <c r="AH9">
        <v>0.90909090909090906</v>
      </c>
      <c r="AI9">
        <v>0.25641025641025639</v>
      </c>
      <c r="AJ9">
        <v>0.97435897435897434</v>
      </c>
      <c r="AK9">
        <v>0.39999999999999991</v>
      </c>
    </row>
    <row r="10" spans="1:37" ht="15.75" thickBot="1" x14ac:dyDescent="0.3">
      <c r="A10" s="48"/>
      <c r="B10" s="50"/>
      <c r="C10" s="4" t="s">
        <v>14</v>
      </c>
      <c r="D10" s="11">
        <v>64</v>
      </c>
      <c r="E10" s="12">
        <v>65</v>
      </c>
      <c r="F10" s="13">
        <v>74</v>
      </c>
      <c r="G10" s="53"/>
      <c r="H10" s="4" t="s">
        <v>14</v>
      </c>
      <c r="I10" s="11">
        <v>64</v>
      </c>
      <c r="J10" s="12">
        <v>65</v>
      </c>
      <c r="K10" s="13">
        <v>74</v>
      </c>
      <c r="M10" s="48"/>
      <c r="N10" s="50"/>
      <c r="O10" s="4" t="s">
        <v>14</v>
      </c>
      <c r="P10" s="5">
        <f t="shared" si="0"/>
        <v>0</v>
      </c>
      <c r="Q10" s="5">
        <f t="shared" si="1"/>
        <v>0</v>
      </c>
      <c r="R10" s="5">
        <f t="shared" si="2"/>
        <v>0</v>
      </c>
      <c r="S10" s="53"/>
      <c r="T10" s="4" t="s">
        <v>14</v>
      </c>
      <c r="U10" s="8">
        <f t="shared" si="3"/>
        <v>0</v>
      </c>
      <c r="V10" s="8">
        <f t="shared" si="4"/>
        <v>0</v>
      </c>
      <c r="W10" s="8">
        <f t="shared" si="5"/>
        <v>0</v>
      </c>
      <c r="Y10">
        <v>135</v>
      </c>
      <c r="Z10">
        <v>0</v>
      </c>
      <c r="AA10">
        <v>60</v>
      </c>
      <c r="AB10">
        <v>18</v>
      </c>
      <c r="AC10">
        <v>78</v>
      </c>
      <c r="AD10">
        <v>0.61538461538461542</v>
      </c>
      <c r="AE10">
        <v>0</v>
      </c>
      <c r="AF10">
        <v>0.76923076923076927</v>
      </c>
      <c r="AG10">
        <v>0.38461538461538464</v>
      </c>
      <c r="AH10">
        <v>1</v>
      </c>
      <c r="AI10">
        <v>0.23076923076923078</v>
      </c>
      <c r="AJ10">
        <v>1</v>
      </c>
      <c r="AK10">
        <v>0.375</v>
      </c>
    </row>
    <row r="11" spans="1:37" ht="15.75" thickBot="1" x14ac:dyDescent="0.3">
      <c r="A11" s="48"/>
      <c r="B11" s="50"/>
      <c r="C11" s="4" t="s">
        <v>15</v>
      </c>
      <c r="D11" s="11">
        <v>110</v>
      </c>
      <c r="E11" s="12">
        <v>111</v>
      </c>
      <c r="F11" s="13">
        <v>111</v>
      </c>
      <c r="G11" s="53"/>
      <c r="H11" s="4" t="s">
        <v>15</v>
      </c>
      <c r="I11" s="11">
        <v>100</v>
      </c>
      <c r="J11" s="12">
        <v>100</v>
      </c>
      <c r="K11" s="13">
        <v>109</v>
      </c>
      <c r="M11" s="48"/>
      <c r="N11" s="50"/>
      <c r="O11" s="4" t="s">
        <v>15</v>
      </c>
      <c r="P11" s="5">
        <f t="shared" si="0"/>
        <v>0</v>
      </c>
      <c r="Q11" s="5">
        <f t="shared" si="1"/>
        <v>0</v>
      </c>
      <c r="R11" s="5">
        <f t="shared" si="2"/>
        <v>0</v>
      </c>
      <c r="S11" s="53"/>
      <c r="T11" s="4" t="s">
        <v>15</v>
      </c>
      <c r="U11" s="8">
        <f t="shared" si="3"/>
        <v>0</v>
      </c>
      <c r="V11" s="8">
        <f t="shared" si="4"/>
        <v>0</v>
      </c>
      <c r="W11" s="8">
        <f t="shared" si="5"/>
        <v>0</v>
      </c>
    </row>
    <row r="12" spans="1:37" ht="15.75" thickBot="1" x14ac:dyDescent="0.3">
      <c r="A12" s="48"/>
      <c r="B12" s="50"/>
      <c r="C12" s="4" t="s">
        <v>16</v>
      </c>
      <c r="D12" s="11">
        <v>97</v>
      </c>
      <c r="E12" s="12">
        <v>97</v>
      </c>
      <c r="F12" s="13">
        <v>96</v>
      </c>
      <c r="G12" s="53"/>
      <c r="H12" s="4" t="s">
        <v>16</v>
      </c>
      <c r="I12" s="11">
        <v>117</v>
      </c>
      <c r="J12" s="12">
        <v>131</v>
      </c>
      <c r="K12" s="13">
        <v>120</v>
      </c>
      <c r="M12" s="48"/>
      <c r="N12" s="50"/>
      <c r="O12" s="4" t="s">
        <v>16</v>
      </c>
      <c r="P12" s="5">
        <f t="shared" si="0"/>
        <v>0</v>
      </c>
      <c r="Q12" s="5">
        <f t="shared" si="1"/>
        <v>0</v>
      </c>
      <c r="R12" s="5">
        <f t="shared" si="2"/>
        <v>0</v>
      </c>
      <c r="S12" s="53"/>
      <c r="T12" s="4" t="s">
        <v>16</v>
      </c>
      <c r="U12" s="8">
        <f t="shared" si="3"/>
        <v>0</v>
      </c>
      <c r="V12" s="8">
        <f t="shared" si="4"/>
        <v>0</v>
      </c>
      <c r="W12" s="8">
        <f t="shared" si="5"/>
        <v>0</v>
      </c>
      <c r="Y12">
        <v>105</v>
      </c>
      <c r="Z12">
        <v>63</v>
      </c>
      <c r="AA12">
        <v>25</v>
      </c>
      <c r="AB12">
        <v>53</v>
      </c>
      <c r="AC12">
        <v>15</v>
      </c>
      <c r="AD12">
        <v>0.4358974358974359</v>
      </c>
      <c r="AE12">
        <v>0.80769230769230771</v>
      </c>
      <c r="AF12">
        <v>0.32051282051282054</v>
      </c>
      <c r="AG12">
        <v>0.5641025641025641</v>
      </c>
      <c r="AH12">
        <v>0.45689655172413796</v>
      </c>
      <c r="AI12">
        <v>0.67948717948717952</v>
      </c>
      <c r="AJ12">
        <v>0.19230769230769232</v>
      </c>
      <c r="AK12">
        <v>0.54639175257731964</v>
      </c>
    </row>
    <row r="13" spans="1:37" ht="15.75" thickBot="1" x14ac:dyDescent="0.3">
      <c r="A13" s="48"/>
      <c r="B13" s="50"/>
      <c r="C13" s="4" t="s">
        <v>17</v>
      </c>
      <c r="D13" s="11">
        <v>105</v>
      </c>
      <c r="E13" s="12">
        <v>110</v>
      </c>
      <c r="F13" s="13">
        <v>135</v>
      </c>
      <c r="G13" s="53"/>
      <c r="H13" s="4" t="s">
        <v>17</v>
      </c>
      <c r="I13" s="11">
        <v>133</v>
      </c>
      <c r="J13" s="12">
        <v>105</v>
      </c>
      <c r="K13" s="13">
        <v>104</v>
      </c>
      <c r="M13" s="48"/>
      <c r="N13" s="50"/>
      <c r="O13" s="4" t="s">
        <v>17</v>
      </c>
      <c r="P13" s="5">
        <f t="shared" si="0"/>
        <v>0</v>
      </c>
      <c r="Q13" s="5">
        <f t="shared" si="1"/>
        <v>0</v>
      </c>
      <c r="R13" s="5">
        <f t="shared" si="2"/>
        <v>1</v>
      </c>
      <c r="S13" s="53"/>
      <c r="T13" s="4" t="s">
        <v>17</v>
      </c>
      <c r="U13" s="8">
        <f t="shared" si="3"/>
        <v>0</v>
      </c>
      <c r="V13" s="8">
        <f t="shared" si="4"/>
        <v>0</v>
      </c>
      <c r="W13" s="8">
        <f t="shared" si="5"/>
        <v>0</v>
      </c>
      <c r="Y13">
        <v>110</v>
      </c>
      <c r="Z13">
        <v>53</v>
      </c>
      <c r="AA13">
        <v>38</v>
      </c>
      <c r="AB13">
        <v>40</v>
      </c>
      <c r="AC13">
        <v>25</v>
      </c>
      <c r="AD13">
        <v>0.41666666666666669</v>
      </c>
      <c r="AE13">
        <v>0.67948717948717952</v>
      </c>
      <c r="AF13">
        <v>0.48717948717948717</v>
      </c>
      <c r="AG13">
        <v>0.58333333333333337</v>
      </c>
      <c r="AH13">
        <v>0.43010752688172044</v>
      </c>
      <c r="AI13">
        <v>0.51282051282051277</v>
      </c>
      <c r="AJ13">
        <v>0.32051282051282054</v>
      </c>
      <c r="AK13">
        <v>0.46783625730994144</v>
      </c>
    </row>
    <row r="14" spans="1:37" ht="15.75" thickBot="1" x14ac:dyDescent="0.3">
      <c r="A14" s="48"/>
      <c r="B14" s="50"/>
      <c r="C14" s="4" t="s">
        <v>18</v>
      </c>
      <c r="D14" s="11">
        <v>107</v>
      </c>
      <c r="E14" s="12">
        <v>107</v>
      </c>
      <c r="F14" s="13">
        <v>134</v>
      </c>
      <c r="G14" s="53"/>
      <c r="H14" s="4" t="s">
        <v>18</v>
      </c>
      <c r="I14" s="11">
        <v>131</v>
      </c>
      <c r="J14" s="12">
        <v>107</v>
      </c>
      <c r="K14" s="13">
        <v>107</v>
      </c>
      <c r="M14" s="48"/>
      <c r="N14" s="50"/>
      <c r="O14" s="4" t="s">
        <v>18</v>
      </c>
      <c r="P14" s="5">
        <f t="shared" si="0"/>
        <v>0</v>
      </c>
      <c r="Q14" s="5">
        <f t="shared" si="1"/>
        <v>0</v>
      </c>
      <c r="R14" s="5">
        <f t="shared" si="2"/>
        <v>0</v>
      </c>
      <c r="S14" s="53"/>
      <c r="T14" s="4" t="s">
        <v>18</v>
      </c>
      <c r="U14" s="8">
        <f t="shared" si="3"/>
        <v>0</v>
      </c>
      <c r="V14" s="8">
        <f t="shared" si="4"/>
        <v>0</v>
      </c>
      <c r="W14" s="8">
        <f t="shared" si="5"/>
        <v>0</v>
      </c>
      <c r="Y14">
        <v>115</v>
      </c>
      <c r="Z14">
        <v>37</v>
      </c>
      <c r="AA14">
        <v>50</v>
      </c>
      <c r="AB14">
        <v>28</v>
      </c>
      <c r="AC14">
        <v>41</v>
      </c>
      <c r="AD14">
        <v>0.44230769230769229</v>
      </c>
      <c r="AE14">
        <v>0.47435897435897434</v>
      </c>
      <c r="AF14">
        <v>0.64102564102564108</v>
      </c>
      <c r="AG14">
        <v>0.55769230769230771</v>
      </c>
      <c r="AH14">
        <v>0.43076923076923079</v>
      </c>
      <c r="AI14">
        <v>0.35897435897435898</v>
      </c>
      <c r="AJ14">
        <v>0.52564102564102566</v>
      </c>
      <c r="AK14">
        <v>0.39160839160839156</v>
      </c>
    </row>
    <row r="15" spans="1:37" ht="15.75" thickBot="1" x14ac:dyDescent="0.3">
      <c r="A15" s="48"/>
      <c r="B15" s="50"/>
      <c r="C15" s="4" t="s">
        <v>19</v>
      </c>
      <c r="D15" s="11">
        <v>117</v>
      </c>
      <c r="E15" s="12">
        <v>120</v>
      </c>
      <c r="F15" s="13">
        <v>135</v>
      </c>
      <c r="G15" s="53"/>
      <c r="H15" s="4" t="s">
        <v>19</v>
      </c>
      <c r="I15" s="11">
        <v>133</v>
      </c>
      <c r="J15" s="12">
        <v>114</v>
      </c>
      <c r="K15" s="13">
        <v>114</v>
      </c>
      <c r="M15" s="48"/>
      <c r="N15" s="50"/>
      <c r="O15" s="4" t="s">
        <v>19</v>
      </c>
      <c r="P15" s="5">
        <f t="shared" si="0"/>
        <v>0</v>
      </c>
      <c r="Q15" s="5">
        <f t="shared" si="1"/>
        <v>0</v>
      </c>
      <c r="R15" s="5">
        <f t="shared" si="2"/>
        <v>1</v>
      </c>
      <c r="S15" s="53"/>
      <c r="T15" s="4" t="s">
        <v>19</v>
      </c>
      <c r="U15" s="8">
        <f t="shared" si="3"/>
        <v>0</v>
      </c>
      <c r="V15" s="8">
        <f t="shared" si="4"/>
        <v>0</v>
      </c>
      <c r="W15" s="8">
        <f t="shared" si="5"/>
        <v>0</v>
      </c>
      <c r="Y15">
        <v>120</v>
      </c>
      <c r="Z15">
        <v>27</v>
      </c>
      <c r="AA15">
        <v>56</v>
      </c>
      <c r="AB15">
        <v>22</v>
      </c>
      <c r="AC15">
        <v>51</v>
      </c>
      <c r="AD15">
        <v>0.46794871794871795</v>
      </c>
      <c r="AE15">
        <v>0.34615384615384615</v>
      </c>
      <c r="AF15">
        <v>0.71794871794871795</v>
      </c>
      <c r="AG15">
        <v>0.53205128205128205</v>
      </c>
      <c r="AH15">
        <v>0.44897959183673469</v>
      </c>
      <c r="AI15">
        <v>0.28205128205128205</v>
      </c>
      <c r="AJ15">
        <v>0.65384615384615385</v>
      </c>
      <c r="AK15">
        <v>0.34645669291338588</v>
      </c>
    </row>
    <row r="16" spans="1:37" ht="15.75" thickBot="1" x14ac:dyDescent="0.3">
      <c r="A16" s="48"/>
      <c r="B16" s="51"/>
      <c r="C16" s="4" t="s">
        <v>20</v>
      </c>
      <c r="D16" s="14">
        <v>111</v>
      </c>
      <c r="E16" s="15">
        <v>112</v>
      </c>
      <c r="F16" s="16">
        <v>133</v>
      </c>
      <c r="G16" s="54"/>
      <c r="H16" s="4" t="s">
        <v>20</v>
      </c>
      <c r="I16" s="14">
        <v>133</v>
      </c>
      <c r="J16" s="15">
        <v>117</v>
      </c>
      <c r="K16" s="16">
        <v>117</v>
      </c>
      <c r="M16" s="48"/>
      <c r="N16" s="51"/>
      <c r="O16" s="4" t="s">
        <v>20</v>
      </c>
      <c r="P16" s="5">
        <f t="shared" si="0"/>
        <v>0</v>
      </c>
      <c r="Q16" s="5">
        <f t="shared" si="1"/>
        <v>0</v>
      </c>
      <c r="R16" s="5">
        <f t="shared" si="2"/>
        <v>0</v>
      </c>
      <c r="S16" s="54"/>
      <c r="T16" s="4" t="s">
        <v>20</v>
      </c>
      <c r="U16" s="8">
        <f t="shared" si="3"/>
        <v>0</v>
      </c>
      <c r="V16" s="8">
        <f t="shared" si="4"/>
        <v>0</v>
      </c>
      <c r="W16" s="8">
        <f t="shared" si="5"/>
        <v>0</v>
      </c>
      <c r="Y16">
        <v>125</v>
      </c>
      <c r="Z16">
        <v>19</v>
      </c>
      <c r="AA16">
        <v>63</v>
      </c>
      <c r="AB16">
        <v>15</v>
      </c>
      <c r="AC16">
        <v>59</v>
      </c>
      <c r="AD16">
        <v>0.47435897435897434</v>
      </c>
      <c r="AE16">
        <v>0.24358974358974358</v>
      </c>
      <c r="AF16">
        <v>0.80769230769230771</v>
      </c>
      <c r="AG16">
        <v>0.52564102564102566</v>
      </c>
      <c r="AH16">
        <v>0.44117647058823528</v>
      </c>
      <c r="AI16">
        <v>0.19230769230769232</v>
      </c>
      <c r="AJ16">
        <v>0.75641025641025639</v>
      </c>
      <c r="AK16">
        <v>0.2678571428571429</v>
      </c>
    </row>
    <row r="17" spans="1:37" ht="15.75" thickBot="1" x14ac:dyDescent="0.3">
      <c r="A17" s="48" t="s">
        <v>1</v>
      </c>
      <c r="B17" s="49" t="s">
        <v>2</v>
      </c>
      <c r="C17" s="4" t="s">
        <v>8</v>
      </c>
      <c r="D17" s="8">
        <f>I4+5</f>
        <v>116</v>
      </c>
      <c r="E17" s="8">
        <f>J4+7</f>
        <v>119</v>
      </c>
      <c r="F17" s="10">
        <v>133</v>
      </c>
      <c r="G17" s="52" t="s">
        <v>4</v>
      </c>
      <c r="H17" s="4" t="s">
        <v>8</v>
      </c>
      <c r="I17" s="5">
        <v>123</v>
      </c>
      <c r="J17" s="6">
        <v>114</v>
      </c>
      <c r="K17" s="7">
        <v>112</v>
      </c>
      <c r="M17" s="48" t="s">
        <v>1</v>
      </c>
      <c r="N17" s="49" t="s">
        <v>2</v>
      </c>
      <c r="O17" s="4" t="s">
        <v>8</v>
      </c>
      <c r="P17" s="5">
        <f t="shared" si="0"/>
        <v>0</v>
      </c>
      <c r="Q17" s="5">
        <f t="shared" si="1"/>
        <v>0</v>
      </c>
      <c r="R17" s="5">
        <f t="shared" si="2"/>
        <v>0</v>
      </c>
      <c r="S17" s="52" t="s">
        <v>4</v>
      </c>
      <c r="T17" s="4" t="s">
        <v>8</v>
      </c>
      <c r="U17" s="8">
        <f t="shared" si="3"/>
        <v>0</v>
      </c>
      <c r="V17" s="8">
        <f t="shared" si="4"/>
        <v>0</v>
      </c>
      <c r="W17" s="8">
        <f t="shared" si="5"/>
        <v>0</v>
      </c>
      <c r="Y17">
        <v>130</v>
      </c>
      <c r="Z17">
        <v>18</v>
      </c>
      <c r="AA17">
        <v>66</v>
      </c>
      <c r="AB17">
        <v>12</v>
      </c>
      <c r="AC17">
        <v>60</v>
      </c>
      <c r="AD17">
        <v>0.46153846153846156</v>
      </c>
      <c r="AE17">
        <v>0.23076923076923078</v>
      </c>
      <c r="AF17">
        <v>0.84615384615384615</v>
      </c>
      <c r="AG17">
        <v>0.53846153846153844</v>
      </c>
      <c r="AH17">
        <v>0.4</v>
      </c>
      <c r="AI17">
        <v>0.15384615384615385</v>
      </c>
      <c r="AJ17">
        <v>0.76923076923076927</v>
      </c>
      <c r="AK17">
        <v>0.22222222222222221</v>
      </c>
    </row>
    <row r="18" spans="1:37" ht="15.75" thickBot="1" x14ac:dyDescent="0.3">
      <c r="A18" s="48"/>
      <c r="B18" s="50"/>
      <c r="C18" s="4" t="s">
        <v>9</v>
      </c>
      <c r="D18" s="8">
        <f t="shared" ref="D18:D25" si="6">I5+5</f>
        <v>122</v>
      </c>
      <c r="E18" s="8">
        <f t="shared" ref="E18:F29" si="7">J5+7</f>
        <v>127</v>
      </c>
      <c r="F18" s="13">
        <v>135</v>
      </c>
      <c r="G18" s="53"/>
      <c r="H18" s="4" t="s">
        <v>9</v>
      </c>
      <c r="I18" s="11">
        <v>123</v>
      </c>
      <c r="J18" s="12">
        <v>111</v>
      </c>
      <c r="K18" s="13">
        <v>109</v>
      </c>
      <c r="M18" s="48"/>
      <c r="N18" s="50"/>
      <c r="O18" s="4" t="s">
        <v>9</v>
      </c>
      <c r="P18" s="5">
        <f t="shared" si="0"/>
        <v>0</v>
      </c>
      <c r="Q18" s="5">
        <f t="shared" si="1"/>
        <v>0</v>
      </c>
      <c r="R18" s="5">
        <f t="shared" si="2"/>
        <v>1</v>
      </c>
      <c r="S18" s="53"/>
      <c r="T18" s="4" t="s">
        <v>9</v>
      </c>
      <c r="U18" s="8">
        <f t="shared" si="3"/>
        <v>0</v>
      </c>
      <c r="V18" s="8">
        <f t="shared" si="4"/>
        <v>0</v>
      </c>
      <c r="W18" s="8">
        <f t="shared" si="5"/>
        <v>0</v>
      </c>
      <c r="Y18">
        <v>135</v>
      </c>
      <c r="Z18">
        <v>5</v>
      </c>
      <c r="AA18">
        <v>76</v>
      </c>
      <c r="AB18">
        <v>2</v>
      </c>
      <c r="AC18">
        <v>73</v>
      </c>
      <c r="AD18">
        <v>0.48076923076923078</v>
      </c>
      <c r="AE18">
        <v>6.4102564102564097E-2</v>
      </c>
      <c r="AF18">
        <v>0.97435897435897434</v>
      </c>
      <c r="AG18">
        <v>0.51923076923076927</v>
      </c>
      <c r="AH18">
        <v>0.2857142857142857</v>
      </c>
      <c r="AI18">
        <v>2.564102564102564E-2</v>
      </c>
      <c r="AJ18">
        <v>0.9358974358974359</v>
      </c>
      <c r="AK18">
        <v>4.7058823529411757E-2</v>
      </c>
    </row>
    <row r="19" spans="1:37" ht="15.75" thickBot="1" x14ac:dyDescent="0.3">
      <c r="A19" s="48"/>
      <c r="B19" s="50"/>
      <c r="C19" s="4" t="s">
        <v>10</v>
      </c>
      <c r="D19" s="8">
        <f t="shared" si="6"/>
        <v>112</v>
      </c>
      <c r="E19" s="8">
        <f t="shared" si="7"/>
        <v>114</v>
      </c>
      <c r="F19" s="13">
        <v>134</v>
      </c>
      <c r="G19" s="53"/>
      <c r="H19" s="4" t="s">
        <v>10</v>
      </c>
      <c r="I19" s="11">
        <v>121</v>
      </c>
      <c r="J19" s="12">
        <v>104</v>
      </c>
      <c r="K19" s="13">
        <v>102</v>
      </c>
      <c r="M19" s="48"/>
      <c r="N19" s="50"/>
      <c r="O19" s="4" t="s">
        <v>10</v>
      </c>
      <c r="P19" s="5">
        <f t="shared" si="0"/>
        <v>0</v>
      </c>
      <c r="Q19" s="5">
        <f t="shared" si="1"/>
        <v>0</v>
      </c>
      <c r="R19" s="5">
        <f t="shared" si="2"/>
        <v>0</v>
      </c>
      <c r="S19" s="53"/>
      <c r="T19" s="4" t="s">
        <v>10</v>
      </c>
      <c r="U19" s="8">
        <f t="shared" si="3"/>
        <v>0</v>
      </c>
      <c r="V19" s="8">
        <f t="shared" si="4"/>
        <v>0</v>
      </c>
      <c r="W19" s="8">
        <f t="shared" si="5"/>
        <v>0</v>
      </c>
    </row>
    <row r="20" spans="1:37" ht="15.75" thickBot="1" x14ac:dyDescent="0.3">
      <c r="A20" s="48"/>
      <c r="B20" s="50"/>
      <c r="C20" s="4" t="s">
        <v>11</v>
      </c>
      <c r="D20" s="8">
        <f t="shared" si="6"/>
        <v>110</v>
      </c>
      <c r="E20" s="8">
        <f t="shared" si="7"/>
        <v>117</v>
      </c>
      <c r="F20" s="13">
        <v>135</v>
      </c>
      <c r="G20" s="53"/>
      <c r="H20" s="4" t="s">
        <v>11</v>
      </c>
      <c r="I20" s="11">
        <v>133</v>
      </c>
      <c r="J20" s="12">
        <v>105</v>
      </c>
      <c r="K20" s="13">
        <v>104</v>
      </c>
      <c r="M20" s="48"/>
      <c r="N20" s="50"/>
      <c r="O20" s="4" t="s">
        <v>11</v>
      </c>
      <c r="P20" s="5">
        <f t="shared" si="0"/>
        <v>0</v>
      </c>
      <c r="Q20" s="5">
        <f t="shared" si="1"/>
        <v>0</v>
      </c>
      <c r="R20" s="5">
        <f t="shared" si="2"/>
        <v>1</v>
      </c>
      <c r="S20" s="53"/>
      <c r="T20" s="4" t="s">
        <v>11</v>
      </c>
      <c r="U20" s="8">
        <f t="shared" si="3"/>
        <v>0</v>
      </c>
      <c r="V20" s="8">
        <f t="shared" si="4"/>
        <v>0</v>
      </c>
      <c r="W20" s="8">
        <f t="shared" si="5"/>
        <v>0</v>
      </c>
    </row>
    <row r="21" spans="1:37" ht="15.75" thickBot="1" x14ac:dyDescent="0.3">
      <c r="A21" s="48"/>
      <c r="B21" s="50"/>
      <c r="C21" s="4" t="s">
        <v>12</v>
      </c>
      <c r="D21" s="8">
        <f t="shared" si="6"/>
        <v>102</v>
      </c>
      <c r="E21" s="8">
        <f t="shared" si="7"/>
        <v>104</v>
      </c>
      <c r="F21" s="8">
        <f>K8+3</f>
        <v>99</v>
      </c>
      <c r="G21" s="53"/>
      <c r="H21" s="4" t="s">
        <v>12</v>
      </c>
      <c r="I21" s="11">
        <v>123</v>
      </c>
      <c r="J21" s="12">
        <v>102</v>
      </c>
      <c r="K21" s="13">
        <v>99</v>
      </c>
      <c r="M21" s="48"/>
      <c r="N21" s="50"/>
      <c r="O21" s="4" t="s">
        <v>12</v>
      </c>
      <c r="P21" s="5">
        <f t="shared" si="0"/>
        <v>0</v>
      </c>
      <c r="Q21" s="5">
        <f t="shared" si="1"/>
        <v>0</v>
      </c>
      <c r="R21" s="5">
        <f t="shared" si="2"/>
        <v>0</v>
      </c>
      <c r="S21" s="53"/>
      <c r="T21" s="4" t="s">
        <v>12</v>
      </c>
      <c r="U21" s="8">
        <f t="shared" si="3"/>
        <v>0</v>
      </c>
      <c r="V21" s="8">
        <f t="shared" si="4"/>
        <v>0</v>
      </c>
      <c r="W21" s="8">
        <f t="shared" si="5"/>
        <v>0</v>
      </c>
    </row>
    <row r="22" spans="1:37" ht="15.75" thickBot="1" x14ac:dyDescent="0.3">
      <c r="A22" s="48"/>
      <c r="B22" s="50"/>
      <c r="C22" s="4" t="s">
        <v>13</v>
      </c>
      <c r="D22" s="8">
        <f t="shared" si="6"/>
        <v>115</v>
      </c>
      <c r="E22" s="8">
        <f t="shared" si="7"/>
        <v>118</v>
      </c>
      <c r="F22" s="8">
        <f t="shared" ref="F22:F29" si="8">K9+3</f>
        <v>114</v>
      </c>
      <c r="G22" s="53"/>
      <c r="H22" s="4" t="s">
        <v>13</v>
      </c>
      <c r="I22" s="11">
        <v>107</v>
      </c>
      <c r="J22" s="12">
        <v>128</v>
      </c>
      <c r="K22" s="13">
        <v>115</v>
      </c>
      <c r="M22" s="48"/>
      <c r="N22" s="50"/>
      <c r="O22" s="4" t="s">
        <v>13</v>
      </c>
      <c r="P22" s="5">
        <f t="shared" si="0"/>
        <v>0</v>
      </c>
      <c r="Q22" s="5">
        <f t="shared" si="1"/>
        <v>0</v>
      </c>
      <c r="R22" s="5">
        <f t="shared" si="2"/>
        <v>0</v>
      </c>
      <c r="S22" s="53"/>
      <c r="T22" s="4" t="s">
        <v>13</v>
      </c>
      <c r="U22" s="8">
        <f t="shared" si="3"/>
        <v>0</v>
      </c>
      <c r="V22" s="8">
        <f t="shared" si="4"/>
        <v>0</v>
      </c>
      <c r="W22" s="8">
        <f t="shared" si="5"/>
        <v>0</v>
      </c>
    </row>
    <row r="23" spans="1:37" ht="15.75" thickBot="1" x14ac:dyDescent="0.3">
      <c r="A23" s="48"/>
      <c r="B23" s="50"/>
      <c r="C23" s="4" t="s">
        <v>14</v>
      </c>
      <c r="D23" s="8">
        <f t="shared" si="6"/>
        <v>69</v>
      </c>
      <c r="E23" s="8">
        <f t="shared" si="7"/>
        <v>72</v>
      </c>
      <c r="F23" s="8">
        <f t="shared" si="8"/>
        <v>77</v>
      </c>
      <c r="G23" s="53"/>
      <c r="H23" s="4" t="s">
        <v>14</v>
      </c>
      <c r="I23" s="11">
        <v>90</v>
      </c>
      <c r="J23" s="12">
        <v>97</v>
      </c>
      <c r="K23" s="13">
        <v>104</v>
      </c>
      <c r="M23" s="48"/>
      <c r="N23" s="50"/>
      <c r="O23" s="4" t="s">
        <v>14</v>
      </c>
      <c r="P23" s="5">
        <f t="shared" si="0"/>
        <v>0</v>
      </c>
      <c r="Q23" s="5">
        <f t="shared" si="1"/>
        <v>0</v>
      </c>
      <c r="R23" s="5">
        <f t="shared" si="2"/>
        <v>0</v>
      </c>
      <c r="S23" s="53"/>
      <c r="T23" s="4" t="s">
        <v>14</v>
      </c>
      <c r="U23" s="8">
        <f t="shared" si="3"/>
        <v>0</v>
      </c>
      <c r="V23" s="8">
        <f t="shared" si="4"/>
        <v>0</v>
      </c>
      <c r="W23" s="8">
        <f t="shared" si="5"/>
        <v>0</v>
      </c>
    </row>
    <row r="24" spans="1:37" ht="15.75" thickBot="1" x14ac:dyDescent="0.3">
      <c r="A24" s="48"/>
      <c r="B24" s="50"/>
      <c r="C24" s="4" t="s">
        <v>15</v>
      </c>
      <c r="D24" s="8">
        <f t="shared" si="6"/>
        <v>105</v>
      </c>
      <c r="E24" s="8">
        <f t="shared" si="7"/>
        <v>107</v>
      </c>
      <c r="F24" s="8">
        <f t="shared" si="8"/>
        <v>112</v>
      </c>
      <c r="G24" s="53"/>
      <c r="H24" s="4" t="s">
        <v>15</v>
      </c>
      <c r="I24" s="11">
        <v>114</v>
      </c>
      <c r="J24" s="12">
        <v>85</v>
      </c>
      <c r="K24" s="13">
        <v>123</v>
      </c>
      <c r="M24" s="48"/>
      <c r="N24" s="50"/>
      <c r="O24" s="4" t="s">
        <v>15</v>
      </c>
      <c r="P24" s="5">
        <f t="shared" ref="P24:P29" si="9">IF(D24&gt;=$L$3,1,0)</f>
        <v>0</v>
      </c>
      <c r="Q24" s="5">
        <f>IF(E35&gt;=$L$3,1,0)</f>
        <v>0</v>
      </c>
      <c r="R24" s="5">
        <f t="shared" ref="R24:R29" si="10">IF(F24&gt;=$L$3,1,0)</f>
        <v>0</v>
      </c>
      <c r="S24" s="53"/>
      <c r="T24" s="4" t="s">
        <v>15</v>
      </c>
      <c r="U24" s="8">
        <f t="shared" si="3"/>
        <v>0</v>
      </c>
      <c r="V24" s="8">
        <f t="shared" si="4"/>
        <v>0</v>
      </c>
      <c r="W24" s="8">
        <f t="shared" si="5"/>
        <v>0</v>
      </c>
    </row>
    <row r="25" spans="1:37" ht="15.75" thickBot="1" x14ac:dyDescent="0.3">
      <c r="A25" s="48"/>
      <c r="B25" s="50"/>
      <c r="C25" s="4" t="s">
        <v>16</v>
      </c>
      <c r="D25" s="8">
        <f t="shared" si="6"/>
        <v>122</v>
      </c>
      <c r="E25" s="8">
        <f t="shared" si="7"/>
        <v>138</v>
      </c>
      <c r="F25" s="8">
        <f t="shared" si="8"/>
        <v>123</v>
      </c>
      <c r="G25" s="53"/>
      <c r="H25" s="4" t="s">
        <v>16</v>
      </c>
      <c r="I25" s="11">
        <v>87</v>
      </c>
      <c r="J25" s="12">
        <v>94</v>
      </c>
      <c r="K25" s="13">
        <v>91</v>
      </c>
      <c r="M25" s="48"/>
      <c r="N25" s="50"/>
      <c r="O25" s="4" t="s">
        <v>16</v>
      </c>
      <c r="P25" s="5">
        <f t="shared" si="9"/>
        <v>0</v>
      </c>
      <c r="Q25" s="5">
        <f>IF(E25&gt;=$L$3,1,0)</f>
        <v>1</v>
      </c>
      <c r="R25" s="5">
        <f t="shared" si="10"/>
        <v>0</v>
      </c>
      <c r="S25" s="53"/>
      <c r="T25" s="4" t="s">
        <v>16</v>
      </c>
      <c r="U25" s="8">
        <f t="shared" si="3"/>
        <v>0</v>
      </c>
      <c r="V25" s="8">
        <f t="shared" si="4"/>
        <v>0</v>
      </c>
      <c r="W25" s="8">
        <f t="shared" si="5"/>
        <v>0</v>
      </c>
    </row>
    <row r="26" spans="1:37" ht="15.75" thickBot="1" x14ac:dyDescent="0.3">
      <c r="A26" s="48"/>
      <c r="B26" s="50"/>
      <c r="C26" s="4" t="s">
        <v>17</v>
      </c>
      <c r="D26" s="11">
        <v>133</v>
      </c>
      <c r="E26" s="8">
        <f t="shared" si="7"/>
        <v>112</v>
      </c>
      <c r="F26" s="8">
        <f t="shared" si="8"/>
        <v>107</v>
      </c>
      <c r="G26" s="53"/>
      <c r="H26" s="4" t="s">
        <v>17</v>
      </c>
      <c r="I26" s="11">
        <v>95</v>
      </c>
      <c r="J26" s="12">
        <v>107</v>
      </c>
      <c r="K26" s="13">
        <v>130</v>
      </c>
      <c r="M26" s="48"/>
      <c r="N26" s="50"/>
      <c r="O26" s="4" t="s">
        <v>17</v>
      </c>
      <c r="P26" s="5">
        <f t="shared" si="9"/>
        <v>0</v>
      </c>
      <c r="Q26" s="5">
        <f>IF(E26&gt;=$L$3,1,0)</f>
        <v>0</v>
      </c>
      <c r="R26" s="5">
        <f t="shared" si="10"/>
        <v>0</v>
      </c>
      <c r="S26" s="53"/>
      <c r="T26" s="4" t="s">
        <v>17</v>
      </c>
      <c r="U26" s="8">
        <f t="shared" si="3"/>
        <v>0</v>
      </c>
      <c r="V26" s="8">
        <f t="shared" si="4"/>
        <v>0</v>
      </c>
      <c r="W26" s="8">
        <f t="shared" si="5"/>
        <v>0</v>
      </c>
    </row>
    <row r="27" spans="1:37" ht="15.75" thickBot="1" x14ac:dyDescent="0.3">
      <c r="A27" s="48"/>
      <c r="B27" s="50"/>
      <c r="C27" s="4" t="s">
        <v>18</v>
      </c>
      <c r="D27" s="11">
        <v>131</v>
      </c>
      <c r="E27" s="8">
        <f t="shared" si="7"/>
        <v>114</v>
      </c>
      <c r="F27" s="8">
        <f t="shared" si="8"/>
        <v>110</v>
      </c>
      <c r="G27" s="53"/>
      <c r="H27" s="4" t="s">
        <v>18</v>
      </c>
      <c r="I27" s="11">
        <v>97</v>
      </c>
      <c r="J27" s="12">
        <v>104</v>
      </c>
      <c r="K27" s="13">
        <v>129</v>
      </c>
      <c r="M27" s="48"/>
      <c r="N27" s="50"/>
      <c r="O27" s="4" t="s">
        <v>18</v>
      </c>
      <c r="P27" s="5">
        <f t="shared" si="9"/>
        <v>0</v>
      </c>
      <c r="Q27" s="5">
        <f>IF(E27&gt;=$L$3,1,0)</f>
        <v>0</v>
      </c>
      <c r="R27" s="5">
        <f t="shared" si="10"/>
        <v>0</v>
      </c>
      <c r="S27" s="53"/>
      <c r="T27" s="4" t="s">
        <v>18</v>
      </c>
      <c r="U27" s="8">
        <f t="shared" si="3"/>
        <v>0</v>
      </c>
      <c r="V27" s="8">
        <f t="shared" si="4"/>
        <v>0</v>
      </c>
      <c r="W27" s="8">
        <f t="shared" si="5"/>
        <v>0</v>
      </c>
    </row>
    <row r="28" spans="1:37" ht="15.75" thickBot="1" x14ac:dyDescent="0.3">
      <c r="A28" s="48"/>
      <c r="B28" s="50"/>
      <c r="C28" s="4" t="s">
        <v>19</v>
      </c>
      <c r="D28" s="11">
        <v>133</v>
      </c>
      <c r="E28" s="8">
        <f t="shared" si="7"/>
        <v>121</v>
      </c>
      <c r="F28" s="8">
        <f t="shared" si="8"/>
        <v>117</v>
      </c>
      <c r="G28" s="53"/>
      <c r="H28" s="4" t="s">
        <v>19</v>
      </c>
      <c r="I28" s="11">
        <v>107</v>
      </c>
      <c r="J28" s="12">
        <v>117</v>
      </c>
      <c r="K28" s="13">
        <v>130</v>
      </c>
      <c r="M28" s="48"/>
      <c r="N28" s="50"/>
      <c r="O28" s="4" t="s">
        <v>19</v>
      </c>
      <c r="P28" s="5">
        <f t="shared" si="9"/>
        <v>0</v>
      </c>
      <c r="Q28" s="5">
        <f>IF(E28&gt;=$L$3,1,0)</f>
        <v>0</v>
      </c>
      <c r="R28" s="5">
        <f t="shared" si="10"/>
        <v>0</v>
      </c>
      <c r="S28" s="53"/>
      <c r="T28" s="4" t="s">
        <v>19</v>
      </c>
      <c r="U28" s="8">
        <f t="shared" si="3"/>
        <v>0</v>
      </c>
      <c r="V28" s="8">
        <f t="shared" si="4"/>
        <v>0</v>
      </c>
      <c r="W28" s="8">
        <f t="shared" si="5"/>
        <v>0</v>
      </c>
    </row>
    <row r="29" spans="1:37" ht="15.75" thickBot="1" x14ac:dyDescent="0.3">
      <c r="A29" s="48"/>
      <c r="B29" s="50"/>
      <c r="C29" s="4" t="s">
        <v>20</v>
      </c>
      <c r="D29" s="14">
        <v>133</v>
      </c>
      <c r="E29" s="8">
        <f t="shared" si="7"/>
        <v>124</v>
      </c>
      <c r="F29" s="8">
        <f t="shared" si="8"/>
        <v>120</v>
      </c>
      <c r="G29" s="53"/>
      <c r="H29" s="4" t="s">
        <v>20</v>
      </c>
      <c r="I29" s="14">
        <v>101</v>
      </c>
      <c r="J29" s="15">
        <v>109</v>
      </c>
      <c r="K29" s="16">
        <v>128</v>
      </c>
      <c r="M29" s="48"/>
      <c r="N29" s="50"/>
      <c r="O29" s="4" t="s">
        <v>20</v>
      </c>
      <c r="P29" s="5">
        <f t="shared" si="9"/>
        <v>0</v>
      </c>
      <c r="Q29" s="5">
        <f>IF(E29&gt;=$L$3,1,0)</f>
        <v>0</v>
      </c>
      <c r="R29" s="5">
        <f t="shared" si="10"/>
        <v>0</v>
      </c>
      <c r="S29" s="53"/>
      <c r="T29" s="4" t="s">
        <v>20</v>
      </c>
      <c r="U29" s="8">
        <f t="shared" si="3"/>
        <v>0</v>
      </c>
      <c r="V29" s="8">
        <f t="shared" si="4"/>
        <v>0</v>
      </c>
      <c r="W29" s="8">
        <f t="shared" si="5"/>
        <v>0</v>
      </c>
    </row>
    <row r="30" spans="1:37" x14ac:dyDescent="0.25">
      <c r="A30" s="48"/>
      <c r="B30" s="50"/>
      <c r="G30" s="53"/>
      <c r="M30" s="48"/>
      <c r="N30" s="50"/>
      <c r="S30" s="53"/>
    </row>
    <row r="31" spans="1:37" x14ac:dyDescent="0.25">
      <c r="A31" s="48"/>
      <c r="B31" s="51"/>
      <c r="G31" s="54"/>
      <c r="M31" s="48"/>
      <c r="N31" s="51"/>
      <c r="S31" s="54"/>
    </row>
    <row r="32" spans="1:37" ht="15.75" thickBot="1" x14ac:dyDescent="0.3"/>
    <row r="33" spans="4:23" x14ac:dyDescent="0.25">
      <c r="D33" s="5">
        <v>133</v>
      </c>
      <c r="E33" s="6">
        <v>117</v>
      </c>
      <c r="F33" s="7">
        <v>117</v>
      </c>
      <c r="I33" s="8">
        <v>111</v>
      </c>
      <c r="J33" s="9">
        <v>112</v>
      </c>
      <c r="K33" s="10">
        <v>133</v>
      </c>
    </row>
    <row r="34" spans="4:23" x14ac:dyDescent="0.25">
      <c r="D34" s="11">
        <v>133</v>
      </c>
      <c r="E34" s="12">
        <v>114</v>
      </c>
      <c r="F34" s="13">
        <v>114</v>
      </c>
      <c r="I34" s="11">
        <v>117</v>
      </c>
      <c r="J34" s="12">
        <v>120</v>
      </c>
      <c r="K34" s="13">
        <v>135</v>
      </c>
      <c r="O34" s="55" t="s">
        <v>0</v>
      </c>
      <c r="P34" s="55"/>
      <c r="Q34" s="55"/>
      <c r="R34" s="55"/>
      <c r="S34" s="1"/>
      <c r="T34" s="1"/>
      <c r="U34" s="55" t="s">
        <v>1</v>
      </c>
      <c r="V34" s="55"/>
      <c r="W34" s="55"/>
    </row>
    <row r="35" spans="4:23" x14ac:dyDescent="0.25">
      <c r="D35" s="11">
        <v>131</v>
      </c>
      <c r="E35" s="12">
        <v>107</v>
      </c>
      <c r="F35" s="13">
        <v>107</v>
      </c>
      <c r="I35" s="11">
        <v>107</v>
      </c>
      <c r="J35" s="12">
        <v>107</v>
      </c>
      <c r="K35" s="13">
        <v>134</v>
      </c>
      <c r="M35" s="48" t="s">
        <v>0</v>
      </c>
      <c r="N35" s="49" t="s">
        <v>2</v>
      </c>
      <c r="O35" s="46" t="s">
        <v>3</v>
      </c>
      <c r="P35" s="47"/>
      <c r="Q35" s="47"/>
      <c r="R35" s="47"/>
      <c r="S35" s="52" t="s">
        <v>4</v>
      </c>
      <c r="T35" s="46" t="s">
        <v>3</v>
      </c>
      <c r="U35" s="47"/>
      <c r="V35" s="47"/>
      <c r="W35" s="47"/>
    </row>
    <row r="36" spans="4:23" ht="15.75" thickBot="1" x14ac:dyDescent="0.3">
      <c r="D36" s="11">
        <v>133</v>
      </c>
      <c r="E36" s="12">
        <v>105</v>
      </c>
      <c r="F36" s="13">
        <v>104</v>
      </c>
      <c r="I36" s="11">
        <v>105</v>
      </c>
      <c r="J36" s="12">
        <v>110</v>
      </c>
      <c r="K36" s="13">
        <v>135</v>
      </c>
      <c r="M36" s="48"/>
      <c r="N36" s="50"/>
      <c r="O36" s="2"/>
      <c r="P36" s="3" t="s">
        <v>5</v>
      </c>
      <c r="Q36" s="3" t="s">
        <v>6</v>
      </c>
      <c r="R36" s="3" t="s">
        <v>7</v>
      </c>
      <c r="S36" s="56"/>
      <c r="T36" s="2"/>
      <c r="U36" s="3" t="s">
        <v>5</v>
      </c>
      <c r="V36" s="3" t="s">
        <v>6</v>
      </c>
      <c r="W36" s="3" t="s">
        <v>7</v>
      </c>
    </row>
    <row r="37" spans="4:23" ht="15.75" thickBot="1" x14ac:dyDescent="0.3">
      <c r="D37" s="11">
        <v>117</v>
      </c>
      <c r="E37" s="12">
        <v>131</v>
      </c>
      <c r="F37" s="13">
        <v>120</v>
      </c>
      <c r="I37" s="11">
        <v>97</v>
      </c>
      <c r="J37" s="12">
        <v>97</v>
      </c>
      <c r="K37" s="13">
        <v>96</v>
      </c>
      <c r="M37" s="48"/>
      <c r="N37" s="50"/>
      <c r="O37" s="4" t="s">
        <v>8</v>
      </c>
      <c r="P37" s="5">
        <f t="shared" ref="P37:P62" si="11">IF(D4&gt;=$L$3,0,1)</f>
        <v>1</v>
      </c>
      <c r="Q37" s="5">
        <f t="shared" ref="Q37:Q62" si="12">IF(E4&gt;=$L$3,0,1)</f>
        <v>1</v>
      </c>
      <c r="R37" s="5">
        <f t="shared" ref="R37:R62" si="13">IF(F4&gt;=$L$3,0,1)</f>
        <v>1</v>
      </c>
      <c r="S37" s="53"/>
      <c r="T37" s="4" t="s">
        <v>8</v>
      </c>
      <c r="U37" s="8">
        <f t="shared" ref="U37:U62" si="14">IF(I4&gt;=$L$3,0,1)</f>
        <v>1</v>
      </c>
      <c r="V37" s="8">
        <f t="shared" ref="V37:V62" si="15">IF(J4&gt;=$L$3,0,1)</f>
        <v>1</v>
      </c>
      <c r="W37" s="8">
        <f t="shared" ref="W37:W62" si="16">IF(K4&gt;=$L$3,0,1)</f>
        <v>1</v>
      </c>
    </row>
    <row r="38" spans="4:23" ht="15.75" thickBot="1" x14ac:dyDescent="0.3">
      <c r="D38" s="11">
        <v>100</v>
      </c>
      <c r="E38" s="12">
        <v>100</v>
      </c>
      <c r="F38" s="13">
        <v>109</v>
      </c>
      <c r="I38" s="11">
        <v>110</v>
      </c>
      <c r="J38" s="12">
        <v>111</v>
      </c>
      <c r="K38" s="13">
        <v>111</v>
      </c>
      <c r="M38" s="48"/>
      <c r="N38" s="50"/>
      <c r="O38" s="4" t="s">
        <v>9</v>
      </c>
      <c r="P38" s="5">
        <f t="shared" si="11"/>
        <v>1</v>
      </c>
      <c r="Q38" s="5">
        <f t="shared" si="12"/>
        <v>1</v>
      </c>
      <c r="R38" s="5">
        <f t="shared" si="13"/>
        <v>1</v>
      </c>
      <c r="S38" s="53"/>
      <c r="T38" s="4" t="s">
        <v>9</v>
      </c>
      <c r="U38" s="8">
        <f t="shared" si="14"/>
        <v>1</v>
      </c>
      <c r="V38" s="8">
        <f t="shared" si="15"/>
        <v>1</v>
      </c>
      <c r="W38" s="8">
        <f t="shared" si="16"/>
        <v>0</v>
      </c>
    </row>
    <row r="39" spans="4:23" ht="15.75" thickBot="1" x14ac:dyDescent="0.3">
      <c r="D39" s="11">
        <v>64</v>
      </c>
      <c r="E39" s="12">
        <v>65</v>
      </c>
      <c r="F39" s="13">
        <v>74</v>
      </c>
      <c r="I39" s="11">
        <v>64</v>
      </c>
      <c r="J39" s="12">
        <v>65</v>
      </c>
      <c r="K39" s="13">
        <v>74</v>
      </c>
      <c r="M39" s="48"/>
      <c r="N39" s="50"/>
      <c r="O39" s="4" t="s">
        <v>10</v>
      </c>
      <c r="P39" s="5">
        <f t="shared" si="11"/>
        <v>1</v>
      </c>
      <c r="Q39" s="5">
        <f t="shared" si="12"/>
        <v>1</v>
      </c>
      <c r="R39" s="5">
        <f t="shared" si="13"/>
        <v>1</v>
      </c>
      <c r="S39" s="53"/>
      <c r="T39" s="4" t="s">
        <v>10</v>
      </c>
      <c r="U39" s="8">
        <f t="shared" si="14"/>
        <v>1</v>
      </c>
      <c r="V39" s="8">
        <f t="shared" si="15"/>
        <v>1</v>
      </c>
      <c r="W39" s="8">
        <f t="shared" si="16"/>
        <v>1</v>
      </c>
    </row>
    <row r="40" spans="4:23" ht="15.75" thickBot="1" x14ac:dyDescent="0.3">
      <c r="D40" s="11">
        <v>110</v>
      </c>
      <c r="E40" s="12">
        <v>111</v>
      </c>
      <c r="F40" s="13">
        <v>111</v>
      </c>
      <c r="I40" s="11">
        <v>100</v>
      </c>
      <c r="J40" s="12">
        <v>100</v>
      </c>
      <c r="K40" s="13">
        <v>109</v>
      </c>
      <c r="M40" s="48"/>
      <c r="N40" s="50"/>
      <c r="O40" s="4" t="s">
        <v>11</v>
      </c>
      <c r="P40" s="5">
        <f t="shared" si="11"/>
        <v>1</v>
      </c>
      <c r="Q40" s="5">
        <f t="shared" si="12"/>
        <v>1</v>
      </c>
      <c r="R40" s="5">
        <f t="shared" si="13"/>
        <v>1</v>
      </c>
      <c r="S40" s="53"/>
      <c r="T40" s="4" t="s">
        <v>11</v>
      </c>
      <c r="U40" s="8">
        <f t="shared" si="14"/>
        <v>1</v>
      </c>
      <c r="V40" s="8">
        <f t="shared" si="15"/>
        <v>1</v>
      </c>
      <c r="W40" s="8">
        <f t="shared" si="16"/>
        <v>0</v>
      </c>
    </row>
    <row r="41" spans="4:23" ht="15.75" thickBot="1" x14ac:dyDescent="0.3">
      <c r="D41" s="11">
        <v>97</v>
      </c>
      <c r="E41" s="12">
        <v>97</v>
      </c>
      <c r="F41" s="13">
        <v>96</v>
      </c>
      <c r="I41" s="11">
        <v>117</v>
      </c>
      <c r="J41" s="12">
        <v>131</v>
      </c>
      <c r="K41" s="13">
        <v>120</v>
      </c>
      <c r="M41" s="48"/>
      <c r="N41" s="50"/>
      <c r="O41" s="4" t="s">
        <v>12</v>
      </c>
      <c r="P41" s="5">
        <f t="shared" si="11"/>
        <v>1</v>
      </c>
      <c r="Q41" s="5">
        <f t="shared" si="12"/>
        <v>1</v>
      </c>
      <c r="R41" s="5">
        <f t="shared" si="13"/>
        <v>1</v>
      </c>
      <c r="S41" s="53"/>
      <c r="T41" s="4" t="s">
        <v>12</v>
      </c>
      <c r="U41" s="8">
        <f t="shared" si="14"/>
        <v>1</v>
      </c>
      <c r="V41" s="8">
        <f t="shared" si="15"/>
        <v>1</v>
      </c>
      <c r="W41" s="8">
        <f t="shared" si="16"/>
        <v>1</v>
      </c>
    </row>
    <row r="42" spans="4:23" ht="15.75" thickBot="1" x14ac:dyDescent="0.3">
      <c r="D42" s="11">
        <v>105</v>
      </c>
      <c r="E42" s="12">
        <v>110</v>
      </c>
      <c r="F42" s="13">
        <v>135</v>
      </c>
      <c r="I42" s="11">
        <v>133</v>
      </c>
      <c r="J42" s="12">
        <v>105</v>
      </c>
      <c r="K42" s="13">
        <v>104</v>
      </c>
      <c r="M42" s="48"/>
      <c r="N42" s="50"/>
      <c r="O42" s="4" t="s">
        <v>13</v>
      </c>
      <c r="P42" s="5">
        <f t="shared" si="11"/>
        <v>1</v>
      </c>
      <c r="Q42" s="5">
        <f t="shared" si="12"/>
        <v>1</v>
      </c>
      <c r="R42" s="5">
        <f t="shared" si="13"/>
        <v>1</v>
      </c>
      <c r="S42" s="53"/>
      <c r="T42" s="4" t="s">
        <v>13</v>
      </c>
      <c r="U42" s="8">
        <f t="shared" si="14"/>
        <v>1</v>
      </c>
      <c r="V42" s="8">
        <f t="shared" si="15"/>
        <v>1</v>
      </c>
      <c r="W42" s="8">
        <f t="shared" si="16"/>
        <v>1</v>
      </c>
    </row>
    <row r="43" spans="4:23" ht="15.75" thickBot="1" x14ac:dyDescent="0.3">
      <c r="D43" s="11">
        <v>107</v>
      </c>
      <c r="E43" s="12">
        <v>107</v>
      </c>
      <c r="F43" s="13">
        <v>134</v>
      </c>
      <c r="I43" s="11">
        <v>131</v>
      </c>
      <c r="J43" s="12">
        <v>107</v>
      </c>
      <c r="K43" s="13">
        <v>107</v>
      </c>
      <c r="M43" s="48"/>
      <c r="N43" s="50"/>
      <c r="O43" s="4" t="s">
        <v>14</v>
      </c>
      <c r="P43" s="5">
        <f t="shared" si="11"/>
        <v>1</v>
      </c>
      <c r="Q43" s="5">
        <f t="shared" si="12"/>
        <v>1</v>
      </c>
      <c r="R43" s="5">
        <f t="shared" si="13"/>
        <v>1</v>
      </c>
      <c r="S43" s="53"/>
      <c r="T43" s="4" t="s">
        <v>14</v>
      </c>
      <c r="U43" s="8">
        <f t="shared" si="14"/>
        <v>1</v>
      </c>
      <c r="V43" s="8">
        <f t="shared" si="15"/>
        <v>1</v>
      </c>
      <c r="W43" s="8">
        <f t="shared" si="16"/>
        <v>1</v>
      </c>
    </row>
    <row r="44" spans="4:23" ht="15.75" thickBot="1" x14ac:dyDescent="0.3">
      <c r="D44" s="11">
        <v>117</v>
      </c>
      <c r="E44" s="12">
        <v>120</v>
      </c>
      <c r="F44" s="13">
        <v>135</v>
      </c>
      <c r="I44" s="11">
        <v>133</v>
      </c>
      <c r="J44" s="12">
        <v>114</v>
      </c>
      <c r="K44" s="13">
        <v>114</v>
      </c>
      <c r="M44" s="48"/>
      <c r="N44" s="50"/>
      <c r="O44" s="4" t="s">
        <v>15</v>
      </c>
      <c r="P44" s="5">
        <f t="shared" si="11"/>
        <v>1</v>
      </c>
      <c r="Q44" s="5">
        <f t="shared" si="12"/>
        <v>1</v>
      </c>
      <c r="R44" s="5">
        <f t="shared" si="13"/>
        <v>1</v>
      </c>
      <c r="S44" s="53"/>
      <c r="T44" s="4" t="s">
        <v>15</v>
      </c>
      <c r="U44" s="8">
        <f t="shared" si="14"/>
        <v>1</v>
      </c>
      <c r="V44" s="8">
        <f t="shared" si="15"/>
        <v>1</v>
      </c>
      <c r="W44" s="8">
        <f t="shared" si="16"/>
        <v>1</v>
      </c>
    </row>
    <row r="45" spans="4:23" ht="15.75" thickBot="1" x14ac:dyDescent="0.3">
      <c r="D45" s="14">
        <v>111</v>
      </c>
      <c r="E45" s="15">
        <v>112</v>
      </c>
      <c r="F45" s="16">
        <v>133</v>
      </c>
      <c r="I45" s="14">
        <v>133</v>
      </c>
      <c r="J45" s="15">
        <v>117</v>
      </c>
      <c r="K45" s="16">
        <v>117</v>
      </c>
      <c r="M45" s="48"/>
      <c r="N45" s="50"/>
      <c r="O45" s="4" t="s">
        <v>16</v>
      </c>
      <c r="P45" s="5">
        <f t="shared" si="11"/>
        <v>1</v>
      </c>
      <c r="Q45" s="5">
        <f t="shared" si="12"/>
        <v>1</v>
      </c>
      <c r="R45" s="5">
        <f t="shared" si="13"/>
        <v>1</v>
      </c>
      <c r="S45" s="53"/>
      <c r="T45" s="4" t="s">
        <v>16</v>
      </c>
      <c r="U45" s="8">
        <f t="shared" si="14"/>
        <v>1</v>
      </c>
      <c r="V45" s="8">
        <f t="shared" si="15"/>
        <v>1</v>
      </c>
      <c r="W45" s="8">
        <f t="shared" si="16"/>
        <v>1</v>
      </c>
    </row>
    <row r="46" spans="4:23" ht="15.75" thickBot="1" x14ac:dyDescent="0.3">
      <c r="D46" s="17">
        <v>111</v>
      </c>
      <c r="E46" s="6">
        <v>112</v>
      </c>
      <c r="F46" s="7">
        <v>133</v>
      </c>
      <c r="I46" s="17">
        <v>133</v>
      </c>
      <c r="J46" s="6">
        <v>117</v>
      </c>
      <c r="K46" s="7">
        <v>117</v>
      </c>
      <c r="M46" s="48"/>
      <c r="N46" s="50"/>
      <c r="O46" s="4" t="s">
        <v>17</v>
      </c>
      <c r="P46" s="5">
        <f t="shared" si="11"/>
        <v>1</v>
      </c>
      <c r="Q46" s="5">
        <f t="shared" si="12"/>
        <v>1</v>
      </c>
      <c r="R46" s="5">
        <f t="shared" si="13"/>
        <v>0</v>
      </c>
      <c r="S46" s="53"/>
      <c r="T46" s="4" t="s">
        <v>17</v>
      </c>
      <c r="U46" s="8">
        <f t="shared" si="14"/>
        <v>1</v>
      </c>
      <c r="V46" s="8">
        <f t="shared" si="15"/>
        <v>1</v>
      </c>
      <c r="W46" s="8">
        <f t="shared" si="16"/>
        <v>1</v>
      </c>
    </row>
    <row r="47" spans="4:23" ht="15.75" thickBot="1" x14ac:dyDescent="0.3">
      <c r="D47" s="11">
        <v>117</v>
      </c>
      <c r="E47" s="12">
        <v>120</v>
      </c>
      <c r="F47" s="13">
        <v>135</v>
      </c>
      <c r="I47" s="11">
        <v>133</v>
      </c>
      <c r="J47" s="12">
        <v>114</v>
      </c>
      <c r="K47" s="13">
        <v>114</v>
      </c>
      <c r="M47" s="48"/>
      <c r="N47" s="50"/>
      <c r="O47" s="4" t="s">
        <v>18</v>
      </c>
      <c r="P47" s="5">
        <f t="shared" si="11"/>
        <v>1</v>
      </c>
      <c r="Q47" s="5">
        <f t="shared" si="12"/>
        <v>1</v>
      </c>
      <c r="R47" s="5">
        <f t="shared" si="13"/>
        <v>1</v>
      </c>
      <c r="S47" s="53"/>
      <c r="T47" s="4" t="s">
        <v>18</v>
      </c>
      <c r="U47" s="8">
        <f t="shared" si="14"/>
        <v>1</v>
      </c>
      <c r="V47" s="8">
        <f t="shared" si="15"/>
        <v>1</v>
      </c>
      <c r="W47" s="8">
        <f t="shared" si="16"/>
        <v>1</v>
      </c>
    </row>
    <row r="48" spans="4:23" ht="15.75" thickBot="1" x14ac:dyDescent="0.3">
      <c r="D48" s="11">
        <v>107</v>
      </c>
      <c r="E48" s="12">
        <v>107</v>
      </c>
      <c r="F48" s="13">
        <v>134</v>
      </c>
      <c r="I48" s="11">
        <v>131</v>
      </c>
      <c r="J48" s="12">
        <v>107</v>
      </c>
      <c r="K48" s="13">
        <v>107</v>
      </c>
      <c r="M48" s="48"/>
      <c r="N48" s="50"/>
      <c r="O48" s="4" t="s">
        <v>19</v>
      </c>
      <c r="P48" s="5">
        <f t="shared" si="11"/>
        <v>1</v>
      </c>
      <c r="Q48" s="5">
        <f t="shared" si="12"/>
        <v>1</v>
      </c>
      <c r="R48" s="5">
        <f t="shared" si="13"/>
        <v>0</v>
      </c>
      <c r="S48" s="53"/>
      <c r="T48" s="4" t="s">
        <v>19</v>
      </c>
      <c r="U48" s="8">
        <f t="shared" si="14"/>
        <v>1</v>
      </c>
      <c r="V48" s="8">
        <f t="shared" si="15"/>
        <v>1</v>
      </c>
      <c r="W48" s="8">
        <f t="shared" si="16"/>
        <v>1</v>
      </c>
    </row>
    <row r="49" spans="4:23" ht="15.75" thickBot="1" x14ac:dyDescent="0.3">
      <c r="D49" s="11">
        <v>105</v>
      </c>
      <c r="E49" s="12">
        <v>110</v>
      </c>
      <c r="F49" s="13">
        <v>135</v>
      </c>
      <c r="I49" s="11">
        <v>133</v>
      </c>
      <c r="J49" s="12">
        <v>105</v>
      </c>
      <c r="K49" s="13">
        <v>104</v>
      </c>
      <c r="M49" s="48"/>
      <c r="N49" s="51"/>
      <c r="O49" s="4" t="s">
        <v>20</v>
      </c>
      <c r="P49" s="5">
        <f t="shared" si="11"/>
        <v>1</v>
      </c>
      <c r="Q49" s="5">
        <f t="shared" si="12"/>
        <v>1</v>
      </c>
      <c r="R49" s="5">
        <f t="shared" si="13"/>
        <v>1</v>
      </c>
      <c r="S49" s="54"/>
      <c r="T49" s="4" t="s">
        <v>20</v>
      </c>
      <c r="U49" s="8">
        <f t="shared" si="14"/>
        <v>1</v>
      </c>
      <c r="V49" s="8">
        <f t="shared" si="15"/>
        <v>1</v>
      </c>
      <c r="W49" s="8">
        <f t="shared" si="16"/>
        <v>1</v>
      </c>
    </row>
    <row r="50" spans="4:23" ht="15.75" thickBot="1" x14ac:dyDescent="0.3">
      <c r="D50" s="11">
        <v>97</v>
      </c>
      <c r="E50" s="12">
        <v>97</v>
      </c>
      <c r="F50" s="13">
        <v>96</v>
      </c>
      <c r="I50" s="11">
        <v>117</v>
      </c>
      <c r="J50" s="12">
        <v>131</v>
      </c>
      <c r="K50" s="13">
        <v>120</v>
      </c>
      <c r="M50" s="48" t="s">
        <v>1</v>
      </c>
      <c r="N50" s="49" t="s">
        <v>2</v>
      </c>
      <c r="O50" s="4" t="s">
        <v>8</v>
      </c>
      <c r="P50" s="5">
        <f t="shared" si="11"/>
        <v>1</v>
      </c>
      <c r="Q50" s="5">
        <f t="shared" si="12"/>
        <v>1</v>
      </c>
      <c r="R50" s="5">
        <f t="shared" si="13"/>
        <v>1</v>
      </c>
      <c r="S50" s="52" t="s">
        <v>4</v>
      </c>
      <c r="T50" s="4" t="s">
        <v>8</v>
      </c>
      <c r="U50" s="8">
        <f t="shared" si="14"/>
        <v>1</v>
      </c>
      <c r="V50" s="8">
        <f t="shared" si="15"/>
        <v>1</v>
      </c>
      <c r="W50" s="8">
        <f t="shared" si="16"/>
        <v>1</v>
      </c>
    </row>
    <row r="51" spans="4:23" ht="15.75" thickBot="1" x14ac:dyDescent="0.3">
      <c r="D51" s="11">
        <v>110</v>
      </c>
      <c r="E51" s="12">
        <v>111</v>
      </c>
      <c r="F51" s="13">
        <v>111</v>
      </c>
      <c r="I51" s="11">
        <v>100</v>
      </c>
      <c r="J51" s="12">
        <v>100</v>
      </c>
      <c r="K51" s="13">
        <v>109</v>
      </c>
      <c r="M51" s="48"/>
      <c r="N51" s="50"/>
      <c r="O51" s="4" t="s">
        <v>9</v>
      </c>
      <c r="P51" s="5">
        <f t="shared" si="11"/>
        <v>1</v>
      </c>
      <c r="Q51" s="5">
        <f t="shared" si="12"/>
        <v>1</v>
      </c>
      <c r="R51" s="5">
        <f t="shared" si="13"/>
        <v>0</v>
      </c>
      <c r="S51" s="53"/>
      <c r="T51" s="4" t="s">
        <v>9</v>
      </c>
      <c r="U51" s="8">
        <f t="shared" si="14"/>
        <v>1</v>
      </c>
      <c r="V51" s="8">
        <f t="shared" si="15"/>
        <v>1</v>
      </c>
      <c r="W51" s="8">
        <f t="shared" si="16"/>
        <v>1</v>
      </c>
    </row>
    <row r="52" spans="4:23" ht="15.75" thickBot="1" x14ac:dyDescent="0.3">
      <c r="D52" s="11">
        <v>64</v>
      </c>
      <c r="E52" s="12">
        <v>65</v>
      </c>
      <c r="F52" s="13">
        <v>74</v>
      </c>
      <c r="I52" s="11">
        <v>64</v>
      </c>
      <c r="J52" s="12">
        <v>65</v>
      </c>
      <c r="K52" s="13">
        <v>74</v>
      </c>
      <c r="M52" s="48"/>
      <c r="N52" s="50"/>
      <c r="O52" s="4" t="s">
        <v>10</v>
      </c>
      <c r="P52" s="5">
        <f t="shared" si="11"/>
        <v>1</v>
      </c>
      <c r="Q52" s="5">
        <f t="shared" si="12"/>
        <v>1</v>
      </c>
      <c r="R52" s="5">
        <f t="shared" si="13"/>
        <v>1</v>
      </c>
      <c r="S52" s="53"/>
      <c r="T52" s="4" t="s">
        <v>10</v>
      </c>
      <c r="U52" s="8">
        <f t="shared" si="14"/>
        <v>1</v>
      </c>
      <c r="V52" s="8">
        <f t="shared" si="15"/>
        <v>1</v>
      </c>
      <c r="W52" s="8">
        <f t="shared" si="16"/>
        <v>1</v>
      </c>
    </row>
    <row r="53" spans="4:23" ht="15.75" thickBot="1" x14ac:dyDescent="0.3">
      <c r="D53" s="11">
        <v>100</v>
      </c>
      <c r="E53" s="12">
        <v>100</v>
      </c>
      <c r="F53" s="13">
        <v>109</v>
      </c>
      <c r="I53" s="11">
        <v>110</v>
      </c>
      <c r="J53" s="12">
        <v>111</v>
      </c>
      <c r="K53" s="13">
        <v>111</v>
      </c>
      <c r="M53" s="48"/>
      <c r="N53" s="50"/>
      <c r="O53" s="4" t="s">
        <v>11</v>
      </c>
      <c r="P53" s="5">
        <f t="shared" si="11"/>
        <v>1</v>
      </c>
      <c r="Q53" s="5">
        <f t="shared" si="12"/>
        <v>1</v>
      </c>
      <c r="R53" s="5">
        <f t="shared" si="13"/>
        <v>0</v>
      </c>
      <c r="S53" s="53"/>
      <c r="T53" s="4" t="s">
        <v>11</v>
      </c>
      <c r="U53" s="8">
        <f t="shared" si="14"/>
        <v>1</v>
      </c>
      <c r="V53" s="8">
        <f t="shared" si="15"/>
        <v>1</v>
      </c>
      <c r="W53" s="8">
        <f t="shared" si="16"/>
        <v>1</v>
      </c>
    </row>
    <row r="54" spans="4:23" ht="15.75" thickBot="1" x14ac:dyDescent="0.3">
      <c r="D54" s="11">
        <v>117</v>
      </c>
      <c r="E54" s="12">
        <v>131</v>
      </c>
      <c r="F54" s="13">
        <v>120</v>
      </c>
      <c r="I54" s="11">
        <v>97</v>
      </c>
      <c r="J54" s="12">
        <v>97</v>
      </c>
      <c r="K54" s="13">
        <v>96</v>
      </c>
      <c r="M54" s="48"/>
      <c r="N54" s="50"/>
      <c r="O54" s="4" t="s">
        <v>12</v>
      </c>
      <c r="P54" s="5">
        <f t="shared" si="11"/>
        <v>1</v>
      </c>
      <c r="Q54" s="5">
        <f t="shared" si="12"/>
        <v>1</v>
      </c>
      <c r="R54" s="5">
        <f t="shared" si="13"/>
        <v>1</v>
      </c>
      <c r="S54" s="53"/>
      <c r="T54" s="4" t="s">
        <v>12</v>
      </c>
      <c r="U54" s="8">
        <f t="shared" si="14"/>
        <v>1</v>
      </c>
      <c r="V54" s="8">
        <f t="shared" si="15"/>
        <v>1</v>
      </c>
      <c r="W54" s="8">
        <f t="shared" si="16"/>
        <v>1</v>
      </c>
    </row>
    <row r="55" spans="4:23" ht="15.75" thickBot="1" x14ac:dyDescent="0.3">
      <c r="D55" s="11">
        <v>133</v>
      </c>
      <c r="E55" s="12">
        <v>105</v>
      </c>
      <c r="F55" s="13">
        <v>104</v>
      </c>
      <c r="I55" s="11">
        <v>105</v>
      </c>
      <c r="J55" s="12">
        <v>110</v>
      </c>
      <c r="K55" s="13">
        <v>135</v>
      </c>
      <c r="M55" s="48"/>
      <c r="N55" s="50"/>
      <c r="O55" s="4" t="s">
        <v>13</v>
      </c>
      <c r="P55" s="5">
        <f t="shared" si="11"/>
        <v>1</v>
      </c>
      <c r="Q55" s="5">
        <f t="shared" si="12"/>
        <v>1</v>
      </c>
      <c r="R55" s="5">
        <f t="shared" si="13"/>
        <v>1</v>
      </c>
      <c r="S55" s="53"/>
      <c r="T55" s="4" t="s">
        <v>13</v>
      </c>
      <c r="U55" s="8">
        <f t="shared" si="14"/>
        <v>1</v>
      </c>
      <c r="V55" s="8">
        <f t="shared" si="15"/>
        <v>1</v>
      </c>
      <c r="W55" s="8">
        <f t="shared" si="16"/>
        <v>1</v>
      </c>
    </row>
    <row r="56" spans="4:23" ht="15.75" thickBot="1" x14ac:dyDescent="0.3">
      <c r="D56" s="11">
        <v>131</v>
      </c>
      <c r="E56" s="12">
        <v>107</v>
      </c>
      <c r="F56" s="13">
        <v>107</v>
      </c>
      <c r="I56" s="11">
        <v>107</v>
      </c>
      <c r="J56" s="12">
        <v>107</v>
      </c>
      <c r="K56" s="13">
        <v>134</v>
      </c>
      <c r="M56" s="48"/>
      <c r="N56" s="50"/>
      <c r="O56" s="4" t="s">
        <v>14</v>
      </c>
      <c r="P56" s="5">
        <f t="shared" si="11"/>
        <v>1</v>
      </c>
      <c r="Q56" s="5">
        <f t="shared" si="12"/>
        <v>1</v>
      </c>
      <c r="R56" s="5">
        <f t="shared" si="13"/>
        <v>1</v>
      </c>
      <c r="S56" s="53"/>
      <c r="T56" s="4" t="s">
        <v>14</v>
      </c>
      <c r="U56" s="8">
        <f t="shared" si="14"/>
        <v>1</v>
      </c>
      <c r="V56" s="8">
        <f t="shared" si="15"/>
        <v>1</v>
      </c>
      <c r="W56" s="8">
        <f t="shared" si="16"/>
        <v>1</v>
      </c>
    </row>
    <row r="57" spans="4:23" ht="15.75" thickBot="1" x14ac:dyDescent="0.3">
      <c r="D57" s="11">
        <v>133</v>
      </c>
      <c r="E57" s="12">
        <v>114</v>
      </c>
      <c r="F57" s="13">
        <v>114</v>
      </c>
      <c r="I57" s="11">
        <v>117</v>
      </c>
      <c r="J57" s="12">
        <v>120</v>
      </c>
      <c r="K57" s="13">
        <v>135</v>
      </c>
      <c r="M57" s="48"/>
      <c r="N57" s="50"/>
      <c r="O57" s="4" t="s">
        <v>15</v>
      </c>
      <c r="P57" s="5">
        <f t="shared" si="11"/>
        <v>1</v>
      </c>
      <c r="Q57" s="5">
        <f t="shared" si="12"/>
        <v>1</v>
      </c>
      <c r="R57" s="5">
        <f t="shared" si="13"/>
        <v>1</v>
      </c>
      <c r="S57" s="53"/>
      <c r="T57" s="4" t="s">
        <v>15</v>
      </c>
      <c r="U57" s="8">
        <f t="shared" si="14"/>
        <v>1</v>
      </c>
      <c r="V57" s="8">
        <f t="shared" si="15"/>
        <v>1</v>
      </c>
      <c r="W57" s="8">
        <f t="shared" si="16"/>
        <v>1</v>
      </c>
    </row>
    <row r="58" spans="4:23" ht="15.75" thickBot="1" x14ac:dyDescent="0.3">
      <c r="D58" s="14">
        <v>133</v>
      </c>
      <c r="E58" s="15">
        <v>117</v>
      </c>
      <c r="F58" s="16">
        <v>117</v>
      </c>
      <c r="I58" s="14">
        <v>111</v>
      </c>
      <c r="J58" s="15">
        <v>112</v>
      </c>
      <c r="K58" s="16">
        <v>133</v>
      </c>
      <c r="M58" s="48"/>
      <c r="N58" s="50"/>
      <c r="O58" s="4" t="s">
        <v>16</v>
      </c>
      <c r="P58" s="5">
        <f t="shared" si="11"/>
        <v>1</v>
      </c>
      <c r="Q58" s="5">
        <f t="shared" si="12"/>
        <v>0</v>
      </c>
      <c r="R58" s="5">
        <f t="shared" si="13"/>
        <v>1</v>
      </c>
      <c r="S58" s="53"/>
      <c r="T58" s="4" t="s">
        <v>16</v>
      </c>
      <c r="U58" s="8">
        <f t="shared" si="14"/>
        <v>1</v>
      </c>
      <c r="V58" s="8">
        <f t="shared" si="15"/>
        <v>1</v>
      </c>
      <c r="W58" s="8">
        <f t="shared" si="16"/>
        <v>1</v>
      </c>
    </row>
    <row r="59" spans="4:23" ht="15.75" thickBot="1" x14ac:dyDescent="0.3">
      <c r="M59" s="48"/>
      <c r="N59" s="50"/>
      <c r="O59" s="4" t="s">
        <v>17</v>
      </c>
      <c r="P59" s="5">
        <f t="shared" si="11"/>
        <v>1</v>
      </c>
      <c r="Q59" s="5">
        <f t="shared" si="12"/>
        <v>1</v>
      </c>
      <c r="R59" s="5">
        <f t="shared" si="13"/>
        <v>1</v>
      </c>
      <c r="S59" s="53"/>
      <c r="T59" s="4" t="s">
        <v>17</v>
      </c>
      <c r="U59" s="8">
        <f t="shared" si="14"/>
        <v>1</v>
      </c>
      <c r="V59" s="8">
        <f t="shared" si="15"/>
        <v>1</v>
      </c>
      <c r="W59" s="8">
        <f t="shared" si="16"/>
        <v>1</v>
      </c>
    </row>
    <row r="60" spans="4:23" ht="15.75" thickBot="1" x14ac:dyDescent="0.3">
      <c r="M60" s="48"/>
      <c r="N60" s="50"/>
      <c r="O60" s="4" t="s">
        <v>18</v>
      </c>
      <c r="P60" s="5">
        <f t="shared" si="11"/>
        <v>1</v>
      </c>
      <c r="Q60" s="5">
        <f t="shared" si="12"/>
        <v>1</v>
      </c>
      <c r="R60" s="5">
        <f t="shared" si="13"/>
        <v>1</v>
      </c>
      <c r="S60" s="53"/>
      <c r="T60" s="4" t="s">
        <v>18</v>
      </c>
      <c r="U60" s="8">
        <f t="shared" si="14"/>
        <v>1</v>
      </c>
      <c r="V60" s="8">
        <f t="shared" si="15"/>
        <v>1</v>
      </c>
      <c r="W60" s="8">
        <f t="shared" si="16"/>
        <v>1</v>
      </c>
    </row>
    <row r="61" spans="4:23" ht="15.75" thickBot="1" x14ac:dyDescent="0.3">
      <c r="M61" s="48"/>
      <c r="N61" s="50"/>
      <c r="O61" s="4" t="s">
        <v>19</v>
      </c>
      <c r="P61" s="5">
        <f t="shared" si="11"/>
        <v>1</v>
      </c>
      <c r="Q61" s="5">
        <f t="shared" si="12"/>
        <v>1</v>
      </c>
      <c r="R61" s="5">
        <f t="shared" si="13"/>
        <v>1</v>
      </c>
      <c r="S61" s="53"/>
      <c r="T61" s="4" t="s">
        <v>19</v>
      </c>
      <c r="U61" s="8">
        <f t="shared" si="14"/>
        <v>1</v>
      </c>
      <c r="V61" s="8">
        <f t="shared" si="15"/>
        <v>1</v>
      </c>
      <c r="W61" s="8">
        <f t="shared" si="16"/>
        <v>1</v>
      </c>
    </row>
    <row r="62" spans="4:23" x14ac:dyDescent="0.25">
      <c r="M62" s="48"/>
      <c r="N62" s="50"/>
      <c r="O62" s="4" t="s">
        <v>20</v>
      </c>
      <c r="P62" s="5">
        <f t="shared" si="11"/>
        <v>1</v>
      </c>
      <c r="Q62" s="5">
        <f t="shared" si="12"/>
        <v>1</v>
      </c>
      <c r="R62" s="5">
        <f t="shared" si="13"/>
        <v>1</v>
      </c>
      <c r="S62" s="53"/>
      <c r="T62" s="4" t="s">
        <v>20</v>
      </c>
      <c r="U62" s="8">
        <f t="shared" si="14"/>
        <v>1</v>
      </c>
      <c r="V62" s="8">
        <f t="shared" si="15"/>
        <v>1</v>
      </c>
      <c r="W62" s="8">
        <f t="shared" si="16"/>
        <v>1</v>
      </c>
    </row>
    <row r="63" spans="4:23" x14ac:dyDescent="0.25">
      <c r="M63" s="48"/>
      <c r="N63" s="50"/>
      <c r="S63" s="53"/>
    </row>
    <row r="64" spans="4:23" x14ac:dyDescent="0.25">
      <c r="M64" s="48"/>
      <c r="N64" s="51"/>
      <c r="S64" s="54"/>
    </row>
  </sheetData>
  <mergeCells count="30">
    <mergeCell ref="M50:M64"/>
    <mergeCell ref="N50:N64"/>
    <mergeCell ref="S50:S64"/>
    <mergeCell ref="M17:M31"/>
    <mergeCell ref="N17:N31"/>
    <mergeCell ref="S17:S31"/>
    <mergeCell ref="O34:R34"/>
    <mergeCell ref="U34:W34"/>
    <mergeCell ref="M35:M49"/>
    <mergeCell ref="N35:N49"/>
    <mergeCell ref="O35:R35"/>
    <mergeCell ref="S35:S49"/>
    <mergeCell ref="T35:W35"/>
    <mergeCell ref="U1:W1"/>
    <mergeCell ref="M2:M16"/>
    <mergeCell ref="N2:N16"/>
    <mergeCell ref="O2:R2"/>
    <mergeCell ref="S2:S16"/>
    <mergeCell ref="T2:W2"/>
    <mergeCell ref="H2:K2"/>
    <mergeCell ref="A17:A31"/>
    <mergeCell ref="B17:B31"/>
    <mergeCell ref="G17:G31"/>
    <mergeCell ref="O1:R1"/>
    <mergeCell ref="C1:F1"/>
    <mergeCell ref="I1:K1"/>
    <mergeCell ref="A2:A16"/>
    <mergeCell ref="B2:B16"/>
    <mergeCell ref="C2:F2"/>
    <mergeCell ref="G2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296A-2188-403F-A401-6C4097B3E98D}">
  <dimension ref="D1:AH184"/>
  <sheetViews>
    <sheetView showGridLines="0" workbookViewId="0">
      <selection activeCell="AA59" sqref="AA59"/>
    </sheetView>
  </sheetViews>
  <sheetFormatPr defaultRowHeight="15" x14ac:dyDescent="0.25"/>
  <cols>
    <col min="3" max="3" width="8.5703125" customWidth="1"/>
    <col min="4" max="4" width="13" customWidth="1"/>
    <col min="5" max="5" width="7.42578125" customWidth="1"/>
    <col min="6" max="6" width="7.140625" customWidth="1"/>
    <col min="7" max="7" width="11.7109375" customWidth="1"/>
    <col min="8" max="8" width="6.85546875" customWidth="1"/>
    <col min="9" max="9" width="9.28515625" customWidth="1"/>
    <col min="10" max="10" width="6.5703125" customWidth="1"/>
    <col min="11" max="11" width="12.28515625" customWidth="1"/>
    <col min="12" max="12" width="6.5703125" customWidth="1"/>
    <col min="13" max="13" width="11.85546875" customWidth="1"/>
    <col min="14" max="14" width="11.7109375" customWidth="1"/>
    <col min="15" max="15" width="7.140625" customWidth="1"/>
    <col min="16" max="16" width="13.28515625" customWidth="1"/>
    <col min="17" max="17" width="8.7109375" customWidth="1"/>
    <col min="18" max="18" width="10.85546875" customWidth="1"/>
    <col min="19" max="19" width="7.85546875" customWidth="1"/>
    <col min="23" max="23" width="10" customWidth="1"/>
  </cols>
  <sheetData>
    <row r="1" spans="4:18" x14ac:dyDescent="0.25">
      <c r="R1" s="1"/>
    </row>
    <row r="3" spans="4:18" x14ac:dyDescent="0.25">
      <c r="D3" s="71" t="s">
        <v>35</v>
      </c>
      <c r="E3" s="71" t="s">
        <v>23</v>
      </c>
      <c r="F3" s="71" t="s">
        <v>24</v>
      </c>
      <c r="G3" s="71" t="s">
        <v>25</v>
      </c>
      <c r="H3" s="71" t="s">
        <v>26</v>
      </c>
      <c r="I3" s="71" t="s">
        <v>28</v>
      </c>
      <c r="J3" s="71" t="s">
        <v>29</v>
      </c>
      <c r="K3" s="71" t="s">
        <v>32</v>
      </c>
      <c r="L3" s="71" t="s">
        <v>33</v>
      </c>
      <c r="M3" s="71" t="s">
        <v>36</v>
      </c>
      <c r="N3" s="71" t="s">
        <v>37</v>
      </c>
      <c r="O3" s="71" t="s">
        <v>39</v>
      </c>
      <c r="P3" s="71" t="s">
        <v>38</v>
      </c>
    </row>
    <row r="4" spans="4:18" x14ac:dyDescent="0.25">
      <c r="D4" s="72">
        <v>105</v>
      </c>
      <c r="E4" s="73">
        <v>53</v>
      </c>
      <c r="F4" s="73">
        <v>15</v>
      </c>
      <c r="G4" s="73">
        <v>63</v>
      </c>
      <c r="H4" s="73">
        <v>25</v>
      </c>
      <c r="I4" s="73">
        <v>0.80769230769230771</v>
      </c>
      <c r="J4" s="73">
        <v>0.32051282051282054</v>
      </c>
      <c r="K4" s="73">
        <v>0.67948717948717952</v>
      </c>
      <c r="L4" s="73">
        <v>0.19230769230769232</v>
      </c>
      <c r="M4" s="73">
        <v>0.4358974358974359</v>
      </c>
      <c r="N4" s="73">
        <v>0.45689655172413796</v>
      </c>
      <c r="O4" s="73">
        <v>0.54639175257731964</v>
      </c>
      <c r="P4" s="73">
        <v>0.5641025641025641</v>
      </c>
    </row>
    <row r="5" spans="4:18" x14ac:dyDescent="0.25">
      <c r="D5" s="72">
        <v>110</v>
      </c>
      <c r="E5" s="73">
        <v>40</v>
      </c>
      <c r="F5" s="73">
        <v>25</v>
      </c>
      <c r="G5" s="73">
        <v>53</v>
      </c>
      <c r="H5" s="73">
        <v>38</v>
      </c>
      <c r="I5" s="73">
        <v>0.67948717948717952</v>
      </c>
      <c r="J5" s="73">
        <v>0.48717948717948717</v>
      </c>
      <c r="K5" s="73">
        <v>0.51282051282051277</v>
      </c>
      <c r="L5" s="73">
        <v>0.32051282051282054</v>
      </c>
      <c r="M5" s="73">
        <v>0.41666666666666669</v>
      </c>
      <c r="N5" s="73">
        <v>0.43010752688172044</v>
      </c>
      <c r="O5" s="73">
        <v>0.46783625730994144</v>
      </c>
      <c r="P5" s="73">
        <v>0.58333333333333337</v>
      </c>
    </row>
    <row r="6" spans="4:18" x14ac:dyDescent="0.25">
      <c r="D6" s="72">
        <v>115</v>
      </c>
      <c r="E6" s="73">
        <v>28</v>
      </c>
      <c r="F6" s="73">
        <v>41</v>
      </c>
      <c r="G6" s="73">
        <v>37</v>
      </c>
      <c r="H6" s="73">
        <v>50</v>
      </c>
      <c r="I6" s="73">
        <v>0.47435897435897434</v>
      </c>
      <c r="J6" s="73">
        <v>0.64102564102564108</v>
      </c>
      <c r="K6" s="73">
        <v>0.35897435897435898</v>
      </c>
      <c r="L6" s="73">
        <v>0.52564102564102566</v>
      </c>
      <c r="M6" s="73">
        <v>0.44230769230769229</v>
      </c>
      <c r="N6" s="73">
        <v>0.43076923076923079</v>
      </c>
      <c r="O6" s="73">
        <v>0.39160839160839156</v>
      </c>
      <c r="P6" s="73">
        <v>0.55769230769230771</v>
      </c>
    </row>
    <row r="7" spans="4:18" x14ac:dyDescent="0.25">
      <c r="D7" s="72">
        <v>120</v>
      </c>
      <c r="E7" s="73">
        <v>22</v>
      </c>
      <c r="F7" s="73">
        <v>51</v>
      </c>
      <c r="G7" s="73">
        <v>27</v>
      </c>
      <c r="H7" s="73">
        <v>56</v>
      </c>
      <c r="I7" s="73">
        <v>0.34615384615384615</v>
      </c>
      <c r="J7" s="73">
        <v>0.71794871794871795</v>
      </c>
      <c r="K7" s="73">
        <v>0.28205128205128205</v>
      </c>
      <c r="L7" s="73">
        <v>0.65384615384615385</v>
      </c>
      <c r="M7" s="73">
        <v>0.46794871794871795</v>
      </c>
      <c r="N7" s="73">
        <v>0.44897959183673469</v>
      </c>
      <c r="O7" s="73">
        <v>0.34645669291338588</v>
      </c>
      <c r="P7" s="73">
        <v>0.53205128205128205</v>
      </c>
    </row>
    <row r="8" spans="4:18" x14ac:dyDescent="0.25">
      <c r="D8" s="72">
        <v>125</v>
      </c>
      <c r="E8" s="73">
        <v>15</v>
      </c>
      <c r="F8" s="73">
        <v>59</v>
      </c>
      <c r="G8" s="73">
        <v>19</v>
      </c>
      <c r="H8" s="73">
        <v>63</v>
      </c>
      <c r="I8" s="73">
        <v>0.24358974358974358</v>
      </c>
      <c r="J8" s="73">
        <v>0.80769230769230771</v>
      </c>
      <c r="K8" s="73">
        <v>0.19230769230769232</v>
      </c>
      <c r="L8" s="73">
        <v>0.75641025641025639</v>
      </c>
      <c r="M8" s="73">
        <v>0.47435897435897434</v>
      </c>
      <c r="N8" s="73">
        <v>0.44117647058823528</v>
      </c>
      <c r="O8" s="73">
        <v>0.2678571428571429</v>
      </c>
      <c r="P8" s="73">
        <v>0.52564102564102566</v>
      </c>
    </row>
    <row r="9" spans="4:18" x14ac:dyDescent="0.25">
      <c r="D9" s="72">
        <v>130</v>
      </c>
      <c r="E9" s="73">
        <v>12</v>
      </c>
      <c r="F9" s="73">
        <v>60</v>
      </c>
      <c r="G9" s="73">
        <v>18</v>
      </c>
      <c r="H9" s="73">
        <v>66</v>
      </c>
      <c r="I9" s="73">
        <v>0.23076923076923078</v>
      </c>
      <c r="J9" s="73">
        <v>0.84615384615384615</v>
      </c>
      <c r="K9" s="73">
        <v>0.15384615384615385</v>
      </c>
      <c r="L9" s="73">
        <v>0.76923076923076927</v>
      </c>
      <c r="M9" s="73">
        <v>0.46153846153846156</v>
      </c>
      <c r="N9" s="73">
        <v>0.4</v>
      </c>
      <c r="O9" s="73">
        <v>0.22222222222222221</v>
      </c>
      <c r="P9" s="73">
        <v>0.53846153846153844</v>
      </c>
    </row>
    <row r="10" spans="4:18" x14ac:dyDescent="0.25">
      <c r="D10" s="72">
        <v>135</v>
      </c>
      <c r="E10" s="73">
        <v>2</v>
      </c>
      <c r="F10" s="73">
        <v>73</v>
      </c>
      <c r="G10" s="73">
        <v>5</v>
      </c>
      <c r="H10" s="73">
        <v>76</v>
      </c>
      <c r="I10" s="73">
        <v>6.4102564102564097E-2</v>
      </c>
      <c r="J10" s="73">
        <v>0.97435897435897434</v>
      </c>
      <c r="K10" s="73">
        <v>2.564102564102564E-2</v>
      </c>
      <c r="L10" s="73">
        <v>0.9358974358974359</v>
      </c>
      <c r="M10" s="73">
        <v>0.48076923076923078</v>
      </c>
      <c r="N10" s="73">
        <v>0.2857142857142857</v>
      </c>
      <c r="O10" s="73">
        <v>4.7058823529411757E-2</v>
      </c>
      <c r="P10" s="73">
        <v>0.51923076923076927</v>
      </c>
    </row>
    <row r="31" spans="8:18" ht="15.75" thickBot="1" x14ac:dyDescent="0.3"/>
    <row r="32" spans="8:18" ht="15.75" thickBot="1" x14ac:dyDescent="0.3">
      <c r="H32" s="75"/>
      <c r="I32" s="75"/>
      <c r="J32" s="76" t="s">
        <v>40</v>
      </c>
      <c r="K32" s="76"/>
      <c r="L32" s="76"/>
      <c r="M32" s="76"/>
      <c r="N32" s="77"/>
      <c r="O32" s="77"/>
      <c r="P32" s="76" t="s">
        <v>1</v>
      </c>
      <c r="Q32" s="76"/>
      <c r="R32" s="76"/>
    </row>
    <row r="33" spans="7:32" ht="15" customHeight="1" thickBot="1" x14ac:dyDescent="0.3">
      <c r="H33" s="89" t="s">
        <v>40</v>
      </c>
      <c r="I33" s="79" t="s">
        <v>2</v>
      </c>
      <c r="J33" s="80" t="s">
        <v>3</v>
      </c>
      <c r="K33" s="80"/>
      <c r="L33" s="80"/>
      <c r="M33" s="80"/>
      <c r="N33" s="79" t="s">
        <v>4</v>
      </c>
      <c r="O33" s="80" t="s">
        <v>3</v>
      </c>
      <c r="P33" s="80"/>
      <c r="Q33" s="80"/>
      <c r="R33" s="80"/>
    </row>
    <row r="34" spans="7:32" ht="15.75" thickBot="1" x14ac:dyDescent="0.3">
      <c r="H34" s="90"/>
      <c r="I34" s="79"/>
      <c r="J34" s="81"/>
      <c r="K34" s="82" t="s">
        <v>5</v>
      </c>
      <c r="L34" s="82" t="s">
        <v>6</v>
      </c>
      <c r="M34" s="82" t="s">
        <v>7</v>
      </c>
      <c r="N34" s="79"/>
      <c r="O34" s="81"/>
      <c r="P34" s="82" t="s">
        <v>5</v>
      </c>
      <c r="Q34" s="82" t="s">
        <v>6</v>
      </c>
      <c r="R34" s="82" t="s">
        <v>7</v>
      </c>
    </row>
    <row r="35" spans="7:32" ht="16.5" thickBot="1" x14ac:dyDescent="0.3">
      <c r="H35" s="90"/>
      <c r="I35" s="79"/>
      <c r="J35" s="82" t="s">
        <v>8</v>
      </c>
      <c r="K35" s="83">
        <v>133</v>
      </c>
      <c r="L35" s="84">
        <v>117</v>
      </c>
      <c r="M35" s="84">
        <v>117</v>
      </c>
      <c r="N35" s="79"/>
      <c r="O35" s="82" t="s">
        <v>8</v>
      </c>
      <c r="P35" s="84">
        <v>111</v>
      </c>
      <c r="Q35" s="84">
        <v>112</v>
      </c>
      <c r="R35" s="84">
        <v>133</v>
      </c>
    </row>
    <row r="36" spans="7:32" ht="16.5" thickBot="1" x14ac:dyDescent="0.3">
      <c r="H36" s="90"/>
      <c r="I36" s="79"/>
      <c r="J36" s="82" t="s">
        <v>9</v>
      </c>
      <c r="K36" s="84">
        <v>133</v>
      </c>
      <c r="L36" s="84">
        <v>114</v>
      </c>
      <c r="M36" s="84">
        <v>114</v>
      </c>
      <c r="N36" s="79"/>
      <c r="O36" s="82" t="s">
        <v>9</v>
      </c>
      <c r="P36" s="84">
        <v>117</v>
      </c>
      <c r="Q36" s="84">
        <v>120</v>
      </c>
      <c r="R36" s="84">
        <v>135</v>
      </c>
    </row>
    <row r="37" spans="7:32" ht="16.5" thickBot="1" x14ac:dyDescent="0.3">
      <c r="H37" s="90"/>
      <c r="I37" s="79"/>
      <c r="J37" s="82" t="s">
        <v>10</v>
      </c>
      <c r="K37" s="84">
        <v>131</v>
      </c>
      <c r="L37" s="84">
        <v>107</v>
      </c>
      <c r="M37" s="84">
        <v>107</v>
      </c>
      <c r="N37" s="79"/>
      <c r="O37" s="82" t="s">
        <v>10</v>
      </c>
      <c r="P37" s="84">
        <v>107</v>
      </c>
      <c r="Q37" s="84">
        <v>107</v>
      </c>
      <c r="R37" s="84">
        <v>134</v>
      </c>
    </row>
    <row r="38" spans="7:32" ht="16.5" thickBot="1" x14ac:dyDescent="0.3">
      <c r="H38" s="90"/>
      <c r="I38" s="79"/>
      <c r="J38" s="82" t="s">
        <v>11</v>
      </c>
      <c r="K38" s="84">
        <v>133</v>
      </c>
      <c r="L38" s="84">
        <v>105</v>
      </c>
      <c r="M38" s="84">
        <v>104</v>
      </c>
      <c r="N38" s="79"/>
      <c r="O38" s="82" t="s">
        <v>11</v>
      </c>
      <c r="P38" s="84">
        <v>105</v>
      </c>
      <c r="Q38" s="84">
        <v>110</v>
      </c>
      <c r="R38" s="84">
        <v>135</v>
      </c>
    </row>
    <row r="39" spans="7:32" ht="16.5" thickBot="1" x14ac:dyDescent="0.3">
      <c r="H39" s="90"/>
      <c r="I39" s="79"/>
      <c r="J39" s="82" t="s">
        <v>12</v>
      </c>
      <c r="K39" s="84">
        <v>117</v>
      </c>
      <c r="L39" s="84">
        <v>131</v>
      </c>
      <c r="M39" s="84">
        <v>120</v>
      </c>
      <c r="N39" s="79"/>
      <c r="O39" s="82" t="s">
        <v>12</v>
      </c>
      <c r="P39" s="84">
        <v>97</v>
      </c>
      <c r="Q39" s="84">
        <v>97</v>
      </c>
      <c r="R39" s="84">
        <v>96</v>
      </c>
      <c r="AC39" s="18" t="s">
        <v>41</v>
      </c>
      <c r="AD39" s="18"/>
      <c r="AE39" s="18"/>
    </row>
    <row r="40" spans="7:32" ht="16.5" thickBot="1" x14ac:dyDescent="0.3">
      <c r="H40" s="90"/>
      <c r="I40" s="79"/>
      <c r="J40" s="82" t="s">
        <v>13</v>
      </c>
      <c r="K40" s="84">
        <v>100</v>
      </c>
      <c r="L40" s="84">
        <v>100</v>
      </c>
      <c r="M40" s="84">
        <v>109</v>
      </c>
      <c r="N40" s="79"/>
      <c r="O40" s="82" t="s">
        <v>13</v>
      </c>
      <c r="P40" s="84">
        <v>110</v>
      </c>
      <c r="Q40" s="84">
        <v>111</v>
      </c>
      <c r="R40" s="84">
        <v>111</v>
      </c>
      <c r="AC40" s="19"/>
      <c r="AD40" s="19" t="s">
        <v>42</v>
      </c>
      <c r="AE40" s="19"/>
    </row>
    <row r="41" spans="7:32" ht="16.5" thickBot="1" x14ac:dyDescent="0.3">
      <c r="H41" s="90"/>
      <c r="I41" s="79"/>
      <c r="J41" s="82" t="s">
        <v>14</v>
      </c>
      <c r="K41" s="84">
        <v>64</v>
      </c>
      <c r="L41" s="84">
        <v>65</v>
      </c>
      <c r="M41" s="84">
        <v>74</v>
      </c>
      <c r="N41" s="79"/>
      <c r="O41" s="82" t="s">
        <v>14</v>
      </c>
      <c r="P41" s="84">
        <v>64</v>
      </c>
      <c r="Q41" s="84">
        <v>65</v>
      </c>
      <c r="R41" s="84">
        <v>74</v>
      </c>
      <c r="AC41" s="57" t="s">
        <v>48</v>
      </c>
      <c r="AD41" s="57"/>
      <c r="AE41" s="57" t="s">
        <v>43</v>
      </c>
      <c r="AF41" s="57"/>
    </row>
    <row r="42" spans="7:32" ht="16.5" thickBot="1" x14ac:dyDescent="0.3">
      <c r="G42" s="74"/>
      <c r="H42" s="90"/>
      <c r="I42" s="79"/>
      <c r="J42" s="82" t="s">
        <v>15</v>
      </c>
      <c r="K42" s="84">
        <v>110</v>
      </c>
      <c r="L42" s="84">
        <v>111</v>
      </c>
      <c r="M42" s="84">
        <v>111</v>
      </c>
      <c r="N42" s="79"/>
      <c r="O42" s="82" t="s">
        <v>15</v>
      </c>
      <c r="P42" s="84">
        <v>100</v>
      </c>
      <c r="Q42" s="84">
        <v>100</v>
      </c>
      <c r="R42" s="84">
        <v>109</v>
      </c>
      <c r="AB42" s="44" t="s">
        <v>48</v>
      </c>
      <c r="AC42" s="87" t="s">
        <v>44</v>
      </c>
      <c r="AD42" s="88"/>
      <c r="AE42" s="87" t="s">
        <v>45</v>
      </c>
      <c r="AF42" s="88"/>
    </row>
    <row r="43" spans="7:32" ht="16.5" thickBot="1" x14ac:dyDescent="0.3">
      <c r="H43" s="90"/>
      <c r="I43" s="79"/>
      <c r="J43" s="82" t="s">
        <v>16</v>
      </c>
      <c r="K43" s="84">
        <v>97</v>
      </c>
      <c r="L43" s="84">
        <v>97</v>
      </c>
      <c r="M43" s="84">
        <v>96</v>
      </c>
      <c r="N43" s="79"/>
      <c r="O43" s="82" t="s">
        <v>16</v>
      </c>
      <c r="P43" s="84">
        <v>117</v>
      </c>
      <c r="Q43" s="84">
        <v>131</v>
      </c>
      <c r="R43" s="84">
        <v>120</v>
      </c>
      <c r="AB43" s="44"/>
      <c r="AC43" s="45"/>
      <c r="AD43" s="45"/>
      <c r="AE43" s="45"/>
      <c r="AF43" s="45"/>
    </row>
    <row r="44" spans="7:32" ht="16.5" thickBot="1" x14ac:dyDescent="0.3">
      <c r="H44" s="90"/>
      <c r="I44" s="79"/>
      <c r="J44" s="82" t="s">
        <v>17</v>
      </c>
      <c r="K44" s="84">
        <v>105</v>
      </c>
      <c r="L44" s="84">
        <v>110</v>
      </c>
      <c r="M44" s="84">
        <v>135</v>
      </c>
      <c r="N44" s="79"/>
      <c r="O44" s="82" t="s">
        <v>17</v>
      </c>
      <c r="P44" s="84">
        <v>133</v>
      </c>
      <c r="Q44" s="84">
        <v>105</v>
      </c>
      <c r="R44" s="84">
        <v>104</v>
      </c>
      <c r="AB44" s="44"/>
      <c r="AC44" s="45"/>
      <c r="AD44" s="45"/>
      <c r="AE44" s="45"/>
      <c r="AF44" s="45"/>
    </row>
    <row r="45" spans="7:32" ht="16.5" thickBot="1" x14ac:dyDescent="0.3">
      <c r="G45" s="74"/>
      <c r="H45" s="90"/>
      <c r="I45" s="79"/>
      <c r="J45" s="82" t="s">
        <v>18</v>
      </c>
      <c r="K45" s="84">
        <v>107</v>
      </c>
      <c r="L45" s="84">
        <v>107</v>
      </c>
      <c r="M45" s="84">
        <v>134</v>
      </c>
      <c r="N45" s="79"/>
      <c r="O45" s="82" t="s">
        <v>18</v>
      </c>
      <c r="P45" s="84">
        <v>131</v>
      </c>
      <c r="Q45" s="84">
        <v>107</v>
      </c>
      <c r="R45" s="84">
        <v>107</v>
      </c>
      <c r="AB45" s="44"/>
      <c r="AC45" s="45"/>
      <c r="AD45" s="45"/>
      <c r="AE45" s="45"/>
      <c r="AF45" s="45"/>
    </row>
    <row r="46" spans="7:32" ht="16.5" thickBot="1" x14ac:dyDescent="0.3">
      <c r="H46" s="90"/>
      <c r="I46" s="79"/>
      <c r="J46" s="82" t="s">
        <v>19</v>
      </c>
      <c r="K46" s="84">
        <v>117</v>
      </c>
      <c r="L46" s="84">
        <v>120</v>
      </c>
      <c r="M46" s="84">
        <v>135</v>
      </c>
      <c r="N46" s="79"/>
      <c r="O46" s="82" t="s">
        <v>19</v>
      </c>
      <c r="P46" s="84">
        <v>133</v>
      </c>
      <c r="Q46" s="84">
        <v>114</v>
      </c>
      <c r="R46" s="84">
        <v>114</v>
      </c>
      <c r="AB46" s="44"/>
      <c r="AC46" s="45"/>
      <c r="AD46" s="45"/>
      <c r="AE46" s="45"/>
      <c r="AF46" s="45"/>
    </row>
    <row r="47" spans="7:32" ht="16.5" thickBot="1" x14ac:dyDescent="0.3">
      <c r="H47" s="91"/>
      <c r="I47" s="79"/>
      <c r="J47" s="82" t="s">
        <v>20</v>
      </c>
      <c r="K47" s="84">
        <v>111</v>
      </c>
      <c r="L47" s="84">
        <v>112</v>
      </c>
      <c r="M47" s="84">
        <v>133</v>
      </c>
      <c r="N47" s="79"/>
      <c r="O47" s="82" t="s">
        <v>20</v>
      </c>
      <c r="P47" s="84">
        <v>133</v>
      </c>
      <c r="Q47" s="84">
        <v>117</v>
      </c>
      <c r="R47" s="84">
        <v>117</v>
      </c>
      <c r="AA47" s="19" t="s">
        <v>46</v>
      </c>
      <c r="AB47" s="44"/>
      <c r="AC47" s="45"/>
      <c r="AD47" s="45"/>
      <c r="AE47" s="45"/>
      <c r="AF47" s="45"/>
    </row>
    <row r="48" spans="7:32" ht="15" customHeight="1" thickBot="1" x14ac:dyDescent="0.3">
      <c r="H48" s="89" t="s">
        <v>1</v>
      </c>
      <c r="I48" s="79" t="s">
        <v>2</v>
      </c>
      <c r="J48" s="82" t="s">
        <v>8</v>
      </c>
      <c r="K48" s="84">
        <f>P35+5</f>
        <v>116</v>
      </c>
      <c r="L48" s="84">
        <f>Q35+7</f>
        <v>119</v>
      </c>
      <c r="M48" s="84">
        <v>133</v>
      </c>
      <c r="N48" s="79" t="s">
        <v>4</v>
      </c>
      <c r="O48" s="82" t="s">
        <v>8</v>
      </c>
      <c r="P48" s="83">
        <v>123</v>
      </c>
      <c r="Q48" s="84">
        <v>114</v>
      </c>
      <c r="R48" s="84">
        <v>112</v>
      </c>
      <c r="AB48" s="44" t="s">
        <v>43</v>
      </c>
      <c r="AC48" s="87" t="s">
        <v>45</v>
      </c>
      <c r="AD48" s="88"/>
      <c r="AE48" s="87" t="s">
        <v>44</v>
      </c>
      <c r="AF48" s="88"/>
    </row>
    <row r="49" spans="8:32" ht="16.5" thickBot="1" x14ac:dyDescent="0.3">
      <c r="H49" s="90"/>
      <c r="I49" s="79"/>
      <c r="J49" s="82" t="s">
        <v>9</v>
      </c>
      <c r="K49" s="84">
        <f t="shared" ref="K49:K56" si="0">P36+5</f>
        <v>122</v>
      </c>
      <c r="L49" s="84">
        <f t="shared" ref="L49:L60" si="1">Q36+7</f>
        <v>127</v>
      </c>
      <c r="M49" s="84">
        <v>135</v>
      </c>
      <c r="N49" s="79"/>
      <c r="O49" s="82" t="s">
        <v>9</v>
      </c>
      <c r="P49" s="84">
        <v>123</v>
      </c>
      <c r="Q49" s="84">
        <v>111</v>
      </c>
      <c r="R49" s="84">
        <v>109</v>
      </c>
      <c r="AB49" s="44"/>
      <c r="AC49" s="45"/>
      <c r="AD49" s="45"/>
      <c r="AE49" s="45"/>
      <c r="AF49" s="45"/>
    </row>
    <row r="50" spans="8:32" ht="16.5" thickBot="1" x14ac:dyDescent="0.3">
      <c r="H50" s="90"/>
      <c r="I50" s="79"/>
      <c r="J50" s="82" t="s">
        <v>10</v>
      </c>
      <c r="K50" s="84">
        <f t="shared" si="0"/>
        <v>112</v>
      </c>
      <c r="L50" s="84">
        <f t="shared" si="1"/>
        <v>114</v>
      </c>
      <c r="M50" s="84">
        <v>134</v>
      </c>
      <c r="N50" s="79"/>
      <c r="O50" s="82" t="s">
        <v>10</v>
      </c>
      <c r="P50" s="84">
        <v>121</v>
      </c>
      <c r="Q50" s="84">
        <v>104</v>
      </c>
      <c r="R50" s="84">
        <v>102</v>
      </c>
      <c r="AB50" s="44"/>
      <c r="AC50" s="45"/>
      <c r="AD50" s="45"/>
      <c r="AE50" s="45"/>
      <c r="AF50" s="45"/>
    </row>
    <row r="51" spans="8:32" ht="16.5" thickBot="1" x14ac:dyDescent="0.3">
      <c r="H51" s="90"/>
      <c r="I51" s="79"/>
      <c r="J51" s="82" t="s">
        <v>11</v>
      </c>
      <c r="K51" s="84">
        <f t="shared" si="0"/>
        <v>110</v>
      </c>
      <c r="L51" s="84">
        <f t="shared" si="1"/>
        <v>117</v>
      </c>
      <c r="M51" s="84">
        <v>135</v>
      </c>
      <c r="N51" s="79"/>
      <c r="O51" s="82" t="s">
        <v>11</v>
      </c>
      <c r="P51" s="84">
        <v>133</v>
      </c>
      <c r="Q51" s="84">
        <v>105</v>
      </c>
      <c r="R51" s="84">
        <v>104</v>
      </c>
      <c r="AB51" s="44"/>
      <c r="AC51" s="45"/>
      <c r="AD51" s="45"/>
      <c r="AE51" s="45"/>
      <c r="AF51" s="45"/>
    </row>
    <row r="52" spans="8:32" ht="16.5" thickBot="1" x14ac:dyDescent="0.3">
      <c r="H52" s="90"/>
      <c r="I52" s="79"/>
      <c r="J52" s="82" t="s">
        <v>12</v>
      </c>
      <c r="K52" s="84">
        <f t="shared" si="0"/>
        <v>102</v>
      </c>
      <c r="L52" s="84">
        <f t="shared" si="1"/>
        <v>104</v>
      </c>
      <c r="M52" s="84">
        <f>R39+3</f>
        <v>99</v>
      </c>
      <c r="N52" s="79"/>
      <c r="O52" s="82" t="s">
        <v>12</v>
      </c>
      <c r="P52" s="84">
        <v>123</v>
      </c>
      <c r="Q52" s="84">
        <v>102</v>
      </c>
      <c r="R52" s="84">
        <v>99</v>
      </c>
      <c r="AB52" s="44"/>
      <c r="AC52" s="45"/>
      <c r="AD52" s="45"/>
      <c r="AE52" s="45"/>
      <c r="AF52" s="45"/>
    </row>
    <row r="53" spans="8:32" ht="16.5" thickBot="1" x14ac:dyDescent="0.3">
      <c r="H53" s="90"/>
      <c r="I53" s="79"/>
      <c r="J53" s="82" t="s">
        <v>13</v>
      </c>
      <c r="K53" s="84">
        <f t="shared" si="0"/>
        <v>115</v>
      </c>
      <c r="L53" s="84">
        <f t="shared" si="1"/>
        <v>118</v>
      </c>
      <c r="M53" s="84">
        <f t="shared" ref="M53:M60" si="2">R40+3</f>
        <v>114</v>
      </c>
      <c r="N53" s="79"/>
      <c r="O53" s="82" t="s">
        <v>13</v>
      </c>
      <c r="P53" s="84">
        <v>107</v>
      </c>
      <c r="Q53" s="84">
        <v>128</v>
      </c>
      <c r="R53" s="84">
        <v>115</v>
      </c>
      <c r="AB53" s="44"/>
      <c r="AC53" s="45"/>
      <c r="AD53" s="45"/>
      <c r="AE53" s="45"/>
      <c r="AF53" s="45"/>
    </row>
    <row r="54" spans="8:32" ht="16.5" thickBot="1" x14ac:dyDescent="0.3">
      <c r="H54" s="90"/>
      <c r="I54" s="79"/>
      <c r="J54" s="82" t="s">
        <v>14</v>
      </c>
      <c r="K54" s="84">
        <f t="shared" si="0"/>
        <v>69</v>
      </c>
      <c r="L54" s="84">
        <f t="shared" si="1"/>
        <v>72</v>
      </c>
      <c r="M54" s="84">
        <f t="shared" si="2"/>
        <v>77</v>
      </c>
      <c r="N54" s="79"/>
      <c r="O54" s="82" t="s">
        <v>14</v>
      </c>
      <c r="P54" s="84">
        <v>90</v>
      </c>
      <c r="Q54" s="84">
        <v>97</v>
      </c>
      <c r="R54" s="84">
        <v>104</v>
      </c>
      <c r="AD54" t="s">
        <v>47</v>
      </c>
    </row>
    <row r="55" spans="8:32" ht="16.5" thickBot="1" x14ac:dyDescent="0.3">
      <c r="H55" s="90"/>
      <c r="I55" s="79"/>
      <c r="J55" s="82" t="s">
        <v>15</v>
      </c>
      <c r="K55" s="84">
        <f t="shared" si="0"/>
        <v>105</v>
      </c>
      <c r="L55" s="84">
        <f t="shared" si="1"/>
        <v>107</v>
      </c>
      <c r="M55" s="84">
        <f t="shared" si="2"/>
        <v>112</v>
      </c>
      <c r="N55" s="79"/>
      <c r="O55" s="82" t="s">
        <v>15</v>
      </c>
      <c r="P55" s="84">
        <v>114</v>
      </c>
      <c r="Q55" s="84">
        <v>85</v>
      </c>
      <c r="R55" s="84">
        <v>123</v>
      </c>
    </row>
    <row r="56" spans="8:32" ht="16.5" thickBot="1" x14ac:dyDescent="0.3">
      <c r="H56" s="90"/>
      <c r="I56" s="79"/>
      <c r="J56" s="82" t="s">
        <v>16</v>
      </c>
      <c r="K56" s="84">
        <f t="shared" si="0"/>
        <v>122</v>
      </c>
      <c r="L56" s="84">
        <f t="shared" si="1"/>
        <v>138</v>
      </c>
      <c r="M56" s="84">
        <f t="shared" si="2"/>
        <v>123</v>
      </c>
      <c r="N56" s="79"/>
      <c r="O56" s="82" t="s">
        <v>16</v>
      </c>
      <c r="P56" s="84">
        <v>87</v>
      </c>
      <c r="Q56" s="84">
        <v>94</v>
      </c>
      <c r="R56" s="84">
        <v>91</v>
      </c>
    </row>
    <row r="57" spans="8:32" ht="16.5" thickBot="1" x14ac:dyDescent="0.3">
      <c r="H57" s="90"/>
      <c r="I57" s="79"/>
      <c r="J57" s="82" t="s">
        <v>17</v>
      </c>
      <c r="K57" s="84">
        <v>133</v>
      </c>
      <c r="L57" s="84">
        <f t="shared" si="1"/>
        <v>112</v>
      </c>
      <c r="M57" s="84">
        <f t="shared" si="2"/>
        <v>107</v>
      </c>
      <c r="N57" s="79"/>
      <c r="O57" s="82" t="s">
        <v>17</v>
      </c>
      <c r="P57" s="84">
        <v>95</v>
      </c>
      <c r="Q57" s="84">
        <v>107</v>
      </c>
      <c r="R57" s="84">
        <v>130</v>
      </c>
    </row>
    <row r="58" spans="8:32" ht="16.5" thickBot="1" x14ac:dyDescent="0.3">
      <c r="H58" s="90"/>
      <c r="I58" s="79"/>
      <c r="J58" s="82" t="s">
        <v>18</v>
      </c>
      <c r="K58" s="84">
        <v>131</v>
      </c>
      <c r="L58" s="84">
        <f t="shared" si="1"/>
        <v>114</v>
      </c>
      <c r="M58" s="84">
        <f t="shared" si="2"/>
        <v>110</v>
      </c>
      <c r="N58" s="79"/>
      <c r="O58" s="82" t="s">
        <v>18</v>
      </c>
      <c r="P58" s="84">
        <v>97</v>
      </c>
      <c r="Q58" s="84">
        <v>104</v>
      </c>
      <c r="R58" s="84">
        <v>129</v>
      </c>
    </row>
    <row r="59" spans="8:32" ht="16.5" thickBot="1" x14ac:dyDescent="0.3">
      <c r="H59" s="90"/>
      <c r="I59" s="79"/>
      <c r="J59" s="82" t="s">
        <v>19</v>
      </c>
      <c r="K59" s="84">
        <v>133</v>
      </c>
      <c r="L59" s="84">
        <f t="shared" si="1"/>
        <v>121</v>
      </c>
      <c r="M59" s="84">
        <f t="shared" si="2"/>
        <v>117</v>
      </c>
      <c r="N59" s="79"/>
      <c r="O59" s="82" t="s">
        <v>19</v>
      </c>
      <c r="P59" s="84">
        <v>107</v>
      </c>
      <c r="Q59" s="84">
        <v>117</v>
      </c>
      <c r="R59" s="84">
        <v>130</v>
      </c>
    </row>
    <row r="60" spans="8:32" ht="16.5" thickBot="1" x14ac:dyDescent="0.3">
      <c r="H60" s="91"/>
      <c r="I60" s="79"/>
      <c r="J60" s="82" t="s">
        <v>20</v>
      </c>
      <c r="K60" s="84">
        <v>133</v>
      </c>
      <c r="L60" s="84">
        <f t="shared" si="1"/>
        <v>124</v>
      </c>
      <c r="M60" s="84">
        <f t="shared" si="2"/>
        <v>120</v>
      </c>
      <c r="N60" s="79"/>
      <c r="O60" s="82" t="s">
        <v>20</v>
      </c>
      <c r="P60" s="84">
        <v>101</v>
      </c>
      <c r="Q60" s="84">
        <v>109</v>
      </c>
      <c r="R60" s="84">
        <v>128</v>
      </c>
    </row>
    <row r="77" spans="8:34" ht="19.5" thickBot="1" x14ac:dyDescent="0.35">
      <c r="M77" s="86" t="s">
        <v>54</v>
      </c>
      <c r="N77" s="86"/>
      <c r="O77" s="86"/>
    </row>
    <row r="78" spans="8:34" ht="15.75" thickBot="1" x14ac:dyDescent="0.3">
      <c r="H78" s="75"/>
      <c r="I78" s="75"/>
      <c r="J78" s="76" t="s">
        <v>40</v>
      </c>
      <c r="K78" s="76"/>
      <c r="L78" s="76"/>
      <c r="M78" s="76"/>
      <c r="N78" s="77"/>
      <c r="O78" s="77"/>
      <c r="P78" s="76" t="s">
        <v>1</v>
      </c>
      <c r="Q78" s="76"/>
      <c r="R78" s="76"/>
    </row>
    <row r="79" spans="8:34" ht="19.5" thickBot="1" x14ac:dyDescent="0.3">
      <c r="H79" s="78" t="s">
        <v>40</v>
      </c>
      <c r="I79" s="79" t="s">
        <v>2</v>
      </c>
      <c r="J79" s="80" t="s">
        <v>3</v>
      </c>
      <c r="K79" s="80"/>
      <c r="L79" s="80"/>
      <c r="M79" s="80"/>
      <c r="N79" s="79" t="s">
        <v>4</v>
      </c>
      <c r="O79" s="80" t="s">
        <v>3</v>
      </c>
      <c r="P79" s="80"/>
      <c r="Q79" s="80"/>
      <c r="R79" s="80"/>
    </row>
    <row r="80" spans="8:34" ht="15.75" thickBot="1" x14ac:dyDescent="0.3">
      <c r="H80" s="78"/>
      <c r="I80" s="79"/>
      <c r="J80" s="81"/>
      <c r="K80" s="82" t="s">
        <v>5</v>
      </c>
      <c r="L80" s="82" t="s">
        <v>6</v>
      </c>
      <c r="M80" s="82" t="s">
        <v>7</v>
      </c>
      <c r="N80" s="79"/>
      <c r="O80" s="81"/>
      <c r="P80" s="82" t="s">
        <v>5</v>
      </c>
      <c r="Q80" s="82" t="s">
        <v>6</v>
      </c>
      <c r="R80" s="82" t="s">
        <v>7</v>
      </c>
      <c r="X80" s="18"/>
      <c r="Y80" s="18" t="s">
        <v>55</v>
      </c>
      <c r="Z80" s="18"/>
      <c r="AA80" s="18"/>
      <c r="AE80" s="18"/>
      <c r="AF80" s="18" t="s">
        <v>50</v>
      </c>
      <c r="AG80" s="18"/>
      <c r="AH80" s="18"/>
    </row>
    <row r="81" spans="7:34" ht="19.5" thickBot="1" x14ac:dyDescent="0.35">
      <c r="G81" s="85" t="s">
        <v>22</v>
      </c>
      <c r="H81" s="78"/>
      <c r="I81" s="79"/>
      <c r="J81" s="82" t="s">
        <v>8</v>
      </c>
      <c r="K81" s="83">
        <f>IF(K35&gt;=$G$82,0,1)</f>
        <v>0</v>
      </c>
      <c r="L81" s="84">
        <f>IF(L35&gt;=$G$82,0,1)</f>
        <v>1</v>
      </c>
      <c r="M81" s="84">
        <f>IF(M35&gt;=$G$82,0,1)</f>
        <v>1</v>
      </c>
      <c r="N81" s="79"/>
      <c r="O81" s="82" t="s">
        <v>8</v>
      </c>
      <c r="P81" s="84">
        <f>IF(P35&gt;=$G$82,0,1)</f>
        <v>1</v>
      </c>
      <c r="Q81" s="84">
        <f>IF(Q35&gt;=$G$82,0,1)</f>
        <v>1</v>
      </c>
      <c r="R81" s="84">
        <f>IF(R35&gt;=$G$82,0,1)</f>
        <v>0</v>
      </c>
      <c r="X81" s="19"/>
      <c r="Y81" s="19" t="s">
        <v>42</v>
      </c>
      <c r="Z81" s="19"/>
      <c r="AA81" s="19"/>
      <c r="AE81" s="19"/>
      <c r="AF81" s="19" t="s">
        <v>42</v>
      </c>
      <c r="AG81" s="19"/>
      <c r="AH81" s="19"/>
    </row>
    <row r="82" spans="7:34" ht="19.5" thickBot="1" x14ac:dyDescent="0.35">
      <c r="G82" s="85">
        <v>120</v>
      </c>
      <c r="H82" s="78"/>
      <c r="I82" s="79"/>
      <c r="J82" s="82" t="s">
        <v>9</v>
      </c>
      <c r="K82" s="84">
        <f>IF(K36&gt;=$G$82,0,1)</f>
        <v>0</v>
      </c>
      <c r="L82" s="84">
        <f>IF(L36&gt;=$G$82,0,1)</f>
        <v>1</v>
      </c>
      <c r="M82" s="84">
        <f>IF(M36&gt;=$G$82,0,1)</f>
        <v>1</v>
      </c>
      <c r="N82" s="79"/>
      <c r="O82" s="82" t="s">
        <v>9</v>
      </c>
      <c r="P82" s="84">
        <f>IF(P36&gt;=$G$82,0,1)</f>
        <v>1</v>
      </c>
      <c r="Q82" s="84">
        <f>IF(Q36&gt;=$G$82,0,1)</f>
        <v>0</v>
      </c>
      <c r="R82" s="84">
        <f>IF(R36&gt;=$G$82,0,1)</f>
        <v>0</v>
      </c>
      <c r="X82" s="57" t="s">
        <v>48</v>
      </c>
      <c r="Y82" s="57"/>
      <c r="Z82" s="57" t="s">
        <v>43</v>
      </c>
      <c r="AA82" s="57"/>
      <c r="AE82" s="57" t="s">
        <v>48</v>
      </c>
      <c r="AF82" s="57"/>
      <c r="AG82" s="57" t="s">
        <v>43</v>
      </c>
      <c r="AH82" s="57"/>
    </row>
    <row r="83" spans="7:34" ht="16.5" thickBot="1" x14ac:dyDescent="0.3">
      <c r="H83" s="78"/>
      <c r="I83" s="79"/>
      <c r="J83" s="82" t="s">
        <v>10</v>
      </c>
      <c r="K83" s="84">
        <f>IF(K37&gt;=$G$82,0,1)</f>
        <v>0</v>
      </c>
      <c r="L83" s="84">
        <f>IF(L37&gt;=$G$82,0,1)</f>
        <v>1</v>
      </c>
      <c r="M83" s="84">
        <f>IF(M37&gt;=$G$82,0,1)</f>
        <v>1</v>
      </c>
      <c r="N83" s="79"/>
      <c r="O83" s="82" t="s">
        <v>10</v>
      </c>
      <c r="P83" s="84">
        <f>IF(P37&gt;=$G$82,0,1)</f>
        <v>1</v>
      </c>
      <c r="Q83" s="84">
        <f>IF(Q37&gt;=$G$82,0,1)</f>
        <v>1</v>
      </c>
      <c r="R83" s="84">
        <f>IF(R37&gt;=$G$82,0,1)</f>
        <v>0</v>
      </c>
      <c r="W83" s="64" t="s">
        <v>48</v>
      </c>
      <c r="X83" s="68"/>
      <c r="Y83" s="68"/>
      <c r="Z83" s="65" t="s">
        <v>49</v>
      </c>
      <c r="AA83" s="65"/>
      <c r="AD83" s="64" t="s">
        <v>48</v>
      </c>
      <c r="AE83" s="65" t="s">
        <v>49</v>
      </c>
      <c r="AF83" s="65"/>
      <c r="AG83" s="69"/>
      <c r="AH83" s="69"/>
    </row>
    <row r="84" spans="7:34" ht="16.5" thickBot="1" x14ac:dyDescent="0.3">
      <c r="H84" s="78"/>
      <c r="I84" s="79"/>
      <c r="J84" s="82" t="s">
        <v>11</v>
      </c>
      <c r="K84" s="84">
        <f>IF(K38&gt;=$G$82,0,1)</f>
        <v>0</v>
      </c>
      <c r="L84" s="84">
        <f>IF(L38&gt;=$G$82,0,1)</f>
        <v>1</v>
      </c>
      <c r="M84" s="84">
        <f>IF(M38&gt;=$G$82,0,1)</f>
        <v>1</v>
      </c>
      <c r="N84" s="79"/>
      <c r="O84" s="82" t="s">
        <v>11</v>
      </c>
      <c r="P84" s="84">
        <f>IF(P38&gt;=$G$82,0,1)</f>
        <v>1</v>
      </c>
      <c r="Q84" s="84">
        <f>IF(Q38&gt;=$G$82,0,1)</f>
        <v>1</v>
      </c>
      <c r="R84" s="84">
        <f>IF(R38&gt;=$G$82,0,1)</f>
        <v>0</v>
      </c>
      <c r="W84" s="64"/>
      <c r="X84" s="68"/>
      <c r="Y84" s="68"/>
      <c r="Z84" s="65"/>
      <c r="AA84" s="65"/>
      <c r="AD84" s="64"/>
      <c r="AE84" s="65"/>
      <c r="AF84" s="65"/>
      <c r="AG84" s="69"/>
      <c r="AH84" s="69"/>
    </row>
    <row r="85" spans="7:34" ht="16.5" thickBot="1" x14ac:dyDescent="0.3">
      <c r="H85" s="78"/>
      <c r="I85" s="79"/>
      <c r="J85" s="82" t="s">
        <v>12</v>
      </c>
      <c r="K85" s="84">
        <f>IF(K39&gt;=$G$82,0,1)</f>
        <v>1</v>
      </c>
      <c r="L85" s="84">
        <f>IF(L39&gt;=$G$82,0,1)</f>
        <v>0</v>
      </c>
      <c r="M85" s="84">
        <f>IF(M39&gt;=$G$82,0,1)</f>
        <v>0</v>
      </c>
      <c r="N85" s="79"/>
      <c r="O85" s="82" t="s">
        <v>12</v>
      </c>
      <c r="P85" s="84">
        <f>IF(P39&gt;=$G$82,0,1)</f>
        <v>1</v>
      </c>
      <c r="Q85" s="84">
        <f>IF(Q39&gt;=$G$82,0,1)</f>
        <v>1</v>
      </c>
      <c r="R85" s="84">
        <f>IF(R39&gt;=$G$82,0,1)</f>
        <v>1</v>
      </c>
      <c r="W85" s="64"/>
      <c r="X85" s="68"/>
      <c r="Y85" s="68"/>
      <c r="Z85" s="65"/>
      <c r="AA85" s="65"/>
      <c r="AD85" s="64"/>
      <c r="AE85" s="65"/>
      <c r="AF85" s="65"/>
      <c r="AG85" s="69"/>
      <c r="AH85" s="69"/>
    </row>
    <row r="86" spans="7:34" ht="16.5" thickBot="1" x14ac:dyDescent="0.3">
      <c r="H86" s="78"/>
      <c r="I86" s="79"/>
      <c r="J86" s="82" t="s">
        <v>13</v>
      </c>
      <c r="K86" s="84">
        <f>IF(K40&gt;=$G$82,0,1)</f>
        <v>1</v>
      </c>
      <c r="L86" s="84">
        <f>IF(L40&gt;=$G$82,0,1)</f>
        <v>1</v>
      </c>
      <c r="M86" s="84">
        <f>IF(M40&gt;=$G$82,0,1)</f>
        <v>1</v>
      </c>
      <c r="N86" s="79"/>
      <c r="O86" s="82" t="s">
        <v>13</v>
      </c>
      <c r="P86" s="84">
        <f>IF(P40&gt;=$G$82,0,1)</f>
        <v>1</v>
      </c>
      <c r="Q86" s="84">
        <f>IF(Q40&gt;=$G$82,0,1)</f>
        <v>1</v>
      </c>
      <c r="R86" s="84">
        <f>IF(R40&gt;=$G$82,0,1)</f>
        <v>1</v>
      </c>
      <c r="W86" s="64"/>
      <c r="X86" s="68"/>
      <c r="Y86" s="68"/>
      <c r="Z86" s="65"/>
      <c r="AA86" s="65"/>
      <c r="AD86" s="64"/>
      <c r="AE86" s="65"/>
      <c r="AF86" s="65"/>
      <c r="AG86" s="69"/>
      <c r="AH86" s="69"/>
    </row>
    <row r="87" spans="7:34" ht="16.5" thickBot="1" x14ac:dyDescent="0.3">
      <c r="H87" s="78"/>
      <c r="I87" s="79"/>
      <c r="J87" s="82" t="s">
        <v>14</v>
      </c>
      <c r="K87" s="84">
        <f>IF(K41&gt;=$G$82,0,1)</f>
        <v>1</v>
      </c>
      <c r="L87" s="84">
        <f>IF(L41&gt;=$G$82,0,1)</f>
        <v>1</v>
      </c>
      <c r="M87" s="84">
        <f>IF(M41&gt;=$G$82,0,1)</f>
        <v>1</v>
      </c>
      <c r="N87" s="79"/>
      <c r="O87" s="82" t="s">
        <v>14</v>
      </c>
      <c r="P87" s="84">
        <f>IF(P41&gt;=$G$82,0,1)</f>
        <v>1</v>
      </c>
      <c r="Q87" s="84">
        <f>IF(Q41&gt;=$G$82,0,1)</f>
        <v>1</v>
      </c>
      <c r="R87" s="84">
        <f>IF(R41&gt;=$G$82,0,1)</f>
        <v>1</v>
      </c>
      <c r="W87" s="64"/>
      <c r="X87" s="68"/>
      <c r="Y87" s="68"/>
      <c r="Z87" s="65"/>
      <c r="AA87" s="65"/>
      <c r="AD87" s="64"/>
      <c r="AE87" s="65"/>
      <c r="AF87" s="65"/>
      <c r="AG87" s="69"/>
      <c r="AH87" s="69"/>
    </row>
    <row r="88" spans="7:34" ht="16.5" thickBot="1" x14ac:dyDescent="0.3">
      <c r="H88" s="78"/>
      <c r="I88" s="79"/>
      <c r="J88" s="82" t="s">
        <v>15</v>
      </c>
      <c r="K88" s="84">
        <f>IF(K42&gt;=$G$82,0,1)</f>
        <v>1</v>
      </c>
      <c r="L88" s="84">
        <f>IF(L42&gt;=$G$82,0,1)</f>
        <v>1</v>
      </c>
      <c r="M88" s="84">
        <f>IF(M42&gt;=$G$82,0,1)</f>
        <v>1</v>
      </c>
      <c r="N88" s="79"/>
      <c r="O88" s="82" t="s">
        <v>15</v>
      </c>
      <c r="P88" s="84">
        <f>IF(P42&gt;=$G$82,0,1)</f>
        <v>1</v>
      </c>
      <c r="Q88" s="84">
        <f>IF(Q42&gt;=$G$82,0,1)</f>
        <v>1</v>
      </c>
      <c r="R88" s="84">
        <f>IF(R42&gt;=$G$82,0,1)</f>
        <v>1</v>
      </c>
      <c r="V88" s="19" t="s">
        <v>46</v>
      </c>
      <c r="W88" s="64"/>
      <c r="X88" s="68"/>
      <c r="Y88" s="68"/>
      <c r="Z88" s="65"/>
      <c r="AA88" s="65"/>
      <c r="AC88" s="19" t="s">
        <v>46</v>
      </c>
      <c r="AD88" s="64"/>
      <c r="AE88" s="65"/>
      <c r="AF88" s="65"/>
      <c r="AG88" s="69"/>
      <c r="AH88" s="69"/>
    </row>
    <row r="89" spans="7:34" ht="16.5" thickBot="1" x14ac:dyDescent="0.3">
      <c r="H89" s="78"/>
      <c r="I89" s="79"/>
      <c r="J89" s="82" t="s">
        <v>16</v>
      </c>
      <c r="K89" s="84">
        <f>IF(K43&gt;=$G$82,0,1)</f>
        <v>1</v>
      </c>
      <c r="L89" s="84">
        <f>IF(L43&gt;=$G$82,0,1)</f>
        <v>1</v>
      </c>
      <c r="M89" s="84">
        <f>IF(M43&gt;=$G$82,0,1)</f>
        <v>1</v>
      </c>
      <c r="N89" s="79"/>
      <c r="O89" s="82" t="s">
        <v>16</v>
      </c>
      <c r="P89" s="84">
        <f>IF(P43&gt;=$G$82,0,1)</f>
        <v>1</v>
      </c>
      <c r="Q89" s="84">
        <f>IF(Q43&gt;=$G$82,0,1)</f>
        <v>0</v>
      </c>
      <c r="R89" s="84">
        <f>IF(R43&gt;=$G$82,0,1)</f>
        <v>0</v>
      </c>
      <c r="W89" s="64" t="s">
        <v>43</v>
      </c>
      <c r="X89" s="65" t="s">
        <v>49</v>
      </c>
      <c r="Y89" s="65"/>
      <c r="Z89" s="68"/>
      <c r="AA89" s="68"/>
      <c r="AD89" s="64" t="s">
        <v>43</v>
      </c>
      <c r="AE89" s="69"/>
      <c r="AF89" s="69"/>
      <c r="AG89" s="65" t="s">
        <v>49</v>
      </c>
      <c r="AH89" s="65"/>
    </row>
    <row r="90" spans="7:34" ht="16.5" thickBot="1" x14ac:dyDescent="0.3">
      <c r="H90" s="78"/>
      <c r="I90" s="79"/>
      <c r="J90" s="82" t="s">
        <v>17</v>
      </c>
      <c r="K90" s="84">
        <f>IF(K44&gt;=$G$82,0,1)</f>
        <v>1</v>
      </c>
      <c r="L90" s="84">
        <f>IF(L44&gt;=$G$82,0,1)</f>
        <v>1</v>
      </c>
      <c r="M90" s="84">
        <f>IF(M44&gt;=$G$82,0,1)</f>
        <v>0</v>
      </c>
      <c r="N90" s="79"/>
      <c r="O90" s="82" t="s">
        <v>17</v>
      </c>
      <c r="P90" s="84">
        <f>IF(P44&gt;=$G$82,0,1)</f>
        <v>0</v>
      </c>
      <c r="Q90" s="84">
        <f>IF(Q44&gt;=$G$82,0,1)</f>
        <v>1</v>
      </c>
      <c r="R90" s="84">
        <f>IF(R44&gt;=$G$82,0,1)</f>
        <v>1</v>
      </c>
      <c r="W90" s="64"/>
      <c r="X90" s="65"/>
      <c r="Y90" s="65"/>
      <c r="Z90" s="68"/>
      <c r="AA90" s="68"/>
      <c r="AD90" s="64"/>
      <c r="AE90" s="69"/>
      <c r="AF90" s="69"/>
      <c r="AG90" s="65"/>
      <c r="AH90" s="65"/>
    </row>
    <row r="91" spans="7:34" ht="16.5" thickBot="1" x14ac:dyDescent="0.3">
      <c r="H91" s="78"/>
      <c r="I91" s="79"/>
      <c r="J91" s="82" t="s">
        <v>18</v>
      </c>
      <c r="K91" s="84">
        <f>IF(K45&gt;=$G$82,0,1)</f>
        <v>1</v>
      </c>
      <c r="L91" s="84">
        <f>IF(L45&gt;=$G$82,0,1)</f>
        <v>1</v>
      </c>
      <c r="M91" s="84">
        <f>IF(M45&gt;=$G$82,0,1)</f>
        <v>0</v>
      </c>
      <c r="N91" s="79"/>
      <c r="O91" s="82" t="s">
        <v>18</v>
      </c>
      <c r="P91" s="84">
        <f>IF(P45&gt;=$G$82,0,1)</f>
        <v>0</v>
      </c>
      <c r="Q91" s="84">
        <f>IF(Q45&gt;=$G$82,0,1)</f>
        <v>1</v>
      </c>
      <c r="R91" s="84">
        <f>IF(R45&gt;=$G$82,0,1)</f>
        <v>1</v>
      </c>
      <c r="W91" s="64"/>
      <c r="X91" s="65"/>
      <c r="Y91" s="65"/>
      <c r="Z91" s="68"/>
      <c r="AA91" s="68"/>
      <c r="AD91" s="64"/>
      <c r="AE91" s="69"/>
      <c r="AF91" s="69"/>
      <c r="AG91" s="65"/>
      <c r="AH91" s="65"/>
    </row>
    <row r="92" spans="7:34" ht="16.5" thickBot="1" x14ac:dyDescent="0.3">
      <c r="H92" s="78"/>
      <c r="I92" s="79"/>
      <c r="J92" s="82" t="s">
        <v>19</v>
      </c>
      <c r="K92" s="84">
        <f>IF(K46&gt;=$G$82,0,1)</f>
        <v>1</v>
      </c>
      <c r="L92" s="84">
        <f>IF(L46&gt;=$G$82,0,1)</f>
        <v>0</v>
      </c>
      <c r="M92" s="84">
        <f>IF(M46&gt;=$G$82,0,1)</f>
        <v>0</v>
      </c>
      <c r="N92" s="79"/>
      <c r="O92" s="82" t="s">
        <v>19</v>
      </c>
      <c r="P92" s="84">
        <f>IF(P46&gt;=$G$82,0,1)</f>
        <v>0</v>
      </c>
      <c r="Q92" s="84">
        <f>IF(Q46&gt;=$G$82,0,1)</f>
        <v>1</v>
      </c>
      <c r="R92" s="84">
        <f>IF(R46&gt;=$G$82,0,1)</f>
        <v>1</v>
      </c>
      <c r="W92" s="64"/>
      <c r="X92" s="65"/>
      <c r="Y92" s="65"/>
      <c r="Z92" s="68"/>
      <c r="AA92" s="68"/>
      <c r="AD92" s="64"/>
      <c r="AE92" s="69"/>
      <c r="AF92" s="69"/>
      <c r="AG92" s="65"/>
      <c r="AH92" s="65"/>
    </row>
    <row r="93" spans="7:34" ht="16.5" thickBot="1" x14ac:dyDescent="0.3">
      <c r="H93" s="78"/>
      <c r="I93" s="79"/>
      <c r="J93" s="82" t="s">
        <v>20</v>
      </c>
      <c r="K93" s="84">
        <f>IF(K47&gt;=$G$82,0,1)</f>
        <v>1</v>
      </c>
      <c r="L93" s="84">
        <f>IF(L47&gt;=$G$82,0,1)</f>
        <v>1</v>
      </c>
      <c r="M93" s="84">
        <f>IF(M47&gt;=$G$82,0,1)</f>
        <v>0</v>
      </c>
      <c r="N93" s="79"/>
      <c r="O93" s="82" t="s">
        <v>20</v>
      </c>
      <c r="P93" s="84">
        <f>IF(P47&gt;=$G$82,0,1)</f>
        <v>0</v>
      </c>
      <c r="Q93" s="84">
        <f>IF(Q47&gt;=$G$82,0,1)</f>
        <v>1</v>
      </c>
      <c r="R93" s="84">
        <f>IF(R47&gt;=$G$82,0,1)</f>
        <v>1</v>
      </c>
      <c r="W93" s="64"/>
      <c r="X93" s="65"/>
      <c r="Y93" s="65"/>
      <c r="Z93" s="68"/>
      <c r="AA93" s="68"/>
      <c r="AD93" s="64"/>
      <c r="AE93" s="69"/>
      <c r="AF93" s="69"/>
      <c r="AG93" s="65"/>
      <c r="AH93" s="65"/>
    </row>
    <row r="94" spans="7:34" ht="16.5" thickBot="1" x14ac:dyDescent="0.3">
      <c r="H94" s="78" t="s">
        <v>1</v>
      </c>
      <c r="I94" s="79" t="s">
        <v>2</v>
      </c>
      <c r="J94" s="82" t="s">
        <v>8</v>
      </c>
      <c r="K94" s="84">
        <f>IF(K48&gt;=$G$82,0,1)</f>
        <v>1</v>
      </c>
      <c r="L94" s="84">
        <f>IF(L48&gt;=$G$82,0,1)</f>
        <v>1</v>
      </c>
      <c r="M94" s="84">
        <f>IF(M48&gt;=$G$82,0,1)</f>
        <v>0</v>
      </c>
      <c r="N94" s="79" t="s">
        <v>4</v>
      </c>
      <c r="O94" s="82" t="s">
        <v>8</v>
      </c>
      <c r="P94" s="83">
        <f>IF(P48&gt;=$G$82,0,1)</f>
        <v>0</v>
      </c>
      <c r="Q94" s="84">
        <f>IF(Q48&gt;=$G$82,0,1)</f>
        <v>1</v>
      </c>
      <c r="R94" s="84">
        <f>IF(R48&gt;=$G$82,0,1)</f>
        <v>1</v>
      </c>
      <c r="W94" s="64"/>
      <c r="X94" s="65"/>
      <c r="Y94" s="65"/>
      <c r="Z94" s="68"/>
      <c r="AA94" s="68"/>
      <c r="AD94" s="64"/>
      <c r="AE94" s="69"/>
      <c r="AF94" s="69"/>
      <c r="AG94" s="65"/>
      <c r="AH94" s="65"/>
    </row>
    <row r="95" spans="7:34" ht="16.5" thickBot="1" x14ac:dyDescent="0.3">
      <c r="H95" s="78"/>
      <c r="I95" s="79"/>
      <c r="J95" s="82" t="s">
        <v>9</v>
      </c>
      <c r="K95" s="84">
        <f>IF(K49&gt;=$G$82,0,1)</f>
        <v>0</v>
      </c>
      <c r="L95" s="84">
        <f>IF(L49&gt;=$G$82,0,1)</f>
        <v>0</v>
      </c>
      <c r="M95" s="84">
        <f>IF(M49&gt;=$G$82,0,1)</f>
        <v>0</v>
      </c>
      <c r="N95" s="79"/>
      <c r="O95" s="82" t="s">
        <v>9</v>
      </c>
      <c r="P95" s="84">
        <f>IF(P49&gt;=$G$82,0,1)</f>
        <v>0</v>
      </c>
      <c r="Q95" s="84">
        <f>IF(Q49&gt;=$G$82,0,1)</f>
        <v>1</v>
      </c>
      <c r="R95" s="84">
        <f>IF(R49&gt;=$G$82,0,1)</f>
        <v>1</v>
      </c>
    </row>
    <row r="96" spans="7:34" ht="16.5" thickBot="1" x14ac:dyDescent="0.3">
      <c r="H96" s="78"/>
      <c r="I96" s="79"/>
      <c r="J96" s="82" t="s">
        <v>10</v>
      </c>
      <c r="K96" s="84">
        <f>IF(K50&gt;=$G$82,0,1)</f>
        <v>1</v>
      </c>
      <c r="L96" s="84">
        <f>IF(L50&gt;=$G$82,0,1)</f>
        <v>1</v>
      </c>
      <c r="M96" s="84">
        <f>IF(M50&gt;=$G$82,0,1)</f>
        <v>0</v>
      </c>
      <c r="N96" s="79"/>
      <c r="O96" s="82" t="s">
        <v>10</v>
      </c>
      <c r="P96" s="84">
        <f>IF(P50&gt;=$G$82,0,1)</f>
        <v>0</v>
      </c>
      <c r="Q96" s="84">
        <f>IF(Q50&gt;=$G$82,0,1)</f>
        <v>1</v>
      </c>
      <c r="R96" s="84">
        <f>IF(R50&gt;=$G$82,0,1)</f>
        <v>1</v>
      </c>
      <c r="X96" s="18"/>
      <c r="Y96" s="18" t="s">
        <v>53</v>
      </c>
      <c r="Z96" s="18"/>
      <c r="AA96" s="18"/>
      <c r="AE96" s="18"/>
      <c r="AF96" s="18" t="s">
        <v>52</v>
      </c>
      <c r="AG96" s="18"/>
      <c r="AH96" s="18"/>
    </row>
    <row r="97" spans="8:34" ht="16.5" thickBot="1" x14ac:dyDescent="0.3">
      <c r="H97" s="78"/>
      <c r="I97" s="79"/>
      <c r="J97" s="82" t="s">
        <v>11</v>
      </c>
      <c r="K97" s="84">
        <f>IF(K51&gt;=$G$82,0,1)</f>
        <v>1</v>
      </c>
      <c r="L97" s="84">
        <f>IF(L51&gt;=$G$82,0,1)</f>
        <v>1</v>
      </c>
      <c r="M97" s="84">
        <f>IF(M51&gt;=$G$82,0,1)</f>
        <v>0</v>
      </c>
      <c r="N97" s="79"/>
      <c r="O97" s="82" t="s">
        <v>11</v>
      </c>
      <c r="P97" s="84">
        <f>IF(P51&gt;=$G$82,0,1)</f>
        <v>0</v>
      </c>
      <c r="Q97" s="84">
        <f>IF(Q51&gt;=$G$82,0,1)</f>
        <v>1</v>
      </c>
      <c r="R97" s="84">
        <f>IF(R51&gt;=$G$82,0,1)</f>
        <v>1</v>
      </c>
      <c r="X97" s="19"/>
      <c r="Y97" s="19" t="s">
        <v>42</v>
      </c>
      <c r="Z97" s="19"/>
      <c r="AA97" s="19"/>
      <c r="AE97" s="19"/>
      <c r="AF97" s="19" t="s">
        <v>42</v>
      </c>
      <c r="AG97" s="19"/>
      <c r="AH97" s="19"/>
    </row>
    <row r="98" spans="8:34" ht="16.5" thickBot="1" x14ac:dyDescent="0.3">
      <c r="H98" s="78"/>
      <c r="I98" s="79"/>
      <c r="J98" s="82" t="s">
        <v>12</v>
      </c>
      <c r="K98" s="84">
        <f>IF(K52&gt;=$G$82,0,1)</f>
        <v>1</v>
      </c>
      <c r="L98" s="84">
        <f>IF(L52&gt;=$G$82,0,1)</f>
        <v>1</v>
      </c>
      <c r="M98" s="84">
        <f>IF(M52&gt;=$G$82,0,1)</f>
        <v>1</v>
      </c>
      <c r="N98" s="79"/>
      <c r="O98" s="82" t="s">
        <v>12</v>
      </c>
      <c r="P98" s="84">
        <f>IF(P52&gt;=$G$82,0,1)</f>
        <v>0</v>
      </c>
      <c r="Q98" s="84">
        <f>IF(Q52&gt;=$G$82,0,1)</f>
        <v>1</v>
      </c>
      <c r="R98" s="84">
        <f>IF(R52&gt;=$G$82,0,1)</f>
        <v>1</v>
      </c>
      <c r="X98" s="57" t="s">
        <v>48</v>
      </c>
      <c r="Y98" s="57"/>
      <c r="Z98" s="57" t="s">
        <v>43</v>
      </c>
      <c r="AA98" s="57"/>
      <c r="AE98" s="57" t="s">
        <v>48</v>
      </c>
      <c r="AF98" s="57"/>
      <c r="AG98" s="57" t="s">
        <v>43</v>
      </c>
      <c r="AH98" s="57"/>
    </row>
    <row r="99" spans="8:34" ht="16.5" thickBot="1" x14ac:dyDescent="0.3">
      <c r="H99" s="78"/>
      <c r="I99" s="79"/>
      <c r="J99" s="82" t="s">
        <v>13</v>
      </c>
      <c r="K99" s="84">
        <f>IF(K53&gt;=$G$82,0,1)</f>
        <v>1</v>
      </c>
      <c r="L99" s="84">
        <f>IF(L53&gt;=$G$82,0,1)</f>
        <v>1</v>
      </c>
      <c r="M99" s="84">
        <f>IF(M53&gt;=$G$82,0,1)</f>
        <v>1</v>
      </c>
      <c r="N99" s="79"/>
      <c r="O99" s="82" t="s">
        <v>13</v>
      </c>
      <c r="P99" s="84">
        <f>IF(P53&gt;=$G$82,0,1)</f>
        <v>1</v>
      </c>
      <c r="Q99" s="84">
        <f>IF(Q53&gt;=$G$82,0,1)</f>
        <v>0</v>
      </c>
      <c r="R99" s="84">
        <f>IF(R53&gt;=$G$82,0,1)</f>
        <v>1</v>
      </c>
      <c r="W99" s="64" t="s">
        <v>48</v>
      </c>
      <c r="X99" s="68"/>
      <c r="Y99" s="68"/>
      <c r="Z99" s="65" t="s">
        <v>51</v>
      </c>
      <c r="AA99" s="65"/>
      <c r="AD99" s="64" t="s">
        <v>48</v>
      </c>
      <c r="AE99" s="65" t="s">
        <v>51</v>
      </c>
      <c r="AF99" s="65"/>
      <c r="AG99" s="69"/>
      <c r="AH99" s="69"/>
    </row>
    <row r="100" spans="8:34" ht="16.5" thickBot="1" x14ac:dyDescent="0.3">
      <c r="H100" s="78"/>
      <c r="I100" s="79"/>
      <c r="J100" s="82" t="s">
        <v>14</v>
      </c>
      <c r="K100" s="84">
        <f>IF(K54&gt;=$G$82,0,1)</f>
        <v>1</v>
      </c>
      <c r="L100" s="84">
        <f>IF(L54&gt;=$G$82,0,1)</f>
        <v>1</v>
      </c>
      <c r="M100" s="84">
        <f>IF(M54&gt;=$G$82,0,1)</f>
        <v>1</v>
      </c>
      <c r="N100" s="79"/>
      <c r="O100" s="82" t="s">
        <v>14</v>
      </c>
      <c r="P100" s="84">
        <f>IF(P54&gt;=$G$82,0,1)</f>
        <v>1</v>
      </c>
      <c r="Q100" s="84">
        <f>IF(Q54&gt;=$G$82,0,1)</f>
        <v>1</v>
      </c>
      <c r="R100" s="84">
        <f>IF(R54&gt;=$G$82,0,1)</f>
        <v>1</v>
      </c>
      <c r="W100" s="64"/>
      <c r="X100" s="68"/>
      <c r="Y100" s="68"/>
      <c r="Z100" s="65"/>
      <c r="AA100" s="65"/>
      <c r="AD100" s="64"/>
      <c r="AE100" s="65"/>
      <c r="AF100" s="65"/>
      <c r="AG100" s="69"/>
      <c r="AH100" s="69"/>
    </row>
    <row r="101" spans="8:34" ht="16.5" thickBot="1" x14ac:dyDescent="0.3">
      <c r="H101" s="78"/>
      <c r="I101" s="79"/>
      <c r="J101" s="82" t="s">
        <v>15</v>
      </c>
      <c r="K101" s="84">
        <f>IF(K55&gt;=$G$82,0,1)</f>
        <v>1</v>
      </c>
      <c r="L101" s="84">
        <f>IF(L55&gt;=$G$82,0,1)</f>
        <v>1</v>
      </c>
      <c r="M101" s="84">
        <f>IF(M55&gt;=$G$82,0,1)</f>
        <v>1</v>
      </c>
      <c r="N101" s="79"/>
      <c r="O101" s="82" t="s">
        <v>15</v>
      </c>
      <c r="P101" s="84">
        <f>IF(P55&gt;=$G$82,0,1)</f>
        <v>1</v>
      </c>
      <c r="Q101" s="84">
        <f>IF(Q55&gt;=$G$82,0,1)</f>
        <v>1</v>
      </c>
      <c r="R101" s="84">
        <f>IF(R55&gt;=$G$82,0,1)</f>
        <v>0</v>
      </c>
      <c r="W101" s="64"/>
      <c r="X101" s="68"/>
      <c r="Y101" s="68"/>
      <c r="Z101" s="65"/>
      <c r="AA101" s="65"/>
      <c r="AD101" s="64"/>
      <c r="AE101" s="65"/>
      <c r="AF101" s="65"/>
      <c r="AG101" s="69"/>
      <c r="AH101" s="69"/>
    </row>
    <row r="102" spans="8:34" ht="16.5" thickBot="1" x14ac:dyDescent="0.3">
      <c r="H102" s="78"/>
      <c r="I102" s="79"/>
      <c r="J102" s="82" t="s">
        <v>16</v>
      </c>
      <c r="K102" s="84">
        <f>IF(K56&gt;=$G$82,0,1)</f>
        <v>0</v>
      </c>
      <c r="L102" s="84">
        <f>IF(L56&gt;=$G$82,0,1)</f>
        <v>0</v>
      </c>
      <c r="M102" s="84">
        <f>IF(M56&gt;=$G$82,0,1)</f>
        <v>0</v>
      </c>
      <c r="N102" s="79"/>
      <c r="O102" s="82" t="s">
        <v>16</v>
      </c>
      <c r="P102" s="84">
        <f>IF(P56&gt;=$G$82,0,1)</f>
        <v>1</v>
      </c>
      <c r="Q102" s="84">
        <f>IF(Q56&gt;=$G$82,0,1)</f>
        <v>1</v>
      </c>
      <c r="R102" s="84">
        <f>IF(R56&gt;=$G$82,0,1)</f>
        <v>1</v>
      </c>
      <c r="W102" s="64"/>
      <c r="X102" s="68"/>
      <c r="Y102" s="68"/>
      <c r="Z102" s="65"/>
      <c r="AA102" s="65"/>
      <c r="AD102" s="64"/>
      <c r="AE102" s="65"/>
      <c r="AF102" s="65"/>
      <c r="AG102" s="69"/>
      <c r="AH102" s="69"/>
    </row>
    <row r="103" spans="8:34" ht="16.5" thickBot="1" x14ac:dyDescent="0.3">
      <c r="H103" s="78"/>
      <c r="I103" s="79"/>
      <c r="J103" s="82" t="s">
        <v>17</v>
      </c>
      <c r="K103" s="84">
        <f>IF(K57&gt;=$G$82,0,1)</f>
        <v>0</v>
      </c>
      <c r="L103" s="84">
        <f>IF(L57&gt;=$G$82,0,1)</f>
        <v>1</v>
      </c>
      <c r="M103" s="84">
        <f>IF(M57&gt;=$G$82,0,1)</f>
        <v>1</v>
      </c>
      <c r="N103" s="79"/>
      <c r="O103" s="82" t="s">
        <v>17</v>
      </c>
      <c r="P103" s="84">
        <f>IF(P57&gt;=$G$82,0,1)</f>
        <v>1</v>
      </c>
      <c r="Q103" s="84">
        <f>IF(Q57&gt;=$G$82,0,1)</f>
        <v>1</v>
      </c>
      <c r="R103" s="84">
        <f>IF(R57&gt;=$G$82,0,1)</f>
        <v>0</v>
      </c>
      <c r="W103" s="64"/>
      <c r="X103" s="68"/>
      <c r="Y103" s="68"/>
      <c r="Z103" s="65"/>
      <c r="AA103" s="65"/>
      <c r="AD103" s="64"/>
      <c r="AE103" s="65"/>
      <c r="AF103" s="65"/>
      <c r="AG103" s="69"/>
      <c r="AH103" s="69"/>
    </row>
    <row r="104" spans="8:34" ht="16.5" thickBot="1" x14ac:dyDescent="0.3">
      <c r="H104" s="78"/>
      <c r="I104" s="79"/>
      <c r="J104" s="82" t="s">
        <v>18</v>
      </c>
      <c r="K104" s="84">
        <f>IF(K58&gt;=$G$82,0,1)</f>
        <v>0</v>
      </c>
      <c r="L104" s="84">
        <f>IF(L58&gt;=$G$82,0,1)</f>
        <v>1</v>
      </c>
      <c r="M104" s="84">
        <f>IF(M58&gt;=$G$82,0,1)</f>
        <v>1</v>
      </c>
      <c r="N104" s="79"/>
      <c r="O104" s="82" t="s">
        <v>18</v>
      </c>
      <c r="P104" s="84">
        <f>IF(P58&gt;=$G$82,0,1)</f>
        <v>1</v>
      </c>
      <c r="Q104" s="84">
        <f>IF(Q58&gt;=$G$82,0,1)</f>
        <v>1</v>
      </c>
      <c r="R104" s="84">
        <f>IF(R58&gt;=$G$82,0,1)</f>
        <v>0</v>
      </c>
      <c r="V104" s="19" t="s">
        <v>46</v>
      </c>
      <c r="W104" s="64"/>
      <c r="X104" s="68"/>
      <c r="Y104" s="68"/>
      <c r="Z104" s="65"/>
      <c r="AA104" s="65"/>
      <c r="AC104" s="19" t="s">
        <v>46</v>
      </c>
      <c r="AD104" s="64"/>
      <c r="AE104" s="65"/>
      <c r="AF104" s="65"/>
      <c r="AG104" s="69"/>
      <c r="AH104" s="69"/>
    </row>
    <row r="105" spans="8:34" ht="16.5" thickBot="1" x14ac:dyDescent="0.3">
      <c r="H105" s="78"/>
      <c r="I105" s="79"/>
      <c r="J105" s="82" t="s">
        <v>19</v>
      </c>
      <c r="K105" s="84">
        <f>IF(K59&gt;=$G$82,0,1)</f>
        <v>0</v>
      </c>
      <c r="L105" s="84">
        <f>IF(L59&gt;=$G$82,0,1)</f>
        <v>0</v>
      </c>
      <c r="M105" s="84">
        <f>IF(M59&gt;=$G$82,0,1)</f>
        <v>1</v>
      </c>
      <c r="N105" s="79"/>
      <c r="O105" s="82" t="s">
        <v>19</v>
      </c>
      <c r="P105" s="84">
        <f>IF(P59&gt;=$G$82,0,1)</f>
        <v>1</v>
      </c>
      <c r="Q105" s="84">
        <f>IF(Q59&gt;=$G$82,0,1)</f>
        <v>1</v>
      </c>
      <c r="R105" s="84">
        <f>IF(R59&gt;=$G$82,0,1)</f>
        <v>0</v>
      </c>
      <c r="W105" s="64" t="s">
        <v>43</v>
      </c>
      <c r="X105" s="65" t="s">
        <v>51</v>
      </c>
      <c r="Y105" s="65"/>
      <c r="Z105" s="68"/>
      <c r="AA105" s="68"/>
      <c r="AD105" s="64" t="s">
        <v>43</v>
      </c>
      <c r="AE105" s="69"/>
      <c r="AF105" s="69"/>
      <c r="AG105" s="65" t="s">
        <v>51</v>
      </c>
      <c r="AH105" s="65"/>
    </row>
    <row r="106" spans="8:34" ht="16.5" thickBot="1" x14ac:dyDescent="0.3">
      <c r="H106" s="78"/>
      <c r="I106" s="79"/>
      <c r="J106" s="82" t="s">
        <v>20</v>
      </c>
      <c r="K106" s="84">
        <f>IF(K60&gt;=$G$82,0,1)</f>
        <v>0</v>
      </c>
      <c r="L106" s="84">
        <f>IF(L60&gt;=$G$82,0,1)</f>
        <v>0</v>
      </c>
      <c r="M106" s="84">
        <f>IF(M60&gt;=$G$82,0,1)</f>
        <v>0</v>
      </c>
      <c r="N106" s="79"/>
      <c r="O106" s="82" t="s">
        <v>20</v>
      </c>
      <c r="P106" s="84">
        <f>IF(P60&gt;=$G$82,0,1)</f>
        <v>1</v>
      </c>
      <c r="Q106" s="84">
        <f>IF(Q60&gt;=$G$82,0,1)</f>
        <v>1</v>
      </c>
      <c r="R106" s="84">
        <f>IF(R60&gt;=$G$82,0,1)</f>
        <v>0</v>
      </c>
      <c r="W106" s="64"/>
      <c r="X106" s="65"/>
      <c r="Y106" s="65"/>
      <c r="Z106" s="68"/>
      <c r="AA106" s="68"/>
      <c r="AD106" s="64"/>
      <c r="AE106" s="69"/>
      <c r="AF106" s="69"/>
      <c r="AG106" s="65"/>
      <c r="AH106" s="65"/>
    </row>
    <row r="107" spans="8:34" x14ac:dyDescent="0.25">
      <c r="W107" s="64"/>
      <c r="X107" s="65"/>
      <c r="Y107" s="65"/>
      <c r="Z107" s="68"/>
      <c r="AA107" s="68"/>
      <c r="AD107" s="64"/>
      <c r="AE107" s="69"/>
      <c r="AF107" s="69"/>
      <c r="AG107" s="65"/>
      <c r="AH107" s="65"/>
    </row>
    <row r="108" spans="8:34" x14ac:dyDescent="0.25">
      <c r="W108" s="64"/>
      <c r="X108" s="65"/>
      <c r="Y108" s="65"/>
      <c r="Z108" s="68"/>
      <c r="AA108" s="68"/>
      <c r="AD108" s="64"/>
      <c r="AE108" s="69"/>
      <c r="AF108" s="69"/>
      <c r="AG108" s="65"/>
      <c r="AH108" s="65"/>
    </row>
    <row r="109" spans="8:34" x14ac:dyDescent="0.25">
      <c r="W109" s="64"/>
      <c r="X109" s="65"/>
      <c r="Y109" s="65"/>
      <c r="Z109" s="68"/>
      <c r="AA109" s="68"/>
      <c r="AD109" s="64"/>
      <c r="AE109" s="69"/>
      <c r="AF109" s="69"/>
      <c r="AG109" s="65"/>
      <c r="AH109" s="65"/>
    </row>
    <row r="110" spans="8:34" x14ac:dyDescent="0.25">
      <c r="W110" s="64"/>
      <c r="X110" s="65"/>
      <c r="Y110" s="65"/>
      <c r="Z110" s="68"/>
      <c r="AA110" s="68"/>
      <c r="AD110" s="64"/>
      <c r="AE110" s="69"/>
      <c r="AF110" s="69"/>
      <c r="AG110" s="65"/>
      <c r="AH110" s="65"/>
    </row>
    <row r="156" spans="19:19" x14ac:dyDescent="0.25">
      <c r="S156" s="26"/>
    </row>
    <row r="157" spans="19:19" ht="94.5" customHeight="1" x14ac:dyDescent="0.25">
      <c r="S157" s="27"/>
    </row>
    <row r="158" spans="19:19" x14ac:dyDescent="0.25">
      <c r="S158" s="28"/>
    </row>
    <row r="159" spans="19:19" x14ac:dyDescent="0.25">
      <c r="S159" s="28"/>
    </row>
    <row r="160" spans="19:19" ht="15" customHeight="1" x14ac:dyDescent="0.25">
      <c r="S160" s="28"/>
    </row>
    <row r="161" spans="19:19" x14ac:dyDescent="0.25">
      <c r="S161" s="28"/>
    </row>
    <row r="162" spans="19:19" x14ac:dyDescent="0.25">
      <c r="S162" s="28"/>
    </row>
    <row r="163" spans="19:19" x14ac:dyDescent="0.25">
      <c r="S163" s="28"/>
    </row>
    <row r="164" spans="19:19" x14ac:dyDescent="0.25">
      <c r="S164" s="28"/>
    </row>
    <row r="165" spans="19:19" x14ac:dyDescent="0.25">
      <c r="S165" s="28"/>
    </row>
    <row r="166" spans="19:19" x14ac:dyDescent="0.25">
      <c r="S166" s="28"/>
    </row>
    <row r="167" spans="19:19" x14ac:dyDescent="0.25">
      <c r="S167" s="28"/>
    </row>
    <row r="168" spans="19:19" x14ac:dyDescent="0.25">
      <c r="S168" s="28"/>
    </row>
    <row r="169" spans="19:19" x14ac:dyDescent="0.25">
      <c r="S169" s="28"/>
    </row>
    <row r="170" spans="19:19" x14ac:dyDescent="0.25">
      <c r="S170" s="28"/>
    </row>
    <row r="171" spans="19:19" x14ac:dyDescent="0.25">
      <c r="S171" s="28"/>
    </row>
    <row r="172" spans="19:19" ht="25.5" customHeight="1" x14ac:dyDescent="0.25">
      <c r="S172" s="28"/>
    </row>
    <row r="173" spans="19:19" x14ac:dyDescent="0.25">
      <c r="S173" s="28"/>
    </row>
    <row r="174" spans="19:19" x14ac:dyDescent="0.25">
      <c r="S174" s="28"/>
    </row>
    <row r="175" spans="19:19" ht="15" customHeight="1" x14ac:dyDescent="0.25">
      <c r="S175" s="28"/>
    </row>
    <row r="176" spans="19:19" x14ac:dyDescent="0.25">
      <c r="S176" s="28"/>
    </row>
    <row r="177" spans="19:19" x14ac:dyDescent="0.25">
      <c r="S177" s="28"/>
    </row>
    <row r="178" spans="19:19" x14ac:dyDescent="0.25">
      <c r="S178" s="28"/>
    </row>
    <row r="179" spans="19:19" x14ac:dyDescent="0.25">
      <c r="S179" s="28"/>
    </row>
    <row r="180" spans="19:19" x14ac:dyDescent="0.25">
      <c r="S180" s="28"/>
    </row>
    <row r="181" spans="19:19" x14ac:dyDescent="0.25">
      <c r="S181" s="28"/>
    </row>
    <row r="182" spans="19:19" x14ac:dyDescent="0.25">
      <c r="S182" s="28"/>
    </row>
    <row r="183" spans="19:19" x14ac:dyDescent="0.25">
      <c r="S183" s="28"/>
    </row>
    <row r="184" spans="19:19" x14ac:dyDescent="0.25">
      <c r="S184" s="28"/>
    </row>
  </sheetData>
  <mergeCells count="59">
    <mergeCell ref="H33:H47"/>
    <mergeCell ref="W105:W110"/>
    <mergeCell ref="X105:Y110"/>
    <mergeCell ref="Z105:AA110"/>
    <mergeCell ref="AD105:AD110"/>
    <mergeCell ref="AE105:AF110"/>
    <mergeCell ref="AG105:AH110"/>
    <mergeCell ref="W99:W104"/>
    <mergeCell ref="X99:Y104"/>
    <mergeCell ref="Z99:AA104"/>
    <mergeCell ref="AD99:AD104"/>
    <mergeCell ref="AE99:AF104"/>
    <mergeCell ref="AG99:AH104"/>
    <mergeCell ref="AE89:AF94"/>
    <mergeCell ref="AG89:AH94"/>
    <mergeCell ref="X98:Y98"/>
    <mergeCell ref="Z98:AA98"/>
    <mergeCell ref="AE98:AF98"/>
    <mergeCell ref="AG98:AH98"/>
    <mergeCell ref="AC41:AD41"/>
    <mergeCell ref="AE41:AF41"/>
    <mergeCell ref="W89:W94"/>
    <mergeCell ref="X89:Y94"/>
    <mergeCell ref="Z89:AA94"/>
    <mergeCell ref="AD89:AD94"/>
    <mergeCell ref="AC42:AD42"/>
    <mergeCell ref="AE42:AF42"/>
    <mergeCell ref="AC48:AD48"/>
    <mergeCell ref="AE48:AF48"/>
    <mergeCell ref="X82:Y82"/>
    <mergeCell ref="Z82:AA82"/>
    <mergeCell ref="AE82:AF82"/>
    <mergeCell ref="AG82:AH82"/>
    <mergeCell ref="W83:W88"/>
    <mergeCell ref="X83:Y88"/>
    <mergeCell ref="Z83:AA88"/>
    <mergeCell ref="AD83:AD88"/>
    <mergeCell ref="AE83:AF88"/>
    <mergeCell ref="AG83:AH88"/>
    <mergeCell ref="H79:H93"/>
    <mergeCell ref="I79:I93"/>
    <mergeCell ref="J79:M79"/>
    <mergeCell ref="N79:N93"/>
    <mergeCell ref="O79:R79"/>
    <mergeCell ref="H94:H106"/>
    <mergeCell ref="I94:I106"/>
    <mergeCell ref="N94:N106"/>
    <mergeCell ref="H48:H60"/>
    <mergeCell ref="I48:I60"/>
    <mergeCell ref="N48:N60"/>
    <mergeCell ref="M77:O77"/>
    <mergeCell ref="J78:M78"/>
    <mergeCell ref="P78:R78"/>
    <mergeCell ref="J32:M32"/>
    <mergeCell ref="P32:R32"/>
    <mergeCell ref="I33:I47"/>
    <mergeCell ref="J33:M33"/>
    <mergeCell ref="N33:N47"/>
    <mergeCell ref="O33:R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453C-83B8-4A6C-AA42-9970EEBA6810}">
  <dimension ref="B1:Z184"/>
  <sheetViews>
    <sheetView showGridLines="0" tabSelected="1" topLeftCell="A109" zoomScale="95" zoomScaleNormal="95" workbookViewId="0">
      <selection activeCell="G130" sqref="G130"/>
    </sheetView>
  </sheetViews>
  <sheetFormatPr defaultRowHeight="15" x14ac:dyDescent="0.25"/>
  <cols>
    <col min="3" max="3" width="8.5703125" customWidth="1"/>
    <col min="4" max="4" width="13" customWidth="1"/>
    <col min="5" max="5" width="7.42578125" customWidth="1"/>
    <col min="6" max="6" width="7.140625" customWidth="1"/>
    <col min="7" max="7" width="11.7109375" customWidth="1"/>
    <col min="8" max="8" width="6.85546875" customWidth="1"/>
    <col min="9" max="9" width="9.28515625" customWidth="1"/>
    <col min="10" max="10" width="6.5703125" customWidth="1"/>
    <col min="11" max="11" width="12.28515625" customWidth="1"/>
    <col min="12" max="12" width="6.5703125" customWidth="1"/>
    <col min="13" max="13" width="11.85546875" customWidth="1"/>
    <col min="14" max="14" width="11.7109375" customWidth="1"/>
    <col min="15" max="15" width="7.140625" customWidth="1"/>
    <col min="16" max="16" width="13.28515625" customWidth="1"/>
    <col min="17" max="17" width="8.7109375" customWidth="1"/>
    <col min="18" max="18" width="10.85546875" customWidth="1"/>
    <col min="19" max="19" width="7.85546875" customWidth="1"/>
    <col min="23" max="23" width="10" customWidth="1"/>
  </cols>
  <sheetData>
    <row r="1" spans="2:18" x14ac:dyDescent="0.25">
      <c r="R1" s="1"/>
    </row>
    <row r="2" spans="2:18" x14ac:dyDescent="0.25">
      <c r="B2" s="22" t="s">
        <v>35</v>
      </c>
      <c r="C2" s="22" t="s">
        <v>23</v>
      </c>
      <c r="D2" s="22" t="s">
        <v>24</v>
      </c>
      <c r="E2" s="22" t="s">
        <v>25</v>
      </c>
      <c r="F2" s="22" t="s">
        <v>26</v>
      </c>
      <c r="G2" s="22" t="s">
        <v>28</v>
      </c>
      <c r="H2" s="22" t="s">
        <v>29</v>
      </c>
      <c r="I2" s="22" t="s">
        <v>32</v>
      </c>
      <c r="J2" s="22" t="s">
        <v>33</v>
      </c>
      <c r="K2" s="22" t="s">
        <v>36</v>
      </c>
      <c r="L2" s="22" t="s">
        <v>37</v>
      </c>
      <c r="M2" s="22" t="s">
        <v>39</v>
      </c>
      <c r="N2" s="22" t="s">
        <v>38</v>
      </c>
    </row>
    <row r="3" spans="2:18" x14ac:dyDescent="0.25">
      <c r="B3" s="23">
        <v>105</v>
      </c>
      <c r="C3" s="24">
        <v>69</v>
      </c>
      <c r="D3" s="24">
        <v>37</v>
      </c>
      <c r="E3" s="24">
        <v>41</v>
      </c>
      <c r="F3" s="24">
        <v>9</v>
      </c>
      <c r="G3" s="24">
        <v>0.52564102564102566</v>
      </c>
      <c r="H3" s="24">
        <v>0.11538461538461539</v>
      </c>
      <c r="I3" s="24">
        <v>0.88461538461538458</v>
      </c>
      <c r="J3" s="24">
        <v>0.47435897435897434</v>
      </c>
      <c r="K3" s="24">
        <v>0.67948717948717952</v>
      </c>
      <c r="L3" s="24">
        <v>0.62727272727272732</v>
      </c>
      <c r="M3" s="24">
        <v>0.73404255319148937</v>
      </c>
      <c r="N3" s="24">
        <v>0.32051282051282054</v>
      </c>
    </row>
    <row r="4" spans="2:18" x14ac:dyDescent="0.25">
      <c r="B4" s="23">
        <v>110</v>
      </c>
      <c r="C4" s="24">
        <v>64</v>
      </c>
      <c r="D4" s="24">
        <v>48</v>
      </c>
      <c r="E4" s="24">
        <v>30</v>
      </c>
      <c r="F4" s="24">
        <v>14</v>
      </c>
      <c r="G4" s="24">
        <v>0.38461538461538464</v>
      </c>
      <c r="H4" s="24">
        <v>0.17948717948717949</v>
      </c>
      <c r="I4" s="24">
        <v>0.82051282051282048</v>
      </c>
      <c r="J4" s="24">
        <v>0.61538461538461542</v>
      </c>
      <c r="K4" s="24">
        <v>0.71794871794871795</v>
      </c>
      <c r="L4" s="24">
        <v>0.68085106382978722</v>
      </c>
      <c r="M4" s="24">
        <v>0.7441860465116279</v>
      </c>
      <c r="N4" s="24">
        <v>0.28205128205128205</v>
      </c>
    </row>
    <row r="5" spans="2:18" x14ac:dyDescent="0.25">
      <c r="B5" s="23">
        <v>115</v>
      </c>
      <c r="C5" s="24">
        <v>54</v>
      </c>
      <c r="D5" s="24">
        <v>58</v>
      </c>
      <c r="E5" s="24">
        <v>20</v>
      </c>
      <c r="F5" s="24">
        <v>24</v>
      </c>
      <c r="G5" s="24">
        <v>0.25641025641025639</v>
      </c>
      <c r="H5" s="24">
        <v>0.30769230769230771</v>
      </c>
      <c r="I5" s="24">
        <v>0.69230769230769229</v>
      </c>
      <c r="J5" s="24">
        <v>0.74358974358974361</v>
      </c>
      <c r="K5" s="24">
        <v>0.71794871794871795</v>
      </c>
      <c r="L5" s="24">
        <v>0.72972972972972971</v>
      </c>
      <c r="M5" s="24">
        <v>0.71052631578947367</v>
      </c>
      <c r="N5" s="24">
        <v>0.28205128205128205</v>
      </c>
    </row>
    <row r="6" spans="2:18" x14ac:dyDescent="0.25">
      <c r="B6" s="23">
        <v>120</v>
      </c>
      <c r="C6" s="24">
        <v>40</v>
      </c>
      <c r="D6" s="24">
        <v>60</v>
      </c>
      <c r="E6" s="24">
        <v>18</v>
      </c>
      <c r="F6" s="24">
        <v>38</v>
      </c>
      <c r="G6" s="24">
        <v>0.23076923076923078</v>
      </c>
      <c r="H6" s="24">
        <v>0.48717948717948717</v>
      </c>
      <c r="I6" s="24">
        <v>0.51282051282051277</v>
      </c>
      <c r="J6" s="24">
        <v>0.76923076923076927</v>
      </c>
      <c r="K6" s="24">
        <v>0.64102564102564108</v>
      </c>
      <c r="L6" s="24">
        <v>0.68965517241379315</v>
      </c>
      <c r="M6" s="24">
        <v>0.58823529411764708</v>
      </c>
      <c r="N6" s="24">
        <v>0.35897435897435898</v>
      </c>
    </row>
    <row r="7" spans="2:18" x14ac:dyDescent="0.25">
      <c r="B7" s="23">
        <v>125</v>
      </c>
      <c r="C7" s="24">
        <v>26</v>
      </c>
      <c r="D7" s="24">
        <v>62</v>
      </c>
      <c r="E7" s="24">
        <v>16</v>
      </c>
      <c r="F7" s="24">
        <v>52</v>
      </c>
      <c r="G7" s="24">
        <v>0.20512820512820512</v>
      </c>
      <c r="H7" s="24">
        <v>0.66666666666666663</v>
      </c>
      <c r="I7" s="24">
        <v>0.33333333333333331</v>
      </c>
      <c r="J7" s="24">
        <v>0.79487179487179482</v>
      </c>
      <c r="K7" s="24">
        <v>0.5641025641025641</v>
      </c>
      <c r="L7" s="24">
        <v>0.61904761904761907</v>
      </c>
      <c r="M7" s="24">
        <v>0.43333333333333335</v>
      </c>
      <c r="N7" s="24">
        <v>0.4358974358974359</v>
      </c>
    </row>
    <row r="8" spans="2:18" x14ac:dyDescent="0.25">
      <c r="B8" s="23">
        <v>130</v>
      </c>
      <c r="C8" s="24">
        <v>20</v>
      </c>
      <c r="D8" s="24">
        <v>76</v>
      </c>
      <c r="E8" s="24">
        <v>2</v>
      </c>
      <c r="F8" s="24">
        <v>58</v>
      </c>
      <c r="G8" s="24">
        <v>2.564102564102564E-2</v>
      </c>
      <c r="H8" s="24">
        <v>0.74358974358974361</v>
      </c>
      <c r="I8" s="24">
        <v>0.25641025641025639</v>
      </c>
      <c r="J8" s="24">
        <v>0.97435897435897434</v>
      </c>
      <c r="K8" s="24">
        <v>0.61538461538461542</v>
      </c>
      <c r="L8" s="24">
        <v>0.90909090909090906</v>
      </c>
      <c r="M8" s="24">
        <v>0.39999999999999991</v>
      </c>
      <c r="N8" s="24">
        <v>0.38461538461538464</v>
      </c>
    </row>
    <row r="9" spans="2:18" x14ac:dyDescent="0.25">
      <c r="B9" s="23">
        <v>135</v>
      </c>
      <c r="C9" s="24">
        <v>18</v>
      </c>
      <c r="D9" s="24">
        <v>78</v>
      </c>
      <c r="E9" s="24">
        <v>0</v>
      </c>
      <c r="F9" s="24">
        <v>60</v>
      </c>
      <c r="G9" s="24">
        <v>0</v>
      </c>
      <c r="H9" s="24">
        <v>0.76923076923076927</v>
      </c>
      <c r="I9" s="24">
        <v>0.23076923076923078</v>
      </c>
      <c r="J9" s="24">
        <v>1</v>
      </c>
      <c r="K9" s="24">
        <v>0.61538461538461542</v>
      </c>
      <c r="L9" s="24">
        <v>1</v>
      </c>
      <c r="M9" s="24">
        <v>0.375</v>
      </c>
      <c r="N9" s="24">
        <v>0.38461538461538464</v>
      </c>
    </row>
    <row r="31" spans="8:18" ht="15.75" thickBot="1" x14ac:dyDescent="0.3"/>
    <row r="32" spans="8:18" x14ac:dyDescent="0.25">
      <c r="H32" s="29"/>
      <c r="I32" s="30"/>
      <c r="J32" s="58" t="s">
        <v>40</v>
      </c>
      <c r="K32" s="58"/>
      <c r="L32" s="58"/>
      <c r="M32" s="58"/>
      <c r="N32" s="31"/>
      <c r="O32" s="31"/>
      <c r="P32" s="58" t="s">
        <v>1</v>
      </c>
      <c r="Q32" s="58"/>
      <c r="R32" s="59"/>
    </row>
    <row r="33" spans="8:18" ht="15" customHeight="1" x14ac:dyDescent="0.25">
      <c r="H33" s="60" t="s">
        <v>40</v>
      </c>
      <c r="I33" s="61" t="s">
        <v>2</v>
      </c>
      <c r="J33" s="62" t="s">
        <v>3</v>
      </c>
      <c r="K33" s="62"/>
      <c r="L33" s="62"/>
      <c r="M33" s="62"/>
      <c r="N33" s="61" t="s">
        <v>4</v>
      </c>
      <c r="O33" s="62" t="s">
        <v>3</v>
      </c>
      <c r="P33" s="62"/>
      <c r="Q33" s="62"/>
      <c r="R33" s="63"/>
    </row>
    <row r="34" spans="8:18" x14ac:dyDescent="0.25">
      <c r="H34" s="60"/>
      <c r="I34" s="61"/>
      <c r="J34" s="25"/>
      <c r="K34" s="33" t="s">
        <v>5</v>
      </c>
      <c r="L34" s="33" t="s">
        <v>6</v>
      </c>
      <c r="M34" s="33" t="s">
        <v>7</v>
      </c>
      <c r="N34" s="61"/>
      <c r="O34" s="25"/>
      <c r="P34" s="33" t="s">
        <v>5</v>
      </c>
      <c r="Q34" s="33" t="s">
        <v>6</v>
      </c>
      <c r="R34" s="35" t="s">
        <v>7</v>
      </c>
    </row>
    <row r="35" spans="8:18" ht="15.75" x14ac:dyDescent="0.25">
      <c r="H35" s="60"/>
      <c r="I35" s="61"/>
      <c r="J35" s="33" t="s">
        <v>8</v>
      </c>
      <c r="K35" s="36">
        <v>140</v>
      </c>
      <c r="L35" s="36">
        <v>117</v>
      </c>
      <c r="M35" s="36">
        <v>117</v>
      </c>
      <c r="N35" s="61"/>
      <c r="O35" s="33" t="s">
        <v>8</v>
      </c>
      <c r="P35" s="38">
        <v>111</v>
      </c>
      <c r="Q35" s="38">
        <v>112</v>
      </c>
      <c r="R35" s="39">
        <v>133</v>
      </c>
    </row>
    <row r="36" spans="8:18" ht="15.75" x14ac:dyDescent="0.25">
      <c r="H36" s="60"/>
      <c r="I36" s="61"/>
      <c r="J36" s="33" t="s">
        <v>9</v>
      </c>
      <c r="K36" s="36">
        <v>140</v>
      </c>
      <c r="L36" s="36">
        <v>114</v>
      </c>
      <c r="M36" s="36">
        <v>114</v>
      </c>
      <c r="N36" s="61"/>
      <c r="O36" s="33" t="s">
        <v>9</v>
      </c>
      <c r="P36" s="38">
        <v>117</v>
      </c>
      <c r="Q36" s="38">
        <v>120</v>
      </c>
      <c r="R36" s="39">
        <v>135</v>
      </c>
    </row>
    <row r="37" spans="8:18" ht="15.75" x14ac:dyDescent="0.25">
      <c r="H37" s="60"/>
      <c r="I37" s="61"/>
      <c r="J37" s="33" t="s">
        <v>10</v>
      </c>
      <c r="K37" s="36">
        <v>138</v>
      </c>
      <c r="L37" s="36">
        <v>107</v>
      </c>
      <c r="M37" s="36">
        <v>107</v>
      </c>
      <c r="N37" s="61"/>
      <c r="O37" s="33" t="s">
        <v>10</v>
      </c>
      <c r="P37" s="38">
        <v>107</v>
      </c>
      <c r="Q37" s="38">
        <v>107</v>
      </c>
      <c r="R37" s="39">
        <v>134</v>
      </c>
    </row>
    <row r="38" spans="8:18" ht="15.75" x14ac:dyDescent="0.25">
      <c r="H38" s="60"/>
      <c r="I38" s="61"/>
      <c r="J38" s="33" t="s">
        <v>11</v>
      </c>
      <c r="K38" s="36">
        <v>140</v>
      </c>
      <c r="L38" s="36">
        <v>105</v>
      </c>
      <c r="M38" s="36">
        <v>104</v>
      </c>
      <c r="N38" s="61"/>
      <c r="O38" s="33" t="s">
        <v>11</v>
      </c>
      <c r="P38" s="38">
        <v>105</v>
      </c>
      <c r="Q38" s="38">
        <v>110</v>
      </c>
      <c r="R38" s="39">
        <v>135</v>
      </c>
    </row>
    <row r="39" spans="8:18" ht="15.75" x14ac:dyDescent="0.25">
      <c r="H39" s="60"/>
      <c r="I39" s="61"/>
      <c r="J39" s="33" t="s">
        <v>12</v>
      </c>
      <c r="K39" s="36">
        <v>124</v>
      </c>
      <c r="L39" s="36">
        <v>131</v>
      </c>
      <c r="M39" s="36">
        <v>120</v>
      </c>
      <c r="N39" s="61"/>
      <c r="O39" s="33" t="s">
        <v>12</v>
      </c>
      <c r="P39" s="38">
        <v>97</v>
      </c>
      <c r="Q39" s="38">
        <v>97</v>
      </c>
      <c r="R39" s="39">
        <v>96</v>
      </c>
    </row>
    <row r="40" spans="8:18" ht="15.75" x14ac:dyDescent="0.25">
      <c r="H40" s="60"/>
      <c r="I40" s="61"/>
      <c r="J40" s="33" t="s">
        <v>13</v>
      </c>
      <c r="K40" s="36">
        <v>107</v>
      </c>
      <c r="L40" s="36">
        <v>100</v>
      </c>
      <c r="M40" s="36">
        <v>109</v>
      </c>
      <c r="N40" s="61"/>
      <c r="O40" s="33" t="s">
        <v>13</v>
      </c>
      <c r="P40" s="38">
        <v>110</v>
      </c>
      <c r="Q40" s="38">
        <v>111</v>
      </c>
      <c r="R40" s="39">
        <v>111</v>
      </c>
    </row>
    <row r="41" spans="8:18" ht="15.75" x14ac:dyDescent="0.25">
      <c r="H41" s="60"/>
      <c r="I41" s="61"/>
      <c r="J41" s="33" t="s">
        <v>14</v>
      </c>
      <c r="K41" s="36">
        <v>71</v>
      </c>
      <c r="L41" s="36">
        <v>65</v>
      </c>
      <c r="M41" s="36">
        <v>74</v>
      </c>
      <c r="N41" s="61"/>
      <c r="O41" s="33" t="s">
        <v>14</v>
      </c>
      <c r="P41" s="38">
        <v>64</v>
      </c>
      <c r="Q41" s="38">
        <v>65</v>
      </c>
      <c r="R41" s="39">
        <v>74</v>
      </c>
    </row>
    <row r="42" spans="8:18" ht="15.75" x14ac:dyDescent="0.25">
      <c r="H42" s="60"/>
      <c r="I42" s="61"/>
      <c r="J42" s="33" t="s">
        <v>15</v>
      </c>
      <c r="K42" s="36">
        <v>117</v>
      </c>
      <c r="L42" s="36">
        <v>111</v>
      </c>
      <c r="M42" s="36">
        <v>111</v>
      </c>
      <c r="N42" s="61"/>
      <c r="O42" s="33" t="s">
        <v>15</v>
      </c>
      <c r="P42" s="38">
        <v>100</v>
      </c>
      <c r="Q42" s="38">
        <v>100</v>
      </c>
      <c r="R42" s="39">
        <v>109</v>
      </c>
    </row>
    <row r="43" spans="8:18" ht="15.75" x14ac:dyDescent="0.25">
      <c r="H43" s="60"/>
      <c r="I43" s="61"/>
      <c r="J43" s="33" t="s">
        <v>16</v>
      </c>
      <c r="K43" s="36">
        <v>104</v>
      </c>
      <c r="L43" s="36">
        <v>97</v>
      </c>
      <c r="M43" s="36">
        <v>96</v>
      </c>
      <c r="N43" s="61"/>
      <c r="O43" s="33" t="s">
        <v>16</v>
      </c>
      <c r="P43" s="38">
        <v>117</v>
      </c>
      <c r="Q43" s="38">
        <v>131</v>
      </c>
      <c r="R43" s="39">
        <v>120</v>
      </c>
    </row>
    <row r="44" spans="8:18" ht="15.75" x14ac:dyDescent="0.25">
      <c r="H44" s="60"/>
      <c r="I44" s="61"/>
      <c r="J44" s="33" t="s">
        <v>17</v>
      </c>
      <c r="K44" s="36">
        <v>112</v>
      </c>
      <c r="L44" s="36">
        <v>110</v>
      </c>
      <c r="M44" s="36">
        <v>135</v>
      </c>
      <c r="N44" s="61"/>
      <c r="O44" s="33" t="s">
        <v>17</v>
      </c>
      <c r="P44" s="38">
        <v>133</v>
      </c>
      <c r="Q44" s="38">
        <v>105</v>
      </c>
      <c r="R44" s="39">
        <v>104</v>
      </c>
    </row>
    <row r="45" spans="8:18" ht="15.75" x14ac:dyDescent="0.25">
      <c r="H45" s="60"/>
      <c r="I45" s="61"/>
      <c r="J45" s="33" t="s">
        <v>18</v>
      </c>
      <c r="K45" s="36">
        <v>114</v>
      </c>
      <c r="L45" s="36">
        <v>107</v>
      </c>
      <c r="M45" s="36">
        <v>134</v>
      </c>
      <c r="N45" s="61"/>
      <c r="O45" s="33" t="s">
        <v>18</v>
      </c>
      <c r="P45" s="38">
        <v>131</v>
      </c>
      <c r="Q45" s="38">
        <v>107</v>
      </c>
      <c r="R45" s="39">
        <v>107</v>
      </c>
    </row>
    <row r="46" spans="8:18" ht="15.75" x14ac:dyDescent="0.25">
      <c r="H46" s="60"/>
      <c r="I46" s="61"/>
      <c r="J46" s="33" t="s">
        <v>19</v>
      </c>
      <c r="K46" s="36">
        <v>124</v>
      </c>
      <c r="L46" s="36">
        <v>120</v>
      </c>
      <c r="M46" s="36">
        <v>135</v>
      </c>
      <c r="N46" s="61"/>
      <c r="O46" s="33" t="s">
        <v>19</v>
      </c>
      <c r="P46" s="38">
        <v>133</v>
      </c>
      <c r="Q46" s="38">
        <v>114</v>
      </c>
      <c r="R46" s="39">
        <v>114</v>
      </c>
    </row>
    <row r="47" spans="8:18" ht="15.75" x14ac:dyDescent="0.25">
      <c r="H47" s="60"/>
      <c r="I47" s="61"/>
      <c r="J47" s="33" t="s">
        <v>20</v>
      </c>
      <c r="K47" s="36">
        <v>118</v>
      </c>
      <c r="L47" s="36">
        <v>112</v>
      </c>
      <c r="M47" s="36">
        <v>133</v>
      </c>
      <c r="N47" s="61"/>
      <c r="O47" s="33" t="s">
        <v>20</v>
      </c>
      <c r="P47" s="38">
        <v>133</v>
      </c>
      <c r="Q47" s="38">
        <v>117</v>
      </c>
      <c r="R47" s="39">
        <v>117</v>
      </c>
    </row>
    <row r="48" spans="8:18" ht="15" customHeight="1" x14ac:dyDescent="0.25">
      <c r="H48" s="60" t="s">
        <v>1</v>
      </c>
      <c r="I48" s="61" t="s">
        <v>2</v>
      </c>
      <c r="J48" s="33" t="s">
        <v>8</v>
      </c>
      <c r="K48" s="36">
        <v>106</v>
      </c>
      <c r="L48" s="36">
        <v>112</v>
      </c>
      <c r="M48" s="36">
        <v>133</v>
      </c>
      <c r="N48" s="61" t="s">
        <v>4</v>
      </c>
      <c r="O48" s="33" t="s">
        <v>8</v>
      </c>
      <c r="P48" s="38">
        <v>133</v>
      </c>
      <c r="Q48" s="38">
        <v>117</v>
      </c>
      <c r="R48" s="39">
        <v>117</v>
      </c>
    </row>
    <row r="49" spans="8:18" ht="15.75" x14ac:dyDescent="0.25">
      <c r="H49" s="60"/>
      <c r="I49" s="61"/>
      <c r="J49" s="33" t="s">
        <v>9</v>
      </c>
      <c r="K49" s="36">
        <v>112</v>
      </c>
      <c r="L49" s="36">
        <v>120</v>
      </c>
      <c r="M49" s="36">
        <v>135</v>
      </c>
      <c r="N49" s="61"/>
      <c r="O49" s="33" t="s">
        <v>9</v>
      </c>
      <c r="P49" s="38">
        <v>133</v>
      </c>
      <c r="Q49" s="38">
        <v>114</v>
      </c>
      <c r="R49" s="39">
        <v>114</v>
      </c>
    </row>
    <row r="50" spans="8:18" ht="15.75" x14ac:dyDescent="0.25">
      <c r="H50" s="60"/>
      <c r="I50" s="61"/>
      <c r="J50" s="33" t="s">
        <v>10</v>
      </c>
      <c r="K50" s="36">
        <v>102</v>
      </c>
      <c r="L50" s="36">
        <v>107</v>
      </c>
      <c r="M50" s="36">
        <v>134</v>
      </c>
      <c r="N50" s="61"/>
      <c r="O50" s="33" t="s">
        <v>10</v>
      </c>
      <c r="P50" s="38">
        <v>131</v>
      </c>
      <c r="Q50" s="38">
        <v>107</v>
      </c>
      <c r="R50" s="39">
        <v>107</v>
      </c>
    </row>
    <row r="51" spans="8:18" ht="15.75" x14ac:dyDescent="0.25">
      <c r="H51" s="60"/>
      <c r="I51" s="61"/>
      <c r="J51" s="33" t="s">
        <v>11</v>
      </c>
      <c r="K51" s="36">
        <v>100</v>
      </c>
      <c r="L51" s="36">
        <v>110</v>
      </c>
      <c r="M51" s="36">
        <v>135</v>
      </c>
      <c r="N51" s="61"/>
      <c r="O51" s="33" t="s">
        <v>11</v>
      </c>
      <c r="P51" s="38">
        <v>133</v>
      </c>
      <c r="Q51" s="38">
        <v>105</v>
      </c>
      <c r="R51" s="39">
        <v>104</v>
      </c>
    </row>
    <row r="52" spans="8:18" ht="15.75" x14ac:dyDescent="0.25">
      <c r="H52" s="60"/>
      <c r="I52" s="61"/>
      <c r="J52" s="33" t="s">
        <v>12</v>
      </c>
      <c r="K52" s="36">
        <v>92</v>
      </c>
      <c r="L52" s="36">
        <v>97</v>
      </c>
      <c r="M52" s="36">
        <v>96</v>
      </c>
      <c r="N52" s="61"/>
      <c r="O52" s="33" t="s">
        <v>12</v>
      </c>
      <c r="P52" s="38">
        <v>117</v>
      </c>
      <c r="Q52" s="38">
        <v>131</v>
      </c>
      <c r="R52" s="39">
        <v>120</v>
      </c>
    </row>
    <row r="53" spans="8:18" ht="15.75" x14ac:dyDescent="0.25">
      <c r="H53" s="60"/>
      <c r="I53" s="61"/>
      <c r="J53" s="33" t="s">
        <v>13</v>
      </c>
      <c r="K53" s="36">
        <v>105</v>
      </c>
      <c r="L53" s="36">
        <v>111</v>
      </c>
      <c r="M53" s="36">
        <v>111</v>
      </c>
      <c r="N53" s="61"/>
      <c r="O53" s="33" t="s">
        <v>13</v>
      </c>
      <c r="P53" s="38">
        <v>100</v>
      </c>
      <c r="Q53" s="38">
        <v>100</v>
      </c>
      <c r="R53" s="39">
        <v>109</v>
      </c>
    </row>
    <row r="54" spans="8:18" ht="15.75" x14ac:dyDescent="0.25">
      <c r="H54" s="60"/>
      <c r="I54" s="61"/>
      <c r="J54" s="33" t="s">
        <v>14</v>
      </c>
      <c r="K54" s="36">
        <v>59</v>
      </c>
      <c r="L54" s="36">
        <v>65</v>
      </c>
      <c r="M54" s="36">
        <v>74</v>
      </c>
      <c r="N54" s="61"/>
      <c r="O54" s="33" t="s">
        <v>14</v>
      </c>
      <c r="P54" s="38">
        <v>64</v>
      </c>
      <c r="Q54" s="38">
        <v>65</v>
      </c>
      <c r="R54" s="39">
        <v>74</v>
      </c>
    </row>
    <row r="55" spans="8:18" ht="15.75" x14ac:dyDescent="0.25">
      <c r="H55" s="60"/>
      <c r="I55" s="61"/>
      <c r="J55" s="33" t="s">
        <v>15</v>
      </c>
      <c r="K55" s="36">
        <v>95</v>
      </c>
      <c r="L55" s="36">
        <v>100</v>
      </c>
      <c r="M55" s="36">
        <v>109</v>
      </c>
      <c r="N55" s="61"/>
      <c r="O55" s="33" t="s">
        <v>15</v>
      </c>
      <c r="P55" s="38">
        <v>110</v>
      </c>
      <c r="Q55" s="38">
        <v>111</v>
      </c>
      <c r="R55" s="39">
        <v>111</v>
      </c>
    </row>
    <row r="56" spans="8:18" ht="15.75" x14ac:dyDescent="0.25">
      <c r="H56" s="60"/>
      <c r="I56" s="61"/>
      <c r="J56" s="33" t="s">
        <v>16</v>
      </c>
      <c r="K56" s="36">
        <v>112</v>
      </c>
      <c r="L56" s="36">
        <v>131</v>
      </c>
      <c r="M56" s="36">
        <v>120</v>
      </c>
      <c r="N56" s="61"/>
      <c r="O56" s="33" t="s">
        <v>16</v>
      </c>
      <c r="P56" s="38">
        <v>97</v>
      </c>
      <c r="Q56" s="38">
        <v>97</v>
      </c>
      <c r="R56" s="39">
        <v>96</v>
      </c>
    </row>
    <row r="57" spans="8:18" ht="15.75" x14ac:dyDescent="0.25">
      <c r="H57" s="60"/>
      <c r="I57" s="61"/>
      <c r="J57" s="33" t="s">
        <v>17</v>
      </c>
      <c r="K57" s="36">
        <v>128</v>
      </c>
      <c r="L57" s="36">
        <v>105</v>
      </c>
      <c r="M57" s="36">
        <v>104</v>
      </c>
      <c r="N57" s="61"/>
      <c r="O57" s="33" t="s">
        <v>17</v>
      </c>
      <c r="P57" s="38">
        <v>105</v>
      </c>
      <c r="Q57" s="38">
        <v>110</v>
      </c>
      <c r="R57" s="39">
        <v>135</v>
      </c>
    </row>
    <row r="58" spans="8:18" ht="15.75" x14ac:dyDescent="0.25">
      <c r="H58" s="60"/>
      <c r="I58" s="61"/>
      <c r="J58" s="33" t="s">
        <v>18</v>
      </c>
      <c r="K58" s="36">
        <v>126</v>
      </c>
      <c r="L58" s="36">
        <v>107</v>
      </c>
      <c r="M58" s="36">
        <v>107</v>
      </c>
      <c r="N58" s="61"/>
      <c r="O58" s="33" t="s">
        <v>18</v>
      </c>
      <c r="P58" s="38">
        <v>107</v>
      </c>
      <c r="Q58" s="38">
        <v>107</v>
      </c>
      <c r="R58" s="39">
        <v>134</v>
      </c>
    </row>
    <row r="59" spans="8:18" ht="15.75" x14ac:dyDescent="0.25">
      <c r="H59" s="60"/>
      <c r="I59" s="61"/>
      <c r="J59" s="33" t="s">
        <v>19</v>
      </c>
      <c r="K59" s="36">
        <v>128</v>
      </c>
      <c r="L59" s="36">
        <v>114</v>
      </c>
      <c r="M59" s="36">
        <v>114</v>
      </c>
      <c r="N59" s="61"/>
      <c r="O59" s="33" t="s">
        <v>19</v>
      </c>
      <c r="P59" s="38">
        <v>117</v>
      </c>
      <c r="Q59" s="38">
        <v>120</v>
      </c>
      <c r="R59" s="39">
        <v>135</v>
      </c>
    </row>
    <row r="60" spans="8:18" ht="16.5" thickBot="1" x14ac:dyDescent="0.3">
      <c r="H60" s="66"/>
      <c r="I60" s="67"/>
      <c r="J60" s="34" t="s">
        <v>20</v>
      </c>
      <c r="K60" s="37">
        <v>128</v>
      </c>
      <c r="L60" s="37">
        <v>117</v>
      </c>
      <c r="M60" s="37">
        <v>117</v>
      </c>
      <c r="N60" s="67"/>
      <c r="O60" s="34" t="s">
        <v>20</v>
      </c>
      <c r="P60" s="40">
        <v>111</v>
      </c>
      <c r="Q60" s="40">
        <v>112</v>
      </c>
      <c r="R60" s="41">
        <v>133</v>
      </c>
    </row>
    <row r="80" spans="13:15" ht="19.5" thickBot="1" x14ac:dyDescent="0.35">
      <c r="M80" s="70" t="s">
        <v>54</v>
      </c>
      <c r="N80" s="70"/>
      <c r="O80" s="70"/>
    </row>
    <row r="81" spans="7:18" x14ac:dyDescent="0.25">
      <c r="H81" s="29"/>
      <c r="I81" s="30"/>
      <c r="J81" s="58" t="s">
        <v>40</v>
      </c>
      <c r="K81" s="58"/>
      <c r="L81" s="58"/>
      <c r="M81" s="58"/>
      <c r="N81" s="31"/>
      <c r="O81" s="31"/>
      <c r="P81" s="58" t="s">
        <v>1</v>
      </c>
      <c r="Q81" s="58"/>
      <c r="R81" s="59"/>
    </row>
    <row r="82" spans="7:18" ht="18.75" x14ac:dyDescent="0.25">
      <c r="H82" s="60" t="s">
        <v>40</v>
      </c>
      <c r="I82" s="61" t="s">
        <v>2</v>
      </c>
      <c r="J82" s="62" t="s">
        <v>3</v>
      </c>
      <c r="K82" s="62"/>
      <c r="L82" s="62"/>
      <c r="M82" s="62"/>
      <c r="N82" s="61" t="s">
        <v>4</v>
      </c>
      <c r="O82" s="62" t="s">
        <v>3</v>
      </c>
      <c r="P82" s="62"/>
      <c r="Q82" s="62"/>
      <c r="R82" s="63"/>
    </row>
    <row r="83" spans="7:18" x14ac:dyDescent="0.25">
      <c r="H83" s="60"/>
      <c r="I83" s="61"/>
      <c r="J83" s="25"/>
      <c r="K83" s="33" t="s">
        <v>5</v>
      </c>
      <c r="L83" s="33" t="s">
        <v>6</v>
      </c>
      <c r="M83" s="33" t="s">
        <v>7</v>
      </c>
      <c r="N83" s="61"/>
      <c r="O83" s="25"/>
      <c r="P83" s="33" t="s">
        <v>5</v>
      </c>
      <c r="Q83" s="33" t="s">
        <v>6</v>
      </c>
      <c r="R83" s="35" t="s">
        <v>7</v>
      </c>
    </row>
    <row r="84" spans="7:18" ht="18.75" x14ac:dyDescent="0.3">
      <c r="G84" s="32" t="s">
        <v>22</v>
      </c>
      <c r="H84" s="60"/>
      <c r="I84" s="61"/>
      <c r="J84" s="33" t="s">
        <v>8</v>
      </c>
      <c r="K84" s="42">
        <f>IF(K35&gt;=$G$85,0,1)</f>
        <v>0</v>
      </c>
      <c r="L84" s="42">
        <f>IF(L35&gt;=$G$85,0,1)</f>
        <v>1</v>
      </c>
      <c r="M84" s="42">
        <f>IF(M35&gt;=$G$85,0,1)</f>
        <v>1</v>
      </c>
      <c r="N84" s="61"/>
      <c r="O84" s="33" t="s">
        <v>8</v>
      </c>
      <c r="P84" s="38">
        <f>IF(P35&gt;=$G$85,0,1)</f>
        <v>1</v>
      </c>
      <c r="Q84" s="38">
        <f>IF(Q35&gt;=$G$85,0,1)</f>
        <v>1</v>
      </c>
      <c r="R84" s="38">
        <f>IF(R35&gt;=$G$85,0,1)</f>
        <v>0</v>
      </c>
    </row>
    <row r="85" spans="7:18" ht="18.75" x14ac:dyDescent="0.3">
      <c r="G85" s="32">
        <v>120</v>
      </c>
      <c r="H85" s="60"/>
      <c r="I85" s="61"/>
      <c r="J85" s="33" t="s">
        <v>9</v>
      </c>
      <c r="K85" s="42">
        <f>IF(K36&gt;=$G$85,0,1)</f>
        <v>0</v>
      </c>
      <c r="L85" s="42">
        <f>IF(L36&gt;=$G$85,0,1)</f>
        <v>1</v>
      </c>
      <c r="M85" s="42">
        <f>IF(M36&gt;=$G$85,0,1)</f>
        <v>1</v>
      </c>
      <c r="N85" s="61"/>
      <c r="O85" s="33" t="s">
        <v>9</v>
      </c>
      <c r="P85" s="38">
        <f>IF(P36&gt;=$G$85,0,1)</f>
        <v>1</v>
      </c>
      <c r="Q85" s="38">
        <f>IF(Q36&gt;=$G$85,0,1)</f>
        <v>0</v>
      </c>
      <c r="R85" s="38">
        <f>IF(R36&gt;=$G$85,0,1)</f>
        <v>0</v>
      </c>
    </row>
    <row r="86" spans="7:18" ht="15.75" x14ac:dyDescent="0.25">
      <c r="H86" s="60"/>
      <c r="I86" s="61"/>
      <c r="J86" s="33" t="s">
        <v>10</v>
      </c>
      <c r="K86" s="42">
        <f>IF(K37&gt;=$G$85,0,1)</f>
        <v>0</v>
      </c>
      <c r="L86" s="42">
        <f>IF(L37&gt;=$G$85,0,1)</f>
        <v>1</v>
      </c>
      <c r="M86" s="42">
        <f>IF(M37&gt;=$G$85,0,1)</f>
        <v>1</v>
      </c>
      <c r="N86" s="61"/>
      <c r="O86" s="33" t="s">
        <v>10</v>
      </c>
      <c r="P86" s="38">
        <f>IF(P37&gt;=$G$85,0,1)</f>
        <v>1</v>
      </c>
      <c r="Q86" s="38">
        <f>IF(Q37&gt;=$G$85,0,1)</f>
        <v>1</v>
      </c>
      <c r="R86" s="38">
        <f>IF(R37&gt;=$G$85,0,1)</f>
        <v>0</v>
      </c>
    </row>
    <row r="87" spans="7:18" ht="15.75" x14ac:dyDescent="0.25">
      <c r="H87" s="60"/>
      <c r="I87" s="61"/>
      <c r="J87" s="33" t="s">
        <v>11</v>
      </c>
      <c r="K87" s="42">
        <f>IF(K38&gt;=$G$85,0,1)</f>
        <v>0</v>
      </c>
      <c r="L87" s="42">
        <f>IF(L38&gt;=$G$85,0,1)</f>
        <v>1</v>
      </c>
      <c r="M87" s="42">
        <f>IF(M38&gt;=$G$85,0,1)</f>
        <v>1</v>
      </c>
      <c r="N87" s="61"/>
      <c r="O87" s="33" t="s">
        <v>11</v>
      </c>
      <c r="P87" s="38">
        <f>IF(P38&gt;=$G$85,0,1)</f>
        <v>1</v>
      </c>
      <c r="Q87" s="38">
        <f>IF(Q38&gt;=$G$85,0,1)</f>
        <v>1</v>
      </c>
      <c r="R87" s="38">
        <f>IF(R38&gt;=$G$85,0,1)</f>
        <v>0</v>
      </c>
    </row>
    <row r="88" spans="7:18" ht="15.75" x14ac:dyDescent="0.25">
      <c r="H88" s="60"/>
      <c r="I88" s="61"/>
      <c r="J88" s="33" t="s">
        <v>12</v>
      </c>
      <c r="K88" s="42">
        <f>IF(K39&gt;=$G$85,0,1)</f>
        <v>0</v>
      </c>
      <c r="L88" s="42">
        <f>IF(L39&gt;=$G$85,0,1)</f>
        <v>0</v>
      </c>
      <c r="M88" s="42">
        <f>IF(M39&gt;=$G$85,0,1)</f>
        <v>0</v>
      </c>
      <c r="N88" s="61"/>
      <c r="O88" s="33" t="s">
        <v>12</v>
      </c>
      <c r="P88" s="38">
        <f>IF(P39&gt;=$G$85,0,1)</f>
        <v>1</v>
      </c>
      <c r="Q88" s="38">
        <f>IF(Q39&gt;=$G$85,0,1)</f>
        <v>1</v>
      </c>
      <c r="R88" s="38">
        <f>IF(R39&gt;=$G$85,0,1)</f>
        <v>1</v>
      </c>
    </row>
    <row r="89" spans="7:18" ht="15.75" x14ac:dyDescent="0.25">
      <c r="H89" s="60"/>
      <c r="I89" s="61"/>
      <c r="J89" s="33" t="s">
        <v>13</v>
      </c>
      <c r="K89" s="42">
        <f>IF(K40&gt;=$G$85,0,1)</f>
        <v>1</v>
      </c>
      <c r="L89" s="42">
        <f>IF(L40&gt;=$G$85,0,1)</f>
        <v>1</v>
      </c>
      <c r="M89" s="42">
        <f>IF(M40&gt;=$G$85,0,1)</f>
        <v>1</v>
      </c>
      <c r="N89" s="61"/>
      <c r="O89" s="33" t="s">
        <v>13</v>
      </c>
      <c r="P89" s="38">
        <f>IF(P40&gt;=$G$85,0,1)</f>
        <v>1</v>
      </c>
      <c r="Q89" s="38">
        <f>IF(Q40&gt;=$G$85,0,1)</f>
        <v>1</v>
      </c>
      <c r="R89" s="38">
        <f>IF(R40&gt;=$G$85,0,1)</f>
        <v>1</v>
      </c>
    </row>
    <row r="90" spans="7:18" ht="15.75" x14ac:dyDescent="0.25">
      <c r="H90" s="60"/>
      <c r="I90" s="61"/>
      <c r="J90" s="33" t="s">
        <v>14</v>
      </c>
      <c r="K90" s="42">
        <f>IF(K41&gt;=$G$85,0,1)</f>
        <v>1</v>
      </c>
      <c r="L90" s="42">
        <f>IF(L41&gt;=$G$85,0,1)</f>
        <v>1</v>
      </c>
      <c r="M90" s="42">
        <f>IF(M41&gt;=$G$85,0,1)</f>
        <v>1</v>
      </c>
      <c r="N90" s="61"/>
      <c r="O90" s="33" t="s">
        <v>14</v>
      </c>
      <c r="P90" s="38">
        <f>IF(P41&gt;=$G$85,0,1)</f>
        <v>1</v>
      </c>
      <c r="Q90" s="38">
        <f>IF(Q41&gt;=$G$85,0,1)</f>
        <v>1</v>
      </c>
      <c r="R90" s="38">
        <f>IF(R41&gt;=$G$85,0,1)</f>
        <v>1</v>
      </c>
    </row>
    <row r="91" spans="7:18" ht="15.75" x14ac:dyDescent="0.25">
      <c r="H91" s="60"/>
      <c r="I91" s="61"/>
      <c r="J91" s="33" t="s">
        <v>15</v>
      </c>
      <c r="K91" s="42">
        <f>IF(K42&gt;=$G$85,0,1)</f>
        <v>1</v>
      </c>
      <c r="L91" s="42">
        <f>IF(L42&gt;=$G$85,0,1)</f>
        <v>1</v>
      </c>
      <c r="M91" s="42">
        <f>IF(M42&gt;=$G$85,0,1)</f>
        <v>1</v>
      </c>
      <c r="N91" s="61"/>
      <c r="O91" s="33" t="s">
        <v>15</v>
      </c>
      <c r="P91" s="38">
        <f>IF(P42&gt;=$G$85,0,1)</f>
        <v>1</v>
      </c>
      <c r="Q91" s="38">
        <f>IF(Q42&gt;=$G$85,0,1)</f>
        <v>1</v>
      </c>
      <c r="R91" s="38">
        <f>IF(R42&gt;=$G$85,0,1)</f>
        <v>1</v>
      </c>
    </row>
    <row r="92" spans="7:18" ht="15.75" x14ac:dyDescent="0.25">
      <c r="H92" s="60"/>
      <c r="I92" s="61"/>
      <c r="J92" s="33" t="s">
        <v>16</v>
      </c>
      <c r="K92" s="42">
        <f>IF(K43&gt;=$G$85,0,1)</f>
        <v>1</v>
      </c>
      <c r="L92" s="42">
        <f>IF(L43&gt;=$G$85,0,1)</f>
        <v>1</v>
      </c>
      <c r="M92" s="42">
        <f>IF(M43&gt;=$G$85,0,1)</f>
        <v>1</v>
      </c>
      <c r="N92" s="61"/>
      <c r="O92" s="33" t="s">
        <v>16</v>
      </c>
      <c r="P92" s="38">
        <f>IF(P43&gt;=$G$85,0,1)</f>
        <v>1</v>
      </c>
      <c r="Q92" s="38">
        <f>IF(Q43&gt;=$G$85,0,1)</f>
        <v>0</v>
      </c>
      <c r="R92" s="38">
        <f>IF(R43&gt;=$G$85,0,1)</f>
        <v>0</v>
      </c>
    </row>
    <row r="93" spans="7:18" ht="15.75" x14ac:dyDescent="0.25">
      <c r="H93" s="60"/>
      <c r="I93" s="61"/>
      <c r="J93" s="33" t="s">
        <v>17</v>
      </c>
      <c r="K93" s="42">
        <f>IF(K44&gt;=$G$85,0,1)</f>
        <v>1</v>
      </c>
      <c r="L93" s="42">
        <f>IF(L44&gt;=$G$85,0,1)</f>
        <v>1</v>
      </c>
      <c r="M93" s="42">
        <f>IF(M44&gt;=$G$85,0,1)</f>
        <v>0</v>
      </c>
      <c r="N93" s="61"/>
      <c r="O93" s="33" t="s">
        <v>17</v>
      </c>
      <c r="P93" s="38">
        <f>IF(P44&gt;=$G$85,0,1)</f>
        <v>0</v>
      </c>
      <c r="Q93" s="38">
        <f>IF(Q44&gt;=$G$85,0,1)</f>
        <v>1</v>
      </c>
      <c r="R93" s="38">
        <f>IF(R44&gt;=$G$85,0,1)</f>
        <v>1</v>
      </c>
    </row>
    <row r="94" spans="7:18" ht="15.75" x14ac:dyDescent="0.25">
      <c r="H94" s="60"/>
      <c r="I94" s="61"/>
      <c r="J94" s="33" t="s">
        <v>18</v>
      </c>
      <c r="K94" s="42">
        <f>IF(K45&gt;=$G$85,0,1)</f>
        <v>1</v>
      </c>
      <c r="L94" s="42">
        <f>IF(L45&gt;=$G$85,0,1)</f>
        <v>1</v>
      </c>
      <c r="M94" s="42">
        <f>IF(M45&gt;=$G$85,0,1)</f>
        <v>0</v>
      </c>
      <c r="N94" s="61"/>
      <c r="O94" s="33" t="s">
        <v>18</v>
      </c>
      <c r="P94" s="38">
        <f>IF(P45&gt;=$G$85,0,1)</f>
        <v>0</v>
      </c>
      <c r="Q94" s="38">
        <f>IF(Q45&gt;=$G$85,0,1)</f>
        <v>1</v>
      </c>
      <c r="R94" s="38">
        <f>IF(R45&gt;=$G$85,0,1)</f>
        <v>1</v>
      </c>
    </row>
    <row r="95" spans="7:18" ht="15.75" x14ac:dyDescent="0.25">
      <c r="H95" s="60"/>
      <c r="I95" s="61"/>
      <c r="J95" s="33" t="s">
        <v>19</v>
      </c>
      <c r="K95" s="42">
        <f>IF(K46&gt;=$G$85,0,1)</f>
        <v>0</v>
      </c>
      <c r="L95" s="42">
        <f>IF(L46&gt;=$G$85,0,1)</f>
        <v>0</v>
      </c>
      <c r="M95" s="42">
        <f>IF(M46&gt;=$G$85,0,1)</f>
        <v>0</v>
      </c>
      <c r="N95" s="61"/>
      <c r="O95" s="33" t="s">
        <v>19</v>
      </c>
      <c r="P95" s="38">
        <f>IF(P46&gt;=$G$85,0,1)</f>
        <v>0</v>
      </c>
      <c r="Q95" s="38">
        <f>IF(Q46&gt;=$G$85,0,1)</f>
        <v>1</v>
      </c>
      <c r="R95" s="38">
        <f>IF(R46&gt;=$G$85,0,1)</f>
        <v>1</v>
      </c>
    </row>
    <row r="96" spans="7:18" ht="15.75" x14ac:dyDescent="0.25">
      <c r="H96" s="60"/>
      <c r="I96" s="61"/>
      <c r="J96" s="33" t="s">
        <v>20</v>
      </c>
      <c r="K96" s="42">
        <f>IF(K47&gt;=$G$85,0,1)</f>
        <v>1</v>
      </c>
      <c r="L96" s="42">
        <f>IF(L47&gt;=$G$85,0,1)</f>
        <v>1</v>
      </c>
      <c r="M96" s="42">
        <f>IF(M47&gt;=$G$85,0,1)</f>
        <v>0</v>
      </c>
      <c r="N96" s="61"/>
      <c r="O96" s="33" t="s">
        <v>20</v>
      </c>
      <c r="P96" s="38">
        <f>IF(P47&gt;=$G$85,0,1)</f>
        <v>0</v>
      </c>
      <c r="Q96" s="38">
        <f>IF(Q47&gt;=$G$85,0,1)</f>
        <v>1</v>
      </c>
      <c r="R96" s="38">
        <f>IF(R47&gt;=$G$85,0,1)</f>
        <v>1</v>
      </c>
    </row>
    <row r="97" spans="8:26" ht="15.75" x14ac:dyDescent="0.25">
      <c r="H97" s="60" t="s">
        <v>1</v>
      </c>
      <c r="I97" s="61" t="s">
        <v>2</v>
      </c>
      <c r="J97" s="33" t="s">
        <v>8</v>
      </c>
      <c r="K97" s="36">
        <f>IF(K48&gt;=$G$85,0,1)</f>
        <v>1</v>
      </c>
      <c r="L97" s="36">
        <f>IF(L48&gt;=$G$85,0,1)</f>
        <v>1</v>
      </c>
      <c r="M97" s="36">
        <f>IF(M48&gt;=$G$85,0,1)</f>
        <v>0</v>
      </c>
      <c r="N97" s="61" t="s">
        <v>4</v>
      </c>
      <c r="O97" s="33" t="s">
        <v>8</v>
      </c>
      <c r="P97" s="43">
        <f>IF(P48&gt;=$G$85,0,1)</f>
        <v>0</v>
      </c>
      <c r="Q97" s="43">
        <f>IF(Q48&gt;=$G$85,0,1)</f>
        <v>1</v>
      </c>
      <c r="R97" s="43">
        <f>IF(R48&gt;=$G$85,0,1)</f>
        <v>1</v>
      </c>
    </row>
    <row r="98" spans="8:26" ht="15.75" x14ac:dyDescent="0.25">
      <c r="H98" s="60"/>
      <c r="I98" s="61"/>
      <c r="J98" s="33" t="s">
        <v>9</v>
      </c>
      <c r="K98" s="36">
        <f>IF(K49&gt;=$G$85,0,1)</f>
        <v>1</v>
      </c>
      <c r="L98" s="36">
        <f>IF(L49&gt;=$G$85,0,1)</f>
        <v>0</v>
      </c>
      <c r="M98" s="36">
        <f>IF(M49&gt;=$G$85,0,1)</f>
        <v>0</v>
      </c>
      <c r="N98" s="61"/>
      <c r="O98" s="33" t="s">
        <v>9</v>
      </c>
      <c r="P98" s="43">
        <f>IF(P49&gt;=$G$85,0,1)</f>
        <v>0</v>
      </c>
      <c r="Q98" s="43">
        <f>IF(Q49&gt;=$G$85,0,1)</f>
        <v>1</v>
      </c>
      <c r="R98" s="43">
        <f>IF(R49&gt;=$G$85,0,1)</f>
        <v>1</v>
      </c>
    </row>
    <row r="99" spans="8:26" ht="15.75" x14ac:dyDescent="0.25">
      <c r="H99" s="60"/>
      <c r="I99" s="61"/>
      <c r="J99" s="33" t="s">
        <v>10</v>
      </c>
      <c r="K99" s="36">
        <f>IF(K50&gt;=$G$85,0,1)</f>
        <v>1</v>
      </c>
      <c r="L99" s="36">
        <f>IF(L50&gt;=$G$85,0,1)</f>
        <v>1</v>
      </c>
      <c r="M99" s="36">
        <f>IF(M50&gt;=$G$85,0,1)</f>
        <v>0</v>
      </c>
      <c r="N99" s="61"/>
      <c r="O99" s="33" t="s">
        <v>10</v>
      </c>
      <c r="P99" s="43">
        <f>IF(P50&gt;=$G$85,0,1)</f>
        <v>0</v>
      </c>
      <c r="Q99" s="43">
        <f>IF(Q50&gt;=$G$85,0,1)</f>
        <v>1</v>
      </c>
      <c r="R99" s="43">
        <f>IF(R50&gt;=$G$85,0,1)</f>
        <v>1</v>
      </c>
    </row>
    <row r="100" spans="8:26" ht="15.75" x14ac:dyDescent="0.25">
      <c r="H100" s="60"/>
      <c r="I100" s="61"/>
      <c r="J100" s="33" t="s">
        <v>11</v>
      </c>
      <c r="K100" s="36">
        <f>IF(K51&gt;=$G$85,0,1)</f>
        <v>1</v>
      </c>
      <c r="L100" s="36">
        <f>IF(L51&gt;=$G$85,0,1)</f>
        <v>1</v>
      </c>
      <c r="M100" s="36">
        <f>IF(M51&gt;=$G$85,0,1)</f>
        <v>0</v>
      </c>
      <c r="N100" s="61"/>
      <c r="O100" s="33" t="s">
        <v>11</v>
      </c>
      <c r="P100" s="43">
        <f>IF(P51&gt;=$G$85,0,1)</f>
        <v>0</v>
      </c>
      <c r="Q100" s="43">
        <f>IF(Q51&gt;=$G$85,0,1)</f>
        <v>1</v>
      </c>
      <c r="R100" s="43">
        <f>IF(R51&gt;=$G$85,0,1)</f>
        <v>1</v>
      </c>
    </row>
    <row r="101" spans="8:26" ht="15.75" x14ac:dyDescent="0.25">
      <c r="H101" s="60"/>
      <c r="I101" s="61"/>
      <c r="J101" s="33" t="s">
        <v>12</v>
      </c>
      <c r="K101" s="36">
        <f>IF(K52&gt;=$G$85,0,1)</f>
        <v>1</v>
      </c>
      <c r="L101" s="36">
        <f>IF(L52&gt;=$G$85,0,1)</f>
        <v>1</v>
      </c>
      <c r="M101" s="36">
        <f>IF(M52&gt;=$G$85,0,1)</f>
        <v>1</v>
      </c>
      <c r="N101" s="61"/>
      <c r="O101" s="33" t="s">
        <v>12</v>
      </c>
      <c r="P101" s="43">
        <f>IF(P52&gt;=$G$85,0,1)</f>
        <v>1</v>
      </c>
      <c r="Q101" s="43">
        <f>IF(Q52&gt;=$G$85,0,1)</f>
        <v>0</v>
      </c>
      <c r="R101" s="43">
        <f>IF(R52&gt;=$G$85,0,1)</f>
        <v>0</v>
      </c>
    </row>
    <row r="102" spans="8:26" ht="15.75" x14ac:dyDescent="0.25">
      <c r="H102" s="60"/>
      <c r="I102" s="61"/>
      <c r="J102" s="33" t="s">
        <v>13</v>
      </c>
      <c r="K102" s="36">
        <f>IF(K53&gt;=$G$85,0,1)</f>
        <v>1</v>
      </c>
      <c r="L102" s="36">
        <f>IF(L53&gt;=$G$85,0,1)</f>
        <v>1</v>
      </c>
      <c r="M102" s="36">
        <f>IF(M53&gt;=$G$85,0,1)</f>
        <v>1</v>
      </c>
      <c r="N102" s="61"/>
      <c r="O102" s="33" t="s">
        <v>13</v>
      </c>
      <c r="P102" s="43">
        <f>IF(P53&gt;=$G$85,0,1)</f>
        <v>1</v>
      </c>
      <c r="Q102" s="43">
        <f>IF(Q53&gt;=$G$85,0,1)</f>
        <v>1</v>
      </c>
      <c r="R102" s="43">
        <f>IF(R53&gt;=$G$85,0,1)</f>
        <v>1</v>
      </c>
    </row>
    <row r="103" spans="8:26" ht="15.75" x14ac:dyDescent="0.25">
      <c r="H103" s="60"/>
      <c r="I103" s="61"/>
      <c r="J103" s="33" t="s">
        <v>14</v>
      </c>
      <c r="K103" s="36">
        <f>IF(K54&gt;=$G$85,0,1)</f>
        <v>1</v>
      </c>
      <c r="L103" s="36">
        <f>IF(L54&gt;=$G$85,0,1)</f>
        <v>1</v>
      </c>
      <c r="M103" s="36">
        <f>IF(M54&gt;=$G$85,0,1)</f>
        <v>1</v>
      </c>
      <c r="N103" s="61"/>
      <c r="O103" s="33" t="s">
        <v>14</v>
      </c>
      <c r="P103" s="43">
        <f>IF(P54&gt;=$G$85,0,1)</f>
        <v>1</v>
      </c>
      <c r="Q103" s="43">
        <f>IF(Q54&gt;=$G$85,0,1)</f>
        <v>1</v>
      </c>
      <c r="R103" s="43">
        <f>IF(R54&gt;=$G$85,0,1)</f>
        <v>1</v>
      </c>
    </row>
    <row r="104" spans="8:26" ht="15.75" x14ac:dyDescent="0.25">
      <c r="H104" s="60"/>
      <c r="I104" s="61"/>
      <c r="J104" s="33" t="s">
        <v>15</v>
      </c>
      <c r="K104" s="36">
        <f>IF(K55&gt;=$G$85,0,1)</f>
        <v>1</v>
      </c>
      <c r="L104" s="36">
        <f>IF(L55&gt;=$G$85,0,1)</f>
        <v>1</v>
      </c>
      <c r="M104" s="36">
        <f>IF(M55&gt;=$G$85,0,1)</f>
        <v>1</v>
      </c>
      <c r="N104" s="61"/>
      <c r="O104" s="33" t="s">
        <v>15</v>
      </c>
      <c r="P104" s="43">
        <f>IF(P55&gt;=$G$85,0,1)</f>
        <v>1</v>
      </c>
      <c r="Q104" s="43">
        <f>IF(Q55&gt;=$G$85,0,1)</f>
        <v>1</v>
      </c>
      <c r="R104" s="43">
        <f>IF(R55&gt;=$G$85,0,1)</f>
        <v>1</v>
      </c>
    </row>
    <row r="105" spans="8:26" ht="15.75" x14ac:dyDescent="0.25">
      <c r="H105" s="60"/>
      <c r="I105" s="61"/>
      <c r="J105" s="33" t="s">
        <v>16</v>
      </c>
      <c r="K105" s="36">
        <f>IF(K56&gt;=$G$85,0,1)</f>
        <v>1</v>
      </c>
      <c r="L105" s="36">
        <f>IF(L56&gt;=$G$85,0,1)</f>
        <v>0</v>
      </c>
      <c r="M105" s="36">
        <f>IF(M56&gt;=$G$85,0,1)</f>
        <v>0</v>
      </c>
      <c r="N105" s="61"/>
      <c r="O105" s="33" t="s">
        <v>16</v>
      </c>
      <c r="P105" s="43">
        <f>IF(P56&gt;=$G$85,0,1)</f>
        <v>1</v>
      </c>
      <c r="Q105" s="43">
        <f>IF(Q56&gt;=$G$85,0,1)</f>
        <v>1</v>
      </c>
      <c r="R105" s="43">
        <f>IF(R56&gt;=$G$85,0,1)</f>
        <v>1</v>
      </c>
    </row>
    <row r="106" spans="8:26" ht="15.75" x14ac:dyDescent="0.25">
      <c r="H106" s="60"/>
      <c r="I106" s="61"/>
      <c r="J106" s="33" t="s">
        <v>17</v>
      </c>
      <c r="K106" s="36">
        <f>IF(K57&gt;=$G$85,0,1)</f>
        <v>0</v>
      </c>
      <c r="L106" s="36">
        <f>IF(L57&gt;=$G$85,0,1)</f>
        <v>1</v>
      </c>
      <c r="M106" s="36">
        <f>IF(M57&gt;=$G$85,0,1)</f>
        <v>1</v>
      </c>
      <c r="N106" s="61"/>
      <c r="O106" s="33" t="s">
        <v>17</v>
      </c>
      <c r="P106" s="43">
        <f>IF(P57&gt;=$G$85,0,1)</f>
        <v>1</v>
      </c>
      <c r="Q106" s="43">
        <f>IF(Q57&gt;=$G$85,0,1)</f>
        <v>1</v>
      </c>
      <c r="R106" s="43">
        <f>IF(R57&gt;=$G$85,0,1)</f>
        <v>0</v>
      </c>
    </row>
    <row r="107" spans="8:26" ht="15.75" x14ac:dyDescent="0.25">
      <c r="H107" s="60"/>
      <c r="I107" s="61"/>
      <c r="J107" s="33" t="s">
        <v>18</v>
      </c>
      <c r="K107" s="36">
        <f>IF(K58&gt;=$G$85,0,1)</f>
        <v>0</v>
      </c>
      <c r="L107" s="36">
        <f>IF(L58&gt;=$G$85,0,1)</f>
        <v>1</v>
      </c>
      <c r="M107" s="36">
        <f>IF(M58&gt;=$G$85,0,1)</f>
        <v>1</v>
      </c>
      <c r="N107" s="61"/>
      <c r="O107" s="33" t="s">
        <v>18</v>
      </c>
      <c r="P107" s="43">
        <f>IF(P58&gt;=$G$85,0,1)</f>
        <v>1</v>
      </c>
      <c r="Q107" s="43">
        <f>IF(Q58&gt;=$G$85,0,1)</f>
        <v>1</v>
      </c>
      <c r="R107" s="43">
        <f>IF(R58&gt;=$G$85,0,1)</f>
        <v>0</v>
      </c>
    </row>
    <row r="108" spans="8:26" ht="15.75" x14ac:dyDescent="0.25">
      <c r="H108" s="60"/>
      <c r="I108" s="61"/>
      <c r="J108" s="33" t="s">
        <v>19</v>
      </c>
      <c r="K108" s="36">
        <f>IF(K59&gt;=$G$85,0,1)</f>
        <v>0</v>
      </c>
      <c r="L108" s="36">
        <f>IF(L59&gt;=$G$85,0,1)</f>
        <v>1</v>
      </c>
      <c r="M108" s="36">
        <f>IF(M59&gt;=$G$85,0,1)</f>
        <v>1</v>
      </c>
      <c r="N108" s="61"/>
      <c r="O108" s="33" t="s">
        <v>19</v>
      </c>
      <c r="P108" s="43">
        <f>IF(P59&gt;=$G$85,0,1)</f>
        <v>1</v>
      </c>
      <c r="Q108" s="43">
        <f>IF(Q59&gt;=$G$85,0,1)</f>
        <v>0</v>
      </c>
      <c r="R108" s="43">
        <f>IF(R59&gt;=$G$85,0,1)</f>
        <v>0</v>
      </c>
    </row>
    <row r="109" spans="8:26" ht="16.5" thickBot="1" x14ac:dyDescent="0.3">
      <c r="H109" s="66"/>
      <c r="I109" s="67"/>
      <c r="J109" s="34" t="s">
        <v>20</v>
      </c>
      <c r="K109" s="36">
        <f>IF(K60&gt;=$G$85,0,1)</f>
        <v>0</v>
      </c>
      <c r="L109" s="36">
        <f>IF(L60&gt;=$G$85,0,1)</f>
        <v>1</v>
      </c>
      <c r="M109" s="36">
        <f>IF(M60&gt;=$G$85,0,1)</f>
        <v>1</v>
      </c>
      <c r="N109" s="67"/>
      <c r="O109" s="34" t="s">
        <v>20</v>
      </c>
      <c r="P109" s="43">
        <f>IF(P60&gt;=$G$85,0,1)</f>
        <v>1</v>
      </c>
      <c r="Q109" s="43">
        <f>IF(Q60&gt;=$G$85,0,1)</f>
        <v>1</v>
      </c>
      <c r="R109" s="43">
        <f>IF(R60&gt;=$G$85,0,1)</f>
        <v>0</v>
      </c>
    </row>
    <row r="112" spans="8:26" x14ac:dyDescent="0.25">
      <c r="W112" s="18"/>
      <c r="X112" s="18" t="s">
        <v>50</v>
      </c>
      <c r="Y112" s="18"/>
      <c r="Z112" s="18"/>
    </row>
    <row r="113" spans="4:26" x14ac:dyDescent="0.25">
      <c r="W113" s="19"/>
      <c r="X113" s="19" t="s">
        <v>42</v>
      </c>
      <c r="Y113" s="19"/>
      <c r="Z113" s="19"/>
    </row>
    <row r="114" spans="4:26" x14ac:dyDescent="0.25">
      <c r="P114" s="57" t="s">
        <v>48</v>
      </c>
      <c r="Q114" s="57"/>
      <c r="R114" s="57" t="s">
        <v>43</v>
      </c>
      <c r="S114" s="57"/>
      <c r="W114" s="57" t="s">
        <v>48</v>
      </c>
      <c r="X114" s="57"/>
      <c r="Y114" s="57" t="s">
        <v>43</v>
      </c>
      <c r="Z114" s="57"/>
    </row>
    <row r="115" spans="4:26" x14ac:dyDescent="0.25">
      <c r="F115" s="18" t="s">
        <v>41</v>
      </c>
      <c r="G115" s="18"/>
      <c r="H115" s="18"/>
      <c r="O115" s="64" t="s">
        <v>48</v>
      </c>
      <c r="P115" s="68"/>
      <c r="Q115" s="68"/>
      <c r="R115" s="65" t="s">
        <v>49</v>
      </c>
      <c r="S115" s="65"/>
      <c r="V115" s="64" t="s">
        <v>48</v>
      </c>
      <c r="W115" s="65" t="s">
        <v>49</v>
      </c>
      <c r="X115" s="65"/>
      <c r="Y115" s="69"/>
      <c r="Z115" s="69"/>
    </row>
    <row r="116" spans="4:26" x14ac:dyDescent="0.25">
      <c r="F116" s="19"/>
      <c r="G116" s="19" t="s">
        <v>42</v>
      </c>
      <c r="H116" s="19"/>
      <c r="O116" s="64"/>
      <c r="P116" s="68"/>
      <c r="Q116" s="68"/>
      <c r="R116" s="65"/>
      <c r="S116" s="65"/>
      <c r="V116" s="64"/>
      <c r="W116" s="65"/>
      <c r="X116" s="65"/>
      <c r="Y116" s="69"/>
      <c r="Z116" s="69"/>
    </row>
    <row r="117" spans="4:26" x14ac:dyDescent="0.25">
      <c r="F117" s="57" t="s">
        <v>48</v>
      </c>
      <c r="G117" s="57"/>
      <c r="H117" s="57" t="s">
        <v>43</v>
      </c>
      <c r="I117" s="57"/>
      <c r="O117" s="64"/>
      <c r="P117" s="68"/>
      <c r="Q117" s="68"/>
      <c r="R117" s="65"/>
      <c r="S117" s="65"/>
      <c r="V117" s="64"/>
      <c r="W117" s="65"/>
      <c r="X117" s="65"/>
      <c r="Y117" s="69"/>
      <c r="Z117" s="69"/>
    </row>
    <row r="118" spans="4:26" x14ac:dyDescent="0.25">
      <c r="E118" s="20" t="s">
        <v>48</v>
      </c>
      <c r="F118" s="87" t="s">
        <v>44</v>
      </c>
      <c r="G118" s="88"/>
      <c r="H118" s="87" t="s">
        <v>45</v>
      </c>
      <c r="I118" s="88"/>
      <c r="O118" s="64"/>
      <c r="P118" s="68"/>
      <c r="Q118" s="68"/>
      <c r="R118" s="65"/>
      <c r="S118" s="65"/>
      <c r="V118" s="64"/>
      <c r="W118" s="65"/>
      <c r="X118" s="65"/>
      <c r="Y118" s="69"/>
      <c r="Z118" s="69"/>
    </row>
    <row r="119" spans="4:26" x14ac:dyDescent="0.25">
      <c r="E119" s="20"/>
      <c r="F119" s="21"/>
      <c r="G119" s="21"/>
      <c r="H119" s="21"/>
      <c r="I119" s="21"/>
      <c r="O119" s="64"/>
      <c r="P119" s="68"/>
      <c r="Q119" s="68"/>
      <c r="R119" s="65"/>
      <c r="S119" s="65"/>
      <c r="V119" s="64"/>
      <c r="W119" s="65"/>
      <c r="X119" s="65"/>
      <c r="Y119" s="69"/>
      <c r="Z119" s="69"/>
    </row>
    <row r="120" spans="4:26" x14ac:dyDescent="0.25">
      <c r="E120" s="20"/>
      <c r="F120" s="21"/>
      <c r="G120" s="21"/>
      <c r="H120" s="21"/>
      <c r="I120" s="21"/>
      <c r="N120" s="19" t="s">
        <v>46</v>
      </c>
      <c r="O120" s="64"/>
      <c r="P120" s="68"/>
      <c r="Q120" s="68"/>
      <c r="R120" s="65"/>
      <c r="S120" s="65"/>
      <c r="U120" s="19" t="s">
        <v>46</v>
      </c>
      <c r="V120" s="64"/>
      <c r="W120" s="65"/>
      <c r="X120" s="65"/>
      <c r="Y120" s="69"/>
      <c r="Z120" s="69"/>
    </row>
    <row r="121" spans="4:26" x14ac:dyDescent="0.25">
      <c r="E121" s="20"/>
      <c r="F121" s="21"/>
      <c r="G121" s="21"/>
      <c r="H121" s="21"/>
      <c r="I121" s="21"/>
      <c r="O121" s="64" t="s">
        <v>43</v>
      </c>
      <c r="P121" s="65" t="s">
        <v>49</v>
      </c>
      <c r="Q121" s="65"/>
      <c r="R121" s="68"/>
      <c r="S121" s="68"/>
      <c r="V121" s="64" t="s">
        <v>43</v>
      </c>
      <c r="W121" s="69"/>
      <c r="X121" s="69"/>
      <c r="Y121" s="65" t="s">
        <v>49</v>
      </c>
      <c r="Z121" s="65"/>
    </row>
    <row r="122" spans="4:26" x14ac:dyDescent="0.25">
      <c r="E122" s="20"/>
      <c r="F122" s="21"/>
      <c r="G122" s="21"/>
      <c r="H122" s="21"/>
      <c r="I122" s="21"/>
      <c r="O122" s="64"/>
      <c r="P122" s="65"/>
      <c r="Q122" s="65"/>
      <c r="R122" s="68"/>
      <c r="S122" s="68"/>
      <c r="V122" s="64"/>
      <c r="W122" s="69"/>
      <c r="X122" s="69"/>
      <c r="Y122" s="65"/>
      <c r="Z122" s="65"/>
    </row>
    <row r="123" spans="4:26" x14ac:dyDescent="0.25">
      <c r="D123" s="19" t="s">
        <v>46</v>
      </c>
      <c r="E123" s="20"/>
      <c r="F123" s="21"/>
      <c r="G123" s="21"/>
      <c r="H123" s="21"/>
      <c r="I123" s="21"/>
      <c r="O123" s="64"/>
      <c r="P123" s="65"/>
      <c r="Q123" s="65"/>
      <c r="R123" s="68"/>
      <c r="S123" s="68"/>
      <c r="V123" s="64"/>
      <c r="W123" s="69"/>
      <c r="X123" s="69"/>
      <c r="Y123" s="65"/>
      <c r="Z123" s="65"/>
    </row>
    <row r="124" spans="4:26" x14ac:dyDescent="0.25">
      <c r="E124" s="20" t="s">
        <v>43</v>
      </c>
      <c r="F124" s="87" t="s">
        <v>45</v>
      </c>
      <c r="G124" s="88"/>
      <c r="H124" s="87" t="s">
        <v>44</v>
      </c>
      <c r="I124" s="88"/>
      <c r="O124" s="64"/>
      <c r="P124" s="65"/>
      <c r="Q124" s="65"/>
      <c r="R124" s="68"/>
      <c r="S124" s="68"/>
      <c r="V124" s="64"/>
      <c r="W124" s="69"/>
      <c r="X124" s="69"/>
      <c r="Y124" s="65"/>
      <c r="Z124" s="65"/>
    </row>
    <row r="125" spans="4:26" x14ac:dyDescent="0.25">
      <c r="E125" s="20"/>
      <c r="F125" s="21"/>
      <c r="G125" s="21"/>
      <c r="H125" s="21"/>
      <c r="I125" s="21"/>
      <c r="O125" s="64"/>
      <c r="P125" s="65"/>
      <c r="Q125" s="65"/>
      <c r="R125" s="68"/>
      <c r="S125" s="68"/>
      <c r="V125" s="64"/>
      <c r="W125" s="69"/>
      <c r="X125" s="69"/>
      <c r="Y125" s="65"/>
      <c r="Z125" s="65"/>
    </row>
    <row r="126" spans="4:26" x14ac:dyDescent="0.25">
      <c r="E126" s="20"/>
      <c r="F126" s="21"/>
      <c r="G126" s="21"/>
      <c r="H126" s="21"/>
      <c r="I126" s="21"/>
      <c r="O126" s="64"/>
      <c r="P126" s="65"/>
      <c r="Q126" s="65"/>
      <c r="R126" s="68"/>
      <c r="S126" s="68"/>
      <c r="V126" s="64"/>
      <c r="W126" s="69"/>
      <c r="X126" s="69"/>
      <c r="Y126" s="65"/>
      <c r="Z126" s="65"/>
    </row>
    <row r="127" spans="4:26" x14ac:dyDescent="0.25">
      <c r="E127" s="20"/>
      <c r="F127" s="21"/>
      <c r="G127" s="21"/>
      <c r="H127" s="21"/>
      <c r="I127" s="21"/>
    </row>
    <row r="128" spans="4:26" x14ac:dyDescent="0.25">
      <c r="E128" s="20"/>
      <c r="F128" s="21"/>
      <c r="G128" s="21"/>
      <c r="H128" s="21"/>
      <c r="I128" s="21"/>
      <c r="P128" s="18"/>
      <c r="Q128" s="18" t="s">
        <v>53</v>
      </c>
      <c r="R128" s="18"/>
      <c r="S128" s="18"/>
      <c r="W128" s="18"/>
      <c r="X128" s="18" t="s">
        <v>52</v>
      </c>
      <c r="Y128" s="18"/>
      <c r="Z128" s="18"/>
    </row>
    <row r="129" spans="5:26" x14ac:dyDescent="0.25">
      <c r="E129" s="20"/>
      <c r="F129" s="21"/>
      <c r="G129" s="21"/>
      <c r="H129" s="21"/>
      <c r="I129" s="21"/>
      <c r="P129" s="19"/>
      <c r="Q129" s="19" t="s">
        <v>42</v>
      </c>
      <c r="R129" s="19"/>
      <c r="S129" s="19"/>
      <c r="W129" s="19"/>
      <c r="X129" s="19" t="s">
        <v>42</v>
      </c>
      <c r="Y129" s="19"/>
      <c r="Z129" s="19"/>
    </row>
    <row r="130" spans="5:26" x14ac:dyDescent="0.25">
      <c r="G130" t="s">
        <v>47</v>
      </c>
      <c r="P130" s="57" t="s">
        <v>48</v>
      </c>
      <c r="Q130" s="57"/>
      <c r="R130" s="57" t="s">
        <v>43</v>
      </c>
      <c r="S130" s="57"/>
      <c r="W130" s="57" t="s">
        <v>48</v>
      </c>
      <c r="X130" s="57"/>
      <c r="Y130" s="57" t="s">
        <v>43</v>
      </c>
      <c r="Z130" s="57"/>
    </row>
    <row r="131" spans="5:26" x14ac:dyDescent="0.25">
      <c r="O131" s="64" t="s">
        <v>48</v>
      </c>
      <c r="P131" s="68"/>
      <c r="Q131" s="68"/>
      <c r="R131" s="65" t="s">
        <v>51</v>
      </c>
      <c r="S131" s="65"/>
      <c r="V131" s="64" t="s">
        <v>48</v>
      </c>
      <c r="W131" s="65" t="s">
        <v>51</v>
      </c>
      <c r="X131" s="65"/>
      <c r="Y131" s="69"/>
      <c r="Z131" s="69"/>
    </row>
    <row r="132" spans="5:26" x14ac:dyDescent="0.25">
      <c r="O132" s="64"/>
      <c r="P132" s="68"/>
      <c r="Q132" s="68"/>
      <c r="R132" s="65"/>
      <c r="S132" s="65"/>
      <c r="V132" s="64"/>
      <c r="W132" s="65"/>
      <c r="X132" s="65"/>
      <c r="Y132" s="69"/>
      <c r="Z132" s="69"/>
    </row>
    <row r="133" spans="5:26" x14ac:dyDescent="0.25">
      <c r="O133" s="64"/>
      <c r="P133" s="68"/>
      <c r="Q133" s="68"/>
      <c r="R133" s="65"/>
      <c r="S133" s="65"/>
      <c r="V133" s="64"/>
      <c r="W133" s="65"/>
      <c r="X133" s="65"/>
      <c r="Y133" s="69"/>
      <c r="Z133" s="69"/>
    </row>
    <row r="134" spans="5:26" x14ac:dyDescent="0.25">
      <c r="O134" s="64"/>
      <c r="P134" s="68"/>
      <c r="Q134" s="68"/>
      <c r="R134" s="65"/>
      <c r="S134" s="65"/>
      <c r="V134" s="64"/>
      <c r="W134" s="65"/>
      <c r="X134" s="65"/>
      <c r="Y134" s="69"/>
      <c r="Z134" s="69"/>
    </row>
    <row r="135" spans="5:26" x14ac:dyDescent="0.25">
      <c r="O135" s="64"/>
      <c r="P135" s="68"/>
      <c r="Q135" s="68"/>
      <c r="R135" s="65"/>
      <c r="S135" s="65"/>
      <c r="V135" s="64"/>
      <c r="W135" s="65"/>
      <c r="X135" s="65"/>
      <c r="Y135" s="69"/>
      <c r="Z135" s="69"/>
    </row>
    <row r="136" spans="5:26" x14ac:dyDescent="0.25">
      <c r="N136" s="19" t="s">
        <v>46</v>
      </c>
      <c r="O136" s="64"/>
      <c r="P136" s="68"/>
      <c r="Q136" s="68"/>
      <c r="R136" s="65"/>
      <c r="S136" s="65"/>
      <c r="U136" s="19" t="s">
        <v>46</v>
      </c>
      <c r="V136" s="64"/>
      <c r="W136" s="65"/>
      <c r="X136" s="65"/>
      <c r="Y136" s="69"/>
      <c r="Z136" s="69"/>
    </row>
    <row r="137" spans="5:26" x14ac:dyDescent="0.25">
      <c r="O137" s="64" t="s">
        <v>43</v>
      </c>
      <c r="P137" s="65" t="s">
        <v>51</v>
      </c>
      <c r="Q137" s="65"/>
      <c r="R137" s="68"/>
      <c r="S137" s="68"/>
      <c r="V137" s="64" t="s">
        <v>43</v>
      </c>
      <c r="W137" s="69"/>
      <c r="X137" s="69"/>
      <c r="Y137" s="65" t="s">
        <v>51</v>
      </c>
      <c r="Z137" s="65"/>
    </row>
    <row r="138" spans="5:26" x14ac:dyDescent="0.25">
      <c r="O138" s="64"/>
      <c r="P138" s="65"/>
      <c r="Q138" s="65"/>
      <c r="R138" s="68"/>
      <c r="S138" s="68"/>
      <c r="V138" s="64"/>
      <c r="W138" s="69"/>
      <c r="X138" s="69"/>
      <c r="Y138" s="65"/>
      <c r="Z138" s="65"/>
    </row>
    <row r="139" spans="5:26" x14ac:dyDescent="0.25">
      <c r="O139" s="64"/>
      <c r="P139" s="65"/>
      <c r="Q139" s="65"/>
      <c r="R139" s="68"/>
      <c r="S139" s="68"/>
      <c r="V139" s="64"/>
      <c r="W139" s="69"/>
      <c r="X139" s="69"/>
      <c r="Y139" s="65"/>
      <c r="Z139" s="65"/>
    </row>
    <row r="140" spans="5:26" x14ac:dyDescent="0.25">
      <c r="O140" s="64"/>
      <c r="P140" s="65"/>
      <c r="Q140" s="65"/>
      <c r="R140" s="68"/>
      <c r="S140" s="68"/>
      <c r="V140" s="64"/>
      <c r="W140" s="69"/>
      <c r="X140" s="69"/>
      <c r="Y140" s="65"/>
      <c r="Z140" s="65"/>
    </row>
    <row r="141" spans="5:26" x14ac:dyDescent="0.25">
      <c r="O141" s="64"/>
      <c r="P141" s="65"/>
      <c r="Q141" s="65"/>
      <c r="R141" s="68"/>
      <c r="S141" s="68"/>
      <c r="V141" s="64"/>
      <c r="W141" s="69"/>
      <c r="X141" s="69"/>
      <c r="Y141" s="65"/>
      <c r="Z141" s="65"/>
    </row>
    <row r="142" spans="5:26" x14ac:dyDescent="0.25">
      <c r="O142" s="64"/>
      <c r="P142" s="65"/>
      <c r="Q142" s="65"/>
      <c r="R142" s="68"/>
      <c r="S142" s="68"/>
      <c r="V142" s="64"/>
      <c r="W142" s="69"/>
      <c r="X142" s="69"/>
      <c r="Y142" s="65"/>
      <c r="Z142" s="65"/>
    </row>
    <row r="156" spans="19:19" x14ac:dyDescent="0.25">
      <c r="S156" s="26"/>
    </row>
    <row r="157" spans="19:19" ht="94.5" customHeight="1" x14ac:dyDescent="0.25">
      <c r="S157" s="27"/>
    </row>
    <row r="158" spans="19:19" x14ac:dyDescent="0.25">
      <c r="S158" s="28"/>
    </row>
    <row r="159" spans="19:19" x14ac:dyDescent="0.25">
      <c r="S159" s="28"/>
    </row>
    <row r="160" spans="19:19" ht="15" customHeight="1" x14ac:dyDescent="0.25">
      <c r="S160" s="28"/>
    </row>
    <row r="161" spans="19:19" x14ac:dyDescent="0.25">
      <c r="S161" s="28"/>
    </row>
    <row r="162" spans="19:19" x14ac:dyDescent="0.25">
      <c r="S162" s="28"/>
    </row>
    <row r="163" spans="19:19" x14ac:dyDescent="0.25">
      <c r="S163" s="28"/>
    </row>
    <row r="164" spans="19:19" x14ac:dyDescent="0.25">
      <c r="S164" s="28"/>
    </row>
    <row r="165" spans="19:19" x14ac:dyDescent="0.25">
      <c r="S165" s="28"/>
    </row>
    <row r="166" spans="19:19" x14ac:dyDescent="0.25">
      <c r="S166" s="28"/>
    </row>
    <row r="167" spans="19:19" x14ac:dyDescent="0.25">
      <c r="S167" s="28"/>
    </row>
    <row r="168" spans="19:19" x14ac:dyDescent="0.25">
      <c r="S168" s="28"/>
    </row>
    <row r="169" spans="19:19" x14ac:dyDescent="0.25">
      <c r="S169" s="28"/>
    </row>
    <row r="170" spans="19:19" x14ac:dyDescent="0.25">
      <c r="S170" s="28"/>
    </row>
    <row r="171" spans="19:19" x14ac:dyDescent="0.25">
      <c r="S171" s="28"/>
    </row>
    <row r="172" spans="19:19" ht="25.5" customHeight="1" x14ac:dyDescent="0.25">
      <c r="S172" s="28"/>
    </row>
    <row r="173" spans="19:19" x14ac:dyDescent="0.25">
      <c r="S173" s="28"/>
    </row>
    <row r="174" spans="19:19" x14ac:dyDescent="0.25">
      <c r="S174" s="28"/>
    </row>
    <row r="175" spans="19:19" ht="15" customHeight="1" x14ac:dyDescent="0.25">
      <c r="S175" s="28"/>
    </row>
    <row r="176" spans="19:19" x14ac:dyDescent="0.25">
      <c r="S176" s="28"/>
    </row>
    <row r="177" spans="19:19" x14ac:dyDescent="0.25">
      <c r="S177" s="28"/>
    </row>
    <row r="178" spans="19:19" x14ac:dyDescent="0.25">
      <c r="S178" s="28"/>
    </row>
    <row r="179" spans="19:19" x14ac:dyDescent="0.25">
      <c r="S179" s="28"/>
    </row>
    <row r="180" spans="19:19" x14ac:dyDescent="0.25">
      <c r="S180" s="28"/>
    </row>
    <row r="181" spans="19:19" x14ac:dyDescent="0.25">
      <c r="S181" s="28"/>
    </row>
    <row r="182" spans="19:19" x14ac:dyDescent="0.25">
      <c r="S182" s="28"/>
    </row>
    <row r="183" spans="19:19" x14ac:dyDescent="0.25">
      <c r="S183" s="28"/>
    </row>
    <row r="184" spans="19:19" x14ac:dyDescent="0.25">
      <c r="S184" s="28"/>
    </row>
  </sheetData>
  <mergeCells count="59">
    <mergeCell ref="F124:G124"/>
    <mergeCell ref="H124:I124"/>
    <mergeCell ref="O137:O142"/>
    <mergeCell ref="P137:Q142"/>
    <mergeCell ref="R137:S142"/>
    <mergeCell ref="V137:V142"/>
    <mergeCell ref="W137:X142"/>
    <mergeCell ref="Y137:Z142"/>
    <mergeCell ref="P130:Q130"/>
    <mergeCell ref="R130:S130"/>
    <mergeCell ref="W130:X130"/>
    <mergeCell ref="Y130:Z130"/>
    <mergeCell ref="Y131:Z136"/>
    <mergeCell ref="O131:O136"/>
    <mergeCell ref="P131:Q136"/>
    <mergeCell ref="R131:S136"/>
    <mergeCell ref="V131:V136"/>
    <mergeCell ref="W131:X136"/>
    <mergeCell ref="R121:S126"/>
    <mergeCell ref="W114:X114"/>
    <mergeCell ref="Y114:Z114"/>
    <mergeCell ref="V115:V120"/>
    <mergeCell ref="W115:X120"/>
    <mergeCell ref="Y115:Z120"/>
    <mergeCell ref="V121:V126"/>
    <mergeCell ref="W121:X126"/>
    <mergeCell ref="Y121:Z126"/>
    <mergeCell ref="O121:O126"/>
    <mergeCell ref="P121:Q126"/>
    <mergeCell ref="H48:H60"/>
    <mergeCell ref="I48:I60"/>
    <mergeCell ref="N48:N60"/>
    <mergeCell ref="P114:Q114"/>
    <mergeCell ref="O115:O120"/>
    <mergeCell ref="P115:Q120"/>
    <mergeCell ref="P81:R81"/>
    <mergeCell ref="H82:H96"/>
    <mergeCell ref="I82:I96"/>
    <mergeCell ref="J82:M82"/>
    <mergeCell ref="N82:N96"/>
    <mergeCell ref="O82:R82"/>
    <mergeCell ref="H97:H109"/>
    <mergeCell ref="I97:I109"/>
    <mergeCell ref="F117:G117"/>
    <mergeCell ref="H117:I117"/>
    <mergeCell ref="J32:M32"/>
    <mergeCell ref="P32:R32"/>
    <mergeCell ref="H33:H47"/>
    <mergeCell ref="I33:I47"/>
    <mergeCell ref="J33:M33"/>
    <mergeCell ref="N33:N47"/>
    <mergeCell ref="O33:R33"/>
    <mergeCell ref="R114:S114"/>
    <mergeCell ref="R115:S120"/>
    <mergeCell ref="N97:N109"/>
    <mergeCell ref="M80:O80"/>
    <mergeCell ref="J81:M81"/>
    <mergeCell ref="F118:G118"/>
    <mergeCell ref="H118:I1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Rough Work</vt:lpstr>
      <vt:lpstr>With Glasses</vt:lpstr>
      <vt:lpstr>Without Glasses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Saad Hasan Emad</dc:creator>
  <cp:lastModifiedBy>Syed Saad Hasan Emad</cp:lastModifiedBy>
  <dcterms:created xsi:type="dcterms:W3CDTF">2021-04-26T08:18:36Z</dcterms:created>
  <dcterms:modified xsi:type="dcterms:W3CDTF">2021-04-28T11:04:33Z</dcterms:modified>
</cp:coreProperties>
</file>