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1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6AEFA6-FFCE-4112-B131-FF36ED4BC4E1}" xr6:coauthVersionLast="47" xr6:coauthVersionMax="47" xr10:uidLastSave="{00000000-0000-0000-0000-000000000000}"/>
  <bookViews>
    <workbookView xWindow="38280" yWindow="-120" windowWidth="29040" windowHeight="15840" tabRatio="688" firstSheet="9" activeTab="15" xr2:uid="{00000000-000D-0000-FFFF-FFFF00000000}"/>
  </bookViews>
  <sheets>
    <sheet name="Slide 5 - Insert Fx Wizard" sheetId="2" r:id="rId1"/>
    <sheet name="Slide 7 - Manual Input Fx" sheetId="3" r:id="rId2"/>
    <sheet name="Slide 10 - SUM()" sheetId="4" r:id="rId3"/>
    <sheet name="Slide 12 - MIN()" sheetId="6" r:id="rId4"/>
    <sheet name="Slide 14 - MAX()" sheetId="8" r:id="rId5"/>
    <sheet name="Slide 16 - COUNT()" sheetId="9" r:id="rId6"/>
    <sheet name="Slide 17 - COUNTA()" sheetId="10" r:id="rId7"/>
    <sheet name="Slide 18 - COUNTIF()" sheetId="11" r:id="rId8"/>
    <sheet name="Slide 19 - COUNTIFS()" sheetId="12" r:id="rId9"/>
    <sheet name="Slide 22 - AVERAGE()" sheetId="14" r:id="rId10"/>
    <sheet name="Slide 24 - MEDIAN()" sheetId="15" r:id="rId11"/>
    <sheet name="Slide 26 - MODE()" sheetId="16" r:id="rId12"/>
    <sheet name="Slide 27 - Fx Summary" sheetId="17" r:id="rId13"/>
    <sheet name="Slide 30 - STDEV()" sheetId="18" r:id="rId14"/>
    <sheet name="Slide 33 - VAR()" sheetId="19" r:id="rId15"/>
    <sheet name="Slide 37 to 40 - CORREL()" sheetId="20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0" l="1"/>
  <c r="B17" i="20"/>
  <c r="B16" i="20"/>
  <c r="D13" i="19"/>
  <c r="D13" i="18"/>
  <c r="D13" i="16"/>
  <c r="D13" i="15"/>
  <c r="D13" i="14"/>
  <c r="D16" i="12"/>
  <c r="D13" i="12"/>
  <c r="D13" i="11"/>
  <c r="D13" i="10"/>
  <c r="D13" i="9"/>
  <c r="D13" i="8"/>
  <c r="D13" i="6"/>
  <c r="D13" i="4"/>
  <c r="B7" i="3"/>
  <c r="B7" i="2"/>
</calcChain>
</file>

<file path=xl/sharedStrings.xml><?xml version="1.0" encoding="utf-8"?>
<sst xmlns="http://schemas.openxmlformats.org/spreadsheetml/2006/main" count="508" uniqueCount="102">
  <si>
    <t>Student</t>
  </si>
  <si>
    <t>NRIC</t>
  </si>
  <si>
    <t>Student ID</t>
  </si>
  <si>
    <t>GPA</t>
  </si>
  <si>
    <t>Address</t>
  </si>
  <si>
    <t>Andy</t>
  </si>
  <si>
    <t>S1234567G</t>
  </si>
  <si>
    <t>32 Red Street</t>
  </si>
  <si>
    <t>John</t>
  </si>
  <si>
    <t>S3291485F</t>
  </si>
  <si>
    <t>NIL</t>
  </si>
  <si>
    <t>64 White Avenue</t>
  </si>
  <si>
    <t>Derek</t>
  </si>
  <si>
    <t>S2397412U</t>
  </si>
  <si>
    <t>48 Black Street</t>
  </si>
  <si>
    <t>Syabil</t>
  </si>
  <si>
    <t>S1231235D</t>
  </si>
  <si>
    <t>26 Green Street</t>
  </si>
  <si>
    <t>Tom</t>
  </si>
  <si>
    <t>S0123859X</t>
  </si>
  <si>
    <t>66 Red Avenue</t>
  </si>
  <si>
    <t>Xavier</t>
  </si>
  <si>
    <t>S1238158P</t>
  </si>
  <si>
    <t>84 Yellow Street</t>
  </si>
  <si>
    <t>Randy</t>
  </si>
  <si>
    <t>S1274839H</t>
  </si>
  <si>
    <t>73 Black Avenue</t>
  </si>
  <si>
    <t>Ben</t>
  </si>
  <si>
    <t>T0012381N</t>
  </si>
  <si>
    <t>11 Green Street</t>
  </si>
  <si>
    <t>Howard</t>
  </si>
  <si>
    <t>S9123857Z</t>
  </si>
  <si>
    <t>13 Red Avenue</t>
  </si>
  <si>
    <t>Fruits</t>
  </si>
  <si>
    <t>Stock</t>
  </si>
  <si>
    <t>Cost</t>
  </si>
  <si>
    <t>Apples</t>
  </si>
  <si>
    <t>Oranges</t>
  </si>
  <si>
    <t>Pears</t>
  </si>
  <si>
    <t>Goal</t>
  </si>
  <si>
    <t>Function</t>
  </si>
  <si>
    <t>Result</t>
  </si>
  <si>
    <t>COUNT</t>
  </si>
  <si>
    <t>COUNTA</t>
  </si>
  <si>
    <t>COUNTIF</t>
  </si>
  <si>
    <t>COUNTIFS</t>
  </si>
  <si>
    <t>SUM</t>
  </si>
  <si>
    <t>MIN</t>
  </si>
  <si>
    <t>MAX</t>
  </si>
  <si>
    <t>Expected Result</t>
  </si>
  <si>
    <r>
      <t xml:space="preserve">How many Student's with </t>
    </r>
    <r>
      <rPr>
        <b/>
        <sz val="11"/>
        <color theme="1"/>
        <rFont val="Calibri"/>
        <family val="2"/>
        <scheme val="minor"/>
      </rPr>
      <t>GPA Greater than 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Address has 'Street'</t>
    </r>
    <r>
      <rPr>
        <sz val="11"/>
        <color theme="1"/>
        <rFont val="Calibri"/>
        <family val="2"/>
        <scheme val="minor"/>
      </rPr>
      <t xml:space="preserve"> in it? (</t>
    </r>
    <r>
      <rPr>
        <b/>
        <sz val="11"/>
        <color theme="1"/>
        <rFont val="Calibri"/>
        <family val="2"/>
        <scheme val="minor"/>
      </rPr>
      <t>COUNTIFS</t>
    </r>
    <r>
      <rPr>
        <sz val="11"/>
        <color theme="1"/>
        <rFont val="Calibri"/>
        <family val="2"/>
        <scheme val="minor"/>
      </rPr>
      <t>)</t>
    </r>
  </si>
  <si>
    <r>
      <t>What is the</t>
    </r>
    <r>
      <rPr>
        <b/>
        <sz val="11"/>
        <color theme="1"/>
        <rFont val="Calibri"/>
        <family val="2"/>
        <scheme val="minor"/>
      </rPr>
      <t xml:space="preserve"> average GPA </t>
    </r>
    <r>
      <rPr>
        <sz val="11"/>
        <color theme="1"/>
        <rFont val="Calibri"/>
        <family val="2"/>
        <scheme val="minor"/>
      </rPr>
      <t>of all the Students? (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)</t>
    </r>
  </si>
  <si>
    <r>
      <t xml:space="preserve">What is the </t>
    </r>
    <r>
      <rPr>
        <b/>
        <sz val="11"/>
        <color theme="1"/>
        <rFont val="Calibri"/>
        <family val="2"/>
        <scheme val="minor"/>
      </rPr>
      <t>median GPA</t>
    </r>
    <r>
      <rPr>
        <sz val="11"/>
        <color theme="1"/>
        <rFont val="Calibri"/>
        <family val="2"/>
        <scheme val="minor"/>
      </rPr>
      <t xml:space="preserve"> of all the students? (</t>
    </r>
    <r>
      <rPr>
        <b/>
        <sz val="11"/>
        <color theme="1"/>
        <rFont val="Calibri"/>
        <family val="2"/>
        <scheme val="minor"/>
      </rPr>
      <t>MEDIAN</t>
    </r>
    <r>
      <rPr>
        <sz val="11"/>
        <color theme="1"/>
        <rFont val="Calibri"/>
        <family val="2"/>
        <scheme val="minor"/>
      </rPr>
      <t>)</t>
    </r>
  </si>
  <si>
    <r>
      <t xml:space="preserve">What is the </t>
    </r>
    <r>
      <rPr>
        <b/>
        <sz val="11"/>
        <color theme="1"/>
        <rFont val="Calibri"/>
        <family val="2"/>
        <scheme val="minor"/>
      </rPr>
      <t>mode GPA</t>
    </r>
    <r>
      <rPr>
        <sz val="11"/>
        <color theme="1"/>
        <rFont val="Calibri"/>
        <family val="2"/>
        <scheme val="minor"/>
      </rPr>
      <t xml:space="preserve"> of all the students? (</t>
    </r>
    <r>
      <rPr>
        <b/>
        <sz val="11"/>
        <color theme="1"/>
        <rFont val="Calibri"/>
        <family val="2"/>
        <scheme val="minor"/>
      </rPr>
      <t>MODE</t>
    </r>
    <r>
      <rPr>
        <sz val="11"/>
        <color theme="1"/>
        <rFont val="Calibri"/>
        <family val="2"/>
        <scheme val="minor"/>
      </rPr>
      <t>)</t>
    </r>
  </si>
  <si>
    <r>
      <t xml:space="preserve">How many Student's with </t>
    </r>
    <r>
      <rPr>
        <b/>
        <sz val="11"/>
        <color theme="1"/>
        <rFont val="Calibri"/>
        <family val="2"/>
        <scheme val="minor"/>
      </rPr>
      <t>GPA greater than 4</t>
    </r>
    <r>
      <rPr>
        <sz val="11"/>
        <color theme="1"/>
        <rFont val="Calibri"/>
        <family val="2"/>
        <scheme val="minor"/>
      </rPr>
      <t>? (</t>
    </r>
    <r>
      <rPr>
        <b/>
        <sz val="11"/>
        <color theme="1"/>
        <rFont val="Calibri"/>
        <family val="2"/>
        <scheme val="minor"/>
      </rPr>
      <t>COUNTIF</t>
    </r>
    <r>
      <rPr>
        <sz val="11"/>
        <color theme="1"/>
        <rFont val="Calibri"/>
        <family val="2"/>
        <scheme val="minor"/>
      </rPr>
      <t>)</t>
    </r>
  </si>
  <si>
    <r>
      <t>How many</t>
    </r>
    <r>
      <rPr>
        <b/>
        <sz val="11"/>
        <color theme="1"/>
        <rFont val="Calibri"/>
        <family val="2"/>
        <scheme val="minor"/>
      </rPr>
      <t xml:space="preserve"> valid Student GPAs</t>
    </r>
    <r>
      <rPr>
        <sz val="11"/>
        <color theme="1"/>
        <rFont val="Calibri"/>
        <family val="2"/>
        <scheme val="minor"/>
      </rPr>
      <t xml:space="preserve"> are recorded? (</t>
    </r>
    <r>
      <rPr>
        <b/>
        <sz val="11"/>
        <color theme="1"/>
        <rFont val="Calibri"/>
        <family val="2"/>
        <scheme val="minor"/>
      </rPr>
      <t>COUNTA</t>
    </r>
    <r>
      <rPr>
        <sz val="11"/>
        <color theme="1"/>
        <rFont val="Calibri"/>
        <family val="2"/>
        <scheme val="minor"/>
      </rPr>
      <t>)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</si>
  <si>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Student's GPAs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are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not blank</t>
    </r>
    <r>
      <rPr>
        <sz val="11"/>
        <color theme="1"/>
        <rFont val="Calibri"/>
        <family val="2"/>
        <scheme val="minor"/>
      </rPr>
      <t>? (</t>
    </r>
    <r>
      <rPr>
        <b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>)</t>
    </r>
  </si>
  <si>
    <r>
      <t xml:space="preserve">What is the </t>
    </r>
    <r>
      <rPr>
        <b/>
        <sz val="11"/>
        <color theme="1"/>
        <rFont val="Calibri"/>
        <family val="2"/>
        <scheme val="minor"/>
      </rPr>
      <t>highest GPA</t>
    </r>
    <r>
      <rPr>
        <sz val="11"/>
        <color theme="1"/>
        <rFont val="Calibri"/>
        <family val="2"/>
        <scheme val="minor"/>
      </rPr>
      <t xml:space="preserve"> scored? (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</si>
  <si>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 xml:space="preserve">What is the </t>
    </r>
    <r>
      <rPr>
        <b/>
        <sz val="11"/>
        <color theme="1"/>
        <rFont val="Calibri"/>
        <family val="2"/>
        <scheme val="minor"/>
      </rPr>
      <t xml:space="preserve">lowest GPA </t>
    </r>
    <r>
      <rPr>
        <sz val="11"/>
        <color theme="1"/>
        <rFont val="Calibri"/>
        <family val="2"/>
        <scheme val="minor"/>
      </rPr>
      <t>scored? (</t>
    </r>
    <r>
      <rPr>
        <b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</si>
  <si>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What is</t>
    </r>
    <r>
      <rPr>
        <b/>
        <sz val="11"/>
        <color theme="1"/>
        <rFont val="Calibri"/>
        <family val="2"/>
        <scheme val="minor"/>
      </rPr>
      <t xml:space="preserve"> total GPA</t>
    </r>
    <r>
      <rPr>
        <sz val="11"/>
        <color theme="1"/>
        <rFont val="Calibri"/>
        <family val="2"/>
        <scheme val="minor"/>
      </rPr>
      <t xml:space="preserve"> of all the Students? (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>)</t>
    </r>
  </si>
  <si>
    <r>
      <t xml:space="preserve">What is </t>
    </r>
    <r>
      <rPr>
        <b/>
        <sz val="11"/>
        <color theme="1"/>
        <rFont val="Calibri"/>
        <family val="2"/>
        <scheme val="minor"/>
      </rPr>
      <t>total cost</t>
    </r>
    <r>
      <rPr>
        <sz val="11"/>
        <color theme="1"/>
        <rFont val="Calibri"/>
        <family val="2"/>
        <scheme val="minor"/>
      </rPr>
      <t>? (</t>
    </r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>)</t>
    </r>
  </si>
  <si>
    <t>AVERAGE</t>
  </si>
  <si>
    <t>MEDIAN</t>
  </si>
  <si>
    <t>MODE</t>
  </si>
  <si>
    <t>COUNTBLANK</t>
  </si>
  <si>
    <t xml:space="preserve"> =MIN(&lt;Range of Cells/Values&gt;)</t>
  </si>
  <si>
    <t xml:space="preserve"> =MAX(&lt;Range of Cells/Values&gt;)</t>
  </si>
  <si>
    <t xml:space="preserve"> =COUNT(&lt;Range of Cells/Values&gt;)</t>
  </si>
  <si>
    <t xml:space="preserve"> =SUM(&lt;Range of Cells/Values&gt;)</t>
  </si>
  <si>
    <t xml:space="preserve"> =AVERAGE(&lt;Range of Cells/Values&gt;)</t>
  </si>
  <si>
    <t xml:space="preserve"> =MEDIAN(&lt;Range of Cells/Values&gt;)</t>
  </si>
  <si>
    <t xml:space="preserve"> =MODE(&lt;Range of Cells/Values&gt;)</t>
  </si>
  <si>
    <t xml:space="preserve"> =COUNTA(&lt;Range of Cells/Values&gt;)</t>
  </si>
  <si>
    <t xml:space="preserve"> =COUNTBLANK(&lt;Range of Cells/Values&gt;)</t>
  </si>
  <si>
    <t xml:space="preserve"> =COUNTIFS(&lt;Range of Cells/Values&gt;, &lt;Conditional Statement&gt;, &lt;Range of Cells/Values&gt;, &lt;Conditional Statement&gt;, ...)</t>
  </si>
  <si>
    <t xml:space="preserve"> =COUNTIF(&lt;Range of Cells/Values&gt;, &lt;Conditional Statement&gt;)</t>
  </si>
  <si>
    <r>
      <t xml:space="preserve">What is the </t>
    </r>
    <r>
      <rPr>
        <b/>
        <sz val="11"/>
        <color theme="1"/>
        <rFont val="Calibri"/>
        <family val="2"/>
        <scheme val="minor"/>
      </rPr>
      <t xml:space="preserve">Standard Deviation </t>
    </r>
    <r>
      <rPr>
        <sz val="11"/>
        <color theme="1"/>
        <rFont val="Calibri"/>
        <family val="2"/>
        <scheme val="minor"/>
      </rPr>
      <t>of the Students' GPAs? (</t>
    </r>
    <r>
      <rPr>
        <b/>
        <sz val="11"/>
        <color theme="1"/>
        <rFont val="Calibri"/>
        <family val="2"/>
        <scheme val="minor"/>
      </rPr>
      <t>STDEV</t>
    </r>
    <r>
      <rPr>
        <sz val="11"/>
        <color theme="1"/>
        <rFont val="Calibri"/>
        <family val="2"/>
        <scheme val="minor"/>
      </rPr>
      <t>)</t>
    </r>
  </si>
  <si>
    <r>
      <t xml:space="preserve">What is the </t>
    </r>
    <r>
      <rPr>
        <b/>
        <sz val="11"/>
        <color theme="1"/>
        <rFont val="Calibri"/>
        <family val="2"/>
        <scheme val="minor"/>
      </rPr>
      <t xml:space="preserve">Variance </t>
    </r>
    <r>
      <rPr>
        <sz val="11"/>
        <color theme="1"/>
        <rFont val="Calibri"/>
        <family val="2"/>
        <scheme val="minor"/>
      </rPr>
      <t>of the Students' GPAs? (</t>
    </r>
    <r>
      <rPr>
        <b/>
        <sz val="11"/>
        <color theme="1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>)</t>
    </r>
  </si>
  <si>
    <t>Months</t>
  </si>
  <si>
    <t>SG ETF</t>
  </si>
  <si>
    <t>MY ETF</t>
  </si>
  <si>
    <t>US ETF</t>
  </si>
  <si>
    <t>KOR ETF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</si>
  <si>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</si>
  <si>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</si>
  <si>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</si>
  <si>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</si>
  <si>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</si>
  <si>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</si>
  <si>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</si>
  <si>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</si>
  <si>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</si>
  <si>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</si>
  <si>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</si>
  <si>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</si>
  <si>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Correlation</t>
  </si>
  <si>
    <t>SG/KOR</t>
  </si>
  <si>
    <t>SG/US</t>
  </si>
  <si>
    <t>SG/MY</t>
  </si>
  <si>
    <t>11 Green Avenue</t>
  </si>
  <si>
    <t>Most frequent value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</si>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</sst>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Fon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2" borderId="5" xfId="0" applyFill="1" applyBorder="1"/>
    <xf numFmtId="0" fontId="4" fillId="0" borderId="1" xfId="0" applyFont="1" applyBorder="1" applyAlignment="1">
      <alignment horizontal="center" vertical="top"/>
    </xf>
    <xf numFmtId="0" fontId="0" fillId="0" borderId="4" xfId="0" applyBorder="1" applyAlignment="1">
      <alignment wrapText="1"/>
    </xf>
    <xf numFmtId="164" fontId="0" fillId="0" borderId="6" xfId="1" applyFont="1" applyBorder="1"/>
    <xf numFmtId="164" fontId="0" fillId="2" borderId="5" xfId="1" applyFont="1" applyFill="1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7" xfId="0" applyBorder="1"/>
  </cellXfs>
  <cellStyles count="2">
    <cellStyle name="Currency" xfId="1" builtinId="4"/>
    <cellStyle name="Normal" xfId="0" builtinId="0"/>
  </cellStyles>
  <dxfs count="144">
    <dxf>
      <numFmt numFmtId="0" formatCode="General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SG / KOR</a:t>
            </a:r>
          </a:p>
          <a:p>
            <a:pPr>
              <a:defRPr/>
            </a:pPr>
            <a:r>
              <a:rPr lang="en-SG"/>
              <a:t>Weak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 37 to 40 - CORREL()'!$B$1</c:f>
              <c:strCache>
                <c:ptCount val="1"/>
                <c:pt idx="0">
                  <c:v>SG 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'Slide 37 to 40 - CORREL()'!$A$2:$A$13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'Slide 37 to 40 - CORREL()'!$B$2:$B$13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6-4B81-9980-37FD73D9182E}"/>
            </c:ext>
          </c:extLst>
        </c:ser>
        <c:ser>
          <c:idx val="3"/>
          <c:order val="1"/>
          <c:tx>
            <c:strRef>
              <c:f>'Slide 37 to 40 - CORREL()'!$E$1</c:f>
              <c:strCache>
                <c:ptCount val="1"/>
                <c:pt idx="0">
                  <c:v>KOR 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'Slide 37 to 40 - CORREL()'!$A$2:$A$13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'Slide 37 to 40 - CORREL()'!$E$2:$E$13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6-4B81-9980-37FD73D9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23711"/>
        <c:axId val="431429535"/>
      </c:lineChart>
      <c:catAx>
        <c:axId val="431423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9535"/>
        <c:crosses val="autoZero"/>
        <c:auto val="1"/>
        <c:lblAlgn val="ctr"/>
        <c:lblOffset val="100"/>
        <c:noMultiLvlLbl val="0"/>
      </c:catAx>
      <c:valAx>
        <c:axId val="4314295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SG / US</a:t>
            </a:r>
          </a:p>
          <a:p>
            <a:pPr>
              <a:defRPr/>
            </a:pPr>
            <a:r>
              <a:rPr lang="en-SG"/>
              <a:t>Strong Positive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 37 to 40 - CORREL()'!$B$1</c:f>
              <c:strCache>
                <c:ptCount val="1"/>
                <c:pt idx="0">
                  <c:v>SG 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'Slide 37 to 40 - CORREL()'!$A$2:$A$13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'Slide 37 to 40 - CORREL()'!$B$2:$B$13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9A1-8977-2C3E3CB80043}"/>
            </c:ext>
          </c:extLst>
        </c:ser>
        <c:ser>
          <c:idx val="2"/>
          <c:order val="1"/>
          <c:tx>
            <c:strRef>
              <c:f>'Slide 37 to 40 - CORREL()'!$D$1</c:f>
              <c:strCache>
                <c:ptCount val="1"/>
                <c:pt idx="0">
                  <c:v>US ETF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'Slide 37 to 40 - CORREL()'!$A$2:$A$13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'Slide 37 to 40 - CORREL()'!$D$2:$D$13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12</c:v>
                </c:pt>
                <c:pt idx="6">
                  <c:v>20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9A1-8977-2C3E3CB8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23711"/>
        <c:axId val="431429535"/>
      </c:lineChart>
      <c:catAx>
        <c:axId val="431423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9535"/>
        <c:crosses val="autoZero"/>
        <c:auto val="1"/>
        <c:lblAlgn val="ctr"/>
        <c:lblOffset val="100"/>
        <c:noMultiLvlLbl val="0"/>
      </c:catAx>
      <c:valAx>
        <c:axId val="4314295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SG / MY</a:t>
            </a:r>
          </a:p>
          <a:p>
            <a:pPr>
              <a:defRPr/>
            </a:pPr>
            <a:r>
              <a:rPr lang="en-SG"/>
              <a:t>Strong Negative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 37 to 40 - CORREL()'!$B$1</c:f>
              <c:strCache>
                <c:ptCount val="1"/>
                <c:pt idx="0">
                  <c:v>SG 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'Slide 37 to 40 - CORREL()'!$A$2:$A$13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'Slide 37 to 40 - CORREL()'!$B$2:$B$13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7-497A-8CFA-218A37B8BBC1}"/>
            </c:ext>
          </c:extLst>
        </c:ser>
        <c:ser>
          <c:idx val="1"/>
          <c:order val="1"/>
          <c:tx>
            <c:strRef>
              <c:f>'Slide 37 to 40 - CORREL()'!$C$1</c:f>
              <c:strCache>
                <c:ptCount val="1"/>
                <c:pt idx="0">
                  <c:v>MY 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'Slide 37 to 40 - CORREL()'!$A$2:$A$13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'Slide 37 to 40 - CORREL()'!$C$2:$C$13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7-497A-8CFA-218A37B8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23711"/>
        <c:axId val="431429535"/>
      </c:lineChart>
      <c:catAx>
        <c:axId val="431423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9535"/>
        <c:crosses val="autoZero"/>
        <c:auto val="1"/>
        <c:lblAlgn val="ctr"/>
        <c:lblOffset val="100"/>
        <c:noMultiLvlLbl val="0"/>
      </c:catAx>
      <c:valAx>
        <c:axId val="4314295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18</xdr:row>
      <xdr:rowOff>119062</xdr:rowOff>
    </xdr:from>
    <xdr:to>
      <xdr:col>10</xdr:col>
      <xdr:colOff>104775</xdr:colOff>
      <xdr:row>30</xdr:row>
      <xdr:rowOff>101917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BEC35-EA7A-4F19-BE7E-9F1F570E8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18</xdr:row>
      <xdr:rowOff>114300</xdr:rowOff>
    </xdr:from>
    <xdr:to>
      <xdr:col>4</xdr:col>
      <xdr:colOff>133350</xdr:colOff>
      <xdr:row>30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512221-46C8-4D59-8695-7E44975BF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180975</xdr:colOff>
      <xdr:row>18</xdr:row>
      <xdr:rowOff>123825</xdr:rowOff>
    </xdr:from>
    <xdr:to>
      <xdr:col>16</xdr:col>
      <xdr:colOff>317500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9EAB37-03D5-4D27-BDB8-0649E44EE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5420F61-704C-4DC9-B1A1-DEFD8D76D865}" name="Table912172426" displayName="Table912172426" ref="A6:C7" totalsRowShown="0" headerRowDxfId="143" headerRowBorderDxfId="142" tableBorderDxfId="141" totalsRowBorderDxfId="140">
  <autoFilter ref="A6:C7" xr:uid="{95420F61-704C-4DC9-B1A1-DEFD8D76D865}"/>
  <tableColumns count="3">
    <tableColumn id="1" xr3:uid="{9A44ECD7-1873-4451-8442-0100C4D32CB0}" name="Goal" dataDxfId="139"/>
    <tableColumn id="2" xr3:uid="{99B5E3AA-C61F-4398-BD92-168D43E27BC5}" name="Function" dataDxfId="138" dataCellStyle="Currency">
      <calculatedColumnFormula>SUM(Table1928[Cost])</calculatedColumnFormula>
    </tableColumn>
    <tableColumn id="3" xr3:uid="{BA620F2E-2B60-4BE1-8841-E7EA8816665D}" name="Expected Result" dataDxfId="137" dataCellStyle="Currenc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89750D8-A74D-430A-9247-44639C23B49D}" name="Table912171819" displayName="Table912171819" ref="C12:E13" totalsRowShown="0" headerRowDxfId="104" headerRowBorderDxfId="103" tableBorderDxfId="102" totalsRowBorderDxfId="101">
  <autoFilter ref="C12:E13" xr:uid="{289750D8-A74D-430A-9247-44639C23B49D}"/>
  <tableColumns count="3">
    <tableColumn id="1" xr3:uid="{480BA2DF-3A38-4BD6-9E07-94B52FA72EE3}" name="Goal" dataDxfId="100"/>
    <tableColumn id="2" xr3:uid="{C49B09DA-F398-4E54-BB34-99A7B8DF5EF2}" name="Function" dataDxfId="99">
      <calculatedColumnFormula>MAX(Table1357[GPA])</calculatedColumnFormula>
    </tableColumn>
    <tableColumn id="3" xr3:uid="{CB9F45BB-A70A-4125-A1CF-A4A217034046}" name="Expected Result" dataDxfId="9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B18D83-F286-4068-B4AA-B397AF77E868}" name="Table138" displayName="Table138" ref="A1:E10" totalsRowShown="0" headerRowDxfId="97" headerRowBorderDxfId="96" tableBorderDxfId="95">
  <autoFilter ref="A1:E10" xr:uid="{8AD0E3E8-DC30-4958-8585-4EA50626C6C0}"/>
  <tableColumns count="5">
    <tableColumn id="1" xr3:uid="{AEA21656-BA32-437F-A06B-018873CF61A2}" name="Student"/>
    <tableColumn id="2" xr3:uid="{687447BA-67C1-4B83-A835-C3B06EE8DA1C}" name="NRIC"/>
    <tableColumn id="3" xr3:uid="{0137783F-08D5-4612-A2F8-5E04FAF29CAF}" name="Student ID"/>
    <tableColumn id="4" xr3:uid="{E6FE3008-DA5C-43C8-BE25-1D0B6BE43A03}" name="GPA"/>
    <tableColumn id="5" xr3:uid="{3A7B0132-AB5C-4709-88B9-162EEE851E69}" name="Address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1410E7-6594-4398-9577-E2E217985E6F}" name="Table9" displayName="Table9" ref="C12:E13" totalsRowShown="0" headerRowDxfId="94" headerRowBorderDxfId="93" tableBorderDxfId="92" totalsRowBorderDxfId="91">
  <autoFilter ref="C12:E13" xr:uid="{6C1410E7-6594-4398-9577-E2E217985E6F}"/>
  <tableColumns count="3">
    <tableColumn id="1" xr3:uid="{88EAA642-04BF-402C-86C7-3F4442A66B64}" name="Goal" dataDxfId="90"/>
    <tableColumn id="2" xr3:uid="{74ED296F-A7AB-4D60-BC25-035EA92091C1}" name="Function" dataDxfId="89">
      <calculatedColumnFormula>COUNT(Table138[GPA])</calculatedColumnFormula>
    </tableColumn>
    <tableColumn id="3" xr3:uid="{0C1F06CC-75DC-4B60-8A8A-C88EF502D886}" name="Expected Result" dataDxfId="8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D9EAFE-8262-4D66-A14A-4ED24EA396F8}" name="Table13811" displayName="Table13811" ref="A1:E10" totalsRowShown="0" headerRowDxfId="87" headerRowBorderDxfId="86" tableBorderDxfId="85">
  <autoFilter ref="A1:E10" xr:uid="{8AD0E3E8-DC30-4958-8585-4EA50626C6C0}"/>
  <tableColumns count="5">
    <tableColumn id="1" xr3:uid="{20464A73-449D-4DD5-9E2F-5661E3C66174}" name="Student"/>
    <tableColumn id="2" xr3:uid="{069AE4C6-C475-49F2-B5A1-63907286A2FA}" name="NRIC"/>
    <tableColumn id="3" xr3:uid="{6793C2CB-23A1-4138-B543-BBE8FDBE7C0B}" name="Student ID"/>
    <tableColumn id="4" xr3:uid="{A8CDDE8B-D705-4AD9-9AE6-131D72C285FF}" name="GPA"/>
    <tableColumn id="5" xr3:uid="{8A73C9E4-0E59-45D3-BA55-B09BC75E2C3C}" name="Address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FA88DD-8C21-435D-BC8B-0B157A764CC8}" name="Table912" displayName="Table912" ref="C12:E13" totalsRowShown="0" headerRowDxfId="84" headerRowBorderDxfId="83" tableBorderDxfId="82" totalsRowBorderDxfId="81">
  <autoFilter ref="C12:E13" xr:uid="{6C1410E7-6594-4398-9577-E2E217985E6F}"/>
  <tableColumns count="3">
    <tableColumn id="1" xr3:uid="{B2027398-C9D4-4B5B-8D4F-194E30B60DEF}" name="Goal" dataDxfId="80"/>
    <tableColumn id="2" xr3:uid="{62919055-DFE1-4A2A-BDCA-B06AB423CDBC}" name="Function" dataDxfId="79">
      <calculatedColumnFormula>COUNTA(Table13811[GPA])</calculatedColumnFormula>
    </tableColumn>
    <tableColumn id="3" xr3:uid="{0A9E65BC-328C-41D3-ACFA-9F419AF93166}" name="Expected Result" dataDxfId="7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0E020A-4502-4081-A2DB-F817D8F4E5B6}" name="Table1381113" displayName="Table1381113" ref="A1:E10" totalsRowShown="0" headerRowDxfId="77" headerRowBorderDxfId="76" tableBorderDxfId="75">
  <autoFilter ref="A1:E10" xr:uid="{8AD0E3E8-DC30-4958-8585-4EA50626C6C0}"/>
  <tableColumns count="5">
    <tableColumn id="1" xr3:uid="{D9AB3466-0451-4660-824B-2FD8AE0D6396}" name="Student"/>
    <tableColumn id="2" xr3:uid="{2DF94A0D-8CF9-40A0-B4DC-FD62E83E171E}" name="NRIC"/>
    <tableColumn id="3" xr3:uid="{A8C3E602-CD7F-4D73-A0E6-A76B7B04F9D0}" name="Student ID"/>
    <tableColumn id="4" xr3:uid="{F2370845-C1DD-4E33-BB98-DB91A47C6292}" name="GPA"/>
    <tableColumn id="5" xr3:uid="{59FFC468-ED06-42F5-9D55-8CD03BD708BB}" name="Address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16B5298-23B4-4DF0-BBCA-69470A0C47E5}" name="Table91214" displayName="Table91214" ref="C12:E13" totalsRowShown="0" headerRowDxfId="74" headerRowBorderDxfId="73" tableBorderDxfId="72" totalsRowBorderDxfId="71">
  <autoFilter ref="C12:E13" xr:uid="{6C1410E7-6594-4398-9577-E2E217985E6F}"/>
  <tableColumns count="3">
    <tableColumn id="1" xr3:uid="{5ECA183B-607D-400F-8B58-BE81C0C45E3F}" name="Goal" dataDxfId="70"/>
    <tableColumn id="2" xr3:uid="{321D736A-F31C-42BF-811B-BBBFCFC28254}" name="Function" dataDxfId="69">
      <calculatedColumnFormula>COUNTIF(Table1381113[GPA],"&gt;4")</calculatedColumnFormula>
    </tableColumn>
    <tableColumn id="3" xr3:uid="{DE78EDF6-C477-46C5-8D31-F6A3AFE3D097}" name="Expected Result" dataDxfId="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79BBDB-869F-4CB5-96A1-E3E402D9FF50}" name="Table138111315" displayName="Table138111315" ref="A1:E10" totalsRowShown="0" headerRowDxfId="67" headerRowBorderDxfId="66" tableBorderDxfId="65">
  <autoFilter ref="A1:E10" xr:uid="{8AD0E3E8-DC30-4958-8585-4EA50626C6C0}"/>
  <tableColumns count="5">
    <tableColumn id="1" xr3:uid="{365BB937-FBE2-4F16-BBFA-B166D2CC4DBB}" name="Student"/>
    <tableColumn id="2" xr3:uid="{355AA6E8-E1D7-4840-959D-D37BEB1A0091}" name="NRIC"/>
    <tableColumn id="3" xr3:uid="{15B2E405-2284-4723-87D7-C5D711CCD6FE}" name="Student ID"/>
    <tableColumn id="4" xr3:uid="{DC630902-EC5D-425F-8FD6-9D59D03A12F1}" name="GPA"/>
    <tableColumn id="5" xr3:uid="{6BF48CE9-577E-4C6E-9F16-70556DE3EF16}" name="Address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E20677D-B62F-4BB8-9B20-29EA1F3B3171}" name="Table9121416" displayName="Table9121416" ref="C12:E13" totalsRowShown="0" headerRowDxfId="64" headerRowBorderDxfId="63" tableBorderDxfId="62" totalsRowBorderDxfId="61">
  <autoFilter ref="C12:E13" xr:uid="{6C1410E7-6594-4398-9577-E2E217985E6F}"/>
  <tableColumns count="3">
    <tableColumn id="1" xr3:uid="{C9185C9C-843E-4AD2-AB33-638A3280721C}" name="Goal" dataDxfId="60"/>
    <tableColumn id="2" xr3:uid="{9516327D-06B9-4808-8204-25B6072ADA46}" name="Function" dataDxfId="59">
      <calculatedColumnFormula>COUNTIFS(Table138111315[GPA],"&gt;4",Table138111315[Address],"*Street")</calculatedColumnFormula>
    </tableColumn>
    <tableColumn id="3" xr3:uid="{39F76066-8EA3-4C24-832C-1BE5E337C851}" name="Expected Result" dataDxfId="5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5A89A3F-4481-4737-AC39-1E7160D9C0A8}" name="Table13811131529" displayName="Table13811131529" ref="A1:E10" totalsRowShown="0" headerRowDxfId="57" headerRowBorderDxfId="56" tableBorderDxfId="55">
  <autoFilter ref="A1:E10" xr:uid="{8AD0E3E8-DC30-4958-8585-4EA50626C6C0}"/>
  <tableColumns count="5">
    <tableColumn id="1" xr3:uid="{6771BC19-6807-4509-BDC2-24A1D6EEB89F}" name="Student"/>
    <tableColumn id="2" xr3:uid="{532C4116-F413-4F5E-8C08-59C635719456}" name="NRIC"/>
    <tableColumn id="3" xr3:uid="{8ABDD6FF-11F7-4B38-9732-010E52DC07E1}" name="Student ID"/>
    <tableColumn id="4" xr3:uid="{CAAECF1C-0CE3-40D3-9E4B-E0A1399820D1}" name="GPA"/>
    <tableColumn id="5" xr3:uid="{71670774-B977-4D8C-A909-5140D6455326}" name="Addres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F44AA0A-8E1A-4E8F-AFE9-7446E739B468}" name="Table1928" displayName="Table1928" ref="A1:C4" totalsRowShown="0">
  <autoFilter ref="A1:C4" xr:uid="{3F44AA0A-8E1A-4E8F-AFE9-7446E739B468}"/>
  <tableColumns count="3">
    <tableColumn id="1" xr3:uid="{5D2E25CF-0640-4B6E-92CA-37FA269E41B9}" name="Fruits"/>
    <tableColumn id="2" xr3:uid="{2B0D2485-2192-434A-A91F-0DC8AE0B6814}" name="Stock"/>
    <tableColumn id="3" xr3:uid="{2DAB4287-4A6C-43EC-99E5-CEE840157732}" name="Cost" dataDxfId="136" dataCellStyle="Currency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A6D7AB7-A59C-4AD1-8173-A1F058DFC529}" name="Table912141630" displayName="Table912141630" ref="C12:E13" totalsRowShown="0" headerRowDxfId="54" headerRowBorderDxfId="53" tableBorderDxfId="52" totalsRowBorderDxfId="51">
  <autoFilter ref="C12:E13" xr:uid="{6C1410E7-6594-4398-9577-E2E217985E6F}"/>
  <tableColumns count="3">
    <tableColumn id="1" xr3:uid="{357F0847-5D0D-4339-BEE3-67CCCFAA63BB}" name="Goal" dataDxfId="50"/>
    <tableColumn id="2" xr3:uid="{D70BD0F4-A9B4-41F1-AF5D-23A0A41E81DB}" name="Function" dataDxfId="49">
      <calculatedColumnFormula>AVERAGE(Table13811131529[GPA])</calculatedColumnFormula>
    </tableColumn>
    <tableColumn id="3" xr3:uid="{13DFC106-8159-4118-888A-D8029217A9CD}" name="Expected Result" dataDxfId="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AD60A4F-CCD1-444C-9ACA-EA85B9A38331}" name="Table1381113152931" displayName="Table1381113152931" ref="A1:E10" totalsRowShown="0" headerRowDxfId="47" headerRowBorderDxfId="46" tableBorderDxfId="45">
  <autoFilter ref="A1:E10" xr:uid="{8AD0E3E8-DC30-4958-8585-4EA50626C6C0}"/>
  <tableColumns count="5">
    <tableColumn id="1" xr3:uid="{29CDE64C-DEE8-427E-ABC1-880432F38558}" name="Student"/>
    <tableColumn id="2" xr3:uid="{067E363D-11AD-4A4E-8826-2E059A181DB7}" name="NRIC"/>
    <tableColumn id="3" xr3:uid="{3C70BD38-B247-4B81-AE19-5A57B064F6D3}" name="Student ID"/>
    <tableColumn id="4" xr3:uid="{150B99CE-B8B5-416F-81FD-43271CBAF064}" name="GPA"/>
    <tableColumn id="5" xr3:uid="{626ED79B-7DC4-431F-9E0D-44462C403C82}" name="Address"/>
  </tableColumns>
  <tableStyleInfo name="TableStyleMedium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9E38FB3-5679-4BA1-A621-3910FCEC40B7}" name="Table91214163032" displayName="Table91214163032" ref="C12:E13" totalsRowShown="0" headerRowDxfId="44" headerRowBorderDxfId="43" tableBorderDxfId="42" totalsRowBorderDxfId="41">
  <autoFilter ref="C12:E13" xr:uid="{6C1410E7-6594-4398-9577-E2E217985E6F}"/>
  <tableColumns count="3">
    <tableColumn id="1" xr3:uid="{A2319047-ACE5-4E88-A273-D67EAA0001D1}" name="Goal" dataDxfId="40"/>
    <tableColumn id="2" xr3:uid="{38ABB61E-6011-4FD6-A2E0-5CAC81006ED5}" name="Function" dataDxfId="39">
      <calculatedColumnFormula>MEDIAN(Table1381113152931[GPA])</calculatedColumnFormula>
    </tableColumn>
    <tableColumn id="3" xr3:uid="{BB4713BE-0EE8-46B4-AD5D-ACD12FC966F2}" name="Expected Result" dataDxfId="3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B9E26A9-D2EE-4854-B7CD-807735FCE80C}" name="Table138111315293133" displayName="Table138111315293133" ref="A1:E10" totalsRowShown="0" headerRowDxfId="37" headerRowBorderDxfId="36" tableBorderDxfId="35">
  <autoFilter ref="A1:E10" xr:uid="{8AD0E3E8-DC30-4958-8585-4EA50626C6C0}"/>
  <tableColumns count="5">
    <tableColumn id="1" xr3:uid="{B7DD8A9A-BF2F-433F-8C10-1FB3E6D9A270}" name="Student"/>
    <tableColumn id="2" xr3:uid="{5159AA1F-56A5-464C-9E1A-A84236EB1E95}" name="NRIC"/>
    <tableColumn id="3" xr3:uid="{28793366-03EF-4BDF-8C44-679391C94FF3}" name="Student ID"/>
    <tableColumn id="4" xr3:uid="{8F7FE4C3-9E84-4157-A45C-CCE72A311D91}" name="GPA"/>
    <tableColumn id="5" xr3:uid="{4907EEB0-FA84-4291-99D4-AF1470F9588F}" name="Address"/>
  </tableColumns>
  <tableStyleInfo name="TableStyleMedium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061E-A068-43E0-9EFB-556B546E18C4}" name="Table9121416303234" displayName="Table9121416303234" ref="C12:E13" totalsRowShown="0" headerRowDxfId="34" headerRowBorderDxfId="33" tableBorderDxfId="32" totalsRowBorderDxfId="31">
  <autoFilter ref="C12:E13" xr:uid="{6C1410E7-6594-4398-9577-E2E217985E6F}"/>
  <tableColumns count="3">
    <tableColumn id="1" xr3:uid="{AA76FCD6-1F84-4BF4-B62D-061C75F05B0D}" name="Goal" dataDxfId="30"/>
    <tableColumn id="2" xr3:uid="{4076CB8A-0FA9-49FD-AC38-D2899EB2EC8B}" name="Function" dataDxfId="29">
      <calculatedColumnFormula>MODE(Table138111315293133[GPA])</calculatedColumnFormula>
    </tableColumn>
    <tableColumn id="3" xr3:uid="{B9B5DE18-EE81-4727-9938-80F590344937}" name="Expected Result" dataDxfId="2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CAE31EE-1945-4220-BDE9-CB5FF25144DE}" name="Table91214163032343637" displayName="Table91214163032343637" ref="A1:C13" totalsRowShown="0" headerRowDxfId="27" headerRowBorderDxfId="26" tableBorderDxfId="25" totalsRowBorderDxfId="24">
  <autoFilter ref="A1:C13" xr:uid="{DCAE31EE-1945-4220-BDE9-CB5FF25144DE}"/>
  <tableColumns count="3">
    <tableColumn id="1" xr3:uid="{33F45D12-152A-4561-947F-C5CD28AAFBB2}" name="Goal" dataDxfId="23"/>
    <tableColumn id="2" xr3:uid="{87760368-CB1E-4358-A55A-C59BF069B2EF}" name="Function" dataDxfId="22"/>
    <tableColumn id="3" xr3:uid="{C1813111-7E58-4541-A81F-0DD8602677F3}" name="Column1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874E89A-367D-42EB-98D0-18EF1F4F1957}" name="Table13811131529313338" displayName="Table13811131529313338" ref="A1:E10" totalsRowShown="0" headerRowDxfId="21" headerRowBorderDxfId="20" tableBorderDxfId="19">
  <autoFilter ref="A1:E10" xr:uid="{8AD0E3E8-DC30-4958-8585-4EA50626C6C0}"/>
  <tableColumns count="5">
    <tableColumn id="1" xr3:uid="{42A10070-F2E6-47AC-B7C6-44F1075DA60B}" name="Student"/>
    <tableColumn id="2" xr3:uid="{EC1DE28E-A354-4BFC-A19B-657BACB2CB9C}" name="NRIC"/>
    <tableColumn id="3" xr3:uid="{6A097B8C-95C4-4D8D-BB55-4ADA439CB6B4}" name="Student ID"/>
    <tableColumn id="4" xr3:uid="{ECDC7155-DE0D-4F70-9369-37667B0E7114}" name="GPA"/>
    <tableColumn id="5" xr3:uid="{1589C7C7-263D-41F8-AB4F-ADB51532714A}" name="Address"/>
  </tableColumns>
  <tableStyleInfo name="TableStyleMedium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8D10FA5-8923-4635-B58B-7BE3695D3962}" name="Table912141630323439" displayName="Table912141630323439" ref="C12:E13" totalsRowShown="0" headerRowDxfId="18" headerRowBorderDxfId="17" tableBorderDxfId="16" totalsRowBorderDxfId="15">
  <autoFilter ref="C12:E13" xr:uid="{6C1410E7-6594-4398-9577-E2E217985E6F}"/>
  <tableColumns count="3">
    <tableColumn id="1" xr3:uid="{B00633A1-A56C-4D03-9B4C-B17C2EAAD015}" name="Goal" dataDxfId="14"/>
    <tableColumn id="2" xr3:uid="{3923E3B8-418A-449C-B666-4EE07FC5B29B}" name="Function" dataDxfId="13">
      <calculatedColumnFormula>STDEV(Table13811131529313338[GPA])</calculatedColumnFormula>
    </tableColumn>
    <tableColumn id="3" xr3:uid="{7AA4DA58-A08C-45C1-92D9-899D335A4AC0}" name="Expected Result" dataDxfId="1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72BF816-4756-4F6A-A917-7C9C7AEBBF09}" name="Table1381113152931333840" displayName="Table1381113152931333840" ref="A1:E10" totalsRowShown="0" headerRowDxfId="11" headerRowBorderDxfId="10" tableBorderDxfId="9">
  <autoFilter ref="A1:E10" xr:uid="{8AD0E3E8-DC30-4958-8585-4EA50626C6C0}"/>
  <tableColumns count="5">
    <tableColumn id="1" xr3:uid="{23A2C3CF-15E9-45FF-AA8E-852E1312FB49}" name="Student"/>
    <tableColumn id="2" xr3:uid="{BE8969A3-70DD-4CD9-B6D9-D0A1CB0A4D04}" name="NRIC"/>
    <tableColumn id="3" xr3:uid="{6CCA8798-022D-45EC-8822-88719AD30924}" name="Student ID"/>
    <tableColumn id="4" xr3:uid="{1BBA8E28-CAC3-4251-8A3A-7A50648EB456}" name="GPA"/>
    <tableColumn id="5" xr3:uid="{0773F465-BFAF-475A-B045-82BA52113179}" name="Address"/>
  </tableColumns>
  <tableStyleInfo name="TableStyleMedium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E9DFF21-9FCB-4059-BCC0-8C23F5D3DEB2}" name="Table91214163032343941" displayName="Table91214163032343941" ref="C12:E13" totalsRowShown="0" headerRowDxfId="8" headerRowBorderDxfId="7" tableBorderDxfId="6" totalsRowBorderDxfId="5">
  <autoFilter ref="C12:E13" xr:uid="{6C1410E7-6594-4398-9577-E2E217985E6F}"/>
  <tableColumns count="3">
    <tableColumn id="1" xr3:uid="{1943DB73-6C9E-4E12-A9D3-875AB5E90AF7}" name="Goal" dataDxfId="4"/>
    <tableColumn id="2" xr3:uid="{F3620874-28A1-480C-B069-183DB4E0409F}" name="Function" dataDxfId="3">
      <calculatedColumnFormula>VAR(Table1381113152931333840[GPA])</calculatedColumnFormula>
    </tableColumn>
    <tableColumn id="3" xr3:uid="{0D98510D-EE7A-451E-B9DE-45467A286F9D}" name="Expected Result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0DD57BD-B6EB-45CE-8EEF-4D3B2C13A037}" name="Table19" displayName="Table19" ref="A1:C4" totalsRowShown="0">
  <autoFilter ref="A1:C4" xr:uid="{40DD57BD-B6EB-45CE-8EEF-4D3B2C13A037}"/>
  <tableColumns count="3">
    <tableColumn id="1" xr3:uid="{8B570DAA-F635-4B58-822A-C86CDC44838A}" name="Fruits"/>
    <tableColumn id="2" xr3:uid="{A00207D5-05E4-4288-8A0B-03B935B6A574}" name="Stock"/>
    <tableColumn id="3" xr3:uid="{933BB743-2676-43A9-9D10-C90D42B7C3C9}" name="Cost" dataDxfId="135" dataCellStyle="Currency"/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09B7F35-C7E8-436A-9E93-D18FE124F9A0}" name="Table1" displayName="Table1" ref="A1:E13" totalsRowShown="0">
  <autoFilter ref="A1:E13" xr:uid="{209B7F35-C7E8-436A-9E93-D18FE124F9A0}"/>
  <tableColumns count="5">
    <tableColumn id="1" xr3:uid="{58C0FE2F-DF3B-4BBF-BB0D-02DBD7D9F3F4}" name="Months"/>
    <tableColumn id="2" xr3:uid="{B9998040-02F1-404C-96BC-C68ED83DDB7A}" name="SG ETF"/>
    <tableColumn id="3" xr3:uid="{394079BD-77F3-4F8C-A162-A0F67149C1BE}" name="MY ETF"/>
    <tableColumn id="4" xr3:uid="{E70CFBAF-8336-418F-B00F-F94ED48C0226}" name="US ETF"/>
    <tableColumn id="5" xr3:uid="{F29CEBD5-15D5-4BCB-BF09-1BA5200C6FD2}" name="KOR ETF"/>
  </tableColumns>
  <tableStyleInfo name="TableStyleMedium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15FE7F7-9334-4743-B451-6E52166E0740}" name="Table3" displayName="Table3" ref="A15:C18" totalsRowShown="0">
  <autoFilter ref="A15:C18" xr:uid="{E15FE7F7-9334-4743-B451-6E52166E0740}"/>
  <tableColumns count="3">
    <tableColumn id="1" xr3:uid="{6444D14C-CE71-4013-B600-0B5694250FC5}" name="Correlation"/>
    <tableColumn id="2" xr3:uid="{47C2422F-F2B4-4BE2-BA4D-C00644726511}" name="Function" dataDxfId="1"/>
    <tableColumn id="3" xr3:uid="{01F34C47-7E8C-4B27-812F-0A298E0F4DF4}" name="Result" dataDxfId="0">
      <calculatedColumnFormula>CORREL(Table1[SG ETF],Table1[KOR ETF])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2EC05DC-8F43-4E4B-B49D-F65A9F2F0BE6}" name="Table9121724" displayName="Table9121724" ref="A6:C7" totalsRowShown="0" headerRowDxfId="134" headerRowBorderDxfId="133" tableBorderDxfId="132" totalsRowBorderDxfId="131">
  <autoFilter ref="A6:C7" xr:uid="{92EC05DC-8F43-4E4B-B49D-F65A9F2F0BE6}"/>
  <tableColumns count="3">
    <tableColumn id="1" xr3:uid="{79D0B617-9208-43D3-B0DD-A94CCDAECDCC}" name="Goal" dataDxfId="130"/>
    <tableColumn id="2" xr3:uid="{C5AC5C19-E302-4414-9958-9BB5061D4E30}" name="Function" dataDxfId="129" dataCellStyle="Currency">
      <calculatedColumnFormula>SUM(Table19[Cost])</calculatedColumnFormula>
    </tableColumn>
    <tableColumn id="3" xr3:uid="{7C3F9A8C-4DDC-4E54-85B0-2C4B04D3EF2A}" name="Expected Result" dataDxfId="128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0C032B-B60B-42F3-BC5F-80BDFCAA0111}" name="Table13" displayName="Table13" ref="A1:E10" totalsRowShown="0" headerRowDxfId="127" headerRowBorderDxfId="126" tableBorderDxfId="125">
  <autoFilter ref="A1:E10" xr:uid="{8AD0E3E8-DC30-4958-8585-4EA50626C6C0}"/>
  <tableColumns count="5">
    <tableColumn id="1" xr3:uid="{B0C72497-F924-4ADD-83A6-9F6CFC840777}" name="Student"/>
    <tableColumn id="2" xr3:uid="{957AB3E7-CBB1-4015-92A9-59CECFF86F43}" name="NRIC"/>
    <tableColumn id="3" xr3:uid="{B89DAB01-6393-4CB3-B6D0-F3325099DAD6}" name="Student ID"/>
    <tableColumn id="4" xr3:uid="{EDCAC953-AF34-4FFC-A423-BB1C2822101A}" name="GPA"/>
    <tableColumn id="5" xr3:uid="{73E23187-6CBE-4D34-92A3-B2171488335F}" name="Address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7C6AD1D-DE02-40E9-BA88-8892BA3DE20F}" name="Table91217" displayName="Table91217" ref="C12:E13" totalsRowShown="0" headerRowDxfId="124" headerRowBorderDxfId="123" tableBorderDxfId="122" totalsRowBorderDxfId="121">
  <autoFilter ref="C12:E13" xr:uid="{D7C6AD1D-DE02-40E9-BA88-8892BA3DE20F}"/>
  <tableColumns count="3">
    <tableColumn id="1" xr3:uid="{83AB9223-7297-45FC-AE35-9134E41C2E9C}" name="Goal" dataDxfId="120"/>
    <tableColumn id="2" xr3:uid="{07DE1A44-4D8F-45EF-8804-79C217F27EE5}" name="Function" dataDxfId="119">
      <calculatedColumnFormula>SUM(Table13[GPA])</calculatedColumnFormula>
    </tableColumn>
    <tableColumn id="3" xr3:uid="{F31ADD86-3063-43AE-9824-DE5F08BDAA13}" name="Expected Result" dataDxfId="1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1C6D09-27FB-4BD9-998A-9217ED442A63}" name="Table135" displayName="Table135" ref="A1:E10" totalsRowShown="0" headerRowDxfId="117" headerRowBorderDxfId="116" tableBorderDxfId="115">
  <autoFilter ref="A1:E10" xr:uid="{8AD0E3E8-DC30-4958-8585-4EA50626C6C0}"/>
  <tableColumns count="5">
    <tableColumn id="1" xr3:uid="{81D201F0-D8FC-413F-B3A0-3767C103A154}" name="Student"/>
    <tableColumn id="2" xr3:uid="{5586277D-518B-4604-89DC-878DDD9F65B1}" name="NRIC"/>
    <tableColumn id="3" xr3:uid="{1FEE6EB8-6B75-4FB9-BA56-A2ED458ED7C1}" name="Student ID"/>
    <tableColumn id="4" xr3:uid="{DF131236-CE7F-430A-B055-A460C276E8CF}" name="GPA"/>
    <tableColumn id="5" xr3:uid="{1F336F4F-0FF7-45BC-B4F4-5A77BC914E3D}" name="Address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72A96AC-B181-4CC8-9CA3-AE60D300CB61}" name="Table9121718" displayName="Table9121718" ref="C12:E13" totalsRowShown="0" headerRowDxfId="114" headerRowBorderDxfId="113" tableBorderDxfId="112" totalsRowBorderDxfId="111">
  <autoFilter ref="C12:E13" xr:uid="{472A96AC-B181-4CC8-9CA3-AE60D300CB61}"/>
  <tableColumns count="3">
    <tableColumn id="1" xr3:uid="{9DBF6628-BEE9-4DC0-8E36-617C65D499C8}" name="Goal" dataDxfId="110"/>
    <tableColumn id="2" xr3:uid="{6656D745-ADD9-46E4-BDD0-EE97B6088A82}" name="Function" dataDxfId="109">
      <calculatedColumnFormula>MIN(Table135[GPA])</calculatedColumnFormula>
    </tableColumn>
    <tableColumn id="3" xr3:uid="{16333E72-39AB-45D6-A55C-B8B49E790D47}" name="Expected Result" dataDxfId="1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2156F6-7DE4-4931-A164-A36166AD0BD4}" name="Table1357" displayName="Table1357" ref="A1:E10" totalsRowShown="0" headerRowDxfId="107" headerRowBorderDxfId="106" tableBorderDxfId="105">
  <autoFilter ref="A1:E10" xr:uid="{8AD0E3E8-DC30-4958-8585-4EA50626C6C0}"/>
  <tableColumns count="5">
    <tableColumn id="1" xr3:uid="{97EDCBC5-59FA-4378-A0CB-9A0AB2A62D8A}" name="Student"/>
    <tableColumn id="2" xr3:uid="{49785CB3-34A4-470F-BFBD-32DF2B36C3A0}" name="NRIC"/>
    <tableColumn id="3" xr3:uid="{6EB99E10-A2BB-44A5-80DF-9C3D97DA1E4F}" name="Student ID"/>
    <tableColumn id="4" xr3:uid="{2E8C50EB-50DD-4D1A-A553-3FC8148F5E42}" name="GPA"/>
    <tableColumn id="5" xr3:uid="{A2D2E9F4-CD77-490E-AED0-9D5A2850F441}" name="Addres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27E4-B718-4769-B54C-C04F6D777837}">
  <dimension ref="A1:H7"/>
  <sheetViews>
    <sheetView workbookViewId="0">
      <selection activeCell="B8" sqref="B8"/>
    </sheetView>
  </sheetViews>
  <sheetFormatPr defaultRowHeight="15" x14ac:dyDescent="0.25"/>
  <cols>
    <col min="1" max="1" width="20.7109375" customWidth="1"/>
    <col min="2" max="2" width="11" bestFit="1" customWidth="1"/>
    <col min="3" max="3" width="17.5703125" bestFit="1" customWidth="1"/>
  </cols>
  <sheetData>
    <row r="1" spans="1:8" x14ac:dyDescent="0.25">
      <c r="A1" t="s">
        <v>33</v>
      </c>
      <c r="B1" t="s">
        <v>34</v>
      </c>
      <c r="C1" t="s">
        <v>35</v>
      </c>
    </row>
    <row r="2" spans="1:8" x14ac:dyDescent="0.25">
      <c r="A2" t="s">
        <v>36</v>
      </c>
      <c r="B2">
        <v>4</v>
      </c>
      <c r="C2" s="1">
        <v>2</v>
      </c>
    </row>
    <row r="3" spans="1:8" x14ac:dyDescent="0.25">
      <c r="A3" t="s">
        <v>37</v>
      </c>
      <c r="B3">
        <v>7</v>
      </c>
      <c r="C3" s="1">
        <v>3</v>
      </c>
    </row>
    <row r="4" spans="1:8" x14ac:dyDescent="0.25">
      <c r="A4" t="s">
        <v>38</v>
      </c>
      <c r="B4">
        <v>3</v>
      </c>
      <c r="C4" s="1">
        <v>4</v>
      </c>
    </row>
    <row r="5" spans="1:8" x14ac:dyDescent="0.25">
      <c r="C5" s="1"/>
    </row>
    <row r="6" spans="1:8" x14ac:dyDescent="0.25">
      <c r="A6" s="4" t="s">
        <v>39</v>
      </c>
      <c r="B6" s="5" t="s">
        <v>40</v>
      </c>
      <c r="C6" s="6" t="s">
        <v>49</v>
      </c>
      <c r="H6" s="3"/>
    </row>
    <row r="7" spans="1:8" ht="30" x14ac:dyDescent="0.25">
      <c r="A7" s="11" t="s">
        <v>60</v>
      </c>
      <c r="B7" s="13">
        <f>SUM(Table1928[Cost])</f>
        <v>9</v>
      </c>
      <c r="C7" s="12">
        <v>9</v>
      </c>
    </row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50FC-5815-4EEE-BB76-56A246B45EC4}">
  <dimension ref="A1:E13"/>
  <sheetViews>
    <sheetView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D3" t="s">
        <v>10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3.6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29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45" x14ac:dyDescent="0.25">
      <c r="C13" s="11" t="s">
        <v>51</v>
      </c>
      <c r="D13" s="9">
        <f>AVERAGE(Table13811131529[GPA])</f>
        <v>3.7428571428571429</v>
      </c>
      <c r="E13" s="8">
        <v>3.7429000000000001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12B3-953E-4EF5-B1EB-24E8840A3877}">
  <dimension ref="A1:E13"/>
  <sheetViews>
    <sheetView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D3" t="s">
        <v>10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3.6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29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45" x14ac:dyDescent="0.25">
      <c r="C13" s="11" t="s">
        <v>52</v>
      </c>
      <c r="D13" s="9">
        <f>MEDIAN(Table1381113152931[GPA])</f>
        <v>3.6</v>
      </c>
      <c r="E13" s="8">
        <v>3.6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3651-FAE5-4FDC-8FAD-6E27C8C60E74}">
  <dimension ref="A1:E13"/>
  <sheetViews>
    <sheetView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3.4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29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45" x14ac:dyDescent="0.25">
      <c r="C13" s="11" t="s">
        <v>53</v>
      </c>
      <c r="D13" s="9">
        <f>MODE(Table138111315293133[GPA])</f>
        <v>3.4</v>
      </c>
      <c r="E13" s="8">
        <v>3.4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3593-B681-430C-BD1A-9B8A7DC01BC9}">
  <dimension ref="A1:C13"/>
  <sheetViews>
    <sheetView workbookViewId="0">
      <selection activeCell="C8" sqref="C8"/>
    </sheetView>
  </sheetViews>
  <sheetFormatPr defaultRowHeight="15" x14ac:dyDescent="0.25"/>
  <cols>
    <col min="1" max="1" width="13.28515625" bestFit="1" customWidth="1"/>
    <col min="2" max="2" width="108.42578125" bestFit="1" customWidth="1"/>
    <col min="3" max="3" width="20.7109375" customWidth="1"/>
    <col min="4" max="4" width="17.5703125" bestFit="1" customWidth="1"/>
  </cols>
  <sheetData>
    <row r="1" spans="1:3" x14ac:dyDescent="0.25">
      <c r="A1" s="4" t="s">
        <v>39</v>
      </c>
      <c r="B1" s="6" t="s">
        <v>40</v>
      </c>
      <c r="C1" s="5" t="s">
        <v>101</v>
      </c>
    </row>
    <row r="2" spans="1:3" x14ac:dyDescent="0.25">
      <c r="A2" s="15" t="s">
        <v>47</v>
      </c>
      <c r="B2" s="16" t="s">
        <v>65</v>
      </c>
    </row>
    <row r="3" spans="1:3" x14ac:dyDescent="0.25">
      <c r="A3" s="14" t="s">
        <v>48</v>
      </c>
      <c r="B3" s="16" t="s">
        <v>66</v>
      </c>
    </row>
    <row r="4" spans="1:3" x14ac:dyDescent="0.25">
      <c r="A4" s="14" t="s">
        <v>42</v>
      </c>
      <c r="B4" s="16" t="s">
        <v>67</v>
      </c>
    </row>
    <row r="5" spans="1:3" x14ac:dyDescent="0.25">
      <c r="A5" s="14" t="s">
        <v>46</v>
      </c>
      <c r="B5" s="16" t="s">
        <v>68</v>
      </c>
    </row>
    <row r="6" spans="1:3" x14ac:dyDescent="0.25">
      <c r="A6" s="14" t="s">
        <v>61</v>
      </c>
      <c r="B6" s="16" t="s">
        <v>69</v>
      </c>
    </row>
    <row r="7" spans="1:3" x14ac:dyDescent="0.25">
      <c r="A7" s="14" t="s">
        <v>62</v>
      </c>
      <c r="B7" s="16" t="s">
        <v>70</v>
      </c>
    </row>
    <row r="8" spans="1:3" x14ac:dyDescent="0.25">
      <c r="A8" s="14" t="s">
        <v>63</v>
      </c>
      <c r="B8" s="16" t="s">
        <v>71</v>
      </c>
      <c r="C8" t="s">
        <v>100</v>
      </c>
    </row>
    <row r="9" spans="1:3" x14ac:dyDescent="0.25">
      <c r="A9" s="14"/>
      <c r="B9" s="14"/>
    </row>
    <row r="10" spans="1:3" x14ac:dyDescent="0.25">
      <c r="A10" s="14" t="s">
        <v>43</v>
      </c>
      <c r="B10" s="16" t="s">
        <v>72</v>
      </c>
    </row>
    <row r="11" spans="1:3" x14ac:dyDescent="0.25">
      <c r="A11" s="14" t="s">
        <v>44</v>
      </c>
      <c r="B11" s="16" t="s">
        <v>75</v>
      </c>
    </row>
    <row r="12" spans="1:3" x14ac:dyDescent="0.25">
      <c r="A12" s="14" t="s">
        <v>45</v>
      </c>
      <c r="B12" s="16" t="s">
        <v>74</v>
      </c>
    </row>
    <row r="13" spans="1:3" x14ac:dyDescent="0.25">
      <c r="A13" s="7" t="s">
        <v>64</v>
      </c>
      <c r="B13" s="16" t="s">
        <v>73</v>
      </c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D360-3921-448A-8F78-B48D33B17D20}">
  <dimension ref="A1:E13"/>
  <sheetViews>
    <sheetView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D3">
        <v>4.2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3.6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D8">
        <v>4.4000000000000004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29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60" x14ac:dyDescent="0.25">
      <c r="C13" s="11" t="s">
        <v>76</v>
      </c>
      <c r="D13" s="9">
        <f>STDEV(Table13811131529313338[GPA])</f>
        <v>0.64226162893325478</v>
      </c>
      <c r="E13" s="8">
        <v>0.64229999999999998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6B56-1993-4D13-99F2-4E6AC2F3E182}">
  <dimension ref="A1:E13"/>
  <sheetViews>
    <sheetView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D3">
        <v>4.2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3.6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D8">
        <v>4.4000000000000004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29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45" x14ac:dyDescent="0.25">
      <c r="C13" s="11" t="s">
        <v>77</v>
      </c>
      <c r="D13" s="9">
        <f>VAR(Table1381113152931333840[GPA])</f>
        <v>0.41249999999999787</v>
      </c>
      <c r="E13" s="8">
        <v>0.41249999999999998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3727-C277-490F-A429-FDA7908D28EC}">
  <dimension ref="A1:E18"/>
  <sheetViews>
    <sheetView tabSelected="1" workbookViewId="0">
      <selection activeCell="B19" sqref="B19"/>
    </sheetView>
  </sheetViews>
  <sheetFormatPr defaultRowHeight="15" x14ac:dyDescent="0.25"/>
  <cols>
    <col min="1" max="1" width="13.28515625" bestFit="1" customWidth="1"/>
    <col min="2" max="2" width="20.7109375" customWidth="1"/>
    <col min="3" max="3" width="12.7109375" bestFit="1" customWidth="1"/>
    <col min="5" max="5" width="10.42578125" bestFit="1" customWidth="1"/>
  </cols>
  <sheetData>
    <row r="1" spans="1:5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5">
      <c r="A2" t="s">
        <v>83</v>
      </c>
      <c r="B2">
        <v>2</v>
      </c>
      <c r="C2">
        <v>6</v>
      </c>
      <c r="D2">
        <v>7</v>
      </c>
      <c r="E2">
        <v>7</v>
      </c>
    </row>
    <row r="3" spans="1:5" x14ac:dyDescent="0.25">
      <c r="A3" t="s">
        <v>84</v>
      </c>
      <c r="B3">
        <v>3</v>
      </c>
      <c r="C3">
        <v>5</v>
      </c>
      <c r="D3">
        <v>8</v>
      </c>
      <c r="E3">
        <v>7</v>
      </c>
    </row>
    <row r="4" spans="1:5" x14ac:dyDescent="0.25">
      <c r="A4" t="s">
        <v>85</v>
      </c>
      <c r="B4">
        <v>4</v>
      </c>
      <c r="C4">
        <v>5</v>
      </c>
      <c r="D4">
        <v>10</v>
      </c>
      <c r="E4">
        <v>7</v>
      </c>
    </row>
    <row r="5" spans="1:5" x14ac:dyDescent="0.25">
      <c r="A5" t="s">
        <v>86</v>
      </c>
      <c r="B5">
        <v>6</v>
      </c>
      <c r="C5">
        <v>4</v>
      </c>
      <c r="D5">
        <v>11</v>
      </c>
      <c r="E5">
        <v>2</v>
      </c>
    </row>
    <row r="6" spans="1:5" x14ac:dyDescent="0.25">
      <c r="A6" t="s">
        <v>87</v>
      </c>
      <c r="B6">
        <v>8</v>
      </c>
      <c r="C6">
        <v>3</v>
      </c>
      <c r="D6">
        <v>14</v>
      </c>
      <c r="E6">
        <v>2</v>
      </c>
    </row>
    <row r="7" spans="1:5" x14ac:dyDescent="0.25">
      <c r="A7" t="s">
        <v>88</v>
      </c>
      <c r="B7">
        <v>6</v>
      </c>
      <c r="C7">
        <v>3</v>
      </c>
      <c r="D7">
        <v>12</v>
      </c>
      <c r="E7">
        <v>8</v>
      </c>
    </row>
    <row r="8" spans="1:5" x14ac:dyDescent="0.25">
      <c r="A8" t="s">
        <v>89</v>
      </c>
      <c r="B8">
        <v>9</v>
      </c>
      <c r="C8">
        <v>1</v>
      </c>
      <c r="D8">
        <v>20</v>
      </c>
      <c r="E8">
        <v>8</v>
      </c>
    </row>
    <row r="9" spans="1:5" x14ac:dyDescent="0.25">
      <c r="A9" t="s">
        <v>90</v>
      </c>
      <c r="B9">
        <v>9</v>
      </c>
      <c r="C9">
        <v>1</v>
      </c>
      <c r="D9">
        <v>18</v>
      </c>
      <c r="E9">
        <v>1</v>
      </c>
    </row>
    <row r="10" spans="1:5" x14ac:dyDescent="0.25">
      <c r="A10" t="s">
        <v>91</v>
      </c>
      <c r="B10">
        <v>8</v>
      </c>
      <c r="C10">
        <v>2</v>
      </c>
      <c r="D10">
        <v>17</v>
      </c>
      <c r="E10">
        <v>1</v>
      </c>
    </row>
    <row r="11" spans="1:5" x14ac:dyDescent="0.25">
      <c r="A11" t="s">
        <v>92</v>
      </c>
      <c r="B11">
        <v>7</v>
      </c>
      <c r="C11">
        <v>4</v>
      </c>
      <c r="D11">
        <v>15</v>
      </c>
      <c r="E11">
        <v>1</v>
      </c>
    </row>
    <row r="12" spans="1:5" x14ac:dyDescent="0.25">
      <c r="A12" t="s">
        <v>93</v>
      </c>
      <c r="B12">
        <v>5</v>
      </c>
      <c r="C12">
        <v>6</v>
      </c>
      <c r="D12">
        <v>14</v>
      </c>
      <c r="E12">
        <v>3</v>
      </c>
    </row>
    <row r="13" spans="1:5" x14ac:dyDescent="0.25">
      <c r="A13" t="s">
        <v>94</v>
      </c>
      <c r="B13">
        <v>6</v>
      </c>
      <c r="C13">
        <v>5</v>
      </c>
      <c r="D13">
        <v>16</v>
      </c>
      <c r="E13">
        <v>3</v>
      </c>
    </row>
    <row r="15" spans="1:5" x14ac:dyDescent="0.25">
      <c r="A15" t="s">
        <v>95</v>
      </c>
      <c r="B15" t="s">
        <v>40</v>
      </c>
      <c r="C15" t="s">
        <v>41</v>
      </c>
    </row>
    <row r="16" spans="1:5" x14ac:dyDescent="0.25">
      <c r="A16" t="s">
        <v>97</v>
      </c>
      <c r="B16" s="9">
        <f>CORREL(Table1[SG ETF],Table1[US ETF])</f>
        <v>0.91162186290404135</v>
      </c>
      <c r="C16">
        <v>0.91162200000000004</v>
      </c>
    </row>
    <row r="17" spans="1:3" x14ac:dyDescent="0.25">
      <c r="A17" t="s">
        <v>96</v>
      </c>
      <c r="B17" s="9">
        <f>CORREL(Table1[SG ETF],Table1[KOR ETF])</f>
        <v>-0.49012678123751613</v>
      </c>
      <c r="C17">
        <v>-0.49013000000000001</v>
      </c>
    </row>
    <row r="18" spans="1:3" x14ac:dyDescent="0.25">
      <c r="A18" t="s">
        <v>98</v>
      </c>
      <c r="B18" s="9">
        <f>CORREL(Table1[SG ETF],Table1[MY ETF])</f>
        <v>-0.87765067283626008</v>
      </c>
      <c r="C18">
        <v>-0.87765000000000004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3823-FFC6-4A7C-9ABA-23A0F7DF318C}">
  <dimension ref="A1:H7"/>
  <sheetViews>
    <sheetView workbookViewId="0">
      <selection activeCell="B8" sqref="B8"/>
    </sheetView>
  </sheetViews>
  <sheetFormatPr defaultRowHeight="15" x14ac:dyDescent="0.25"/>
  <cols>
    <col min="1" max="1" width="20.7109375" customWidth="1"/>
    <col min="2" max="2" width="11" bestFit="1" customWidth="1"/>
    <col min="3" max="3" width="17.5703125" bestFit="1" customWidth="1"/>
  </cols>
  <sheetData>
    <row r="1" spans="1:8" x14ac:dyDescent="0.25">
      <c r="A1" t="s">
        <v>33</v>
      </c>
      <c r="B1" t="s">
        <v>34</v>
      </c>
      <c r="C1" t="s">
        <v>35</v>
      </c>
    </row>
    <row r="2" spans="1:8" x14ac:dyDescent="0.25">
      <c r="A2" t="s">
        <v>36</v>
      </c>
      <c r="B2">
        <v>4</v>
      </c>
      <c r="C2" s="1">
        <v>2</v>
      </c>
    </row>
    <row r="3" spans="1:8" x14ac:dyDescent="0.25">
      <c r="A3" t="s">
        <v>37</v>
      </c>
      <c r="B3">
        <v>7</v>
      </c>
      <c r="C3" s="1">
        <v>3</v>
      </c>
    </row>
    <row r="4" spans="1:8" x14ac:dyDescent="0.25">
      <c r="A4" t="s">
        <v>38</v>
      </c>
      <c r="B4">
        <v>3</v>
      </c>
      <c r="C4" s="1">
        <v>4</v>
      </c>
    </row>
    <row r="5" spans="1:8" x14ac:dyDescent="0.25">
      <c r="C5" s="1"/>
    </row>
    <row r="6" spans="1:8" x14ac:dyDescent="0.25">
      <c r="A6" s="4" t="s">
        <v>39</v>
      </c>
      <c r="B6" s="5" t="s">
        <v>40</v>
      </c>
      <c r="C6" s="6" t="s">
        <v>49</v>
      </c>
      <c r="H6" s="3"/>
    </row>
    <row r="7" spans="1:8" ht="30" x14ac:dyDescent="0.25">
      <c r="A7" s="11" t="s">
        <v>60</v>
      </c>
      <c r="B7" s="13">
        <f>SUM(Table19[Cost])</f>
        <v>9</v>
      </c>
      <c r="C7" s="12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B050-A772-498C-9EDD-40AC35A4EE98}">
  <dimension ref="A1:E13"/>
  <sheetViews>
    <sheetView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D3" t="s">
        <v>10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3.6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29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45" x14ac:dyDescent="0.25">
      <c r="C13" s="11" t="s">
        <v>59</v>
      </c>
      <c r="D13" s="9">
        <f>SUM(Table13[GPA])</f>
        <v>26.2</v>
      </c>
      <c r="E13" s="8">
        <v>26.2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5C20-C631-400E-BA35-4AC6705DA2E9}">
  <dimension ref="A1:E13"/>
  <sheetViews>
    <sheetView workbookViewId="0">
      <selection activeCell="D10" sqref="D10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10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D3">
        <v>4.2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D8">
        <v>4.5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29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30" x14ac:dyDescent="0.25">
      <c r="C13" s="11" t="s">
        <v>58</v>
      </c>
      <c r="D13" s="9">
        <f>MIN(Table135[GPA])</f>
        <v>2.8</v>
      </c>
      <c r="E13" s="8">
        <v>2.8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183F-406E-4FEE-877E-5B78159E73BF}">
  <dimension ref="A1:E13"/>
  <sheetViews>
    <sheetView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D3">
        <v>4.2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D8">
        <v>4.5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29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30" x14ac:dyDescent="0.25">
      <c r="C13" s="11" t="s">
        <v>57</v>
      </c>
      <c r="D13" s="9">
        <f>MAX(Table1357[GPA])</f>
        <v>4.8</v>
      </c>
      <c r="E13" s="8">
        <v>4.8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D6E4-4676-484B-938D-E464EE3F40C1}">
  <dimension ref="A1:E13"/>
  <sheetViews>
    <sheetView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D3" t="s">
        <v>10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3.6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29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45" x14ac:dyDescent="0.25">
      <c r="C13" s="11" t="s">
        <v>56</v>
      </c>
      <c r="D13" s="9">
        <f>COUNT(Table138[GPA])</f>
        <v>7</v>
      </c>
      <c r="E13" s="8">
        <v>7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3C65-6D24-423C-9111-CACCAB5B4064}">
  <dimension ref="A1:E13"/>
  <sheetViews>
    <sheetView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D3" t="s">
        <v>10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3.6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29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45" x14ac:dyDescent="0.25">
      <c r="C13" s="11" t="s">
        <v>55</v>
      </c>
      <c r="D13" s="9">
        <f>COUNTA(Table13811[GPA])</f>
        <v>8</v>
      </c>
      <c r="E13" s="8">
        <v>8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B94-D287-4C48-BBD0-62028F48625C}">
  <dimension ref="A1:E13"/>
  <sheetViews>
    <sheetView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D3" t="s">
        <v>10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3.6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29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45" x14ac:dyDescent="0.25">
      <c r="C13" s="11" t="s">
        <v>54</v>
      </c>
      <c r="D13" s="9">
        <f>COUNTIF(Table1381113[GPA],"&gt;4")</f>
        <v>2</v>
      </c>
      <c r="E13" s="8">
        <v>2</v>
      </c>
    </row>
  </sheetData>
  <pageMargins left="0.75" right="0.75" top="1" bottom="1" header="0.5" footer="0.5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12DE-AE20-43E5-8882-11F3396DE998}">
  <dimension ref="A1:E16"/>
  <sheetViews>
    <sheetView workbookViewId="0">
      <selection activeCell="D17" sqref="D17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4" width="20.7109375" customWidth="1"/>
    <col min="5" max="5" width="17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>
        <v>2341928</v>
      </c>
      <c r="D2">
        <v>3.3</v>
      </c>
      <c r="E2" t="s">
        <v>7</v>
      </c>
    </row>
    <row r="3" spans="1:5" x14ac:dyDescent="0.25">
      <c r="A3" t="s">
        <v>8</v>
      </c>
      <c r="B3" t="s">
        <v>9</v>
      </c>
      <c r="C3">
        <v>2058483</v>
      </c>
      <c r="D3" t="s">
        <v>10</v>
      </c>
      <c r="E3" t="s">
        <v>11</v>
      </c>
    </row>
    <row r="4" spans="1:5" x14ac:dyDescent="0.25">
      <c r="A4" t="s">
        <v>12</v>
      </c>
      <c r="B4" t="s">
        <v>13</v>
      </c>
      <c r="C4">
        <v>2958910</v>
      </c>
      <c r="D4">
        <v>3.9</v>
      </c>
      <c r="E4" t="s">
        <v>14</v>
      </c>
    </row>
    <row r="5" spans="1:5" x14ac:dyDescent="0.25">
      <c r="A5" t="s">
        <v>15</v>
      </c>
      <c r="B5" t="s">
        <v>16</v>
      </c>
      <c r="C5">
        <v>2589347</v>
      </c>
      <c r="D5">
        <v>4.4000000000000004</v>
      </c>
      <c r="E5" t="s">
        <v>17</v>
      </c>
    </row>
    <row r="6" spans="1:5" x14ac:dyDescent="0.25">
      <c r="A6" t="s">
        <v>18</v>
      </c>
      <c r="B6" t="s">
        <v>19</v>
      </c>
      <c r="C6">
        <v>2859384</v>
      </c>
      <c r="D6">
        <v>2.8</v>
      </c>
      <c r="E6" t="s">
        <v>20</v>
      </c>
    </row>
    <row r="7" spans="1:5" x14ac:dyDescent="0.25">
      <c r="A7" t="s">
        <v>21</v>
      </c>
      <c r="B7" t="s">
        <v>22</v>
      </c>
      <c r="C7">
        <v>2857344</v>
      </c>
      <c r="D7">
        <v>3.6</v>
      </c>
      <c r="E7" t="s">
        <v>23</v>
      </c>
    </row>
    <row r="8" spans="1:5" x14ac:dyDescent="0.25">
      <c r="A8" t="s">
        <v>24</v>
      </c>
      <c r="B8" t="s">
        <v>25</v>
      </c>
      <c r="C8">
        <v>2478451</v>
      </c>
      <c r="E8" t="s">
        <v>26</v>
      </c>
    </row>
    <row r="9" spans="1:5" x14ac:dyDescent="0.25">
      <c r="A9" t="s">
        <v>27</v>
      </c>
      <c r="B9" t="s">
        <v>28</v>
      </c>
      <c r="C9">
        <v>2857654</v>
      </c>
      <c r="D9">
        <v>4.8</v>
      </c>
      <c r="E9" t="s">
        <v>99</v>
      </c>
    </row>
    <row r="10" spans="1:5" x14ac:dyDescent="0.25">
      <c r="A10" t="s">
        <v>30</v>
      </c>
      <c r="B10" t="s">
        <v>31</v>
      </c>
      <c r="C10">
        <v>2128734</v>
      </c>
      <c r="D10">
        <v>3.4</v>
      </c>
      <c r="E10" t="s">
        <v>32</v>
      </c>
    </row>
    <row r="12" spans="1:5" x14ac:dyDescent="0.25">
      <c r="C12" s="4" t="s">
        <v>39</v>
      </c>
      <c r="D12" s="5" t="s">
        <v>40</v>
      </c>
      <c r="E12" s="6" t="s">
        <v>49</v>
      </c>
    </row>
    <row r="13" spans="1:5" ht="75" x14ac:dyDescent="0.25">
      <c r="C13" s="11" t="s">
        <v>50</v>
      </c>
      <c r="D13" s="9">
        <f>COUNTIFS(Table138111315[GPA],"&gt;4",Table138111315[Address],"*Street")</f>
        <v>1</v>
      </c>
      <c r="E13" s="8">
        <v>1</v>
      </c>
    </row>
    <row r="16" spans="1:5" x14ac:dyDescent="0.25">
      <c r="D16">
        <f>COUNTBLANK(Table138111315[GPA])</f>
        <v>1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Slide 5 - Insert Fx Wizard</vt:lpstr>
      <vt:lpstr>Slide 7 - Manual Input Fx</vt:lpstr>
      <vt:lpstr>Slide 10 - SUM()</vt:lpstr>
      <vt:lpstr>Slide 12 - MIN()</vt:lpstr>
      <vt:lpstr>Slide 14 - MAX()</vt:lpstr>
      <vt:lpstr>Slide 16 - COUNT()</vt:lpstr>
      <vt:lpstr>Slide 17 - COUNTA()</vt:lpstr>
      <vt:lpstr>Slide 18 - COUNTIF()</vt:lpstr>
      <vt:lpstr>Slide 19 - COUNTIFS()</vt:lpstr>
      <vt:lpstr>Slide 22 - AVERAGE()</vt:lpstr>
      <vt:lpstr>Slide 24 - MEDIAN()</vt:lpstr>
      <vt:lpstr>Slide 26 - MODE()</vt:lpstr>
      <vt:lpstr>Slide 27 - Fx Summary</vt:lpstr>
      <vt:lpstr>Slide 30 - STDEV()</vt:lpstr>
      <vt:lpstr>Slide 33 - VAR()</vt:lpstr>
      <vt:lpstr>Slide 37 to 40 - CORREL()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2021-06-21T09:53:21Z</dcterms:created>
  <dcterms:modified xsi:type="dcterms:W3CDTF">2023-07-15T12:09:53Z</dcterms:modified>
</cp:coreProperties>
</file>