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1"/>
  <workbookPr codeName="ThisWorkbook" defaultThemeVersion="166925"/>
  <mc:AlternateContent xmlns:mc="http://schemas.openxmlformats.org/markup-compatibility/2006">
    <mc:Choice Requires="x15">
      <x15ac:absPath xmlns:x15ac="http://schemas.microsoft.com/office/spreadsheetml/2010/11/ac" url="/Users/alwynlee/Downloads/"/>
    </mc:Choice>
  </mc:AlternateContent>
  <xr:revisionPtr revIDLastSave="0" documentId="13_ncr:1_{184FC69F-E2B3-0342-8C6A-1BB23B653369}" xr6:coauthVersionLast="47" xr6:coauthVersionMax="47" xr10:uidLastSave="{00000000-0000-0000-0000-000000000000}"/>
  <bookViews>
    <workbookView xWindow="0" yWindow="500" windowWidth="28800" windowHeight="16360" activeTab="2" xr2:uid="{00000000-000D-0000-FFFF-FFFF00000000}"/>
  </bookViews>
  <sheets>
    <sheet name="Student" sheetId="1" r:id="rId1"/>
    <sheet name="CC" sheetId="7" state="hidden" r:id="rId2"/>
    <sheet name="M1" sheetId="11" r:id="rId3"/>
  </sheets>
  <definedNames>
    <definedName name="INPUT">CC!$S$3:$U$12</definedName>
    <definedName name="RUBRICTYPE">CC!$K$3:$M$9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22" i="7" l="1"/>
  <c r="W22" i="7"/>
  <c r="X22" i="7"/>
  <c r="AA22" i="7" s="1"/>
  <c r="Z22" i="7"/>
  <c r="V23" i="7"/>
  <c r="W23" i="7"/>
  <c r="X23" i="7"/>
  <c r="AA23" i="7" s="1"/>
  <c r="Z23" i="7"/>
  <c r="V24" i="7"/>
  <c r="W24" i="7"/>
  <c r="X24" i="7"/>
  <c r="Z24" i="7"/>
  <c r="V25" i="7"/>
  <c r="W25" i="7"/>
  <c r="X25" i="7"/>
  <c r="Y25" i="7" s="1"/>
  <c r="Z25" i="7"/>
  <c r="V26" i="7"/>
  <c r="W26" i="7"/>
  <c r="X26" i="7"/>
  <c r="AA26" i="7" s="1"/>
  <c r="Z26" i="7"/>
  <c r="V27" i="7"/>
  <c r="W27" i="7"/>
  <c r="X27" i="7"/>
  <c r="Y27" i="7" s="1"/>
  <c r="Z27" i="7"/>
  <c r="V28" i="7"/>
  <c r="W28" i="7"/>
  <c r="X28" i="7"/>
  <c r="AB28" i="7" s="1"/>
  <c r="Z28" i="7"/>
  <c r="V29" i="7"/>
  <c r="W29" i="7"/>
  <c r="X29" i="7"/>
  <c r="Y29" i="7" s="1"/>
  <c r="Z29" i="7"/>
  <c r="V30" i="7"/>
  <c r="W30" i="7"/>
  <c r="X30" i="7"/>
  <c r="Y30" i="7" s="1"/>
  <c r="Z30" i="7"/>
  <c r="V31" i="7"/>
  <c r="W31" i="7"/>
  <c r="X31" i="7"/>
  <c r="AB31" i="7" s="1"/>
  <c r="Z31" i="7"/>
  <c r="AA31" i="7"/>
  <c r="V32" i="7"/>
  <c r="W32" i="7"/>
  <c r="X32" i="7"/>
  <c r="Y32" i="7" s="1"/>
  <c r="Z32" i="7"/>
  <c r="AA32" i="7"/>
  <c r="AB32" i="7"/>
  <c r="V33" i="7"/>
  <c r="W33" i="7"/>
  <c r="X33" i="7"/>
  <c r="Y33" i="7" s="1"/>
  <c r="Z33" i="7"/>
  <c r="AA33" i="7"/>
  <c r="V34" i="7"/>
  <c r="W34" i="7"/>
  <c r="X34" i="7"/>
  <c r="AB34" i="7" s="1"/>
  <c r="Z34" i="7"/>
  <c r="AA34" i="7"/>
  <c r="V35" i="7"/>
  <c r="W35" i="7"/>
  <c r="X35" i="7"/>
  <c r="Y35" i="7" s="1"/>
  <c r="Z35" i="7"/>
  <c r="V36" i="7"/>
  <c r="W36" i="7"/>
  <c r="X36" i="7"/>
  <c r="Y36" i="7" s="1"/>
  <c r="Z36" i="7"/>
  <c r="V37" i="7"/>
  <c r="W37" i="7"/>
  <c r="X37" i="7"/>
  <c r="AA37" i="7" s="1"/>
  <c r="Z37" i="7"/>
  <c r="V38" i="7"/>
  <c r="W38" i="7"/>
  <c r="X38" i="7"/>
  <c r="Y38" i="7" s="1"/>
  <c r="Z38" i="7"/>
  <c r="AA38" i="7"/>
  <c r="V39" i="7"/>
  <c r="W39" i="7"/>
  <c r="X39" i="7"/>
  <c r="Y39" i="7" s="1"/>
  <c r="Z39" i="7"/>
  <c r="V40" i="7"/>
  <c r="W40" i="7"/>
  <c r="X40" i="7"/>
  <c r="Y40" i="7"/>
  <c r="Z40" i="7"/>
  <c r="AA40" i="7"/>
  <c r="AB40" i="7"/>
  <c r="V41" i="7"/>
  <c r="W41" i="7"/>
  <c r="X41" i="7"/>
  <c r="Y41" i="7" s="1"/>
  <c r="Z41" i="7"/>
  <c r="V42" i="7"/>
  <c r="W42" i="7"/>
  <c r="X42" i="7"/>
  <c r="AA42" i="7" s="1"/>
  <c r="Y42" i="7"/>
  <c r="Z42" i="7"/>
  <c r="V43" i="7"/>
  <c r="W43" i="7"/>
  <c r="X43" i="7"/>
  <c r="Y43" i="7" s="1"/>
  <c r="Z43" i="7"/>
  <c r="V44" i="7"/>
  <c r="W44" i="7"/>
  <c r="X44" i="7"/>
  <c r="Y44" i="7" s="1"/>
  <c r="Z44" i="7"/>
  <c r="V45" i="7"/>
  <c r="W45" i="7"/>
  <c r="X45" i="7"/>
  <c r="AA45" i="7" s="1"/>
  <c r="Z45" i="7"/>
  <c r="V46" i="7"/>
  <c r="W46" i="7"/>
  <c r="X46" i="7"/>
  <c r="AB46" i="7" s="1"/>
  <c r="Z46" i="7"/>
  <c r="AA46" i="7"/>
  <c r="V47" i="7"/>
  <c r="W47" i="7"/>
  <c r="X47" i="7"/>
  <c r="AB47" i="7" s="1"/>
  <c r="Z47" i="7"/>
  <c r="AA47" i="7"/>
  <c r="V48" i="7"/>
  <c r="W48" i="7"/>
  <c r="X48" i="7"/>
  <c r="AB48" i="7" s="1"/>
  <c r="Z48" i="7"/>
  <c r="V49" i="7"/>
  <c r="W49" i="7"/>
  <c r="X49" i="7"/>
  <c r="Y49" i="7" s="1"/>
  <c r="Z49" i="7"/>
  <c r="V50" i="7"/>
  <c r="W50" i="7"/>
  <c r="X50" i="7"/>
  <c r="Y50" i="7" s="1"/>
  <c r="Z50" i="7"/>
  <c r="V51" i="7"/>
  <c r="W51" i="7"/>
  <c r="X51" i="7"/>
  <c r="Y51" i="7" s="1"/>
  <c r="Z51" i="7"/>
  <c r="V52" i="7"/>
  <c r="W52" i="7"/>
  <c r="X52" i="7"/>
  <c r="Y52" i="7" s="1"/>
  <c r="Z52" i="7"/>
  <c r="V53" i="7"/>
  <c r="W53" i="7"/>
  <c r="X53" i="7"/>
  <c r="AA53" i="7" s="1"/>
  <c r="Y53" i="7"/>
  <c r="Z53" i="7"/>
  <c r="AB53" i="7"/>
  <c r="V54" i="7"/>
  <c r="W54" i="7"/>
  <c r="X54" i="7"/>
  <c r="Y54" i="7" s="1"/>
  <c r="Z54" i="7"/>
  <c r="V55" i="7"/>
  <c r="W55" i="7"/>
  <c r="X55" i="7"/>
  <c r="AB55" i="7" s="1"/>
  <c r="Z55" i="7"/>
  <c r="AA55" i="7"/>
  <c r="V56" i="7"/>
  <c r="W56" i="7"/>
  <c r="X56" i="7"/>
  <c r="Y56" i="7" s="1"/>
  <c r="Z56" i="7"/>
  <c r="AA56" i="7"/>
  <c r="AB56" i="7"/>
  <c r="V57" i="7"/>
  <c r="W57" i="7"/>
  <c r="X57" i="7"/>
  <c r="Y57" i="7" s="1"/>
  <c r="Z57" i="7"/>
  <c r="V58" i="7"/>
  <c r="W58" i="7"/>
  <c r="X58" i="7"/>
  <c r="AB58" i="7" s="1"/>
  <c r="Z58" i="7"/>
  <c r="V59" i="7"/>
  <c r="W59" i="7"/>
  <c r="X59" i="7"/>
  <c r="Y59" i="7" s="1"/>
  <c r="Z59" i="7"/>
  <c r="V60" i="7"/>
  <c r="W60" i="7"/>
  <c r="X60" i="7"/>
  <c r="Y60" i="7" s="1"/>
  <c r="Z60" i="7"/>
  <c r="V61" i="7"/>
  <c r="W61" i="7"/>
  <c r="X61" i="7"/>
  <c r="AA61" i="7" s="1"/>
  <c r="Y61" i="7"/>
  <c r="Z61" i="7"/>
  <c r="V62" i="7"/>
  <c r="W62" i="7"/>
  <c r="X62" i="7"/>
  <c r="AA62" i="7" s="1"/>
  <c r="Z62" i="7"/>
  <c r="V63" i="7"/>
  <c r="W63" i="7"/>
  <c r="X63" i="7"/>
  <c r="AA63" i="7" s="1"/>
  <c r="Z63" i="7"/>
  <c r="V64" i="7"/>
  <c r="W64" i="7"/>
  <c r="X64" i="7"/>
  <c r="AB64" i="7" s="1"/>
  <c r="Z64" i="7"/>
  <c r="AA64" i="7"/>
  <c r="V65" i="7"/>
  <c r="W65" i="7"/>
  <c r="X65" i="7"/>
  <c r="Y65" i="7" s="1"/>
  <c r="Z65" i="7"/>
  <c r="AA65" i="7"/>
  <c r="V66" i="7"/>
  <c r="W66" i="7"/>
  <c r="X66" i="7"/>
  <c r="AB66" i="7" s="1"/>
  <c r="Z66" i="7"/>
  <c r="V67" i="7"/>
  <c r="W67" i="7"/>
  <c r="X67" i="7"/>
  <c r="Y67" i="7" s="1"/>
  <c r="Z67" i="7"/>
  <c r="V68" i="7"/>
  <c r="W68" i="7"/>
  <c r="X68" i="7"/>
  <c r="Y68" i="7" s="1"/>
  <c r="Z68" i="7"/>
  <c r="V69" i="7"/>
  <c r="W69" i="7"/>
  <c r="X69" i="7"/>
  <c r="AA69" i="7" s="1"/>
  <c r="Y69" i="7"/>
  <c r="Z69" i="7"/>
  <c r="V70" i="7"/>
  <c r="W70" i="7"/>
  <c r="X70" i="7"/>
  <c r="Y70" i="7" s="1"/>
  <c r="Z70" i="7"/>
  <c r="AA70" i="7"/>
  <c r="V71" i="7"/>
  <c r="W71" i="7"/>
  <c r="X71" i="7"/>
  <c r="Z71" i="7"/>
  <c r="V72" i="7"/>
  <c r="W72" i="7"/>
  <c r="X72" i="7"/>
  <c r="AB72" i="7" s="1"/>
  <c r="Z72" i="7"/>
  <c r="AA72" i="7"/>
  <c r="V73" i="7"/>
  <c r="W73" i="7"/>
  <c r="X73" i="7"/>
  <c r="Y73" i="7" s="1"/>
  <c r="Z73" i="7"/>
  <c r="V74" i="7"/>
  <c r="W74" i="7"/>
  <c r="X74" i="7"/>
  <c r="Y74" i="7" s="1"/>
  <c r="Z74" i="7"/>
  <c r="V75" i="7"/>
  <c r="W75" i="7"/>
  <c r="X75" i="7"/>
  <c r="Y75" i="7" s="1"/>
  <c r="Z75" i="7"/>
  <c r="AA75" i="7"/>
  <c r="V76" i="7"/>
  <c r="W76" i="7"/>
  <c r="X76" i="7"/>
  <c r="Y76" i="7" s="1"/>
  <c r="Z76" i="7"/>
  <c r="AA76" i="7"/>
  <c r="V77" i="7"/>
  <c r="W77" i="7"/>
  <c r="X77" i="7"/>
  <c r="AA77" i="7" s="1"/>
  <c r="Z77" i="7"/>
  <c r="AB77" i="7"/>
  <c r="V78" i="7"/>
  <c r="W78" i="7"/>
  <c r="X78" i="7"/>
  <c r="AA78" i="7" s="1"/>
  <c r="Z78" i="7"/>
  <c r="V79" i="7"/>
  <c r="W79" i="7"/>
  <c r="X79" i="7"/>
  <c r="Z79" i="7"/>
  <c r="AA79" i="7"/>
  <c r="V80" i="7"/>
  <c r="W80" i="7"/>
  <c r="X80" i="7"/>
  <c r="Y80" i="7" s="1"/>
  <c r="Z80" i="7"/>
  <c r="AB80" i="7"/>
  <c r="V81" i="7"/>
  <c r="W81" i="7"/>
  <c r="X81" i="7"/>
  <c r="Y81" i="7" s="1"/>
  <c r="Z81" i="7"/>
  <c r="V82" i="7"/>
  <c r="W82" i="7"/>
  <c r="X82" i="7"/>
  <c r="AB82" i="7" s="1"/>
  <c r="Y82" i="7"/>
  <c r="Z82" i="7"/>
  <c r="AA82" i="7"/>
  <c r="V83" i="7"/>
  <c r="W83" i="7"/>
  <c r="X83" i="7"/>
  <c r="Y83" i="7" s="1"/>
  <c r="Z83" i="7"/>
  <c r="AA83" i="7"/>
  <c r="AB83" i="7"/>
  <c r="V84" i="7"/>
  <c r="W84" i="7"/>
  <c r="X84" i="7"/>
  <c r="Y84" i="7" s="1"/>
  <c r="Z84" i="7"/>
  <c r="V85" i="7"/>
  <c r="W85" i="7"/>
  <c r="X85" i="7"/>
  <c r="AA85" i="7" s="1"/>
  <c r="Z85" i="7"/>
  <c r="V86" i="7"/>
  <c r="W86" i="7"/>
  <c r="X86" i="7"/>
  <c r="Y86" i="7" s="1"/>
  <c r="Z86" i="7"/>
  <c r="V87" i="7"/>
  <c r="W87" i="7"/>
  <c r="X87" i="7"/>
  <c r="AA87" i="7" s="1"/>
  <c r="Z87" i="7"/>
  <c r="V88" i="7"/>
  <c r="W88" i="7"/>
  <c r="X88" i="7"/>
  <c r="Y88" i="7" s="1"/>
  <c r="Z88" i="7"/>
  <c r="AA88" i="7"/>
  <c r="AB88" i="7"/>
  <c r="V89" i="7"/>
  <c r="W89" i="7"/>
  <c r="X89" i="7"/>
  <c r="Z89" i="7"/>
  <c r="V90" i="7"/>
  <c r="W90" i="7"/>
  <c r="X90" i="7"/>
  <c r="AB90" i="7" s="1"/>
  <c r="Z90" i="7"/>
  <c r="V91" i="7"/>
  <c r="W91" i="7"/>
  <c r="X91" i="7"/>
  <c r="Y91" i="7" s="1"/>
  <c r="Z91" i="7"/>
  <c r="V92" i="7"/>
  <c r="W92" i="7"/>
  <c r="X92" i="7"/>
  <c r="Z92" i="7"/>
  <c r="V93" i="7"/>
  <c r="W93" i="7"/>
  <c r="X93" i="7"/>
  <c r="AB93" i="7" s="1"/>
  <c r="Y93" i="7"/>
  <c r="Z93" i="7"/>
  <c r="AA93" i="7"/>
  <c r="V94" i="7"/>
  <c r="W94" i="7"/>
  <c r="X94" i="7"/>
  <c r="AB94" i="7" s="1"/>
  <c r="Y94" i="7"/>
  <c r="Z94" i="7"/>
  <c r="AA94" i="7"/>
  <c r="V95" i="7"/>
  <c r="W95" i="7"/>
  <c r="X95" i="7"/>
  <c r="AA95" i="7" s="1"/>
  <c r="Z95" i="7"/>
  <c r="V96" i="7"/>
  <c r="W96" i="7"/>
  <c r="X96" i="7"/>
  <c r="AA96" i="7" s="1"/>
  <c r="Z96" i="7"/>
  <c r="V97" i="7"/>
  <c r="W97" i="7"/>
  <c r="X97" i="7"/>
  <c r="Z97" i="7"/>
  <c r="V98" i="7"/>
  <c r="W98" i="7"/>
  <c r="X98" i="7"/>
  <c r="AB98" i="7" s="1"/>
  <c r="Y98" i="7"/>
  <c r="Z98" i="7"/>
  <c r="AA98" i="7"/>
  <c r="V99" i="7"/>
  <c r="W99" i="7"/>
  <c r="X99" i="7"/>
  <c r="Y99" i="7" s="1"/>
  <c r="Z99" i="7"/>
  <c r="AA99" i="7"/>
  <c r="V100" i="7"/>
  <c r="W100" i="7"/>
  <c r="X100" i="7"/>
  <c r="AA100" i="7" s="1"/>
  <c r="Z100" i="7"/>
  <c r="V101" i="7"/>
  <c r="W101" i="7"/>
  <c r="X101" i="7"/>
  <c r="AA101" i="7" s="1"/>
  <c r="Z101" i="7"/>
  <c r="V102" i="7"/>
  <c r="W102" i="7"/>
  <c r="X102" i="7"/>
  <c r="Z102" i="7"/>
  <c r="V103" i="7"/>
  <c r="W103" i="7"/>
  <c r="X103" i="7"/>
  <c r="Z103" i="7"/>
  <c r="V104" i="7"/>
  <c r="W104" i="7"/>
  <c r="X104" i="7"/>
  <c r="Y104" i="7" s="1"/>
  <c r="Z104" i="7"/>
  <c r="AA104" i="7"/>
  <c r="AB104" i="7" s="1"/>
  <c r="V105" i="7"/>
  <c r="W105" i="7"/>
  <c r="X105" i="7"/>
  <c r="Z105" i="7"/>
  <c r="V106" i="7"/>
  <c r="W106" i="7"/>
  <c r="X106" i="7"/>
  <c r="AB106" i="7" s="1"/>
  <c r="Z106" i="7"/>
  <c r="V107" i="7"/>
  <c r="W107" i="7"/>
  <c r="X107" i="7"/>
  <c r="Y107" i="7" s="1"/>
  <c r="Z107" i="7"/>
  <c r="AA107" i="7"/>
  <c r="AB107" i="7"/>
  <c r="V108" i="7"/>
  <c r="W108" i="7"/>
  <c r="X108" i="7"/>
  <c r="Z108" i="7"/>
  <c r="AA108" i="7"/>
  <c r="V109" i="7"/>
  <c r="W109" i="7"/>
  <c r="X109" i="7"/>
  <c r="AA109" i="7" s="1"/>
  <c r="Y109" i="7"/>
  <c r="Z109" i="7"/>
  <c r="V110" i="7"/>
  <c r="W110" i="7"/>
  <c r="X110" i="7"/>
  <c r="Y110" i="7" s="1"/>
  <c r="Z110" i="7"/>
  <c r="AA110" i="7"/>
  <c r="V111" i="7"/>
  <c r="W111" i="7"/>
  <c r="X111" i="7"/>
  <c r="AA111" i="7" s="1"/>
  <c r="Z111" i="7"/>
  <c r="V112" i="7"/>
  <c r="W112" i="7"/>
  <c r="X112" i="7"/>
  <c r="Y112" i="7" s="1"/>
  <c r="Z112" i="7"/>
  <c r="V113" i="7"/>
  <c r="W113" i="7"/>
  <c r="X113" i="7"/>
  <c r="Z113" i="7"/>
  <c r="V114" i="7"/>
  <c r="W114" i="7"/>
  <c r="X114" i="7"/>
  <c r="Y114" i="7"/>
  <c r="Z114" i="7"/>
  <c r="AA114" i="7"/>
  <c r="AB114" i="7"/>
  <c r="V115" i="7"/>
  <c r="W115" i="7"/>
  <c r="X115" i="7"/>
  <c r="Y115" i="7" s="1"/>
  <c r="Z115" i="7"/>
  <c r="AA115" i="7"/>
  <c r="AB115" i="7"/>
  <c r="V116" i="7"/>
  <c r="W116" i="7"/>
  <c r="X116" i="7"/>
  <c r="Z116" i="7"/>
  <c r="AA116" i="7"/>
  <c r="V117" i="7"/>
  <c r="W117" i="7"/>
  <c r="X117" i="7"/>
  <c r="AA117" i="7" s="1"/>
  <c r="Z117" i="7"/>
  <c r="V118" i="7"/>
  <c r="W118" i="7"/>
  <c r="X118" i="7"/>
  <c r="Y118" i="7"/>
  <c r="Z118" i="7"/>
  <c r="AA118" i="7"/>
  <c r="V119" i="7"/>
  <c r="W119" i="7"/>
  <c r="X119" i="7"/>
  <c r="AA119" i="7" s="1"/>
  <c r="Z119" i="7"/>
  <c r="V120" i="7"/>
  <c r="W120" i="7"/>
  <c r="X120" i="7"/>
  <c r="AA120" i="7" s="1"/>
  <c r="Y120" i="7"/>
  <c r="Z120" i="7"/>
  <c r="V121" i="7"/>
  <c r="W121" i="7"/>
  <c r="X121" i="7"/>
  <c r="Z121" i="7"/>
  <c r="V122" i="7"/>
  <c r="W122" i="7"/>
  <c r="X122" i="7"/>
  <c r="AB122" i="7" s="1"/>
  <c r="Z122" i="7"/>
  <c r="V123" i="7"/>
  <c r="W123" i="7"/>
  <c r="X123" i="7"/>
  <c r="Y123" i="7" s="1"/>
  <c r="Z123" i="7"/>
  <c r="AA123" i="7"/>
  <c r="V124" i="7"/>
  <c r="W124" i="7"/>
  <c r="X124" i="7"/>
  <c r="Z124" i="7"/>
  <c r="AA124" i="7"/>
  <c r="V125" i="7"/>
  <c r="W125" i="7"/>
  <c r="X125" i="7"/>
  <c r="AA125" i="7" s="1"/>
  <c r="Y125" i="7"/>
  <c r="Z125" i="7"/>
  <c r="V126" i="7"/>
  <c r="W126" i="7"/>
  <c r="X126" i="7"/>
  <c r="AA126" i="7" s="1"/>
  <c r="Y126" i="7"/>
  <c r="Z126" i="7"/>
  <c r="V127" i="7"/>
  <c r="W127" i="7"/>
  <c r="X127" i="7"/>
  <c r="AA127" i="7" s="1"/>
  <c r="Z127" i="7"/>
  <c r="V128" i="7"/>
  <c r="W128" i="7"/>
  <c r="X128" i="7"/>
  <c r="AA128" i="7" s="1"/>
  <c r="Y128" i="7"/>
  <c r="Z128" i="7"/>
  <c r="V129" i="7"/>
  <c r="W129" i="7"/>
  <c r="X129" i="7"/>
  <c r="Z129" i="7"/>
  <c r="V130" i="7"/>
  <c r="W130" i="7"/>
  <c r="X130" i="7"/>
  <c r="AB130" i="7" s="1"/>
  <c r="Y130" i="7"/>
  <c r="Z130" i="7"/>
  <c r="AA130" i="7"/>
  <c r="V131" i="7"/>
  <c r="W131" i="7"/>
  <c r="X131" i="7"/>
  <c r="Y131" i="7" s="1"/>
  <c r="Z131" i="7"/>
  <c r="AA131" i="7"/>
  <c r="V132" i="7"/>
  <c r="W132" i="7"/>
  <c r="X132" i="7"/>
  <c r="AA132" i="7" s="1"/>
  <c r="Z132" i="7"/>
  <c r="V133" i="7"/>
  <c r="W133" i="7"/>
  <c r="X133" i="7"/>
  <c r="AA133" i="7" s="1"/>
  <c r="Z133" i="7"/>
  <c r="V134" i="7"/>
  <c r="W134" i="7"/>
  <c r="X134" i="7"/>
  <c r="Y134" i="7" s="1"/>
  <c r="Z134" i="7"/>
  <c r="V135" i="7"/>
  <c r="W135" i="7"/>
  <c r="X135" i="7"/>
  <c r="Z135" i="7"/>
  <c r="V136" i="7"/>
  <c r="W136" i="7"/>
  <c r="X136" i="7"/>
  <c r="Y136" i="7" s="1"/>
  <c r="Z136" i="7"/>
  <c r="V137" i="7"/>
  <c r="W137" i="7"/>
  <c r="X137" i="7"/>
  <c r="Z137" i="7"/>
  <c r="V138" i="7"/>
  <c r="W138" i="7"/>
  <c r="X138" i="7"/>
  <c r="AB138" i="7" s="1"/>
  <c r="Z138" i="7"/>
  <c r="V139" i="7"/>
  <c r="W139" i="7"/>
  <c r="X139" i="7"/>
  <c r="Y139" i="7" s="1"/>
  <c r="Z139" i="7"/>
  <c r="AA139" i="7"/>
  <c r="V140" i="7"/>
  <c r="W140" i="7"/>
  <c r="X140" i="7"/>
  <c r="Z140" i="7"/>
  <c r="AA140" i="7"/>
  <c r="V141" i="7"/>
  <c r="W141" i="7"/>
  <c r="X141" i="7"/>
  <c r="AA141" i="7" s="1"/>
  <c r="Z141" i="7"/>
  <c r="V142" i="7"/>
  <c r="W142" i="7"/>
  <c r="X142" i="7"/>
  <c r="Y142" i="7" s="1"/>
  <c r="Z142" i="7"/>
  <c r="V143" i="7"/>
  <c r="W143" i="7"/>
  <c r="X143" i="7"/>
  <c r="Y143" i="7" s="1"/>
  <c r="Z143" i="7"/>
  <c r="AA143" i="7"/>
  <c r="AB143" i="7" s="1"/>
  <c r="V144" i="7"/>
  <c r="W144" i="7"/>
  <c r="X144" i="7"/>
  <c r="AA144" i="7" s="1"/>
  <c r="AB144" i="7" s="1"/>
  <c r="Z144" i="7"/>
  <c r="V145" i="7"/>
  <c r="W145" i="7"/>
  <c r="X145" i="7"/>
  <c r="AA145" i="7" s="1"/>
  <c r="Z145" i="7"/>
  <c r="V146" i="7"/>
  <c r="W146" i="7"/>
  <c r="X146" i="7"/>
  <c r="AA146" i="7" s="1"/>
  <c r="AB146" i="7" s="1"/>
  <c r="Z146" i="7"/>
  <c r="V147" i="7"/>
  <c r="W147" i="7"/>
  <c r="X147" i="7"/>
  <c r="Y147" i="7" s="1"/>
  <c r="Z147" i="7"/>
  <c r="V148" i="7"/>
  <c r="W148" i="7"/>
  <c r="X148" i="7"/>
  <c r="Z148" i="7"/>
  <c r="V149" i="7"/>
  <c r="W149" i="7"/>
  <c r="X149" i="7"/>
  <c r="Y149" i="7" s="1"/>
  <c r="Z149" i="7"/>
  <c r="V150" i="7"/>
  <c r="W150" i="7"/>
  <c r="X150" i="7"/>
  <c r="Y150" i="7"/>
  <c r="Z150" i="7"/>
  <c r="AA150" i="7"/>
  <c r="AB150" i="7"/>
  <c r="V151" i="7"/>
  <c r="W151" i="7"/>
  <c r="X151" i="7"/>
  <c r="AB151" i="7" s="1"/>
  <c r="Z151" i="7"/>
  <c r="AA151" i="7"/>
  <c r="V152" i="7"/>
  <c r="W152" i="7"/>
  <c r="X152" i="7"/>
  <c r="AA152" i="7" s="1"/>
  <c r="Z152" i="7"/>
  <c r="V153" i="7"/>
  <c r="W153" i="7"/>
  <c r="X153" i="7"/>
  <c r="AA153" i="7" s="1"/>
  <c r="AB153" i="7" s="1"/>
  <c r="Z153" i="7"/>
  <c r="V154" i="7"/>
  <c r="W154" i="7"/>
  <c r="X154" i="7"/>
  <c r="AA154" i="7" s="1"/>
  <c r="Z154" i="7"/>
  <c r="V155" i="7"/>
  <c r="W155" i="7"/>
  <c r="X155" i="7"/>
  <c r="Y155" i="7" s="1"/>
  <c r="Z155" i="7"/>
  <c r="V156" i="7"/>
  <c r="W156" i="7"/>
  <c r="X156" i="7"/>
  <c r="AA156" i="7" s="1"/>
  <c r="Z156" i="7"/>
  <c r="V157" i="7"/>
  <c r="W157" i="7"/>
  <c r="X157" i="7"/>
  <c r="AA157" i="7" s="1"/>
  <c r="Z157" i="7"/>
  <c r="V158" i="7"/>
  <c r="W158" i="7"/>
  <c r="X158" i="7"/>
  <c r="Y158" i="7"/>
  <c r="Z158" i="7"/>
  <c r="AA158" i="7"/>
  <c r="V159" i="7"/>
  <c r="W159" i="7"/>
  <c r="X159" i="7"/>
  <c r="Z159" i="7"/>
  <c r="AA159" i="7"/>
  <c r="V160" i="7"/>
  <c r="W160" i="7"/>
  <c r="X160" i="7"/>
  <c r="AA160" i="7" s="1"/>
  <c r="Z160" i="7"/>
  <c r="V161" i="7"/>
  <c r="W161" i="7"/>
  <c r="X161" i="7"/>
  <c r="Z161" i="7"/>
  <c r="V162" i="7"/>
  <c r="W162" i="7"/>
  <c r="X162" i="7"/>
  <c r="AA162" i="7" s="1"/>
  <c r="Z162" i="7"/>
  <c r="V163" i="7"/>
  <c r="W163" i="7"/>
  <c r="X163" i="7"/>
  <c r="Y163" i="7" s="1"/>
  <c r="Z163" i="7"/>
  <c r="V164" i="7"/>
  <c r="W164" i="7"/>
  <c r="X164" i="7"/>
  <c r="AA164" i="7" s="1"/>
  <c r="Z164" i="7"/>
  <c r="V165" i="7"/>
  <c r="W165" i="7"/>
  <c r="X165" i="7"/>
  <c r="AA165" i="7" s="1"/>
  <c r="Z165" i="7"/>
  <c r="V166" i="7"/>
  <c r="W166" i="7"/>
  <c r="X166" i="7"/>
  <c r="AA166" i="7" s="1"/>
  <c r="Z166" i="7"/>
  <c r="V167" i="7"/>
  <c r="W167" i="7"/>
  <c r="X167" i="7"/>
  <c r="Z167" i="7"/>
  <c r="AA167" i="7"/>
  <c r="V168" i="7"/>
  <c r="W168" i="7"/>
  <c r="X168" i="7"/>
  <c r="AB168" i="7" s="1"/>
  <c r="Y168" i="7"/>
  <c r="Z168" i="7"/>
  <c r="AA168" i="7"/>
  <c r="V169" i="7"/>
  <c r="W169" i="7"/>
  <c r="X169" i="7"/>
  <c r="Z169" i="7"/>
  <c r="V170" i="7"/>
  <c r="W170" i="7"/>
  <c r="X170" i="7"/>
  <c r="AA170" i="7" s="1"/>
  <c r="Z170" i="7"/>
  <c r="V171" i="7"/>
  <c r="W171" i="7"/>
  <c r="X171" i="7"/>
  <c r="Y171" i="7" s="1"/>
  <c r="Z171" i="7"/>
  <c r="V172" i="7"/>
  <c r="W172" i="7"/>
  <c r="X172" i="7"/>
  <c r="AA172" i="7" s="1"/>
  <c r="Z172" i="7"/>
  <c r="V173" i="7"/>
  <c r="W173" i="7"/>
  <c r="X173" i="7"/>
  <c r="AA173" i="7" s="1"/>
  <c r="Z173" i="7"/>
  <c r="V174" i="7"/>
  <c r="W174" i="7"/>
  <c r="X174" i="7"/>
  <c r="Y174" i="7" s="1"/>
  <c r="Z174" i="7"/>
  <c r="AB174" i="7"/>
  <c r="V175" i="7"/>
  <c r="W175" i="7"/>
  <c r="X175" i="7"/>
  <c r="Y175" i="7" s="1"/>
  <c r="Z175" i="7"/>
  <c r="V176" i="7"/>
  <c r="W176" i="7"/>
  <c r="X176" i="7"/>
  <c r="Y176" i="7" s="1"/>
  <c r="Z176" i="7"/>
  <c r="V177" i="7"/>
  <c r="W177" i="7"/>
  <c r="X177" i="7"/>
  <c r="AB177" i="7" s="1"/>
  <c r="Z177" i="7"/>
  <c r="V178" i="7"/>
  <c r="W178" i="7"/>
  <c r="X178" i="7"/>
  <c r="AB178" i="7" s="1"/>
  <c r="Z178" i="7"/>
  <c r="V179" i="7"/>
  <c r="W179" i="7"/>
  <c r="X179" i="7"/>
  <c r="Z179" i="7"/>
  <c r="V180" i="7"/>
  <c r="W180" i="7"/>
  <c r="X180" i="7"/>
  <c r="AB180" i="7" s="1"/>
  <c r="Z180" i="7"/>
  <c r="V181" i="7"/>
  <c r="W181" i="7"/>
  <c r="X181" i="7"/>
  <c r="AA181" i="7" s="1"/>
  <c r="Y181" i="7"/>
  <c r="Z181" i="7"/>
  <c r="AB181" i="7"/>
  <c r="V182" i="7"/>
  <c r="W182" i="7"/>
  <c r="X182" i="7"/>
  <c r="Y182" i="7"/>
  <c r="Z182" i="7"/>
  <c r="AA182" i="7"/>
  <c r="AB182" i="7"/>
  <c r="V183" i="7"/>
  <c r="W183" i="7"/>
  <c r="X183" i="7"/>
  <c r="Y183" i="7" s="1"/>
  <c r="Z183" i="7"/>
  <c r="V184" i="7"/>
  <c r="W184" i="7"/>
  <c r="X184" i="7"/>
  <c r="AB184" i="7" s="1"/>
  <c r="Z184" i="7"/>
  <c r="V185" i="7"/>
  <c r="W185" i="7"/>
  <c r="X185" i="7"/>
  <c r="Z185" i="7"/>
  <c r="AB185" i="7"/>
  <c r="V186" i="7"/>
  <c r="W186" i="7"/>
  <c r="X186" i="7"/>
  <c r="AB186" i="7" s="1"/>
  <c r="Z186" i="7"/>
  <c r="V187" i="7"/>
  <c r="W187" i="7"/>
  <c r="X187" i="7"/>
  <c r="Z187" i="7"/>
  <c r="V188" i="7"/>
  <c r="W188" i="7"/>
  <c r="X188" i="7"/>
  <c r="AB188" i="7" s="1"/>
  <c r="Z188" i="7"/>
  <c r="V189" i="7"/>
  <c r="W189" i="7"/>
  <c r="X189" i="7"/>
  <c r="Y189" i="7" s="1"/>
  <c r="Z189" i="7"/>
  <c r="V190" i="7"/>
  <c r="W190" i="7"/>
  <c r="X190" i="7"/>
  <c r="AA190" i="7" s="1"/>
  <c r="Z190" i="7"/>
  <c r="V191" i="7"/>
  <c r="W191" i="7"/>
  <c r="X191" i="7"/>
  <c r="Y191" i="7" s="1"/>
  <c r="Z191" i="7"/>
  <c r="AA191" i="7"/>
  <c r="V192" i="7"/>
  <c r="W192" i="7"/>
  <c r="X192" i="7"/>
  <c r="Y192" i="7"/>
  <c r="Z192" i="7"/>
  <c r="AA192" i="7"/>
  <c r="AB192" i="7"/>
  <c r="V193" i="7"/>
  <c r="W193" i="7"/>
  <c r="X193" i="7"/>
  <c r="Y193" i="7" s="1"/>
  <c r="Z193" i="7"/>
  <c r="AA193" i="7"/>
  <c r="V194" i="7"/>
  <c r="W194" i="7"/>
  <c r="X194" i="7"/>
  <c r="AB194" i="7" s="1"/>
  <c r="Z194" i="7"/>
  <c r="AA194" i="7"/>
  <c r="V195" i="7"/>
  <c r="W195" i="7"/>
  <c r="X195" i="7"/>
  <c r="AB195" i="7" s="1"/>
  <c r="Z195" i="7"/>
  <c r="AA195" i="7"/>
  <c r="V196" i="7"/>
  <c r="W196" i="7"/>
  <c r="X196" i="7"/>
  <c r="AB196" i="7" s="1"/>
  <c r="Z196" i="7"/>
  <c r="AA196" i="7"/>
  <c r="V197" i="7"/>
  <c r="W197" i="7"/>
  <c r="X197" i="7"/>
  <c r="AB197" i="7" s="1"/>
  <c r="Z197" i="7"/>
  <c r="AA197" i="7"/>
  <c r="V198" i="7"/>
  <c r="W198" i="7"/>
  <c r="X198" i="7"/>
  <c r="AB198" i="7" s="1"/>
  <c r="Y198" i="7"/>
  <c r="Z198" i="7"/>
  <c r="AA198" i="7"/>
  <c r="V199" i="7"/>
  <c r="W199" i="7"/>
  <c r="X199" i="7"/>
  <c r="Y199" i="7" s="1"/>
  <c r="Z199" i="7"/>
  <c r="AA199" i="7"/>
  <c r="V19" i="7"/>
  <c r="W19" i="7"/>
  <c r="X19" i="7"/>
  <c r="AA19" i="7" s="1"/>
  <c r="AB19" i="7" s="1"/>
  <c r="Z19" i="7"/>
  <c r="V20" i="7"/>
  <c r="W20" i="7"/>
  <c r="X20" i="7"/>
  <c r="Z20" i="7"/>
  <c r="V21" i="7"/>
  <c r="W21" i="7"/>
  <c r="X21" i="7"/>
  <c r="Z21" i="7"/>
  <c r="V200" i="7"/>
  <c r="W200" i="7"/>
  <c r="X200" i="7"/>
  <c r="AA200" i="7" s="1"/>
  <c r="Z200" i="7"/>
  <c r="V201" i="7"/>
  <c r="W201" i="7"/>
  <c r="X201" i="7"/>
  <c r="AB201" i="7" s="1"/>
  <c r="Z201" i="7"/>
  <c r="V202" i="7"/>
  <c r="W202" i="7"/>
  <c r="X202" i="7"/>
  <c r="Y202" i="7" s="1"/>
  <c r="Z202" i="7"/>
  <c r="V203" i="7"/>
  <c r="W203" i="7"/>
  <c r="X203" i="7"/>
  <c r="Y203" i="7"/>
  <c r="Z203" i="7"/>
  <c r="AA203" i="7"/>
  <c r="AB203" i="7"/>
  <c r="V204" i="7"/>
  <c r="W204" i="7"/>
  <c r="X204" i="7"/>
  <c r="Y204" i="7" s="1"/>
  <c r="Z204" i="7"/>
  <c r="V205" i="7"/>
  <c r="W205" i="7"/>
  <c r="X205" i="7"/>
  <c r="AA205" i="7" s="1"/>
  <c r="Z205" i="7"/>
  <c r="V206" i="7"/>
  <c r="W206" i="7"/>
  <c r="X206" i="7"/>
  <c r="AB206" i="7" s="1"/>
  <c r="Z206" i="7"/>
  <c r="V207" i="7"/>
  <c r="W207" i="7"/>
  <c r="X207" i="7"/>
  <c r="AB207" i="7" s="1"/>
  <c r="Z207" i="7"/>
  <c r="V208" i="7"/>
  <c r="W208" i="7"/>
  <c r="X208" i="7"/>
  <c r="AA208" i="7" s="1"/>
  <c r="Z208" i="7"/>
  <c r="V209" i="7"/>
  <c r="W209" i="7"/>
  <c r="X209" i="7"/>
  <c r="AB209" i="7" s="1"/>
  <c r="Z209" i="7"/>
  <c r="V210" i="7"/>
  <c r="W210" i="7"/>
  <c r="X210" i="7"/>
  <c r="Y210" i="7" s="1"/>
  <c r="Z210" i="7"/>
  <c r="V211" i="7"/>
  <c r="W211" i="7"/>
  <c r="X211" i="7"/>
  <c r="AA211" i="7" s="1"/>
  <c r="Z211" i="7"/>
  <c r="V212" i="7"/>
  <c r="W212" i="7"/>
  <c r="X212" i="7"/>
  <c r="Y212" i="7" s="1"/>
  <c r="Z212" i="7"/>
  <c r="V213" i="7"/>
  <c r="W213" i="7"/>
  <c r="X213" i="7"/>
  <c r="Y213" i="7" s="1"/>
  <c r="Z213" i="7"/>
  <c r="AA213" i="7"/>
  <c r="AB213" i="7"/>
  <c r="V214" i="7"/>
  <c r="W214" i="7"/>
  <c r="X214" i="7"/>
  <c r="AB214" i="7" s="1"/>
  <c r="Z214" i="7"/>
  <c r="V215" i="7"/>
  <c r="W215" i="7"/>
  <c r="X215" i="7"/>
  <c r="AB215" i="7" s="1"/>
  <c r="Y215" i="7"/>
  <c r="Z215" i="7"/>
  <c r="V216" i="7"/>
  <c r="W216" i="7"/>
  <c r="X216" i="7"/>
  <c r="AA216" i="7" s="1"/>
  <c r="Z216" i="7"/>
  <c r="V217" i="7"/>
  <c r="W217" i="7"/>
  <c r="X217" i="7"/>
  <c r="AB217" i="7" s="1"/>
  <c r="Z217" i="7"/>
  <c r="V218" i="7"/>
  <c r="W218" i="7"/>
  <c r="X218" i="7"/>
  <c r="AB218" i="7" s="1"/>
  <c r="Z218" i="7"/>
  <c r="V219" i="7"/>
  <c r="W219" i="7"/>
  <c r="X219" i="7"/>
  <c r="AA219" i="7" s="1"/>
  <c r="Z219" i="7"/>
  <c r="V220" i="7"/>
  <c r="W220" i="7"/>
  <c r="X220" i="7"/>
  <c r="Y220" i="7" s="1"/>
  <c r="Z220" i="7"/>
  <c r="V221" i="7"/>
  <c r="W221" i="7"/>
  <c r="X221" i="7"/>
  <c r="Y221" i="7" s="1"/>
  <c r="Z221" i="7"/>
  <c r="AA221" i="7"/>
  <c r="V222" i="7"/>
  <c r="W222" i="7"/>
  <c r="X222" i="7"/>
  <c r="Y222" i="7" s="1"/>
  <c r="Z222" i="7"/>
  <c r="AA222" i="7"/>
  <c r="V223" i="7"/>
  <c r="W223" i="7"/>
  <c r="X223" i="7"/>
  <c r="AB223" i="7" s="1"/>
  <c r="Z223" i="7"/>
  <c r="AA223" i="7"/>
  <c r="V224" i="7"/>
  <c r="W224" i="7"/>
  <c r="X224" i="7"/>
  <c r="Y224" i="7" s="1"/>
  <c r="Z224" i="7"/>
  <c r="AA224" i="7"/>
  <c r="V225" i="7"/>
  <c r="W225" i="7"/>
  <c r="X225" i="7"/>
  <c r="AB225" i="7" s="1"/>
  <c r="Z225" i="7"/>
  <c r="AA225" i="7"/>
  <c r="V226" i="7"/>
  <c r="W226" i="7"/>
  <c r="X226" i="7"/>
  <c r="Y226" i="7" s="1"/>
  <c r="Z226" i="7"/>
  <c r="AA226" i="7"/>
  <c r="V227" i="7"/>
  <c r="W227" i="7"/>
  <c r="X227" i="7"/>
  <c r="Y227" i="7" s="1"/>
  <c r="Z227" i="7"/>
  <c r="AA227" i="7"/>
  <c r="V228" i="7"/>
  <c r="W228" i="7"/>
  <c r="X228" i="7"/>
  <c r="Y228" i="7" s="1"/>
  <c r="Z228" i="7"/>
  <c r="AA228" i="7"/>
  <c r="V229" i="7"/>
  <c r="W229" i="7"/>
  <c r="X229" i="7"/>
  <c r="AB229" i="7" s="1"/>
  <c r="Z229" i="7"/>
  <c r="AA229" i="7"/>
  <c r="V230" i="7"/>
  <c r="W230" i="7"/>
  <c r="X230" i="7"/>
  <c r="Y230" i="7" s="1"/>
  <c r="Z230" i="7"/>
  <c r="AA230" i="7"/>
  <c r="V231" i="7"/>
  <c r="W231" i="7"/>
  <c r="X231" i="7"/>
  <c r="AB231" i="7" s="1"/>
  <c r="Y231" i="7"/>
  <c r="Z231" i="7"/>
  <c r="AA231" i="7"/>
  <c r="V232" i="7"/>
  <c r="W232" i="7"/>
  <c r="X232" i="7"/>
  <c r="Y232" i="7" s="1"/>
  <c r="Z232" i="7"/>
  <c r="AA232" i="7"/>
  <c r="AB232" i="7"/>
  <c r="V233" i="7"/>
  <c r="W233" i="7"/>
  <c r="X233" i="7"/>
  <c r="AB233" i="7" s="1"/>
  <c r="Z233" i="7"/>
  <c r="AA233" i="7"/>
  <c r="V234" i="7"/>
  <c r="W234" i="7"/>
  <c r="X234" i="7"/>
  <c r="AB234" i="7" s="1"/>
  <c r="Z234" i="7"/>
  <c r="AA234" i="7"/>
  <c r="V235" i="7"/>
  <c r="W235" i="7"/>
  <c r="X235" i="7"/>
  <c r="Y235" i="7"/>
  <c r="Z235" i="7"/>
  <c r="AA235" i="7"/>
  <c r="AB235" i="7"/>
  <c r="V236" i="7"/>
  <c r="W236" i="7"/>
  <c r="X236" i="7"/>
  <c r="Y236" i="7" s="1"/>
  <c r="Z236" i="7"/>
  <c r="AA236" i="7"/>
  <c r="AB236" i="7"/>
  <c r="V237" i="7"/>
  <c r="W237" i="7"/>
  <c r="X237" i="7"/>
  <c r="Y237" i="7" s="1"/>
  <c r="Z237" i="7"/>
  <c r="AA237" i="7"/>
  <c r="V238" i="7"/>
  <c r="W238" i="7"/>
  <c r="X238" i="7"/>
  <c r="Y238" i="7" s="1"/>
  <c r="Z238" i="7"/>
  <c r="AA238" i="7"/>
  <c r="V239" i="7"/>
  <c r="W239" i="7"/>
  <c r="X239" i="7"/>
  <c r="AB239" i="7" s="1"/>
  <c r="Z239" i="7"/>
  <c r="AA239" i="7"/>
  <c r="V240" i="7"/>
  <c r="W240" i="7"/>
  <c r="X240" i="7"/>
  <c r="Y240" i="7" s="1"/>
  <c r="Z240" i="7"/>
  <c r="AA240" i="7"/>
  <c r="V241" i="7"/>
  <c r="W241" i="7"/>
  <c r="X241" i="7"/>
  <c r="AB241" i="7" s="1"/>
  <c r="Y241" i="7"/>
  <c r="Z241" i="7"/>
  <c r="AA241" i="7"/>
  <c r="V242" i="7"/>
  <c r="W242" i="7"/>
  <c r="X242" i="7"/>
  <c r="Y242" i="7" s="1"/>
  <c r="Z242" i="7"/>
  <c r="AA242" i="7"/>
  <c r="AB242" i="7"/>
  <c r="V243" i="7"/>
  <c r="W243" i="7"/>
  <c r="X243" i="7"/>
  <c r="AB243" i="7" s="1"/>
  <c r="Z243" i="7"/>
  <c r="AA243" i="7"/>
  <c r="V244" i="7"/>
  <c r="W244" i="7"/>
  <c r="X244" i="7"/>
  <c r="Y244" i="7" s="1"/>
  <c r="Z244" i="7"/>
  <c r="AA244" i="7"/>
  <c r="V245" i="7"/>
  <c r="W245" i="7"/>
  <c r="X245" i="7"/>
  <c r="AB245" i="7" s="1"/>
  <c r="Y245" i="7"/>
  <c r="Z245" i="7"/>
  <c r="AA245" i="7"/>
  <c r="V246" i="7"/>
  <c r="W246" i="7"/>
  <c r="X246" i="7"/>
  <c r="Y246" i="7" s="1"/>
  <c r="Z246" i="7"/>
  <c r="AA246" i="7"/>
  <c r="V247" i="7"/>
  <c r="W247" i="7"/>
  <c r="X247" i="7"/>
  <c r="AB247" i="7" s="1"/>
  <c r="Z247" i="7"/>
  <c r="AA247" i="7"/>
  <c r="V248" i="7"/>
  <c r="W248" i="7"/>
  <c r="X248" i="7"/>
  <c r="Y248" i="7" s="1"/>
  <c r="Z248" i="7"/>
  <c r="AA248" i="7"/>
  <c r="V249" i="7"/>
  <c r="W249" i="7"/>
  <c r="X249" i="7"/>
  <c r="Z249" i="7"/>
  <c r="AA249" i="7"/>
  <c r="V250" i="7"/>
  <c r="W250" i="7"/>
  <c r="X250" i="7"/>
  <c r="AB250" i="7" s="1"/>
  <c r="Z250" i="7"/>
  <c r="AA250" i="7"/>
  <c r="V251" i="7"/>
  <c r="W251" i="7"/>
  <c r="X251" i="7"/>
  <c r="AB251" i="7" s="1"/>
  <c r="Y251" i="7"/>
  <c r="Z251" i="7"/>
  <c r="AA251" i="7"/>
  <c r="V252" i="7"/>
  <c r="W252" i="7"/>
  <c r="X252" i="7"/>
  <c r="Y252" i="7" s="1"/>
  <c r="Z252" i="7"/>
  <c r="AA252" i="7"/>
  <c r="V253" i="7"/>
  <c r="W253" i="7"/>
  <c r="X253" i="7"/>
  <c r="Y253" i="7"/>
  <c r="Z253" i="7"/>
  <c r="AA253" i="7"/>
  <c r="AB253" i="7"/>
  <c r="V254" i="7"/>
  <c r="W254" i="7"/>
  <c r="X254" i="7"/>
  <c r="Y254" i="7" s="1"/>
  <c r="Z254" i="7"/>
  <c r="AA254" i="7"/>
  <c r="V255" i="7"/>
  <c r="W255" i="7"/>
  <c r="X255" i="7"/>
  <c r="AB255" i="7" s="1"/>
  <c r="Z255" i="7"/>
  <c r="AA255" i="7"/>
  <c r="V256" i="7"/>
  <c r="W256" i="7"/>
  <c r="X256" i="7"/>
  <c r="Z256" i="7"/>
  <c r="AA256" i="7"/>
  <c r="V257" i="7"/>
  <c r="W257" i="7"/>
  <c r="X257" i="7"/>
  <c r="AB257" i="7" s="1"/>
  <c r="Z257" i="7"/>
  <c r="AA257" i="7"/>
  <c r="V258" i="7"/>
  <c r="W258" i="7"/>
  <c r="X258" i="7"/>
  <c r="Y258" i="7" s="1"/>
  <c r="Z258" i="7"/>
  <c r="AA258" i="7"/>
  <c r="V259" i="7"/>
  <c r="W259" i="7"/>
  <c r="X259" i="7"/>
  <c r="Y259" i="7"/>
  <c r="Z259" i="7"/>
  <c r="AA259" i="7"/>
  <c r="AB259" i="7"/>
  <c r="V260" i="7"/>
  <c r="W260" i="7"/>
  <c r="X260" i="7"/>
  <c r="Z260" i="7"/>
  <c r="AA260" i="7"/>
  <c r="V261" i="7"/>
  <c r="W261" i="7"/>
  <c r="X261" i="7"/>
  <c r="Y261" i="7" s="1"/>
  <c r="Z261" i="7"/>
  <c r="AA261" i="7"/>
  <c r="V262" i="7"/>
  <c r="W262" i="7"/>
  <c r="X262" i="7"/>
  <c r="Y262" i="7" s="1"/>
  <c r="Z262" i="7"/>
  <c r="AA262" i="7"/>
  <c r="V263" i="7"/>
  <c r="W263" i="7"/>
  <c r="X263" i="7"/>
  <c r="AB263" i="7" s="1"/>
  <c r="Z263" i="7"/>
  <c r="AA263" i="7"/>
  <c r="V264" i="7"/>
  <c r="W264" i="7"/>
  <c r="X264" i="7"/>
  <c r="Y264" i="7" s="1"/>
  <c r="Z264" i="7"/>
  <c r="AA264" i="7"/>
  <c r="V265" i="7"/>
  <c r="W265" i="7"/>
  <c r="X265" i="7"/>
  <c r="Z265" i="7"/>
  <c r="AA265" i="7"/>
  <c r="V266" i="7"/>
  <c r="W266" i="7"/>
  <c r="X266" i="7"/>
  <c r="AB266" i="7" s="1"/>
  <c r="Z266" i="7"/>
  <c r="AA266" i="7"/>
  <c r="J106" i="11"/>
  <c r="I106" i="11"/>
  <c r="B105" i="11"/>
  <c r="B121" i="11"/>
  <c r="I122" i="11"/>
  <c r="J122" i="11"/>
  <c r="J74" i="11"/>
  <c r="V273" i="7"/>
  <c r="W273" i="7"/>
  <c r="X273" i="7"/>
  <c r="Y273" i="7" s="1"/>
  <c r="Z273" i="7"/>
  <c r="AA273" i="7"/>
  <c r="V274" i="7"/>
  <c r="W274" i="7"/>
  <c r="X274" i="7"/>
  <c r="Y274" i="7" s="1"/>
  <c r="Z274" i="7"/>
  <c r="AA274" i="7"/>
  <c r="V275" i="7"/>
  <c r="W275" i="7"/>
  <c r="X275" i="7"/>
  <c r="Y275" i="7" s="1"/>
  <c r="Z275" i="7"/>
  <c r="AA275" i="7"/>
  <c r="V276" i="7"/>
  <c r="W276" i="7"/>
  <c r="X276" i="7"/>
  <c r="AB276" i="7" s="1"/>
  <c r="Z276" i="7"/>
  <c r="AA276" i="7"/>
  <c r="V277" i="7"/>
  <c r="W277" i="7"/>
  <c r="X277" i="7"/>
  <c r="Z277" i="7"/>
  <c r="AA277" i="7"/>
  <c r="V278" i="7"/>
  <c r="W278" i="7"/>
  <c r="X278" i="7"/>
  <c r="AB278" i="7" s="1"/>
  <c r="Z278" i="7"/>
  <c r="AA278" i="7"/>
  <c r="V279" i="7"/>
  <c r="W279" i="7"/>
  <c r="X279" i="7"/>
  <c r="Y279" i="7" s="1"/>
  <c r="Z279" i="7"/>
  <c r="AA279" i="7"/>
  <c r="V280" i="7"/>
  <c r="W280" i="7"/>
  <c r="X280" i="7"/>
  <c r="Y280" i="7" s="1"/>
  <c r="Z280" i="7"/>
  <c r="AA280" i="7"/>
  <c r="V281" i="7"/>
  <c r="W281" i="7"/>
  <c r="X281" i="7"/>
  <c r="Z281" i="7"/>
  <c r="AA281" i="7"/>
  <c r="V282" i="7"/>
  <c r="W282" i="7"/>
  <c r="X282" i="7"/>
  <c r="Y282" i="7" s="1"/>
  <c r="Z282" i="7"/>
  <c r="AA282" i="7"/>
  <c r="V283" i="7"/>
  <c r="W283" i="7"/>
  <c r="X283" i="7"/>
  <c r="Y283" i="7" s="1"/>
  <c r="Z283" i="7"/>
  <c r="AA283" i="7"/>
  <c r="V284" i="7"/>
  <c r="W284" i="7"/>
  <c r="X284" i="7"/>
  <c r="AB284" i="7" s="1"/>
  <c r="Z284" i="7"/>
  <c r="AA284" i="7"/>
  <c r="V285" i="7"/>
  <c r="W285" i="7"/>
  <c r="X285" i="7"/>
  <c r="AB285" i="7" s="1"/>
  <c r="Z285" i="7"/>
  <c r="AA285" i="7"/>
  <c r="V286" i="7"/>
  <c r="W286" i="7"/>
  <c r="X286" i="7"/>
  <c r="Z286" i="7"/>
  <c r="AA286" i="7"/>
  <c r="V287" i="7"/>
  <c r="W287" i="7"/>
  <c r="X287" i="7"/>
  <c r="AB287" i="7" s="1"/>
  <c r="Y287" i="7"/>
  <c r="Z287" i="7"/>
  <c r="AA287" i="7"/>
  <c r="V288" i="7"/>
  <c r="W288" i="7"/>
  <c r="X288" i="7"/>
  <c r="AB288" i="7" s="1"/>
  <c r="Z288" i="7"/>
  <c r="AA288" i="7"/>
  <c r="V289" i="7"/>
  <c r="W289" i="7"/>
  <c r="X289" i="7"/>
  <c r="Y289" i="7" s="1"/>
  <c r="Z289" i="7"/>
  <c r="AA289" i="7"/>
  <c r="V290" i="7"/>
  <c r="W290" i="7"/>
  <c r="X290" i="7"/>
  <c r="Y290" i="7" s="1"/>
  <c r="Z290" i="7"/>
  <c r="AA290" i="7"/>
  <c r="V291" i="7"/>
  <c r="W291" i="7"/>
  <c r="X291" i="7"/>
  <c r="Y291" i="7" s="1"/>
  <c r="Z291" i="7"/>
  <c r="AA291" i="7"/>
  <c r="AB291" i="7"/>
  <c r="V292" i="7"/>
  <c r="W292" i="7"/>
  <c r="X292" i="7"/>
  <c r="AB292" i="7" s="1"/>
  <c r="Z292" i="7"/>
  <c r="AA292" i="7"/>
  <c r="V293" i="7"/>
  <c r="W293" i="7"/>
  <c r="X293" i="7"/>
  <c r="Z293" i="7"/>
  <c r="AA293" i="7"/>
  <c r="V294" i="7"/>
  <c r="W294" i="7"/>
  <c r="X294" i="7"/>
  <c r="AB294" i="7" s="1"/>
  <c r="Y294" i="7"/>
  <c r="Z294" i="7"/>
  <c r="AA294" i="7"/>
  <c r="V295" i="7"/>
  <c r="W295" i="7"/>
  <c r="X295" i="7"/>
  <c r="Y295" i="7" s="1"/>
  <c r="Z295" i="7"/>
  <c r="AA295" i="7"/>
  <c r="V296" i="7"/>
  <c r="W296" i="7"/>
  <c r="X296" i="7"/>
  <c r="AB296" i="7" s="1"/>
  <c r="Z296" i="7"/>
  <c r="AA296" i="7"/>
  <c r="V297" i="7"/>
  <c r="W297" i="7"/>
  <c r="X297" i="7"/>
  <c r="Z297" i="7"/>
  <c r="AA297" i="7"/>
  <c r="V298" i="7"/>
  <c r="W298" i="7"/>
  <c r="X298" i="7"/>
  <c r="AB298" i="7" s="1"/>
  <c r="Z298" i="7"/>
  <c r="AA298" i="7"/>
  <c r="V299" i="7"/>
  <c r="W299" i="7"/>
  <c r="X299" i="7"/>
  <c r="Y299" i="7" s="1"/>
  <c r="Z299" i="7"/>
  <c r="AA299" i="7"/>
  <c r="V300" i="7"/>
  <c r="W300" i="7"/>
  <c r="X300" i="7"/>
  <c r="AB300" i="7" s="1"/>
  <c r="Y300" i="7"/>
  <c r="Z300" i="7"/>
  <c r="AA300" i="7"/>
  <c r="V301" i="7"/>
  <c r="W301" i="7"/>
  <c r="X301" i="7"/>
  <c r="Y301" i="7" s="1"/>
  <c r="Z301" i="7"/>
  <c r="AA301" i="7"/>
  <c r="AB301" i="7"/>
  <c r="V302" i="7"/>
  <c r="W302" i="7"/>
  <c r="X302" i="7"/>
  <c r="Z302" i="7"/>
  <c r="AA302" i="7"/>
  <c r="V303" i="7"/>
  <c r="W303" i="7"/>
  <c r="X303" i="7"/>
  <c r="AB303" i="7" s="1"/>
  <c r="Z303" i="7"/>
  <c r="AA303" i="7"/>
  <c r="V304" i="7"/>
  <c r="W304" i="7"/>
  <c r="X304" i="7"/>
  <c r="AB304" i="7" s="1"/>
  <c r="Y304" i="7"/>
  <c r="Z304" i="7"/>
  <c r="AA304" i="7"/>
  <c r="V305" i="7"/>
  <c r="W305" i="7"/>
  <c r="X305" i="7"/>
  <c r="AB305" i="7" s="1"/>
  <c r="Z305" i="7"/>
  <c r="AA305" i="7"/>
  <c r="V306" i="7"/>
  <c r="W306" i="7"/>
  <c r="X306" i="7"/>
  <c r="AB306" i="7" s="1"/>
  <c r="Y306" i="7"/>
  <c r="Z306" i="7"/>
  <c r="AA306" i="7"/>
  <c r="V307" i="7"/>
  <c r="W307" i="7"/>
  <c r="X307" i="7"/>
  <c r="Y307" i="7" s="1"/>
  <c r="Z307" i="7"/>
  <c r="AA307" i="7"/>
  <c r="V308" i="7"/>
  <c r="W308" i="7"/>
  <c r="X308" i="7"/>
  <c r="Z308" i="7"/>
  <c r="AA308" i="7"/>
  <c r="V309" i="7"/>
  <c r="W309" i="7"/>
  <c r="X309" i="7"/>
  <c r="AB309" i="7" s="1"/>
  <c r="Z309" i="7"/>
  <c r="AA309" i="7"/>
  <c r="V310" i="7"/>
  <c r="W310" i="7"/>
  <c r="X310" i="7"/>
  <c r="AB310" i="7" s="1"/>
  <c r="Z310" i="7"/>
  <c r="AA310" i="7"/>
  <c r="V311" i="7"/>
  <c r="W311" i="7"/>
  <c r="X311" i="7"/>
  <c r="AB311" i="7" s="1"/>
  <c r="Z311" i="7"/>
  <c r="AA311" i="7"/>
  <c r="V312" i="7"/>
  <c r="W312" i="7"/>
  <c r="X312" i="7"/>
  <c r="AB312" i="7" s="1"/>
  <c r="Z312" i="7"/>
  <c r="AA312" i="7"/>
  <c r="V313" i="7"/>
  <c r="W313" i="7"/>
  <c r="X313" i="7"/>
  <c r="Y313" i="7"/>
  <c r="Z313" i="7"/>
  <c r="AA313" i="7"/>
  <c r="AB313" i="7"/>
  <c r="V314" i="7"/>
  <c r="W314" i="7"/>
  <c r="X314" i="7"/>
  <c r="Y314" i="7" s="1"/>
  <c r="Z314" i="7"/>
  <c r="AA314" i="7"/>
  <c r="AB314" i="7"/>
  <c r="V315" i="7"/>
  <c r="W315" i="7"/>
  <c r="X315" i="7"/>
  <c r="Y315" i="7" s="1"/>
  <c r="Z315" i="7"/>
  <c r="AA315" i="7"/>
  <c r="AB315" i="7"/>
  <c r="V316" i="7"/>
  <c r="W316" i="7"/>
  <c r="X316" i="7"/>
  <c r="Z316" i="7"/>
  <c r="AA316" i="7"/>
  <c r="V317" i="7"/>
  <c r="W317" i="7"/>
  <c r="X317" i="7"/>
  <c r="AB317" i="7" s="1"/>
  <c r="Z317" i="7"/>
  <c r="AA317" i="7"/>
  <c r="V318" i="7"/>
  <c r="W318" i="7"/>
  <c r="X318" i="7"/>
  <c r="AB318" i="7" s="1"/>
  <c r="Z318" i="7"/>
  <c r="AA318" i="7"/>
  <c r="V319" i="7"/>
  <c r="W319" i="7"/>
  <c r="X319" i="7"/>
  <c r="AB319" i="7" s="1"/>
  <c r="Z319" i="7"/>
  <c r="AA319" i="7"/>
  <c r="V320" i="7"/>
  <c r="W320" i="7"/>
  <c r="X320" i="7"/>
  <c r="AB320" i="7" s="1"/>
  <c r="Z320" i="7"/>
  <c r="AA320" i="7"/>
  <c r="V321" i="7"/>
  <c r="W321" i="7"/>
  <c r="X321" i="7"/>
  <c r="Y321" i="7" s="1"/>
  <c r="Z321" i="7"/>
  <c r="AA321" i="7"/>
  <c r="AB321" i="7"/>
  <c r="V322" i="7"/>
  <c r="W322" i="7"/>
  <c r="X322" i="7"/>
  <c r="Y322" i="7" s="1"/>
  <c r="Z322" i="7"/>
  <c r="AA322" i="7"/>
  <c r="V323" i="7"/>
  <c r="W323" i="7"/>
  <c r="X323" i="7"/>
  <c r="AB323" i="7" s="1"/>
  <c r="Y323" i="7"/>
  <c r="Z323" i="7"/>
  <c r="AA323" i="7"/>
  <c r="V324" i="7"/>
  <c r="W324" i="7"/>
  <c r="X324" i="7"/>
  <c r="Z324" i="7"/>
  <c r="AA324" i="7"/>
  <c r="V325" i="7"/>
  <c r="W325" i="7"/>
  <c r="X325" i="7"/>
  <c r="AB325" i="7" s="1"/>
  <c r="Z325" i="7"/>
  <c r="AA325" i="7"/>
  <c r="V326" i="7"/>
  <c r="W326" i="7"/>
  <c r="X326" i="7"/>
  <c r="AB326" i="7" s="1"/>
  <c r="Z326" i="7"/>
  <c r="AA326" i="7"/>
  <c r="V327" i="7"/>
  <c r="W327" i="7"/>
  <c r="X327" i="7"/>
  <c r="AB327" i="7" s="1"/>
  <c r="Z327" i="7"/>
  <c r="AA327" i="7"/>
  <c r="V328" i="7"/>
  <c r="W328" i="7"/>
  <c r="X328" i="7"/>
  <c r="AB328" i="7" s="1"/>
  <c r="Z328" i="7"/>
  <c r="AA328" i="7"/>
  <c r="V329" i="7"/>
  <c r="W329" i="7"/>
  <c r="X329" i="7"/>
  <c r="AB329" i="7" s="1"/>
  <c r="Y329" i="7"/>
  <c r="Z329" i="7"/>
  <c r="AA329" i="7"/>
  <c r="V330" i="7"/>
  <c r="W330" i="7"/>
  <c r="X330" i="7"/>
  <c r="Y330" i="7" s="1"/>
  <c r="Z330" i="7"/>
  <c r="AA330" i="7"/>
  <c r="V331" i="7"/>
  <c r="W331" i="7"/>
  <c r="X331" i="7"/>
  <c r="Y331" i="7"/>
  <c r="Z331" i="7"/>
  <c r="AA331" i="7"/>
  <c r="AB331" i="7"/>
  <c r="V332" i="7"/>
  <c r="W332" i="7"/>
  <c r="X332" i="7"/>
  <c r="Z332" i="7"/>
  <c r="AA332" i="7"/>
  <c r="V333" i="7"/>
  <c r="W333" i="7"/>
  <c r="X333" i="7"/>
  <c r="AB333" i="7" s="1"/>
  <c r="Z333" i="7"/>
  <c r="AA333" i="7"/>
  <c r="V334" i="7"/>
  <c r="W334" i="7"/>
  <c r="X334" i="7"/>
  <c r="AB334" i="7" s="1"/>
  <c r="Z334" i="7"/>
  <c r="AA334" i="7"/>
  <c r="V335" i="7"/>
  <c r="W335" i="7"/>
  <c r="X335" i="7"/>
  <c r="AB335" i="7" s="1"/>
  <c r="Z335" i="7"/>
  <c r="AA335" i="7"/>
  <c r="V336" i="7"/>
  <c r="W336" i="7"/>
  <c r="X336" i="7"/>
  <c r="AB336" i="7" s="1"/>
  <c r="Z336" i="7"/>
  <c r="AA336" i="7"/>
  <c r="V337" i="7"/>
  <c r="W337" i="7"/>
  <c r="X337" i="7"/>
  <c r="Y337" i="7"/>
  <c r="Z337" i="7"/>
  <c r="AA337" i="7"/>
  <c r="AB337" i="7"/>
  <c r="V338" i="7"/>
  <c r="W338" i="7"/>
  <c r="X338" i="7"/>
  <c r="Y338" i="7" s="1"/>
  <c r="Z338" i="7"/>
  <c r="AA338" i="7"/>
  <c r="AB338" i="7"/>
  <c r="V339" i="7"/>
  <c r="W339" i="7"/>
  <c r="X339" i="7"/>
  <c r="Y339" i="7" s="1"/>
  <c r="Z339" i="7"/>
  <c r="AA339" i="7"/>
  <c r="AB339" i="7"/>
  <c r="V340" i="7"/>
  <c r="W340" i="7"/>
  <c r="X340" i="7"/>
  <c r="Z340" i="7"/>
  <c r="AA340" i="7"/>
  <c r="V341" i="7"/>
  <c r="W341" i="7"/>
  <c r="X341" i="7"/>
  <c r="AB341" i="7" s="1"/>
  <c r="Z341" i="7"/>
  <c r="AA341" i="7"/>
  <c r="V342" i="7"/>
  <c r="W342" i="7"/>
  <c r="X342" i="7"/>
  <c r="AB342" i="7" s="1"/>
  <c r="Z342" i="7"/>
  <c r="AA342" i="7"/>
  <c r="V343" i="7"/>
  <c r="W343" i="7"/>
  <c r="X343" i="7"/>
  <c r="AB343" i="7" s="1"/>
  <c r="Z343" i="7"/>
  <c r="AA343" i="7"/>
  <c r="V344" i="7"/>
  <c r="W344" i="7"/>
  <c r="X344" i="7"/>
  <c r="Y344" i="7"/>
  <c r="Z344" i="7"/>
  <c r="AA344" i="7"/>
  <c r="AB344" i="7"/>
  <c r="V345" i="7"/>
  <c r="W345" i="7"/>
  <c r="X345" i="7"/>
  <c r="Y345" i="7"/>
  <c r="Z345" i="7"/>
  <c r="AA345" i="7"/>
  <c r="AB345" i="7"/>
  <c r="V346" i="7"/>
  <c r="W346" i="7"/>
  <c r="X346" i="7"/>
  <c r="Y346" i="7" s="1"/>
  <c r="Z346" i="7"/>
  <c r="AA346" i="7"/>
  <c r="AB346" i="7"/>
  <c r="V347" i="7"/>
  <c r="W347" i="7"/>
  <c r="X347" i="7"/>
  <c r="Y347" i="7" s="1"/>
  <c r="Z347" i="7"/>
  <c r="AA347" i="7"/>
  <c r="V348" i="7"/>
  <c r="W348" i="7"/>
  <c r="X348" i="7"/>
  <c r="Z348" i="7"/>
  <c r="AA348" i="7"/>
  <c r="V349" i="7"/>
  <c r="W349" i="7"/>
  <c r="X349" i="7"/>
  <c r="AB349" i="7" s="1"/>
  <c r="Z349" i="7"/>
  <c r="AA349" i="7"/>
  <c r="V350" i="7"/>
  <c r="W350" i="7"/>
  <c r="X350" i="7"/>
  <c r="AB350" i="7" s="1"/>
  <c r="Z350" i="7"/>
  <c r="AA350" i="7"/>
  <c r="V351" i="7"/>
  <c r="W351" i="7"/>
  <c r="X351" i="7"/>
  <c r="AB351" i="7" s="1"/>
  <c r="Z351" i="7"/>
  <c r="AA351" i="7"/>
  <c r="V352" i="7"/>
  <c r="W352" i="7"/>
  <c r="X352" i="7"/>
  <c r="Y352" i="7" s="1"/>
  <c r="Z352" i="7"/>
  <c r="AA352" i="7"/>
  <c r="AB352" i="7"/>
  <c r="V353" i="7"/>
  <c r="W353" i="7"/>
  <c r="X353" i="7"/>
  <c r="Y353" i="7"/>
  <c r="Z353" i="7"/>
  <c r="AA353" i="7"/>
  <c r="AB353" i="7"/>
  <c r="V354" i="7"/>
  <c r="W354" i="7"/>
  <c r="X354" i="7"/>
  <c r="Y354" i="7" s="1"/>
  <c r="Z354" i="7"/>
  <c r="AA354" i="7"/>
  <c r="V355" i="7"/>
  <c r="W355" i="7"/>
  <c r="X355" i="7"/>
  <c r="Y355" i="7" s="1"/>
  <c r="Z355" i="7"/>
  <c r="AA355" i="7"/>
  <c r="V356" i="7"/>
  <c r="W356" i="7"/>
  <c r="X356" i="7"/>
  <c r="Z356" i="7"/>
  <c r="AA356" i="7"/>
  <c r="V357" i="7"/>
  <c r="W357" i="7"/>
  <c r="X357" i="7"/>
  <c r="AB357" i="7" s="1"/>
  <c r="Z357" i="7"/>
  <c r="AA357" i="7"/>
  <c r="V358" i="7"/>
  <c r="W358" i="7"/>
  <c r="X358" i="7"/>
  <c r="AB358" i="7" s="1"/>
  <c r="Z358" i="7"/>
  <c r="AA358" i="7"/>
  <c r="V359" i="7"/>
  <c r="W359" i="7"/>
  <c r="X359" i="7"/>
  <c r="AB359" i="7" s="1"/>
  <c r="Z359" i="7"/>
  <c r="AA359" i="7"/>
  <c r="V360" i="7"/>
  <c r="W360" i="7"/>
  <c r="X360" i="7"/>
  <c r="AB360" i="7" s="1"/>
  <c r="Z360" i="7"/>
  <c r="AA360" i="7"/>
  <c r="V361" i="7"/>
  <c r="W361" i="7"/>
  <c r="X361" i="7"/>
  <c r="AB361" i="7" s="1"/>
  <c r="Z361" i="7"/>
  <c r="AA361" i="7"/>
  <c r="V362" i="7"/>
  <c r="W362" i="7"/>
  <c r="X362" i="7"/>
  <c r="Y362" i="7" s="1"/>
  <c r="Z362" i="7"/>
  <c r="AA362" i="7"/>
  <c r="V363" i="7"/>
  <c r="W363" i="7"/>
  <c r="X363" i="7"/>
  <c r="Y363" i="7" s="1"/>
  <c r="Z363" i="7"/>
  <c r="AA363" i="7"/>
  <c r="V364" i="7"/>
  <c r="W364" i="7"/>
  <c r="X364" i="7"/>
  <c r="Z364" i="7"/>
  <c r="AA364" i="7"/>
  <c r="V365" i="7"/>
  <c r="W365" i="7"/>
  <c r="X365" i="7"/>
  <c r="AB365" i="7" s="1"/>
  <c r="Z365" i="7"/>
  <c r="AA365" i="7"/>
  <c r="V366" i="7"/>
  <c r="W366" i="7"/>
  <c r="X366" i="7"/>
  <c r="AB366" i="7" s="1"/>
  <c r="Z366" i="7"/>
  <c r="AA366" i="7"/>
  <c r="V367" i="7"/>
  <c r="W367" i="7"/>
  <c r="X367" i="7"/>
  <c r="AB367" i="7" s="1"/>
  <c r="Z367" i="7"/>
  <c r="AA367" i="7"/>
  <c r="V368" i="7"/>
  <c r="W368" i="7"/>
  <c r="X368" i="7"/>
  <c r="AB368" i="7" s="1"/>
  <c r="Y368" i="7"/>
  <c r="Z368" i="7"/>
  <c r="AA368" i="7"/>
  <c r="V369" i="7"/>
  <c r="W369" i="7"/>
  <c r="X369" i="7"/>
  <c r="Y369" i="7" s="1"/>
  <c r="Z369" i="7"/>
  <c r="AA369" i="7"/>
  <c r="V370" i="7"/>
  <c r="W370" i="7"/>
  <c r="X370" i="7"/>
  <c r="Y370" i="7" s="1"/>
  <c r="Z370" i="7"/>
  <c r="AA370" i="7"/>
  <c r="AB370" i="7"/>
  <c r="V371" i="7"/>
  <c r="W371" i="7"/>
  <c r="X371" i="7"/>
  <c r="Y371" i="7" s="1"/>
  <c r="Z371" i="7"/>
  <c r="AA371" i="7"/>
  <c r="V372" i="7"/>
  <c r="W372" i="7"/>
  <c r="X372" i="7"/>
  <c r="Z372" i="7"/>
  <c r="AA372" i="7"/>
  <c r="V373" i="7"/>
  <c r="W373" i="7"/>
  <c r="X373" i="7"/>
  <c r="AB373" i="7" s="1"/>
  <c r="Z373" i="7"/>
  <c r="AA373" i="7"/>
  <c r="V374" i="7"/>
  <c r="W374" i="7"/>
  <c r="X374" i="7"/>
  <c r="AB374" i="7" s="1"/>
  <c r="Z374" i="7"/>
  <c r="AA374" i="7"/>
  <c r="V375" i="7"/>
  <c r="W375" i="7"/>
  <c r="X375" i="7"/>
  <c r="AB375" i="7" s="1"/>
  <c r="Z375" i="7"/>
  <c r="AA375" i="7"/>
  <c r="V376" i="7"/>
  <c r="W376" i="7"/>
  <c r="X376" i="7"/>
  <c r="Y376" i="7"/>
  <c r="Z376" i="7"/>
  <c r="AA376" i="7"/>
  <c r="AB376" i="7"/>
  <c r="V377" i="7"/>
  <c r="W377" i="7"/>
  <c r="X377" i="7"/>
  <c r="Y377" i="7" s="1"/>
  <c r="Z377" i="7"/>
  <c r="AA377" i="7"/>
  <c r="AB377" i="7"/>
  <c r="V378" i="7"/>
  <c r="W378" i="7"/>
  <c r="X378" i="7"/>
  <c r="Y378" i="7" s="1"/>
  <c r="Z378" i="7"/>
  <c r="AA378" i="7"/>
  <c r="V379" i="7"/>
  <c r="W379" i="7"/>
  <c r="X379" i="7"/>
  <c r="AB379" i="7" s="1"/>
  <c r="Y379" i="7"/>
  <c r="Z379" i="7"/>
  <c r="AA379" i="7"/>
  <c r="V380" i="7"/>
  <c r="W380" i="7"/>
  <c r="X380" i="7"/>
  <c r="Z380" i="7"/>
  <c r="AA380" i="7"/>
  <c r="V381" i="7"/>
  <c r="W381" i="7"/>
  <c r="X381" i="7"/>
  <c r="AB381" i="7" s="1"/>
  <c r="Y381" i="7"/>
  <c r="Z381" i="7"/>
  <c r="AA381" i="7"/>
  <c r="V382" i="7"/>
  <c r="W382" i="7"/>
  <c r="X382" i="7"/>
  <c r="AB382" i="7" s="1"/>
  <c r="Z382" i="7"/>
  <c r="AA382" i="7"/>
  <c r="V383" i="7"/>
  <c r="W383" i="7"/>
  <c r="X383" i="7"/>
  <c r="AB383" i="7" s="1"/>
  <c r="Z383" i="7"/>
  <c r="AA383" i="7"/>
  <c r="V384" i="7"/>
  <c r="W384" i="7"/>
  <c r="X384" i="7"/>
  <c r="Y384" i="7" s="1"/>
  <c r="Z384" i="7"/>
  <c r="AA384" i="7"/>
  <c r="AB384" i="7"/>
  <c r="V385" i="7"/>
  <c r="W385" i="7"/>
  <c r="X385" i="7"/>
  <c r="Y385" i="7" s="1"/>
  <c r="Z385" i="7"/>
  <c r="AA385" i="7"/>
  <c r="V386" i="7"/>
  <c r="W386" i="7"/>
  <c r="X386" i="7"/>
  <c r="Y386" i="7" s="1"/>
  <c r="Z386" i="7"/>
  <c r="AA386" i="7"/>
  <c r="V387" i="7"/>
  <c r="W387" i="7"/>
  <c r="X387" i="7"/>
  <c r="AB387" i="7" s="1"/>
  <c r="Y387" i="7"/>
  <c r="Z387" i="7"/>
  <c r="AA387" i="7"/>
  <c r="V388" i="7"/>
  <c r="W388" i="7"/>
  <c r="X388" i="7"/>
  <c r="Z388" i="7"/>
  <c r="AA388" i="7"/>
  <c r="V389" i="7"/>
  <c r="W389" i="7"/>
  <c r="X389" i="7"/>
  <c r="AB389" i="7" s="1"/>
  <c r="Z389" i="7"/>
  <c r="AA389" i="7"/>
  <c r="V390" i="7"/>
  <c r="W390" i="7"/>
  <c r="X390" i="7"/>
  <c r="AB390" i="7" s="1"/>
  <c r="Z390" i="7"/>
  <c r="AA390" i="7"/>
  <c r="V391" i="7"/>
  <c r="W391" i="7"/>
  <c r="X391" i="7"/>
  <c r="AB391" i="7" s="1"/>
  <c r="Z391" i="7"/>
  <c r="AA391" i="7"/>
  <c r="V392" i="7"/>
  <c r="W392" i="7"/>
  <c r="X392" i="7"/>
  <c r="AB392" i="7" s="1"/>
  <c r="Y392" i="7"/>
  <c r="Z392" i="7"/>
  <c r="AA392" i="7"/>
  <c r="V393" i="7"/>
  <c r="W393" i="7"/>
  <c r="X393" i="7"/>
  <c r="Y393" i="7" s="1"/>
  <c r="Z393" i="7"/>
  <c r="AA393" i="7"/>
  <c r="V394" i="7"/>
  <c r="W394" i="7"/>
  <c r="X394" i="7"/>
  <c r="Y394" i="7" s="1"/>
  <c r="Z394" i="7"/>
  <c r="AA394" i="7"/>
  <c r="AB394" i="7"/>
  <c r="V395" i="7"/>
  <c r="W395" i="7"/>
  <c r="X395" i="7"/>
  <c r="AB395" i="7" s="1"/>
  <c r="Z395" i="7"/>
  <c r="AA395" i="7"/>
  <c r="V396" i="7"/>
  <c r="W396" i="7"/>
  <c r="X396" i="7"/>
  <c r="Z396" i="7"/>
  <c r="AA396" i="7"/>
  <c r="V397" i="7"/>
  <c r="W397" i="7"/>
  <c r="X397" i="7"/>
  <c r="AB397" i="7" s="1"/>
  <c r="Z397" i="7"/>
  <c r="AA397" i="7"/>
  <c r="V398" i="7"/>
  <c r="W398" i="7"/>
  <c r="X398" i="7"/>
  <c r="AB398" i="7" s="1"/>
  <c r="Z398" i="7"/>
  <c r="AA398" i="7"/>
  <c r="V399" i="7"/>
  <c r="W399" i="7"/>
  <c r="X399" i="7"/>
  <c r="AB399" i="7" s="1"/>
  <c r="Z399" i="7"/>
  <c r="AA399" i="7"/>
  <c r="V400" i="7"/>
  <c r="W400" i="7"/>
  <c r="X400" i="7"/>
  <c r="Y400" i="7"/>
  <c r="Z400" i="7"/>
  <c r="AA400" i="7"/>
  <c r="AB400" i="7"/>
  <c r="V401" i="7"/>
  <c r="W401" i="7"/>
  <c r="X401" i="7"/>
  <c r="Y401" i="7" s="1"/>
  <c r="Z401" i="7"/>
  <c r="AA401" i="7"/>
  <c r="AB401" i="7"/>
  <c r="V402" i="7"/>
  <c r="W402" i="7"/>
  <c r="X402" i="7"/>
  <c r="Y402" i="7" s="1"/>
  <c r="Z402" i="7"/>
  <c r="AA402" i="7"/>
  <c r="V403" i="7"/>
  <c r="W403" i="7"/>
  <c r="X403" i="7"/>
  <c r="AB403" i="7" s="1"/>
  <c r="Y403" i="7"/>
  <c r="Z403" i="7"/>
  <c r="AA403" i="7"/>
  <c r="V404" i="7"/>
  <c r="W404" i="7"/>
  <c r="X404" i="7"/>
  <c r="Z404" i="7"/>
  <c r="AA404" i="7"/>
  <c r="V405" i="7"/>
  <c r="W405" i="7"/>
  <c r="X405" i="7"/>
  <c r="AB405" i="7" s="1"/>
  <c r="Z405" i="7"/>
  <c r="AA405" i="7"/>
  <c r="V406" i="7"/>
  <c r="W406" i="7"/>
  <c r="X406" i="7"/>
  <c r="AB406" i="7" s="1"/>
  <c r="Z406" i="7"/>
  <c r="AA406" i="7"/>
  <c r="V407" i="7"/>
  <c r="W407" i="7"/>
  <c r="X407" i="7"/>
  <c r="AB407" i="7" s="1"/>
  <c r="Z407" i="7"/>
  <c r="AA407" i="7"/>
  <c r="V408" i="7"/>
  <c r="W408" i="7"/>
  <c r="X408" i="7"/>
  <c r="Y408" i="7" s="1"/>
  <c r="Z408" i="7"/>
  <c r="AA408" i="7"/>
  <c r="V409" i="7"/>
  <c r="W409" i="7"/>
  <c r="X409" i="7"/>
  <c r="AB409" i="7" s="1"/>
  <c r="Y409" i="7"/>
  <c r="Z409" i="7"/>
  <c r="AA409" i="7"/>
  <c r="V410" i="7"/>
  <c r="W410" i="7"/>
  <c r="X410" i="7"/>
  <c r="Y410" i="7" s="1"/>
  <c r="Z410" i="7"/>
  <c r="AA410" i="7"/>
  <c r="V411" i="7"/>
  <c r="W411" i="7"/>
  <c r="X411" i="7"/>
  <c r="AB411" i="7" s="1"/>
  <c r="Y411" i="7"/>
  <c r="Z411" i="7"/>
  <c r="AA411" i="7"/>
  <c r="V412" i="7"/>
  <c r="W412" i="7"/>
  <c r="X412" i="7"/>
  <c r="Z412" i="7"/>
  <c r="AA412" i="7"/>
  <c r="V413" i="7"/>
  <c r="W413" i="7"/>
  <c r="X413" i="7"/>
  <c r="AB413" i="7" s="1"/>
  <c r="Z413" i="7"/>
  <c r="AA413" i="7"/>
  <c r="V414" i="7"/>
  <c r="W414" i="7"/>
  <c r="X414" i="7"/>
  <c r="AB414" i="7" s="1"/>
  <c r="Z414" i="7"/>
  <c r="AA414" i="7"/>
  <c r="V415" i="7"/>
  <c r="W415" i="7"/>
  <c r="X415" i="7"/>
  <c r="AB415" i="7" s="1"/>
  <c r="Z415" i="7"/>
  <c r="AA415" i="7"/>
  <c r="V416" i="7"/>
  <c r="W416" i="7"/>
  <c r="X416" i="7"/>
  <c r="Y416" i="7" s="1"/>
  <c r="Z416" i="7"/>
  <c r="AA416" i="7"/>
  <c r="AB416" i="7"/>
  <c r="V417" i="7"/>
  <c r="W417" i="7"/>
  <c r="X417" i="7"/>
  <c r="Y417" i="7"/>
  <c r="Z417" i="7"/>
  <c r="AA417" i="7"/>
  <c r="AB417" i="7"/>
  <c r="V418" i="7"/>
  <c r="W418" i="7"/>
  <c r="X418" i="7"/>
  <c r="Y418" i="7" s="1"/>
  <c r="Z418" i="7"/>
  <c r="AA418" i="7"/>
  <c r="V419" i="7"/>
  <c r="W419" i="7"/>
  <c r="X419" i="7"/>
  <c r="AB419" i="7" s="1"/>
  <c r="Y419" i="7"/>
  <c r="Z419" i="7"/>
  <c r="AA419" i="7"/>
  <c r="V420" i="7"/>
  <c r="W420" i="7"/>
  <c r="X420" i="7"/>
  <c r="Z420" i="7"/>
  <c r="AA420" i="7"/>
  <c r="V421" i="7"/>
  <c r="W421" i="7"/>
  <c r="X421" i="7"/>
  <c r="AB421" i="7" s="1"/>
  <c r="Z421" i="7"/>
  <c r="AA421" i="7"/>
  <c r="V422" i="7"/>
  <c r="W422" i="7"/>
  <c r="X422" i="7"/>
  <c r="AB422" i="7" s="1"/>
  <c r="Y422" i="7"/>
  <c r="Z422" i="7"/>
  <c r="AA422" i="7"/>
  <c r="V423" i="7"/>
  <c r="W423" i="7"/>
  <c r="X423" i="7"/>
  <c r="AB423" i="7" s="1"/>
  <c r="Z423" i="7"/>
  <c r="AA423" i="7"/>
  <c r="V424" i="7"/>
  <c r="W424" i="7"/>
  <c r="X424" i="7"/>
  <c r="Y424" i="7" s="1"/>
  <c r="Z424" i="7"/>
  <c r="AA424" i="7"/>
  <c r="V425" i="7"/>
  <c r="W425" i="7"/>
  <c r="X425" i="7"/>
  <c r="AB425" i="7" s="1"/>
  <c r="Z425" i="7"/>
  <c r="AA425" i="7"/>
  <c r="V426" i="7"/>
  <c r="W426" i="7"/>
  <c r="X426" i="7"/>
  <c r="Y426" i="7" s="1"/>
  <c r="Z426" i="7"/>
  <c r="AA426" i="7"/>
  <c r="V427" i="7"/>
  <c r="W427" i="7"/>
  <c r="X427" i="7"/>
  <c r="AB427" i="7" s="1"/>
  <c r="Y427" i="7"/>
  <c r="Z427" i="7"/>
  <c r="AA427" i="7"/>
  <c r="V428" i="7"/>
  <c r="W428" i="7"/>
  <c r="X428" i="7"/>
  <c r="Z428" i="7"/>
  <c r="AA428" i="7"/>
  <c r="V429" i="7"/>
  <c r="W429" i="7"/>
  <c r="X429" i="7"/>
  <c r="AB429" i="7" s="1"/>
  <c r="Z429" i="7"/>
  <c r="AA429" i="7"/>
  <c r="V430" i="7"/>
  <c r="W430" i="7"/>
  <c r="X430" i="7"/>
  <c r="AB430" i="7" s="1"/>
  <c r="Z430" i="7"/>
  <c r="AA430" i="7"/>
  <c r="V431" i="7"/>
  <c r="W431" i="7"/>
  <c r="X431" i="7"/>
  <c r="AB431" i="7" s="1"/>
  <c r="Z431" i="7"/>
  <c r="AA431" i="7"/>
  <c r="V432" i="7"/>
  <c r="W432" i="7"/>
  <c r="X432" i="7"/>
  <c r="Y432" i="7" s="1"/>
  <c r="Z432" i="7"/>
  <c r="AA432" i="7"/>
  <c r="V433" i="7"/>
  <c r="W433" i="7"/>
  <c r="X433" i="7"/>
  <c r="Y433" i="7"/>
  <c r="Z433" i="7"/>
  <c r="AA433" i="7"/>
  <c r="AB433" i="7"/>
  <c r="V434" i="7"/>
  <c r="W434" i="7"/>
  <c r="X434" i="7"/>
  <c r="Y434" i="7" s="1"/>
  <c r="Z434" i="7"/>
  <c r="AA434" i="7"/>
  <c r="V435" i="7"/>
  <c r="W435" i="7"/>
  <c r="X435" i="7"/>
  <c r="AB435" i="7" s="1"/>
  <c r="Z435" i="7"/>
  <c r="AA435" i="7"/>
  <c r="V436" i="7"/>
  <c r="W436" i="7"/>
  <c r="X436" i="7"/>
  <c r="Z436" i="7"/>
  <c r="AA436" i="7"/>
  <c r="V437" i="7"/>
  <c r="W437" i="7"/>
  <c r="X437" i="7"/>
  <c r="AB437" i="7" s="1"/>
  <c r="Z437" i="7"/>
  <c r="AA437" i="7"/>
  <c r="V438" i="7"/>
  <c r="W438" i="7"/>
  <c r="X438" i="7"/>
  <c r="AB438" i="7" s="1"/>
  <c r="Z438" i="7"/>
  <c r="AA438" i="7"/>
  <c r="V439" i="7"/>
  <c r="W439" i="7"/>
  <c r="X439" i="7"/>
  <c r="AB439" i="7" s="1"/>
  <c r="Z439" i="7"/>
  <c r="AA439" i="7"/>
  <c r="V440" i="7"/>
  <c r="W440" i="7"/>
  <c r="X440" i="7"/>
  <c r="Y440" i="7"/>
  <c r="Z440" i="7"/>
  <c r="AA440" i="7"/>
  <c r="AB440" i="7"/>
  <c r="V441" i="7"/>
  <c r="W441" i="7"/>
  <c r="X441" i="7"/>
  <c r="Y441" i="7" s="1"/>
  <c r="Z441" i="7"/>
  <c r="AA441" i="7"/>
  <c r="V442" i="7"/>
  <c r="W442" i="7"/>
  <c r="X442" i="7"/>
  <c r="Y442" i="7" s="1"/>
  <c r="Z442" i="7"/>
  <c r="AA442" i="7"/>
  <c r="V443" i="7"/>
  <c r="W443" i="7"/>
  <c r="X443" i="7"/>
  <c r="AB443" i="7" s="1"/>
  <c r="Z443" i="7"/>
  <c r="AA443" i="7"/>
  <c r="V444" i="7"/>
  <c r="W444" i="7"/>
  <c r="X444" i="7"/>
  <c r="Z444" i="7"/>
  <c r="AA444" i="7"/>
  <c r="V445" i="7"/>
  <c r="W445" i="7"/>
  <c r="X445" i="7"/>
  <c r="AB445" i="7" s="1"/>
  <c r="Z445" i="7"/>
  <c r="AA445" i="7"/>
  <c r="V446" i="7"/>
  <c r="W446" i="7"/>
  <c r="X446" i="7"/>
  <c r="AB446" i="7" s="1"/>
  <c r="Z446" i="7"/>
  <c r="AA446" i="7"/>
  <c r="V447" i="7"/>
  <c r="W447" i="7"/>
  <c r="X447" i="7"/>
  <c r="AB447" i="7" s="1"/>
  <c r="Z447" i="7"/>
  <c r="AA447" i="7"/>
  <c r="V448" i="7"/>
  <c r="W448" i="7"/>
  <c r="X448" i="7"/>
  <c r="Y448" i="7" s="1"/>
  <c r="Z448" i="7"/>
  <c r="AA448" i="7"/>
  <c r="V449" i="7"/>
  <c r="W449" i="7"/>
  <c r="X449" i="7"/>
  <c r="Y449" i="7" s="1"/>
  <c r="Z449" i="7"/>
  <c r="AA449" i="7"/>
  <c r="V450" i="7"/>
  <c r="W450" i="7"/>
  <c r="X450" i="7"/>
  <c r="Y450" i="7" s="1"/>
  <c r="Z450" i="7"/>
  <c r="AA450" i="7"/>
  <c r="V451" i="7"/>
  <c r="W451" i="7"/>
  <c r="X451" i="7"/>
  <c r="AB451" i="7" s="1"/>
  <c r="Z451" i="7"/>
  <c r="AA451" i="7"/>
  <c r="V452" i="7"/>
  <c r="W452" i="7"/>
  <c r="X452" i="7"/>
  <c r="Z452" i="7"/>
  <c r="AA452" i="7"/>
  <c r="V453" i="7"/>
  <c r="W453" i="7"/>
  <c r="X453" i="7"/>
  <c r="AB453" i="7" s="1"/>
  <c r="Z453" i="7"/>
  <c r="AA453" i="7"/>
  <c r="V454" i="7"/>
  <c r="W454" i="7"/>
  <c r="X454" i="7"/>
  <c r="AB454" i="7" s="1"/>
  <c r="Y454" i="7"/>
  <c r="Z454" i="7"/>
  <c r="AA454" i="7"/>
  <c r="V455" i="7"/>
  <c r="W455" i="7"/>
  <c r="X455" i="7"/>
  <c r="AB455" i="7" s="1"/>
  <c r="Z455" i="7"/>
  <c r="AA455" i="7"/>
  <c r="V456" i="7"/>
  <c r="W456" i="7"/>
  <c r="X456" i="7"/>
  <c r="Y456" i="7" s="1"/>
  <c r="Z456" i="7"/>
  <c r="AA456" i="7"/>
  <c r="V457" i="7"/>
  <c r="W457" i="7"/>
  <c r="X457" i="7"/>
  <c r="AB457" i="7" s="1"/>
  <c r="Z457" i="7"/>
  <c r="AA457" i="7"/>
  <c r="V458" i="7"/>
  <c r="W458" i="7"/>
  <c r="X458" i="7"/>
  <c r="Y458" i="7" s="1"/>
  <c r="Z458" i="7"/>
  <c r="AA458" i="7"/>
  <c r="V459" i="7"/>
  <c r="W459" i="7"/>
  <c r="X459" i="7"/>
  <c r="AB459" i="7" s="1"/>
  <c r="Z459" i="7"/>
  <c r="AA459" i="7"/>
  <c r="V460" i="7"/>
  <c r="W460" i="7"/>
  <c r="X460" i="7"/>
  <c r="Z460" i="7"/>
  <c r="AA460" i="7"/>
  <c r="V461" i="7"/>
  <c r="W461" i="7"/>
  <c r="X461" i="7"/>
  <c r="AB461" i="7" s="1"/>
  <c r="Z461" i="7"/>
  <c r="AA461" i="7"/>
  <c r="V462" i="7"/>
  <c r="W462" i="7"/>
  <c r="X462" i="7"/>
  <c r="AB462" i="7" s="1"/>
  <c r="Z462" i="7"/>
  <c r="AA462" i="7"/>
  <c r="V463" i="7"/>
  <c r="W463" i="7"/>
  <c r="X463" i="7"/>
  <c r="AB463" i="7" s="1"/>
  <c r="Z463" i="7"/>
  <c r="AA463" i="7"/>
  <c r="V464" i="7"/>
  <c r="W464" i="7"/>
  <c r="X464" i="7"/>
  <c r="AB464" i="7" s="1"/>
  <c r="Y464" i="7"/>
  <c r="Z464" i="7"/>
  <c r="AA464" i="7"/>
  <c r="V465" i="7"/>
  <c r="W465" i="7"/>
  <c r="X465" i="7"/>
  <c r="Y465" i="7" s="1"/>
  <c r="Z465" i="7"/>
  <c r="AA465" i="7"/>
  <c r="V466" i="7"/>
  <c r="W466" i="7"/>
  <c r="X466" i="7"/>
  <c r="Y466" i="7" s="1"/>
  <c r="Z466" i="7"/>
  <c r="AA466" i="7"/>
  <c r="AB466" i="7"/>
  <c r="V467" i="7"/>
  <c r="W467" i="7"/>
  <c r="X467" i="7"/>
  <c r="AB467" i="7" s="1"/>
  <c r="Z467" i="7"/>
  <c r="AA467" i="7"/>
  <c r="V468" i="7"/>
  <c r="W468" i="7"/>
  <c r="X468" i="7"/>
  <c r="Z468" i="7"/>
  <c r="AA468" i="7"/>
  <c r="V469" i="7"/>
  <c r="W469" i="7"/>
  <c r="X469" i="7"/>
  <c r="AB469" i="7" s="1"/>
  <c r="Z469" i="7"/>
  <c r="AA469" i="7"/>
  <c r="V470" i="7"/>
  <c r="W470" i="7"/>
  <c r="X470" i="7"/>
  <c r="AB470" i="7" s="1"/>
  <c r="Z470" i="7"/>
  <c r="AA470" i="7"/>
  <c r="V471" i="7"/>
  <c r="W471" i="7"/>
  <c r="X471" i="7"/>
  <c r="AB471" i="7" s="1"/>
  <c r="Z471" i="7"/>
  <c r="AA471" i="7"/>
  <c r="V472" i="7"/>
  <c r="W472" i="7"/>
  <c r="X472" i="7"/>
  <c r="Y472" i="7" s="1"/>
  <c r="Z472" i="7"/>
  <c r="AA472" i="7"/>
  <c r="AB472" i="7"/>
  <c r="V473" i="7"/>
  <c r="W473" i="7"/>
  <c r="X473" i="7"/>
  <c r="Y473" i="7" s="1"/>
  <c r="Z473" i="7"/>
  <c r="AA473" i="7"/>
  <c r="AB473" i="7"/>
  <c r="V474" i="7"/>
  <c r="W474" i="7"/>
  <c r="X474" i="7"/>
  <c r="Y474" i="7" s="1"/>
  <c r="Z474" i="7"/>
  <c r="AA474" i="7"/>
  <c r="V475" i="7"/>
  <c r="W475" i="7"/>
  <c r="X475" i="7"/>
  <c r="AB475" i="7" s="1"/>
  <c r="Y475" i="7"/>
  <c r="Z475" i="7"/>
  <c r="AA475" i="7"/>
  <c r="V476" i="7"/>
  <c r="W476" i="7"/>
  <c r="X476" i="7"/>
  <c r="Z476" i="7"/>
  <c r="AA476" i="7"/>
  <c r="V477" i="7"/>
  <c r="W477" i="7"/>
  <c r="X477" i="7"/>
  <c r="AB477" i="7" s="1"/>
  <c r="Z477" i="7"/>
  <c r="AA477" i="7"/>
  <c r="V478" i="7"/>
  <c r="W478" i="7"/>
  <c r="X478" i="7"/>
  <c r="AB478" i="7" s="1"/>
  <c r="Z478" i="7"/>
  <c r="AA478" i="7"/>
  <c r="V479" i="7"/>
  <c r="W479" i="7"/>
  <c r="X479" i="7"/>
  <c r="AB479" i="7" s="1"/>
  <c r="Z479" i="7"/>
  <c r="AA479" i="7"/>
  <c r="V480" i="7"/>
  <c r="W480" i="7"/>
  <c r="X480" i="7"/>
  <c r="Y480" i="7" s="1"/>
  <c r="Z480" i="7"/>
  <c r="AA480" i="7"/>
  <c r="AB480" i="7"/>
  <c r="V481" i="7"/>
  <c r="W481" i="7"/>
  <c r="X481" i="7"/>
  <c r="Y481" i="7" s="1"/>
  <c r="Z481" i="7"/>
  <c r="AA481" i="7"/>
  <c r="V482" i="7"/>
  <c r="W482" i="7"/>
  <c r="X482" i="7"/>
  <c r="Y482" i="7" s="1"/>
  <c r="Z482" i="7"/>
  <c r="AA482" i="7"/>
  <c r="V483" i="7"/>
  <c r="W483" i="7"/>
  <c r="X483" i="7"/>
  <c r="AB483" i="7" s="1"/>
  <c r="Y483" i="7"/>
  <c r="Z483" i="7"/>
  <c r="AA483" i="7"/>
  <c r="V484" i="7"/>
  <c r="W484" i="7"/>
  <c r="X484" i="7"/>
  <c r="Z484" i="7"/>
  <c r="AA484" i="7"/>
  <c r="V485" i="7"/>
  <c r="W485" i="7"/>
  <c r="X485" i="7"/>
  <c r="AB485" i="7" s="1"/>
  <c r="Z485" i="7"/>
  <c r="AA485" i="7"/>
  <c r="V486" i="7"/>
  <c r="W486" i="7"/>
  <c r="X486" i="7"/>
  <c r="AB486" i="7" s="1"/>
  <c r="Z486" i="7"/>
  <c r="AA486" i="7"/>
  <c r="V487" i="7"/>
  <c r="W487" i="7"/>
  <c r="X487" i="7"/>
  <c r="AB487" i="7" s="1"/>
  <c r="Z487" i="7"/>
  <c r="AA487" i="7"/>
  <c r="V488" i="7"/>
  <c r="W488" i="7"/>
  <c r="X488" i="7"/>
  <c r="AB488" i="7" s="1"/>
  <c r="Z488" i="7"/>
  <c r="AA488" i="7"/>
  <c r="V489" i="7"/>
  <c r="W489" i="7"/>
  <c r="X489" i="7"/>
  <c r="AB489" i="7" s="1"/>
  <c r="Z489" i="7"/>
  <c r="AA489" i="7"/>
  <c r="V490" i="7"/>
  <c r="W490" i="7"/>
  <c r="X490" i="7"/>
  <c r="Y490" i="7" s="1"/>
  <c r="Z490" i="7"/>
  <c r="AA490" i="7"/>
  <c r="V491" i="7"/>
  <c r="W491" i="7"/>
  <c r="X491" i="7"/>
  <c r="Y491" i="7" s="1"/>
  <c r="Z491" i="7"/>
  <c r="AA491" i="7"/>
  <c r="V492" i="7"/>
  <c r="W492" i="7"/>
  <c r="X492" i="7"/>
  <c r="Z492" i="7"/>
  <c r="AA492" i="7"/>
  <c r="V493" i="7"/>
  <c r="W493" i="7"/>
  <c r="X493" i="7"/>
  <c r="AB493" i="7" s="1"/>
  <c r="Z493" i="7"/>
  <c r="AA493" i="7"/>
  <c r="V494" i="7"/>
  <c r="W494" i="7"/>
  <c r="X494" i="7"/>
  <c r="AB494" i="7" s="1"/>
  <c r="Z494" i="7"/>
  <c r="AA494" i="7"/>
  <c r="V495" i="7"/>
  <c r="W495" i="7"/>
  <c r="X495" i="7"/>
  <c r="AB495" i="7" s="1"/>
  <c r="Z495" i="7"/>
  <c r="AA495" i="7"/>
  <c r="V496" i="7"/>
  <c r="W496" i="7"/>
  <c r="X496" i="7"/>
  <c r="AB496" i="7" s="1"/>
  <c r="Z496" i="7"/>
  <c r="AA496" i="7"/>
  <c r="V497" i="7"/>
  <c r="W497" i="7"/>
  <c r="X497" i="7"/>
  <c r="Y497" i="7" s="1"/>
  <c r="Z497" i="7"/>
  <c r="AA497" i="7"/>
  <c r="V498" i="7"/>
  <c r="W498" i="7"/>
  <c r="X498" i="7"/>
  <c r="Y498" i="7" s="1"/>
  <c r="Z498" i="7"/>
  <c r="AA498" i="7"/>
  <c r="V499" i="7"/>
  <c r="W499" i="7"/>
  <c r="X499" i="7"/>
  <c r="Y499" i="7" s="1"/>
  <c r="Z499" i="7"/>
  <c r="AA499" i="7"/>
  <c r="V500" i="7"/>
  <c r="W500" i="7"/>
  <c r="X500" i="7"/>
  <c r="Z500" i="7"/>
  <c r="AA500" i="7"/>
  <c r="V501" i="7"/>
  <c r="W501" i="7"/>
  <c r="X501" i="7"/>
  <c r="AB501" i="7" s="1"/>
  <c r="Z501" i="7"/>
  <c r="AA501" i="7"/>
  <c r="V502" i="7"/>
  <c r="W502" i="7"/>
  <c r="X502" i="7"/>
  <c r="AB502" i="7" s="1"/>
  <c r="Z502" i="7"/>
  <c r="AA502" i="7"/>
  <c r="V503" i="7"/>
  <c r="W503" i="7"/>
  <c r="X503" i="7"/>
  <c r="AB503" i="7" s="1"/>
  <c r="Z503" i="7"/>
  <c r="AA503" i="7"/>
  <c r="V504" i="7"/>
  <c r="W504" i="7"/>
  <c r="X504" i="7"/>
  <c r="Y504" i="7" s="1"/>
  <c r="Z504" i="7"/>
  <c r="AA504" i="7"/>
  <c r="AB504" i="7"/>
  <c r="V505" i="7"/>
  <c r="W505" i="7"/>
  <c r="X505" i="7"/>
  <c r="Y505" i="7"/>
  <c r="Z505" i="7"/>
  <c r="AA505" i="7"/>
  <c r="AB505" i="7"/>
  <c r="V506" i="7"/>
  <c r="W506" i="7"/>
  <c r="X506" i="7"/>
  <c r="Y506" i="7" s="1"/>
  <c r="Z506" i="7"/>
  <c r="AA506" i="7"/>
  <c r="V507" i="7"/>
  <c r="W507" i="7"/>
  <c r="X507" i="7"/>
  <c r="Y507" i="7" s="1"/>
  <c r="Z507" i="7"/>
  <c r="AA507" i="7"/>
  <c r="V508" i="7"/>
  <c r="W508" i="7"/>
  <c r="X508" i="7"/>
  <c r="Y508" i="7" s="1"/>
  <c r="Z508" i="7"/>
  <c r="AA508" i="7"/>
  <c r="V509" i="7"/>
  <c r="W509" i="7"/>
  <c r="X509" i="7"/>
  <c r="AB509" i="7" s="1"/>
  <c r="Z509" i="7"/>
  <c r="AA509" i="7"/>
  <c r="V510" i="7"/>
  <c r="W510" i="7"/>
  <c r="X510" i="7"/>
  <c r="Y510" i="7" s="1"/>
  <c r="Z510" i="7"/>
  <c r="AA510" i="7"/>
  <c r="V511" i="7"/>
  <c r="W511" i="7"/>
  <c r="X511" i="7"/>
  <c r="AB511" i="7" s="1"/>
  <c r="Z511" i="7"/>
  <c r="AA511" i="7"/>
  <c r="V512" i="7"/>
  <c r="W512" i="7"/>
  <c r="X512" i="7"/>
  <c r="AB512" i="7" s="1"/>
  <c r="Z512" i="7"/>
  <c r="AA512" i="7"/>
  <c r="V513" i="7"/>
  <c r="W513" i="7"/>
  <c r="X513" i="7"/>
  <c r="AB513" i="7" s="1"/>
  <c r="Z513" i="7"/>
  <c r="AA513" i="7"/>
  <c r="V514" i="7"/>
  <c r="W514" i="7"/>
  <c r="X514" i="7"/>
  <c r="Y514" i="7" s="1"/>
  <c r="Z514" i="7"/>
  <c r="AA514" i="7"/>
  <c r="V515" i="7"/>
  <c r="W515" i="7"/>
  <c r="X515" i="7"/>
  <c r="Y515" i="7" s="1"/>
  <c r="Z515" i="7"/>
  <c r="AA515" i="7"/>
  <c r="AB515" i="7"/>
  <c r="V516" i="7"/>
  <c r="W516" i="7"/>
  <c r="X516" i="7"/>
  <c r="Y516" i="7" s="1"/>
  <c r="Z516" i="7"/>
  <c r="AA516" i="7"/>
  <c r="AB516" i="7"/>
  <c r="V517" i="7"/>
  <c r="W517" i="7"/>
  <c r="X517" i="7"/>
  <c r="AB517" i="7" s="1"/>
  <c r="Z517" i="7"/>
  <c r="AA517" i="7"/>
  <c r="V518" i="7"/>
  <c r="W518" i="7"/>
  <c r="X518" i="7"/>
  <c r="AB518" i="7" s="1"/>
  <c r="Z518" i="7"/>
  <c r="AA518" i="7"/>
  <c r="V519" i="7"/>
  <c r="W519" i="7"/>
  <c r="X519" i="7"/>
  <c r="AB519" i="7" s="1"/>
  <c r="Y519" i="7"/>
  <c r="Z519" i="7"/>
  <c r="AA519" i="7"/>
  <c r="V520" i="7"/>
  <c r="W520" i="7"/>
  <c r="X520" i="7"/>
  <c r="AB520" i="7" s="1"/>
  <c r="Z520" i="7"/>
  <c r="AA520" i="7"/>
  <c r="V521" i="7"/>
  <c r="W521" i="7"/>
  <c r="X521" i="7"/>
  <c r="AB521" i="7" s="1"/>
  <c r="Z521" i="7"/>
  <c r="AA521" i="7"/>
  <c r="V522" i="7"/>
  <c r="W522" i="7"/>
  <c r="X522" i="7"/>
  <c r="Y522" i="7" s="1"/>
  <c r="Z522" i="7"/>
  <c r="AA522" i="7"/>
  <c r="AB522" i="7"/>
  <c r="V523" i="7"/>
  <c r="W523" i="7"/>
  <c r="X523" i="7"/>
  <c r="Y523" i="7" s="1"/>
  <c r="Z523" i="7"/>
  <c r="AA523" i="7"/>
  <c r="AB523" i="7"/>
  <c r="V524" i="7"/>
  <c r="W524" i="7"/>
  <c r="X524" i="7"/>
  <c r="Y524" i="7" s="1"/>
  <c r="Z524" i="7"/>
  <c r="AA524" i="7"/>
  <c r="V525" i="7"/>
  <c r="W525" i="7"/>
  <c r="X525" i="7"/>
  <c r="AB525" i="7" s="1"/>
  <c r="Z525" i="7"/>
  <c r="AA525" i="7"/>
  <c r="V526" i="7"/>
  <c r="W526" i="7"/>
  <c r="X526" i="7"/>
  <c r="Y526" i="7"/>
  <c r="Z526" i="7"/>
  <c r="AA526" i="7"/>
  <c r="AB526" i="7"/>
  <c r="V527" i="7"/>
  <c r="W527" i="7"/>
  <c r="X527" i="7"/>
  <c r="AB527" i="7" s="1"/>
  <c r="Y527" i="7"/>
  <c r="Z527" i="7"/>
  <c r="AA527" i="7"/>
  <c r="V267" i="7"/>
  <c r="W267" i="7"/>
  <c r="X267" i="7"/>
  <c r="AB267" i="7" s="1"/>
  <c r="Z267" i="7"/>
  <c r="AA267" i="7"/>
  <c r="V268" i="7"/>
  <c r="W268" i="7"/>
  <c r="X268" i="7"/>
  <c r="Y268" i="7" s="1"/>
  <c r="Z268" i="7"/>
  <c r="AA268" i="7"/>
  <c r="V269" i="7"/>
  <c r="W269" i="7"/>
  <c r="X269" i="7"/>
  <c r="Y269" i="7" s="1"/>
  <c r="Z269" i="7"/>
  <c r="AA269" i="7"/>
  <c r="V270" i="7"/>
  <c r="W270" i="7"/>
  <c r="X270" i="7"/>
  <c r="Y270" i="7" s="1"/>
  <c r="Z270" i="7"/>
  <c r="AA270" i="7"/>
  <c r="AB270" i="7"/>
  <c r="V271" i="7"/>
  <c r="W271" i="7"/>
  <c r="X271" i="7"/>
  <c r="Y271" i="7" s="1"/>
  <c r="Z271" i="7"/>
  <c r="AA271" i="7"/>
  <c r="V272" i="7"/>
  <c r="W272" i="7"/>
  <c r="X272" i="7"/>
  <c r="AB272" i="7" s="1"/>
  <c r="Z272" i="7"/>
  <c r="AA272" i="7"/>
  <c r="J138" i="11"/>
  <c r="J129" i="11"/>
  <c r="Z18" i="7"/>
  <c r="W18" i="7"/>
  <c r="V18" i="7"/>
  <c r="X18" i="7"/>
  <c r="AA18" i="7" s="1"/>
  <c r="D36" i="7"/>
  <c r="E36" i="7"/>
  <c r="F36" i="7"/>
  <c r="D37" i="7"/>
  <c r="E37" i="7"/>
  <c r="F37" i="7"/>
  <c r="D38" i="7"/>
  <c r="E38" i="7"/>
  <c r="F38" i="7"/>
  <c r="D39" i="7"/>
  <c r="E39" i="7"/>
  <c r="F39" i="7"/>
  <c r="D40" i="7"/>
  <c r="E40" i="7"/>
  <c r="F40" i="7"/>
  <c r="D41" i="7"/>
  <c r="E41" i="7"/>
  <c r="F41" i="7"/>
  <c r="D42" i="7"/>
  <c r="E42" i="7"/>
  <c r="F42" i="7"/>
  <c r="D43" i="7"/>
  <c r="G43" i="7" s="1"/>
  <c r="H43" i="7" s="1"/>
  <c r="E43" i="7"/>
  <c r="F43" i="7"/>
  <c r="E35" i="7"/>
  <c r="F35" i="7"/>
  <c r="D35" i="7"/>
  <c r="B148" i="11"/>
  <c r="B137" i="11"/>
  <c r="B113" i="11"/>
  <c r="B80" i="11"/>
  <c r="B73" i="11"/>
  <c r="B62" i="11"/>
  <c r="J92" i="11"/>
  <c r="I92" i="11"/>
  <c r="B91" i="11"/>
  <c r="I74" i="11"/>
  <c r="B96" i="11"/>
  <c r="B128" i="11"/>
  <c r="B44" i="11"/>
  <c r="B31" i="11"/>
  <c r="B13" i="11"/>
  <c r="C60" i="1"/>
  <c r="C59" i="1"/>
  <c r="G113" i="11" s="1"/>
  <c r="I45" i="11"/>
  <c r="J45" i="11"/>
  <c r="H19" i="1"/>
  <c r="D22" i="7"/>
  <c r="J63" i="11"/>
  <c r="J81" i="11"/>
  <c r="J97" i="11"/>
  <c r="J114" i="11"/>
  <c r="J32" i="11"/>
  <c r="J54" i="11"/>
  <c r="I32" i="11"/>
  <c r="I54" i="11"/>
  <c r="I63" i="11"/>
  <c r="I81" i="11"/>
  <c r="I97" i="11"/>
  <c r="I114" i="11"/>
  <c r="I129" i="11"/>
  <c r="J149" i="11"/>
  <c r="I149" i="11"/>
  <c r="I138" i="11"/>
  <c r="D28" i="1"/>
  <c r="C28" i="1"/>
  <c r="D27" i="1"/>
  <c r="C27" i="1"/>
  <c r="D26" i="1"/>
  <c r="C26" i="1"/>
  <c r="D25" i="1"/>
  <c r="C25" i="1"/>
  <c r="D24" i="1"/>
  <c r="C24" i="1"/>
  <c r="D23" i="1"/>
  <c r="C23" i="1"/>
  <c r="D22" i="1"/>
  <c r="C22" i="1"/>
  <c r="D21" i="1"/>
  <c r="C21" i="1"/>
  <c r="D20" i="1"/>
  <c r="C20" i="1"/>
  <c r="D23" i="7"/>
  <c r="D24" i="7"/>
  <c r="D25" i="7"/>
  <c r="D26" i="7"/>
  <c r="C31" i="7" s="1"/>
  <c r="D29" i="7" l="1"/>
  <c r="G96" i="11"/>
  <c r="D31" i="7"/>
  <c r="Y267" i="7"/>
  <c r="Y520" i="7"/>
  <c r="AB497" i="7"/>
  <c r="AB490" i="7"/>
  <c r="Y488" i="7"/>
  <c r="AB482" i="7"/>
  <c r="Y453" i="7"/>
  <c r="AB448" i="7"/>
  <c r="Y435" i="7"/>
  <c r="AB432" i="7"/>
  <c r="Y431" i="7"/>
  <c r="AB386" i="7"/>
  <c r="AB369" i="7"/>
  <c r="Y367" i="7"/>
  <c r="AB362" i="7"/>
  <c r="Y360" i="7"/>
  <c r="Y298" i="7"/>
  <c r="Y285" i="7"/>
  <c r="AB280" i="7"/>
  <c r="AB274" i="7"/>
  <c r="Y250" i="7"/>
  <c r="Y243" i="7"/>
  <c r="AB227" i="7"/>
  <c r="AA220" i="7"/>
  <c r="Y219" i="7"/>
  <c r="Y209" i="7"/>
  <c r="AA207" i="7"/>
  <c r="AB202" i="7"/>
  <c r="Y170" i="7"/>
  <c r="AB165" i="7"/>
  <c r="Y162" i="7"/>
  <c r="AB157" i="7"/>
  <c r="Y154" i="7"/>
  <c r="AA138" i="7"/>
  <c r="AA122" i="7"/>
  <c r="AB101" i="7"/>
  <c r="AA90" i="7"/>
  <c r="AA66" i="7"/>
  <c r="Y62" i="7"/>
  <c r="AA52" i="7"/>
  <c r="AB45" i="7"/>
  <c r="AA39" i="7"/>
  <c r="AB39" i="7" s="1"/>
  <c r="AA28" i="7"/>
  <c r="Y23" i="7"/>
  <c r="Y496" i="7"/>
  <c r="Y489" i="7"/>
  <c r="Y485" i="7"/>
  <c r="AB465" i="7"/>
  <c r="Y457" i="7"/>
  <c r="Y425" i="7"/>
  <c r="AB393" i="7"/>
  <c r="Y361" i="7"/>
  <c r="AB330" i="7"/>
  <c r="AB307" i="7"/>
  <c r="AB290" i="7"/>
  <c r="AB252" i="7"/>
  <c r="AB248" i="7"/>
  <c r="Y247" i="7"/>
  <c r="AA212" i="7"/>
  <c r="Y19" i="7"/>
  <c r="Y186" i="7"/>
  <c r="Y180" i="7"/>
  <c r="AA178" i="7"/>
  <c r="Y160" i="7"/>
  <c r="AA142" i="7"/>
  <c r="AB142" i="7" s="1"/>
  <c r="AB139" i="7"/>
  <c r="AB117" i="7"/>
  <c r="AB69" i="7"/>
  <c r="AA58" i="7"/>
  <c r="AA48" i="7"/>
  <c r="Y521" i="7"/>
  <c r="AA184" i="7"/>
  <c r="Y138" i="7"/>
  <c r="Y122" i="7"/>
  <c r="AA106" i="7"/>
  <c r="Y96" i="7"/>
  <c r="Y90" i="7"/>
  <c r="Y66" i="7"/>
  <c r="Y45" i="7"/>
  <c r="Y34" i="7"/>
  <c r="Y28" i="7"/>
  <c r="AB26" i="7"/>
  <c r="Y525" i="7"/>
  <c r="Y511" i="7"/>
  <c r="Y503" i="7"/>
  <c r="Y486" i="7"/>
  <c r="Y445" i="7"/>
  <c r="Y358" i="7"/>
  <c r="Y200" i="7"/>
  <c r="Y178" i="7"/>
  <c r="Y37" i="7"/>
  <c r="Y512" i="7"/>
  <c r="AB506" i="7"/>
  <c r="Y494" i="7"/>
  <c r="Y462" i="7"/>
  <c r="Y459" i="7"/>
  <c r="AB456" i="7"/>
  <c r="AB424" i="7"/>
  <c r="AB219" i="7"/>
  <c r="Y218" i="7"/>
  <c r="AA174" i="7"/>
  <c r="AB162" i="7"/>
  <c r="AB154" i="7"/>
  <c r="Y153" i="7"/>
  <c r="AA80" i="7"/>
  <c r="Y64" i="7"/>
  <c r="AB474" i="7"/>
  <c r="AB408" i="7"/>
  <c r="AB402" i="7"/>
  <c r="AB385" i="7"/>
  <c r="AB378" i="7"/>
  <c r="AB354" i="7"/>
  <c r="Y349" i="7"/>
  <c r="AB322" i="7"/>
  <c r="Y266" i="7"/>
  <c r="Y201" i="7"/>
  <c r="Y190" i="7"/>
  <c r="AB128" i="7"/>
  <c r="AB42" i="7"/>
  <c r="AB271" i="7"/>
  <c r="AB481" i="7"/>
  <c r="Y513" i="7"/>
  <c r="AB510" i="7"/>
  <c r="Y509" i="7"/>
  <c r="Y495" i="7"/>
  <c r="Y477" i="7"/>
  <c r="Y467" i="7"/>
  <c r="Y395" i="7"/>
  <c r="Y335" i="7"/>
  <c r="AB289" i="7"/>
  <c r="AB273" i="7"/>
  <c r="AB264" i="7"/>
  <c r="Y263" i="7"/>
  <c r="Y229" i="7"/>
  <c r="AB226" i="7"/>
  <c r="Y225" i="7"/>
  <c r="AB220" i="7"/>
  <c r="Y211" i="7"/>
  <c r="Y188" i="7"/>
  <c r="AA186" i="7"/>
  <c r="AB175" i="7"/>
  <c r="Y151" i="7"/>
  <c r="Y144" i="7"/>
  <c r="AB141" i="7"/>
  <c r="AB125" i="7"/>
  <c r="AA84" i="7"/>
  <c r="AA36" i="7"/>
  <c r="AB216" i="7"/>
  <c r="Y205" i="7"/>
  <c r="AA202" i="7"/>
  <c r="Y173" i="7"/>
  <c r="AB171" i="7"/>
  <c r="AB54" i="7"/>
  <c r="AB30" i="7"/>
  <c r="Y471" i="7"/>
  <c r="Y463" i="7"/>
  <c r="Y451" i="7"/>
  <c r="Y443" i="7"/>
  <c r="Y399" i="7"/>
  <c r="Y336" i="7"/>
  <c r="Y328" i="7"/>
  <c r="Y320" i="7"/>
  <c r="Y317" i="7"/>
  <c r="Y312" i="7"/>
  <c r="Y305" i="7"/>
  <c r="Y296" i="7"/>
  <c r="Y288" i="7"/>
  <c r="Y284" i="7"/>
  <c r="Y234" i="7"/>
  <c r="Y195" i="7"/>
  <c r="Y184" i="7"/>
  <c r="Y157" i="7"/>
  <c r="Y141" i="7"/>
  <c r="Y117" i="7"/>
  <c r="Y106" i="7"/>
  <c r="AB79" i="7"/>
  <c r="Y72" i="7"/>
  <c r="Y58" i="7"/>
  <c r="Y48" i="7"/>
  <c r="Y31" i="7"/>
  <c r="AB110" i="7"/>
  <c r="AB38" i="7"/>
  <c r="AB499" i="7"/>
  <c r="AB491" i="7"/>
  <c r="AB449" i="7"/>
  <c r="AB441" i="7"/>
  <c r="AB371" i="7"/>
  <c r="AB363" i="7"/>
  <c r="AB355" i="7"/>
  <c r="AB347" i="7"/>
  <c r="AB282" i="7"/>
  <c r="AB261" i="7"/>
  <c r="AB237" i="7"/>
  <c r="AB221" i="7"/>
  <c r="AB210" i="7"/>
  <c r="AB189" i="7"/>
  <c r="AB176" i="7"/>
  <c r="AB87" i="7"/>
  <c r="AB62" i="7"/>
  <c r="AB458" i="7"/>
  <c r="AB434" i="7"/>
  <c r="AB426" i="7"/>
  <c r="AB418" i="7"/>
  <c r="Y413" i="7"/>
  <c r="AB410" i="7"/>
  <c r="Y326" i="7"/>
  <c r="AB299" i="7"/>
  <c r="AB275" i="7"/>
  <c r="AB254" i="7"/>
  <c r="AB211" i="7"/>
  <c r="AA210" i="7"/>
  <c r="AB190" i="7"/>
  <c r="AA189" i="7"/>
  <c r="AA176" i="7"/>
  <c r="Y165" i="7"/>
  <c r="AB158" i="7"/>
  <c r="Y146" i="7"/>
  <c r="Q31" i="7" s="1"/>
  <c r="P31" i="7" s="1"/>
  <c r="AA136" i="7"/>
  <c r="AB136" i="7" s="1"/>
  <c r="AB133" i="7"/>
  <c r="AB123" i="7"/>
  <c r="AB118" i="7"/>
  <c r="AA112" i="7"/>
  <c r="AB112" i="7" s="1"/>
  <c r="AA102" i="7"/>
  <c r="AB102" i="7" s="1"/>
  <c r="Y101" i="7"/>
  <c r="AB99" i="7"/>
  <c r="AB85" i="7"/>
  <c r="Y77" i="7"/>
  <c r="AA74" i="7"/>
  <c r="AB74" i="7" s="1"/>
  <c r="AA60" i="7"/>
  <c r="AA50" i="7"/>
  <c r="AB50" i="7" s="1"/>
  <c r="Y46" i="7"/>
  <c r="AB166" i="7"/>
  <c r="AB78" i="7"/>
  <c r="AB442" i="7"/>
  <c r="AB295" i="7"/>
  <c r="AB283" i="7"/>
  <c r="AB238" i="7"/>
  <c r="AB222" i="7"/>
  <c r="AA215" i="7"/>
  <c r="AB205" i="7"/>
  <c r="AA201" i="7"/>
  <c r="AB183" i="7"/>
  <c r="AB170" i="7"/>
  <c r="AB160" i="7"/>
  <c r="AB120" i="7"/>
  <c r="AB109" i="7"/>
  <c r="AB96" i="7"/>
  <c r="AB75" i="7"/>
  <c r="AA71" i="7"/>
  <c r="AB71" i="7" s="1"/>
  <c r="AB70" i="7"/>
  <c r="AB63" i="7"/>
  <c r="AA54" i="7"/>
  <c r="AB37" i="7"/>
  <c r="AA30" i="7"/>
  <c r="Y26" i="7"/>
  <c r="AB268" i="7"/>
  <c r="AB507" i="7"/>
  <c r="AB450" i="7"/>
  <c r="Y390" i="7"/>
  <c r="Y303" i="7"/>
  <c r="AB279" i="7"/>
  <c r="Y278" i="7"/>
  <c r="AB258" i="7"/>
  <c r="Y257" i="7"/>
  <c r="AB246" i="7"/>
  <c r="AB212" i="7"/>
  <c r="AB191" i="7"/>
  <c r="AB173" i="7"/>
  <c r="Y166" i="7"/>
  <c r="AA147" i="7"/>
  <c r="AB147" i="7" s="1"/>
  <c r="AA134" i="7"/>
  <c r="AB134" i="7" s="1"/>
  <c r="Y133" i="7"/>
  <c r="Q30" i="7" s="1"/>
  <c r="P30" i="7" s="1"/>
  <c r="AB131" i="7"/>
  <c r="AB126" i="7"/>
  <c r="Y102" i="7"/>
  <c r="AA86" i="7"/>
  <c r="AB86" i="7" s="1"/>
  <c r="Y85" i="7"/>
  <c r="Y78" i="7"/>
  <c r="AA68" i="7"/>
  <c r="AB61" i="7"/>
  <c r="AB51" i="7"/>
  <c r="AA44" i="7"/>
  <c r="AB269" i="7"/>
  <c r="Y518" i="7"/>
  <c r="Y502" i="7"/>
  <c r="Y493" i="7"/>
  <c r="AB484" i="7"/>
  <c r="Y484" i="7"/>
  <c r="Y479" i="7"/>
  <c r="Y470" i="7"/>
  <c r="Y461" i="7"/>
  <c r="AB452" i="7"/>
  <c r="Y452" i="7"/>
  <c r="Y447" i="7"/>
  <c r="Y438" i="7"/>
  <c r="Y429" i="7"/>
  <c r="AB420" i="7"/>
  <c r="Y420" i="7"/>
  <c r="Y415" i="7"/>
  <c r="Y406" i="7"/>
  <c r="Y397" i="7"/>
  <c r="AB388" i="7"/>
  <c r="Y388" i="7"/>
  <c r="Y383" i="7"/>
  <c r="Y374" i="7"/>
  <c r="Y365" i="7"/>
  <c r="AB356" i="7"/>
  <c r="Y356" i="7"/>
  <c r="Y351" i="7"/>
  <c r="Y342" i="7"/>
  <c r="Y333" i="7"/>
  <c r="AB324" i="7"/>
  <c r="Y324" i="7"/>
  <c r="Y319" i="7"/>
  <c r="Y310" i="7"/>
  <c r="Y276" i="7"/>
  <c r="AB249" i="7"/>
  <c r="Y249" i="7"/>
  <c r="Y297" i="7"/>
  <c r="AB297" i="7"/>
  <c r="Y293" i="7"/>
  <c r="AB293" i="7"/>
  <c r="AB444" i="7"/>
  <c r="Y444" i="7"/>
  <c r="Y439" i="7"/>
  <c r="Y430" i="7"/>
  <c r="Y421" i="7"/>
  <c r="AB412" i="7"/>
  <c r="Y412" i="7"/>
  <c r="Y407" i="7"/>
  <c r="Y398" i="7"/>
  <c r="Y389" i="7"/>
  <c r="AB380" i="7"/>
  <c r="Y380" i="7"/>
  <c r="Y375" i="7"/>
  <c r="Y366" i="7"/>
  <c r="Y357" i="7"/>
  <c r="AB348" i="7"/>
  <c r="Y348" i="7"/>
  <c r="Y343" i="7"/>
  <c r="Y334" i="7"/>
  <c r="Y325" i="7"/>
  <c r="AB316" i="7"/>
  <c r="Y316" i="7"/>
  <c r="Y311" i="7"/>
  <c r="AB302" i="7"/>
  <c r="Y302" i="7"/>
  <c r="Y255" i="7"/>
  <c r="Y281" i="7"/>
  <c r="AB281" i="7"/>
  <c r="Y277" i="7"/>
  <c r="AB277" i="7"/>
  <c r="AB340" i="7"/>
  <c r="Y340" i="7"/>
  <c r="AB308" i="7"/>
  <c r="Y308" i="7"/>
  <c r="AB286" i="7"/>
  <c r="Y286" i="7"/>
  <c r="AB500" i="7"/>
  <c r="Y500" i="7"/>
  <c r="AB468" i="7"/>
  <c r="Y468" i="7"/>
  <c r="AB436" i="7"/>
  <c r="Y436" i="7"/>
  <c r="AB372" i="7"/>
  <c r="Y372" i="7"/>
  <c r="Y260" i="7"/>
  <c r="AB260" i="7"/>
  <c r="Y256" i="7"/>
  <c r="AB256" i="7"/>
  <c r="AB476" i="7"/>
  <c r="Y476" i="7"/>
  <c r="AB404" i="7"/>
  <c r="Y404" i="7"/>
  <c r="Y272" i="7"/>
  <c r="AB524" i="7"/>
  <c r="Y517" i="7"/>
  <c r="AB508" i="7"/>
  <c r="Y501" i="7"/>
  <c r="AB498" i="7"/>
  <c r="AB492" i="7"/>
  <c r="Y492" i="7"/>
  <c r="Y487" i="7"/>
  <c r="Y478" i="7"/>
  <c r="Y469" i="7"/>
  <c r="AB460" i="7"/>
  <c r="Y460" i="7"/>
  <c r="Y455" i="7"/>
  <c r="Y446" i="7"/>
  <c r="Y437" i="7"/>
  <c r="AB428" i="7"/>
  <c r="Y428" i="7"/>
  <c r="Y423" i="7"/>
  <c r="Y414" i="7"/>
  <c r="Y405" i="7"/>
  <c r="AB396" i="7"/>
  <c r="Y396" i="7"/>
  <c r="Y391" i="7"/>
  <c r="Y382" i="7"/>
  <c r="Y373" i="7"/>
  <c r="AB364" i="7"/>
  <c r="Y364" i="7"/>
  <c r="Y359" i="7"/>
  <c r="Y350" i="7"/>
  <c r="Y341" i="7"/>
  <c r="AB332" i="7"/>
  <c r="Y332" i="7"/>
  <c r="Y327" i="7"/>
  <c r="Y318" i="7"/>
  <c r="Y309" i="7"/>
  <c r="Y292" i="7"/>
  <c r="AB265" i="7"/>
  <c r="Y265" i="7"/>
  <c r="AB262" i="7"/>
  <c r="AB514" i="7"/>
  <c r="AB240" i="7"/>
  <c r="Y233" i="7"/>
  <c r="AB224" i="7"/>
  <c r="AA218" i="7"/>
  <c r="Y217" i="7"/>
  <c r="AA209" i="7"/>
  <c r="Y208" i="7"/>
  <c r="AB200" i="7"/>
  <c r="Y21" i="7"/>
  <c r="AB199" i="7"/>
  <c r="Y197" i="7"/>
  <c r="AA188" i="7"/>
  <c r="Y187" i="7"/>
  <c r="AA187" i="7"/>
  <c r="AA180" i="7"/>
  <c r="Y179" i="7"/>
  <c r="AA179" i="7"/>
  <c r="Y148" i="7"/>
  <c r="AA148" i="7"/>
  <c r="AB148" i="7" s="1"/>
  <c r="Y124" i="7"/>
  <c r="AB124" i="7"/>
  <c r="Y239" i="7"/>
  <c r="AB230" i="7"/>
  <c r="Y223" i="7"/>
  <c r="AB135" i="7"/>
  <c r="Y135" i="7"/>
  <c r="Y121" i="7"/>
  <c r="AA121" i="7"/>
  <c r="AB121" i="7"/>
  <c r="AB103" i="7"/>
  <c r="Y103" i="7"/>
  <c r="Y92" i="7"/>
  <c r="AB92" i="7"/>
  <c r="Y89" i="7"/>
  <c r="AA89" i="7"/>
  <c r="AB89" i="7"/>
  <c r="Y214" i="7"/>
  <c r="AA214" i="7"/>
  <c r="Y172" i="7"/>
  <c r="AB172" i="7"/>
  <c r="Y169" i="7"/>
  <c r="AA169" i="7"/>
  <c r="AB169" i="7"/>
  <c r="Y132" i="7"/>
  <c r="AB132" i="7"/>
  <c r="Y100" i="7"/>
  <c r="AB100" i="7"/>
  <c r="Y194" i="7"/>
  <c r="Y185" i="7"/>
  <c r="AA185" i="7"/>
  <c r="Y177" i="7"/>
  <c r="AA177" i="7"/>
  <c r="AB159" i="7"/>
  <c r="Y159" i="7"/>
  <c r="AB152" i="7"/>
  <c r="Y152" i="7"/>
  <c r="Y129" i="7"/>
  <c r="Q29" i="7" s="1"/>
  <c r="P29" i="7" s="1"/>
  <c r="AA129" i="7"/>
  <c r="AB129" i="7" s="1"/>
  <c r="AB111" i="7"/>
  <c r="Y111" i="7"/>
  <c r="Y97" i="7"/>
  <c r="AA97" i="7"/>
  <c r="AB97" i="7"/>
  <c r="S25" i="7" s="1"/>
  <c r="Y206" i="7"/>
  <c r="AA206" i="7"/>
  <c r="Y156" i="7"/>
  <c r="AB156" i="7"/>
  <c r="Y140" i="7"/>
  <c r="AB140" i="7"/>
  <c r="Y108" i="7"/>
  <c r="AB108" i="7"/>
  <c r="Y137" i="7"/>
  <c r="AA137" i="7"/>
  <c r="AB137" i="7" s="1"/>
  <c r="AB119" i="7"/>
  <c r="Y119" i="7"/>
  <c r="Q28" i="7" s="1"/>
  <c r="P28" i="7" s="1"/>
  <c r="Y105" i="7"/>
  <c r="AA105" i="7"/>
  <c r="AB105" i="7"/>
  <c r="AB244" i="7"/>
  <c r="AB228" i="7"/>
  <c r="AA217" i="7"/>
  <c r="Y216" i="7"/>
  <c r="AB208" i="7"/>
  <c r="Y207" i="7"/>
  <c r="AB204" i="7"/>
  <c r="AA21" i="7"/>
  <c r="AB21" i="7" s="1"/>
  <c r="Y20" i="7"/>
  <c r="AA20" i="7"/>
  <c r="AB20" i="7" s="1"/>
  <c r="Y196" i="7"/>
  <c r="AB187" i="7"/>
  <c r="AA183" i="7"/>
  <c r="AB179" i="7"/>
  <c r="AA175" i="7"/>
  <c r="AB167" i="7"/>
  <c r="Y167" i="7"/>
  <c r="Y116" i="7"/>
  <c r="AB116" i="7"/>
  <c r="AA204" i="7"/>
  <c r="AB193" i="7"/>
  <c r="Y164" i="7"/>
  <c r="AB164" i="7"/>
  <c r="Y161" i="7"/>
  <c r="AA161" i="7"/>
  <c r="AB161" i="7" s="1"/>
  <c r="Y145" i="7"/>
  <c r="AB145" i="7"/>
  <c r="AA135" i="7"/>
  <c r="AB127" i="7"/>
  <c r="Y127" i="7"/>
  <c r="Y113" i="7"/>
  <c r="AA113" i="7"/>
  <c r="AB113" i="7" s="1"/>
  <c r="AA103" i="7"/>
  <c r="AB95" i="7"/>
  <c r="Y95" i="7"/>
  <c r="AA92" i="7"/>
  <c r="AB81" i="7"/>
  <c r="AB73" i="7"/>
  <c r="AB65" i="7"/>
  <c r="AB57" i="7"/>
  <c r="AB41" i="7"/>
  <c r="AB33" i="7"/>
  <c r="AB25" i="7"/>
  <c r="AA24" i="7"/>
  <c r="AB24" i="7" s="1"/>
  <c r="Y22" i="7"/>
  <c r="Y87" i="7"/>
  <c r="Q24" i="7" s="1"/>
  <c r="P24" i="7" s="1"/>
  <c r="AA81" i="7"/>
  <c r="Y79" i="7"/>
  <c r="AA73" i="7"/>
  <c r="Y71" i="7"/>
  <c r="Y63" i="7"/>
  <c r="AA57" i="7"/>
  <c r="Y55" i="7"/>
  <c r="AA49" i="7"/>
  <c r="AB49" i="7" s="1"/>
  <c r="S20" i="7" s="1"/>
  <c r="Y47" i="7"/>
  <c r="AA41" i="7"/>
  <c r="AA25" i="7"/>
  <c r="AB35" i="7"/>
  <c r="AB27" i="7"/>
  <c r="Y24" i="7"/>
  <c r="AA171" i="7"/>
  <c r="AA163" i="7"/>
  <c r="AB163" i="7" s="1"/>
  <c r="AA155" i="7"/>
  <c r="AB155" i="7" s="1"/>
  <c r="AA149" i="7"/>
  <c r="AB149" i="7" s="1"/>
  <c r="AA91" i="7"/>
  <c r="AB91" i="7" s="1"/>
  <c r="AB84" i="7"/>
  <c r="AB76" i="7"/>
  <c r="AB68" i="7"/>
  <c r="AA67" i="7"/>
  <c r="AB67" i="7" s="1"/>
  <c r="AB60" i="7"/>
  <c r="AA59" i="7"/>
  <c r="AB59" i="7" s="1"/>
  <c r="AB52" i="7"/>
  <c r="AA51" i="7"/>
  <c r="AB44" i="7"/>
  <c r="AA43" i="7"/>
  <c r="AB43" i="7" s="1"/>
  <c r="AB36" i="7"/>
  <c r="AA35" i="7"/>
  <c r="AA27" i="7"/>
  <c r="AA29" i="7"/>
  <c r="AB29" i="7" s="1"/>
  <c r="AB22" i="7"/>
  <c r="AB23" i="7"/>
  <c r="G128" i="11"/>
  <c r="G105" i="11"/>
  <c r="G121" i="11"/>
  <c r="Q27" i="7"/>
  <c r="P27" i="7" s="1"/>
  <c r="R27" i="7"/>
  <c r="R28" i="7"/>
  <c r="S28" i="7"/>
  <c r="R29" i="7"/>
  <c r="R30" i="7"/>
  <c r="R31" i="7"/>
  <c r="S31" i="7"/>
  <c r="Q32" i="7"/>
  <c r="P32" i="7" s="1"/>
  <c r="R32" i="7"/>
  <c r="S32" i="7"/>
  <c r="Q33" i="7"/>
  <c r="P33" i="7" s="1"/>
  <c r="R33" i="7"/>
  <c r="S33" i="7"/>
  <c r="R34" i="7"/>
  <c r="Q35" i="7"/>
  <c r="P35" i="7" s="1"/>
  <c r="R35" i="7"/>
  <c r="S35" i="7"/>
  <c r="R19" i="7"/>
  <c r="R20" i="7"/>
  <c r="R22" i="7"/>
  <c r="R23" i="7"/>
  <c r="R24" i="7"/>
  <c r="R25" i="7"/>
  <c r="R26" i="7"/>
  <c r="R18" i="7"/>
  <c r="R21" i="7"/>
  <c r="C30" i="7"/>
  <c r="D30" i="7"/>
  <c r="Q23" i="7"/>
  <c r="P23" i="7" s="1"/>
  <c r="Q20" i="7"/>
  <c r="P20" i="7" s="1"/>
  <c r="I13" i="11"/>
  <c r="H12" i="11" s="1"/>
  <c r="AB18" i="7"/>
  <c r="Y18" i="7"/>
  <c r="J13" i="11"/>
  <c r="G80" i="11"/>
  <c r="G91" i="11"/>
  <c r="G73" i="11"/>
  <c r="G62" i="11"/>
  <c r="Q26" i="7" l="1"/>
  <c r="P26" i="7" s="1"/>
  <c r="Q34" i="7"/>
  <c r="P34" i="7" s="1"/>
  <c r="S24" i="7"/>
  <c r="S29" i="7"/>
  <c r="S30" i="7"/>
  <c r="S34" i="7"/>
  <c r="S27" i="7"/>
  <c r="Q18" i="7"/>
  <c r="P18" i="7" s="1"/>
  <c r="T28" i="7"/>
  <c r="T27" i="7"/>
  <c r="T29" i="7"/>
  <c r="F29" i="7"/>
  <c r="F32" i="7"/>
  <c r="F31" i="7"/>
  <c r="E31" i="7"/>
  <c r="F30" i="7"/>
  <c r="S23" i="7"/>
  <c r="Q21" i="7"/>
  <c r="P21" i="7" s="1"/>
  <c r="Q25" i="7"/>
  <c r="T24" i="7" s="1"/>
  <c r="E32" i="7"/>
  <c r="Q22" i="7"/>
  <c r="T22" i="7" s="1"/>
  <c r="S22" i="7"/>
  <c r="G32" i="7"/>
  <c r="S19" i="7"/>
  <c r="Q19" i="7"/>
  <c r="T19" i="7" s="1"/>
  <c r="S21" i="7"/>
  <c r="S26" i="7"/>
  <c r="S18" i="7"/>
  <c r="T26" i="7"/>
  <c r="G31" i="7" l="1"/>
  <c r="T18" i="7"/>
  <c r="T20" i="7"/>
  <c r="T21" i="7"/>
  <c r="H32" i="7"/>
  <c r="G19" i="7" s="1"/>
  <c r="G30" i="7"/>
  <c r="G29" i="7"/>
  <c r="H31" i="7"/>
  <c r="F18" i="7" s="1"/>
  <c r="E29" i="7"/>
  <c r="P19" i="7"/>
  <c r="E30" i="7"/>
  <c r="P22" i="7"/>
  <c r="T25" i="7"/>
  <c r="P25" i="7"/>
  <c r="G18" i="7"/>
  <c r="T23" i="7"/>
  <c r="F17" i="7" l="1"/>
  <c r="I32" i="7"/>
  <c r="G17" i="7"/>
  <c r="F19" i="7"/>
  <c r="H29" i="7"/>
  <c r="D19" i="7" s="1"/>
  <c r="H30" i="7"/>
  <c r="I30" i="7" s="1"/>
  <c r="D17" i="7"/>
  <c r="I29" i="7"/>
  <c r="I31" i="7"/>
  <c r="D18" i="7" l="1"/>
  <c r="E17" i="7"/>
  <c r="H17" i="7" s="1"/>
  <c r="E24" i="7" s="1"/>
  <c r="E19" i="7"/>
  <c r="H19" i="7" s="1"/>
  <c r="E26" i="7" s="1"/>
  <c r="E18" i="7"/>
  <c r="H18" i="7" l="1"/>
  <c r="E25" i="7" s="1"/>
  <c r="G40" i="7" s="1"/>
  <c r="H40" i="7" s="1"/>
  <c r="F14" i="1" s="1"/>
  <c r="E22" i="7"/>
  <c r="G37" i="7" s="1"/>
  <c r="H37" i="7" s="1"/>
  <c r="F11" i="1" s="1"/>
  <c r="E23" i="7"/>
  <c r="G38" i="7" s="1"/>
  <c r="H38" i="7" s="1"/>
  <c r="F12" i="1" s="1"/>
  <c r="G42" i="7"/>
  <c r="H42" i="7" s="1"/>
  <c r="F16" i="1" s="1"/>
  <c r="G35" i="7"/>
  <c r="H35" i="7" s="1"/>
  <c r="F9" i="1" s="1"/>
  <c r="G39" i="7" l="1"/>
  <c r="H39" i="7" s="1"/>
  <c r="F13" i="1" s="1"/>
  <c r="G41" i="7"/>
  <c r="H41" i="7" s="1"/>
  <c r="F15" i="1" s="1"/>
  <c r="G36" i="7"/>
  <c r="H36" i="7" s="1"/>
  <c r="F10" i="1" s="1"/>
</calcChain>
</file>

<file path=xl/sharedStrings.xml><?xml version="1.0" encoding="utf-8"?>
<sst xmlns="http://schemas.openxmlformats.org/spreadsheetml/2006/main" count="1250" uniqueCount="363">
  <si>
    <t>PROJECT 2 - FALL 2023 - M1 PROOF OF CONCEPT</t>
  </si>
  <si>
    <t>Version 1.0</t>
  </si>
  <si>
    <t>Updated as of 23 Aug 2023</t>
  </si>
  <si>
    <t>Team Name</t>
  </si>
  <si>
    <t>Game Name</t>
  </si>
  <si>
    <t>No</t>
  </si>
  <si>
    <t>Module</t>
  </si>
  <si>
    <t>LAST NAME First Name</t>
  </si>
  <si>
    <t>Email Prefix</t>
  </si>
  <si>
    <t>Milestone Grade</t>
  </si>
  <si>
    <t>Main Game Component</t>
  </si>
  <si>
    <t>RTIS</t>
  </si>
  <si>
    <t>HOSRY Elie</t>
  </si>
  <si>
    <t>ehosry</t>
  </si>
  <si>
    <t>ACTION OR REAL-TIME COMBAT</t>
  </si>
  <si>
    <t>IMGD</t>
  </si>
  <si>
    <t>UXGD</t>
  </si>
  <si>
    <t>GOH Jing Ying</t>
  </si>
  <si>
    <t>jingying.goh</t>
  </si>
  <si>
    <t>LEE Alwyn</t>
  </si>
  <si>
    <t>alwyn.lee</t>
  </si>
  <si>
    <t>LIEBNITZ Holger</t>
  </si>
  <si>
    <t>holger.liebnitz</t>
  </si>
  <si>
    <t>BFA</t>
  </si>
  <si>
    <t>KEH Choon Wee</t>
  </si>
  <si>
    <t>choonwee.keh</t>
  </si>
  <si>
    <t>Primary Role</t>
  </si>
  <si>
    <t>Secondary Role</t>
  </si>
  <si>
    <t>Champion</t>
  </si>
  <si>
    <t>YES</t>
  </si>
  <si>
    <t>All the above fields must be filled in.</t>
  </si>
  <si>
    <t>Remarks:</t>
  </si>
  <si>
    <t>Do not use Google Sheets to open this rubric. Only use OneDrive or Microsoft Excel to open or share it.</t>
  </si>
  <si>
    <t>Team Name cannot be changed once it is decided.</t>
  </si>
  <si>
    <t>Game Name can still be changed until Beta Milestone in Spring 2023.</t>
  </si>
  <si>
    <t xml:space="preserve">All the student names should be arranged in the following order: (1) RTIS &gt; (2) BSGD or IMGD &gt; (3) UXGD &gt; (4) BFA. </t>
  </si>
  <si>
    <t>Teams will get penalised if there are mistakes in filling up any information in the rubric document.</t>
  </si>
  <si>
    <t>Make sure the entire team have read and understood the instructions in the rubrics.</t>
  </si>
  <si>
    <t>CHOICES</t>
  </si>
  <si>
    <t>PLATFORMING OR SKILL CHALLENGES</t>
  </si>
  <si>
    <t>PUZZLE</t>
  </si>
  <si>
    <t>SIMULATION</t>
  </si>
  <si>
    <t>STORYTELLING</t>
  </si>
  <si>
    <t>STRATEGY</t>
  </si>
  <si>
    <t>TURN-BASED COMBAT</t>
  </si>
  <si>
    <t>=if('Student'!H9!="",if('Student'!H9!="</t>
  </si>
  <si>
    <t>Tech</t>
  </si>
  <si>
    <t>Design</t>
  </si>
  <si>
    <t>Art</t>
  </si>
  <si>
    <t>Team</t>
  </si>
  <si>
    <t>Critical</t>
  </si>
  <si>
    <t>Waived</t>
  </si>
  <si>
    <t>Required</t>
  </si>
  <si>
    <t>Untested</t>
  </si>
  <si>
    <t>MAX</t>
  </si>
  <si>
    <t>Basic</t>
  </si>
  <si>
    <t>Missing</t>
  </si>
  <si>
    <t>Advanced</t>
  </si>
  <si>
    <t>Minimal</t>
  </si>
  <si>
    <t>Exceptional</t>
  </si>
  <si>
    <t>Average</t>
  </si>
  <si>
    <t>Extra</t>
  </si>
  <si>
    <t>Above Average</t>
  </si>
  <si>
    <t>Completed</t>
  </si>
  <si>
    <t>Total</t>
  </si>
  <si>
    <t>TECH</t>
  </si>
  <si>
    <t>PENALTY</t>
  </si>
  <si>
    <t>WAIVE</t>
  </si>
  <si>
    <t>TEACHER</t>
  </si>
  <si>
    <t>RUBRIC</t>
  </si>
  <si>
    <t>WAIVED</t>
  </si>
  <si>
    <t>INPUT</t>
  </si>
  <si>
    <t>PRODUCT</t>
  </si>
  <si>
    <t>DESIGN</t>
  </si>
  <si>
    <t>Architecture</t>
  </si>
  <si>
    <t>ART</t>
  </si>
  <si>
    <t>Graphics and Art Pipeline</t>
  </si>
  <si>
    <t>Debugging Tools</t>
  </si>
  <si>
    <t>SCORE</t>
  </si>
  <si>
    <t>Physics and Collision</t>
  </si>
  <si>
    <t>DESIGN-UXGD</t>
  </si>
  <si>
    <t>(UXGD) Concept Document</t>
  </si>
  <si>
    <t>(UXGD) Game Prototype</t>
  </si>
  <si>
    <t>BSGD</t>
  </si>
  <si>
    <t>(NON-UXGD) Game Concept</t>
  </si>
  <si>
    <t>(Non-UXGD) Game Prototype</t>
  </si>
  <si>
    <t>ART-BFA</t>
  </si>
  <si>
    <t>Art Proof of Concept</t>
  </si>
  <si>
    <t>Concepts - Characters</t>
  </si>
  <si>
    <t>Concepts - Environment, Props &amp; VFX</t>
  </si>
  <si>
    <t>Concepts - UI Design</t>
  </si>
  <si>
    <t>(NON-BFA) Art Proof of Concept</t>
  </si>
  <si>
    <t>Submission</t>
  </si>
  <si>
    <t>TEAM</t>
  </si>
  <si>
    <t>DESIGN-UXGD
DESIGN
ART</t>
  </si>
  <si>
    <t>FINAL GRADE</t>
  </si>
  <si>
    <t>Presentation</t>
  </si>
  <si>
    <t>Requirement</t>
  </si>
  <si>
    <t>Rubric Description</t>
  </si>
  <si>
    <t>Instructions</t>
  </si>
  <si>
    <t>Rubrics are evaluated based on quality or % of completion.</t>
  </si>
  <si>
    <t>this column will be hidden eventually</t>
  </si>
  <si>
    <t>This rubric is critical to complete. Heavy Penalty.</t>
  </si>
  <si>
    <r>
      <rPr>
        <sz val="11"/>
        <color rgb="FF000000"/>
        <rFont val="Calibri"/>
        <family val="2"/>
      </rPr>
      <t xml:space="preserve">Fill in all </t>
    </r>
    <r>
      <rPr>
        <b/>
        <sz val="11"/>
        <color rgb="FF70AD47"/>
        <rFont val="Calibri"/>
        <family val="2"/>
      </rPr>
      <t>completed</t>
    </r>
    <r>
      <rPr>
        <sz val="11"/>
        <color rgb="FF000000"/>
        <rFont val="Calibri"/>
        <family val="2"/>
      </rPr>
      <t xml:space="preserve"> rubrics with "Explanation" to help Instructors validate a rubric.</t>
    </r>
  </si>
  <si>
    <t>The rubric is waived with the Instructors' verification.</t>
  </si>
  <si>
    <t>This rubric is required to complete. Medium Penalty.</t>
  </si>
  <si>
    <t>No rubric should be left "Untested" status. Provide explanation for the completion of each rubric.</t>
  </si>
  <si>
    <t>0 - &lt;30% completion or poor quality work</t>
  </si>
  <si>
    <t>This rubric is a basic feature. Light Penalty.</t>
  </si>
  <si>
    <r>
      <rPr>
        <sz val="11"/>
        <color rgb="FF000000"/>
        <rFont val="Calibri"/>
        <family val="2"/>
      </rPr>
      <t xml:space="preserve">Any missing or incompleted </t>
    </r>
    <r>
      <rPr>
        <b/>
        <sz val="11"/>
        <color rgb="FFFF0000"/>
        <rFont val="Calibri"/>
        <family val="2"/>
      </rPr>
      <t>Critical</t>
    </r>
    <r>
      <rPr>
        <sz val="11"/>
        <color rgb="FF000000"/>
        <rFont val="Calibri"/>
        <family val="2"/>
      </rPr>
      <t xml:space="preserve">, </t>
    </r>
    <r>
      <rPr>
        <b/>
        <sz val="11"/>
        <color rgb="FFED7D31"/>
        <rFont val="Calibri"/>
        <family val="2"/>
      </rPr>
      <t>Required</t>
    </r>
    <r>
      <rPr>
        <sz val="11"/>
        <color rgb="FF000000"/>
        <rFont val="Calibri"/>
        <family val="2"/>
      </rPr>
      <t xml:space="preserve">, or </t>
    </r>
    <r>
      <rPr>
        <b/>
        <sz val="11"/>
        <color rgb="FFFFC000"/>
        <rFont val="Calibri"/>
        <family val="2"/>
      </rPr>
      <t>Basic</t>
    </r>
    <r>
      <rPr>
        <sz val="11"/>
        <color rgb="FF000000"/>
        <rFont val="Calibri"/>
        <family val="2"/>
      </rPr>
      <t xml:space="preserve"> rubric results in a penalty.</t>
    </r>
  </si>
  <si>
    <t>30 - &lt;50% completion or subpar quality work</t>
  </si>
  <si>
    <t>BONUS</t>
  </si>
  <si>
    <t>This rubric is an advanced feature.</t>
  </si>
  <si>
    <r>
      <t xml:space="preserve">If your team did not do the </t>
    </r>
    <r>
      <rPr>
        <b/>
        <sz val="11"/>
        <color theme="9"/>
        <rFont val="Calibri (Body)"/>
      </rPr>
      <t>Advanced</t>
    </r>
    <r>
      <rPr>
        <sz val="11"/>
        <color rgb="FF000000"/>
        <rFont val="Calibri"/>
        <family val="2"/>
        <scheme val="minor"/>
      </rPr>
      <t xml:space="preserve">, </t>
    </r>
    <r>
      <rPr>
        <b/>
        <sz val="11"/>
        <color rgb="FF7030A0"/>
        <rFont val="Calibri (Body)"/>
      </rPr>
      <t>Exceptional</t>
    </r>
    <r>
      <rPr>
        <sz val="11"/>
        <color rgb="FF000000"/>
        <rFont val="Calibri"/>
        <family val="2"/>
        <scheme val="minor"/>
      </rPr>
      <t xml:space="preserve">, or </t>
    </r>
    <r>
      <rPr>
        <b/>
        <sz val="11"/>
        <color theme="8"/>
        <rFont val="Calibri (Body)"/>
      </rPr>
      <t>Extra</t>
    </r>
    <r>
      <rPr>
        <sz val="11"/>
        <color rgb="FF000000"/>
        <rFont val="Calibri"/>
        <family val="2"/>
        <scheme val="minor"/>
      </rPr>
      <t xml:space="preserve"> Rubric, please mark as "</t>
    </r>
    <r>
      <rPr>
        <sz val="11"/>
        <color rgb="FFFF5948"/>
        <rFont val="Calibri (Body)"/>
      </rPr>
      <t>Missing</t>
    </r>
    <r>
      <rPr>
        <sz val="11"/>
        <color rgb="FF000000"/>
        <rFont val="Calibri"/>
        <family val="2"/>
        <scheme val="minor"/>
      </rPr>
      <t>".</t>
    </r>
  </si>
  <si>
    <t>50 - &lt;70% completion or average quality work</t>
  </si>
  <si>
    <t>This rubric is an exceptional feature.</t>
  </si>
  <si>
    <t>Please note that you must approach the Instructors to WAIVE the rubrics prior to the submission deadline.</t>
  </si>
  <si>
    <t>70 - &lt;90% completion or above average quality work</t>
  </si>
  <si>
    <t>Pre-req Rubric must be completed to get this Bonus.</t>
  </si>
  <si>
    <t>Students are advised to complete the rubrics according to the recommend priority.</t>
  </si>
  <si>
    <t>&gt;=90% completion or well-thought quality work</t>
  </si>
  <si>
    <t>JUMP TO:</t>
  </si>
  <si>
    <t>ARTBFA</t>
  </si>
  <si>
    <t>LIST OF LIBRARIES</t>
  </si>
  <si>
    <t>COMPULSORY RUBRICS FOR EVERY TEAM</t>
  </si>
  <si>
    <t>Category</t>
  </si>
  <si>
    <t>Sub-category</t>
  </si>
  <si>
    <t>Rubric description</t>
  </si>
  <si>
    <t>Teacher description</t>
  </si>
  <si>
    <t>Provide explanation</t>
  </si>
  <si>
    <t>Student Input</t>
  </si>
  <si>
    <t>Teacher Input</t>
  </si>
  <si>
    <t>Teacher Comments</t>
  </si>
  <si>
    <t>Window application</t>
  </si>
  <si>
    <t>A Window application can be launched using GLFW library or built from scratch using "main/WinMain".</t>
  </si>
  <si>
    <t>Game loop with FPS</t>
  </si>
  <si>
    <t>The application has a basic Game Engine structure with a game loop and FPS control.</t>
  </si>
  <si>
    <t>Input system: Keyboard and Mouse</t>
  </si>
  <si>
    <t>The game engine has an input system that supports Keyboard and mouse.
Using the GLFW library or built from scratch using Windows APIs.</t>
  </si>
  <si>
    <t>Game objects clones</t>
  </si>
  <si>
    <t>Can create multiple instances of the same game object type. 
This must be proven by displaying at least 3 similar game objects at different locations on the screen. A "Clone" function is good to have.</t>
  </si>
  <si>
    <t>Game objects are data-driven using game objects factory</t>
  </si>
  <si>
    <t>Data-driven at this stage can only be the "load from a data file" part without the "save to a data file" part. This means De-Serialized (also means "Data loading").
You must load the Game Object's properties from data files. For example, if you have a player game object, its properties like "position x and y coords", and "velocity x and y coords" must be read from a file at load time.
The "levels manager" is responsible for the creation/destruction of your game objects, using "objects factory".
Examples of data file formats that you can use are: .xml, .json, .txt.</t>
  </si>
  <si>
    <t>Configuration and tweaking data is data-driven</t>
  </si>
  <si>
    <t>Data-driven at this stage can be loading the game configuration from a file (without the saving to a file option). This means De-Serialized (also means "Data loading"). 
Configuration and tweaking data means that you can load general game application information (e.g. window resolution "width" and "height"). 
This file can be named "config.txt" or "config.xml" or any other readable format.</t>
  </si>
  <si>
    <t>Using generic container solution (such as STL)</t>
  </si>
  <si>
    <t>We encourage the usage of STL containers. 
Under "Provide explanation", list at least 2 code files where you are using STL containers.</t>
  </si>
  <si>
    <t>Custom math library built</t>
  </si>
  <si>
    <t>The team must write their own custom math library. 
e.g. Vector2D, Matrix3x3 or Vector3D, Matrix4x4.
Note: GLM library can only be used under the "Graphics" system code files!</t>
  </si>
  <si>
    <t>Prefabs for game objects</t>
  </si>
  <si>
    <t>Prefabs (or Archetypes). A programmer can create/ clone a game object instance, or entity, from a master object copy, known as a prototype or prefab or archetype. 
A prefab/archetype must be loaded "De-Serialized" from a data file, at level's load time.
Explain usage under "Provide explanation".</t>
  </si>
  <si>
    <t>Basic messaging system (function pointers, etc.)</t>
  </si>
  <si>
    <t>Refer to the lecture notes. Explain the location/usage in your code under "Provide explanation".</t>
  </si>
  <si>
    <t>Early Audio System Integration</t>
  </si>
  <si>
    <t>The audio system is integrated. At least must play/stop 2 audio files. Can use the "fmod" library or a similar library. 
This must be proven by playing some audio files. Explain the usage under "Provide explanation".
Do not waste your time on this, if your core gameplay mechanics are not related to audio feedback, and if you didn't clear all your essential penalty rubrics first!</t>
  </si>
  <si>
    <t>Assets Manager integrated</t>
  </si>
  <si>
    <t>A proper assets manager is implemented to arrange all loaded assets.
An assets manager is a class that holds all your assets containers. Assets are textures, audio files, prefabs, fonts... 
You can use some helper APIs like standard "std::filesystem".</t>
  </si>
  <si>
    <t>One advanced architecture feature of your choice. Explain it under "Provide explanation". 
Think of adding only a very unique feature your game engine has! And is not mentioned in the current list.</t>
  </si>
  <si>
    <t>Simple features are not considered advanced!</t>
  </si>
  <si>
    <t>Scripting language integration (e.g. LUA, C#…)</t>
  </si>
  <si>
    <t>A scripting language added, mainly, for designers, and non-core (c++) programmers. Enables them to write logic/behaviour for game objects and levels. The aim is to separate the logic from the game engine so that after writing a script, no compilation is needed.
Explain you integration under "Provide explanation".</t>
  </si>
  <si>
    <t>Architecture is traditional component based or entity-component based "ECS".</t>
  </si>
  <si>
    <t>Can be a normal Component-Based System, as explained in class, or an ECS system and/or variations of that architecture.
Specify the usage and file location under "Provide explanation".</t>
  </si>
  <si>
    <t>BACK TO TOP</t>
  </si>
  <si>
    <t>Graphical content can be displayed</t>
  </si>
  <si>
    <t>It will fail if after running your simulation/game, we can't see anything drawn in the viewport. 
Logging data to the console window does not count here!</t>
  </si>
  <si>
    <t>Debug drawing capability is demonstrated</t>
  </si>
  <si>
    <t>This rubric will fail if the Graphics system can't draw points, lines, rectangles or circles. These geometric drawings use no textures. They are mainly used to draw debugging information. 
For example, 
-you can draw the hotspots collision data (if you have any), 
-you can draw the AABB collision box on top of your sprite game object (if you have any), 
-you can draw circle collision data (if you have any), 
-you can draw the velocity direction while the game object is moving (if you have any), 
-you can draw the grid of your collision map (if you have any), etc...
Important Note: Do not assume that this will be the wireframe drawing mode as "Polygon drawing" mode (mesh drawing mode). And the reason is, your mesh is not always of the same scale as your AABB collision size. For example: You must think and expect that your game object might have a collision AABB (min, max) smaller or bigger than your original mesh scale. Sometimes, you may want to put the AABB collision only at the feet or the head of your character.</t>
  </si>
  <si>
    <t>Basic sprites/models can be displayed</t>
  </si>
  <si>
    <t>At least, your game objects meshes must be displayed in colour mode.</t>
  </si>
  <si>
    <t>Basic background/terrain can be displayed</t>
  </si>
  <si>
    <t>At least, your game can display a background (picture) (or layer) (or game object) (or tilemap).</t>
  </si>
  <si>
    <t>2D: Sprites can be scaled dynamically</t>
  </si>
  <si>
    <t>Your game object can be scaled at runtime (for example by using keyboard user input).
Cite the input keys usage under "Provide explanation".</t>
  </si>
  <si>
    <t>2D: Sprites can be rotated dynamically</t>
  </si>
  <si>
    <t>Your game object can be rotated at runtime (for example by using keyboard user input).
Cite the input keys usage under "Provide explanation".</t>
  </si>
  <si>
    <t>Basic animations displayed (sequence of frames)</t>
  </si>
  <si>
    <t>Your game object can play 1 sequence of multiple frames: That forms an animation.</t>
  </si>
  <si>
    <t>Multiple animations are shown on one object</t>
  </si>
  <si>
    <t>i.e. the main character can change from IDLE animation to JUMP animation at runtime, back and forth (for example by using user keyboard input).
This must be actually proven in the submitted demo. Cite the input keys usage under "Provide explanation".</t>
  </si>
  <si>
    <t>ADVANCED: Can render 2500 game objects, or more, at different locations, with minimum 60 FPS</t>
  </si>
  <si>
    <t>Must prove this in your engine demo. All objects must be seen in the viewport. This rubric can't be partially passed. It must be ready to showcase before the delivery deadline. Do explain how to use and run it, in the "Provide explanation"!</t>
  </si>
  <si>
    <t>Able to display text objects using proper custom font system</t>
  </si>
  <si>
    <t>e.g. Using the FreeType font library.
Can display at least 2 different text objects (2 different instances) at different locations in the viewport.
This rubirc will be set to missing if the instructor does not see 2 text objects at runtime.</t>
  </si>
  <si>
    <t>Debugging tools is available</t>
  </si>
  <si>
    <t>Engine must have a way to display debugging information. Tools are used to help the programmers visualize information on the game screen. 
e.g. Win32 console to print out information.</t>
  </si>
  <si>
    <t>Performance data is available</t>
  </si>
  <si>
    <t>At least you should be able to display/showcase the FPS of the simulation, at runtime.
The FPS can be displayed, using a font or in the window's title bar, or in the console or using a GUI library. 
Explain how to check this under "Provide explanation".</t>
  </si>
  <si>
    <t>In-game performance viewer</t>
  </si>
  <si>
    <t>Able to display each system’s time consumption per game loop, in %, compared to the overall game loop time. 
Think about it as if you have individual delta-time for each system in your engine. 
An example of this output can be:
-Physics system 5% of the total game loop time
-Graphics system 30% of the total game loop time
-...
Having this kind pf performance visualizer will enable the tech people to identify bottle necks e.g. which system is consuming the most of your game loop time.
Explain how to test this under "Provide explanation".</t>
  </si>
  <si>
    <t>Logging your crashes</t>
  </si>
  <si>
    <t>Your program is able to log a crash onto a text file, at any time your game may crashes. You can use safe wrappers like custom smart pointers and/or "try-catch" with "exception safety".
Explain the usage and how the instructor can test this rubric, under "Provide explanation". If no clear explanation is provided, the rubric will be set to missing!</t>
  </si>
  <si>
    <t>ADVANCED: Extensive and powerful debug console/UI features. This is mainly if you are using a GUI library e.g. IMGui, to generate level data, or to display and construct a level, or to display debug information as simple as using the IMGui text console for logging info.</t>
  </si>
  <si>
    <t>Students are not supposed to have a level editor at this stage. The following rubrics are advanced and for extra credits purpose, in case the team had progressed fast in the core engine dev!
This rubric is passed if you can integrate IMGui (or a similar library) into your engine and show that you can render different custom GUI in your application.
Specify how to turn on/off and test your GUI under "Provide explanation".</t>
  </si>
  <si>
    <t>IMGui Usage: Able to add/remove game objects in the editor.</t>
  </si>
  <si>
    <t>Using the GUI editor. Explain usage!</t>
  </si>
  <si>
    <t>PHYSICS AND COLLISION</t>
  </si>
  <si>
    <t>Movement is present.</t>
  </si>
  <si>
    <t>Collision detection is present.</t>
  </si>
  <si>
    <t>The main character controller is working with Physics</t>
  </si>
  <si>
    <t>Basic dynamic vs. static collision response</t>
  </si>
  <si>
    <t>On collision, the game object stops or bounces or slides on the surface.</t>
  </si>
  <si>
    <t>Basic dynamic vs. dynamic collision response</t>
  </si>
  <si>
    <t>On collision, both game objects stop or bounce or slide on the surface.</t>
  </si>
  <si>
    <t>ADVANCED: Physics can apply step by step visual update based on input. Serves for debugging the Physics</t>
  </si>
  <si>
    <t>This can be done as follow: Can have a Step_By_Step Physics mode, where at each key press, the Physics will update only once, in the current game loop.
Specify usage under "Provide explanation".</t>
  </si>
  <si>
    <t xml:space="preserve">The Game Concept document contains the necessary basic information that describes the core gameplay mechanics, objective/ goal, theme, genre, game loop, level/ progression design and game references. </t>
  </si>
  <si>
    <t>The game concept document should not exceed 15 pages, excluding the Cover, TOC, and Appendices. Please note that you should continuously update this document, and there will be a final submission at M6.</t>
  </si>
  <si>
    <t>The Game Concept document is decently written and contains sufficient information to allow readers to understand what the game is about.</t>
  </si>
  <si>
    <t>Any unclear parts in the core gameplay mechanics, objective/ goal, theme, genre, game loop, basic level/ progression design and game references may result in a penalty.</t>
  </si>
  <si>
    <t xml:space="preserve">The Game Concept document includes a Feature Design section which considers the technical feasibility and available resources. This must be evaluated with the tech team's help and match the needs of the game design. </t>
  </si>
  <si>
    <t>Technical feasibility can be evaluated with a list of required/planned features in the custom engine, like tile maps, physics, collision, level/ dialogue editor, enemy AI, etc.</t>
  </si>
  <si>
    <r>
      <rPr>
        <b/>
        <sz val="11"/>
        <color rgb="FF0070C0"/>
        <rFont val="Calibri"/>
        <family val="2"/>
      </rPr>
      <t xml:space="preserve">[Game Features]
</t>
    </r>
    <r>
      <rPr>
        <sz val="11"/>
        <color rgb="FF000000"/>
        <rFont val="Calibri"/>
        <family val="2"/>
      </rPr>
      <t>All game systems, features and mechanics support each other well.</t>
    </r>
  </si>
  <si>
    <t>Example: If killing an enemy drops resources, what is the use of the resources in the game? There should not be any system, feature or mechanic with no purpose in the game design.</t>
  </si>
  <si>
    <r>
      <rPr>
        <b/>
        <sz val="11"/>
        <color rgb="FF0070C0"/>
        <rFont val="Calibri"/>
        <family val="2"/>
      </rPr>
      <t xml:space="preserve">[Presentation, Clarity and Organization]
</t>
    </r>
    <r>
      <rPr>
        <sz val="11"/>
        <color rgb="FF000000"/>
        <rFont val="Calibri"/>
        <family val="2"/>
      </rPr>
      <t>The overall quality of the writing and presentation is clear and concise, with neat formatting and appropriate use of visuals to support the explanation.</t>
    </r>
  </si>
  <si>
    <t xml:space="preserve">This can include an adequate amount of diagrams, images, references, and tables that enhance the explanation of the game concept. The overall quality will be evaluated. Inserting a few images does not automatically mean you have completed the rubric. </t>
  </si>
  <si>
    <r>
      <rPr>
        <b/>
        <sz val="11"/>
        <color rgb="FF0070C0"/>
        <rFont val="Calibri"/>
        <family val="2"/>
      </rPr>
      <t xml:space="preserve">[Additional Information]
</t>
    </r>
    <r>
      <rPr>
        <sz val="11"/>
        <color rgb="FF000000"/>
        <rFont val="Calibri"/>
        <family val="2"/>
      </rPr>
      <t>The Game Concept document includes additional quality information that further enhances the readers' understanding of the game concept.</t>
    </r>
  </si>
  <si>
    <t>Rubrics 2101 and 2102 must be completed first to complete this rubric. Anything not listed in Rubric 2101 can be considered. Please list down what are the additional information in the explanation. The quality of the information will be evaluated.</t>
  </si>
  <si>
    <r>
      <rPr>
        <b/>
        <sz val="11"/>
        <color rgb="FF0070C0"/>
        <rFont val="Calibri"/>
        <family val="2"/>
      </rPr>
      <t xml:space="preserve">[Unique Selling Proposition]
</t>
    </r>
    <r>
      <rPr>
        <sz val="11"/>
        <color rgb="FF000000"/>
        <rFont val="Calibri"/>
        <family val="2"/>
      </rPr>
      <t>The Game Concept document clearly explains what differentiates it from existing games of the same genre or category. It highlights innovative approaches or novel ideas not found in most games.</t>
    </r>
  </si>
  <si>
    <t>This can include distinctive gameplay mechanics, features, engaging storytelling, or interactions that provide a unique player experience.</t>
  </si>
  <si>
    <r>
      <rPr>
        <b/>
        <sz val="11"/>
        <color rgb="FF0070C0"/>
        <rFont val="Calibri"/>
        <family val="2"/>
      </rPr>
      <t xml:space="preserve">[Planning]
</t>
    </r>
    <r>
      <rPr>
        <sz val="11"/>
        <color rgb="FF000000"/>
        <rFont val="Calibri"/>
        <family val="2"/>
      </rPr>
      <t>The Game Concept document shows good foresight in its planning, and breakdown of tasks, and is well within Project 2's scope, adaptable to changes.</t>
    </r>
  </si>
  <si>
    <t>Do consider must-have features, good-to-have and their implementation priority. You can insert a screenshot of the timeline in Notion.</t>
  </si>
  <si>
    <t>The M1 Prototype has implemented and accurately reflected the core gameplay mechanics described in the Game Concept document.</t>
  </si>
  <si>
    <t>You can use any commercial Game engine to create the Prototype.</t>
  </si>
  <si>
    <t>The M1 Prototype is playable without critical crashes or bugs.</t>
  </si>
  <si>
    <t>Include a Readme document in the submission that describes all the operational controls and instructions on how to play and lists all playable features available in the Prototype. Incomplete or partially completed features can also be listed; please indicate accordingly.</t>
  </si>
  <si>
    <t>The M1 Prototype has functional controls and sufficient in-game feedback for players to understand what is happening at that moment.</t>
  </si>
  <si>
    <t>Feedback can include characters responding well to the controls, HUD displaying critical information, on-hit visuals, audio SFX etc. The quality of the feedback will be evaluated.</t>
  </si>
  <si>
    <t>The M1 Prototype demonstrates strong signs of the game's unique selling proposition even if the game is incomplete.</t>
  </si>
  <si>
    <t>This can be a unique theme, unique mechanics/ gameplay, a new unique idea that excites players, a scalable game system, etc.</t>
  </si>
  <si>
    <t>The Game Concept document contains sufficient information to allow readers to understand what the game is about.</t>
  </si>
  <si>
    <t xml:space="preserve">Technical feasibility can be evaluated with a list of required/planned features in the custom engine, like tile maps, physics, collision, level/ dialogue editor, enemy AI, etc. </t>
  </si>
  <si>
    <t xml:space="preserve">This can include an adequate amount of diagrams, images, references, and tables that enhance the explanation of the game concept. The overall quality will be evaluated. For example, inserting a few images doesn't mean you have completed the rubrics. </t>
  </si>
  <si>
    <t>The M1 Prototype has implemented and accurately reflected the core gameplay mechanics described in the Game Concept document and is playable without critical crashes or bugs. The M1 Prototype also has basic functional controls.</t>
  </si>
  <si>
    <t>You can use any commercial Game engine or Custom Engine to create the Prototype. Include a Redme document in the submission that describes all the operational controls and instructions on how to play and lists all playable features available in the Prototype. Incomplete or partially completed features can also be listed; please indicate accordingly.</t>
  </si>
  <si>
    <t>The M1 Prototype has demonstrated strong signs of the game's unique selling proposition even if the game is incomplete.</t>
  </si>
  <si>
    <t>Submit Proof of Concept (POC) in PDF format</t>
  </si>
  <si>
    <t>Refer to ART Proof of Concept (POC) Submission Guidelines. (uploaded to BFA moodle page)</t>
  </si>
  <si>
    <t>Overall presentation are put together with decent page layout and design, consistency and organization of materials, and no missing materials</t>
  </si>
  <si>
    <t>Refer to the Submission Guidelines for checklist.</t>
  </si>
  <si>
    <t>2 mock-up game screens required.  Main menu and In-game screen mock-ups</t>
  </si>
  <si>
    <t>Mock-up screens that are poorly put together and/or missing cruical assets/information will be penalised here. While these mock-up screens are subjected to change as the project progresses, these mock-ups screens should give a clear indication of the overall art direction and gameplay.</t>
  </si>
  <si>
    <t xml:space="preserve">Description of Game concepts, character(s), environment(s), props (if any), UI and any other relevant information clearly presented. </t>
  </si>
  <si>
    <t>Vague or missing write-ups will be penalised here.</t>
  </si>
  <si>
    <t>Proof of Concept materials are professionally put together. Clear presentation of Game concepts,  Description of art assets, Art direction, Style guide, characters, environments, props, UI elements, VFX designs (if any) and Mockup screens</t>
  </si>
  <si>
    <t xml:space="preserve">Art assets created are of good quality. Effort is put into the POC document. Evident in the materials presented. Time and effort are clearly spent on assets. eg. page layout designs, cover page, mockup screens, content page, write-ups etc. Overall good asethetics. </t>
  </si>
  <si>
    <r>
      <rPr>
        <sz val="11"/>
        <color rgb="FF000000"/>
        <rFont val="Calibri"/>
        <family val="2"/>
      </rPr>
      <t xml:space="preserve">Additional Mockup Screens </t>
    </r>
    <r>
      <rPr>
        <sz val="11"/>
        <color rgb="FFFF0000"/>
        <rFont val="Calibri"/>
        <family val="2"/>
      </rPr>
      <t>Pre-req of [4103] required.</t>
    </r>
  </si>
  <si>
    <t>Additional mock-up screens are presented to better showcase or explain the gameplay mechanics.  Crucial Art assets (eg, characters, env, UI etc) are in. Overall art direction is consistent and aesthetically pleasing.</t>
  </si>
  <si>
    <t>Conceptual Design works done for Characters. Sufficient concept designs and research done for characters.</t>
  </si>
  <si>
    <t>Poor character designs or insufficient effort put into research and work will be penalised here. Curate your best conceptual art and put them into the POC. Research materials and work done that are not presented in POC should be featured and explained in your IMR.</t>
  </si>
  <si>
    <t>Main characters design completed. Designs look decent and should showcase your understanding of anatomy. Good draftsmanship of work is expected.</t>
  </si>
  <si>
    <t>Your main character and 1 enemy (or NPC) should be completed.  Poor draftsmanship, consistency, and understanding of anatomy will be penalised here.</t>
  </si>
  <si>
    <t>Appealing character designs. Consistency in terms of styles and art direction.</t>
  </si>
  <si>
    <t>Overall, appealing character designs and good draftsmanship. Designs suit the game concept well.</t>
  </si>
  <si>
    <t>Good presentation of character designs in the form of model sheet, and character studies (key poses, expression etc)</t>
  </si>
  <si>
    <t>Overall excellent Draftsmanship and consistency in the creation of Characters. Professional work. Great effort all around!</t>
  </si>
  <si>
    <t xml:space="preserve">This is a bonus for professional high quality works. </t>
  </si>
  <si>
    <t>Concept designs and research  done for Environment, props and VFX (if any)</t>
  </si>
  <si>
    <t>Poor designs or insufficient effort put into research and work will be penalised here. Curate your best conceptual art and put them into the POC. Research materials and work done that are not presented in POC should be featured and explained in your IMR.</t>
  </si>
  <si>
    <t xml:space="preserve">Key Environment, props and VFX (if any) decently designed.  Good draftsmanship of work is expected. </t>
  </si>
  <si>
    <t xml:space="preserve">Key environment (props and VFX if applicable) clearly designed, rendered and presented. Badly designed environment and/or assets or work doen wth poor draftsmanship will be penalised here. </t>
  </si>
  <si>
    <t xml:space="preserve">2 or more environment created with good draftsmanship. </t>
  </si>
  <si>
    <r>
      <rPr>
        <sz val="11"/>
        <color rgb="FF000000"/>
        <rFont val="Calibri"/>
        <family val="2"/>
      </rPr>
      <t xml:space="preserve">This is a bonus rubrics. Create 2 or more environment </t>
    </r>
    <r>
      <rPr>
        <b/>
        <sz val="11"/>
        <color rgb="FFFF0000"/>
        <rFont val="Calibri"/>
        <family val="2"/>
      </rPr>
      <t>ONLY</t>
    </r>
    <r>
      <rPr>
        <sz val="11"/>
        <color rgb="FF000000"/>
        <rFont val="Calibri"/>
        <family val="2"/>
      </rPr>
      <t xml:space="preserve"> if  it is applicable to your game. </t>
    </r>
  </si>
  <si>
    <t>Good amount of research and conceptual design works done before locking down the final designs. The environment art (props and VFX if applicable) is appealing and blends well with characters and UI elements.</t>
  </si>
  <si>
    <t>Curate your best conceptual art and put them into the POC. Research materials and work done that are not presented in POC should be featured and explained in your IMR.</t>
  </si>
  <si>
    <t>Overall excellent Draftsmanship and consistency in creating Environment art, props and VFX (if any). Professional work. Great effort all around!</t>
  </si>
  <si>
    <t>The submission has basic concept design or sufficient concept designs and research done for UI designs</t>
  </si>
  <si>
    <t>All designs and art are consistent with each other and/or work well with each other. UI gel with one another and synergise with the game concepts in terms of functionality.</t>
  </si>
  <si>
    <t>Basic UI design, typography and logo designs are explored. Brand identity of the team and game are well represented. Clarity of UI Elements (eg. HUD)</t>
  </si>
  <si>
    <t>Work done with good draftsmanship. Appealing designs and suit the game.</t>
  </si>
  <si>
    <t>Bonus for good quality work done.</t>
  </si>
  <si>
    <r>
      <rPr>
        <sz val="11"/>
        <color rgb="FF000000"/>
        <rFont val="Calibri"/>
        <family val="2"/>
      </rPr>
      <t xml:space="preserve">Submit </t>
    </r>
    <r>
      <rPr>
        <b/>
        <sz val="11"/>
        <color rgb="FF000000"/>
        <rFont val="Calibri"/>
        <family val="2"/>
      </rPr>
      <t>[Non-BFA Art Proof of Concept]</t>
    </r>
    <r>
      <rPr>
        <sz val="11"/>
        <color rgb="FF000000"/>
        <rFont val="Calibri"/>
        <family val="2"/>
      </rPr>
      <t xml:space="preserve"> document in PDF format. </t>
    </r>
  </si>
  <si>
    <t>Maximum of 10 pages excluding the cover page and TOC. Suggest using PowerPoint.</t>
  </si>
  <si>
    <t xml:space="preserve">The document must include art references or concept art for characters, sprites/ animations, NPCs, menus, environments, menu layouts, or HUD/UI items.  </t>
  </si>
  <si>
    <t>If your game has no characters (Tetris/ Match4/ Puzzle), demonstrate concepts for objects and elements instead. Please make sure to include links/ citations of the art references. You may use AI-generated art as references, but they cannot be used in the game. The quality of the document will be evaluated.</t>
  </si>
  <si>
    <r>
      <rPr>
        <b/>
        <sz val="11"/>
        <color rgb="FF0070C0"/>
        <rFont val="Calibri"/>
        <family val="2"/>
      </rPr>
      <t xml:space="preserve">[Clarity and Organization]
</t>
    </r>
    <r>
      <rPr>
        <sz val="11"/>
        <color rgb="FF000000"/>
        <rFont val="Calibri"/>
        <family val="2"/>
      </rPr>
      <t>The document is clear, organised, well-formatted and easy to understand.</t>
    </r>
  </si>
  <si>
    <t>The overall quality of visuals, descriptions, presentation, and supporting references will be evaluated.</t>
  </si>
  <si>
    <r>
      <rPr>
        <b/>
        <sz val="11"/>
        <color rgb="FF0070C0"/>
        <rFont val="Calibri"/>
        <family val="2"/>
      </rPr>
      <t xml:space="preserve">[Art style guide] 
</t>
    </r>
    <r>
      <rPr>
        <sz val="11"/>
        <color rgb="FF000000"/>
        <rFont val="Calibri"/>
        <family val="2"/>
      </rPr>
      <t>The document includes an art style guide which describes the visual direction, choice of fonts, colour palette, background, theme and mood board suits the proposed game concept.</t>
    </r>
  </si>
  <si>
    <t>The quality of the art style guide and presentation will be evaluated.</t>
  </si>
  <si>
    <r>
      <rPr>
        <b/>
        <sz val="11"/>
        <color rgb="FF0070C0"/>
        <rFont val="Calibri"/>
        <family val="2"/>
      </rPr>
      <t xml:space="preserve">[Originality and Quality]
</t>
    </r>
    <r>
      <rPr>
        <sz val="11"/>
        <color rgb="FF000000"/>
        <rFont val="Calibri"/>
        <family val="2"/>
      </rPr>
      <t>All art mockups and sketches are original, of decent quality, have strong visual appeal, show good varieties and are well-suited to the game's theme and genre.</t>
    </r>
  </si>
  <si>
    <t>Please indicate which art assets are created by the team. Art Assets may include sprites, animations, characters, environments, objects, UI, Menus etc. The quality of the art assets will be evaluated.</t>
  </si>
  <si>
    <r>
      <rPr>
        <b/>
        <sz val="11"/>
        <color rgb="FF0070C0"/>
        <rFont val="Calibri"/>
        <family val="2"/>
      </rPr>
      <t xml:space="preserve">[Uniqueness]
</t>
    </r>
    <r>
      <rPr>
        <sz val="11"/>
        <color rgb="FF000000"/>
        <rFont val="Calibri"/>
        <family val="2"/>
      </rPr>
      <t>All art mockups, sketches, and directions have a consistent and unique style that fits the game's theme, mechanics, design and target audience.</t>
    </r>
  </si>
  <si>
    <t>Overall creativity, effort, and uniqueness of the art assets will be evaluated.</t>
  </si>
  <si>
    <t>The team has submitted all the required items as instructed by Instructors before the deadline.</t>
  </si>
  <si>
    <r>
      <rPr>
        <sz val="11"/>
        <color rgb="FF000000"/>
        <rFont val="Calibri"/>
      </rPr>
      <t xml:space="preserve">The production instructor will announce the submission requirements in Week 4. </t>
    </r>
    <r>
      <rPr>
        <b/>
        <sz val="11"/>
        <color rgb="FFFF0000"/>
        <rFont val="Calibri"/>
      </rPr>
      <t xml:space="preserve">Do not open/ modify the files in the OneDrive folder after submission.
</t>
    </r>
    <r>
      <rPr>
        <sz val="11"/>
        <color rgb="FF000000"/>
        <rFont val="Calibri"/>
      </rPr>
      <t>Above Average: &lt; 6 hours late submission
Average: &lt; 12 hours late submission
Minimal: &lt; 24 hours late submission
Missing:  &gt; 24 hours late submission.</t>
    </r>
  </si>
  <si>
    <r>
      <rPr>
        <sz val="11"/>
        <color rgb="FF000000"/>
        <rFont val="Calibri"/>
        <family val="2"/>
      </rPr>
      <t>No rubrics are left in</t>
    </r>
    <r>
      <rPr>
        <b/>
        <sz val="11"/>
        <color rgb="FFFF0000"/>
        <rFont val="Calibri"/>
        <family val="2"/>
      </rPr>
      <t xml:space="preserve"> "Untested"</t>
    </r>
    <r>
      <rPr>
        <sz val="11"/>
        <color rgb="FF000000"/>
        <rFont val="Calibri"/>
        <family val="2"/>
      </rPr>
      <t xml:space="preserve"> status.
If your team has no BFA, please waive Art-BFA.
If your team has BFA, please waive Art.
If your team has UXGD, please waive Design.
If your team has no UXGD, please waive Design-UXGD.</t>
    </r>
  </si>
  <si>
    <t>Please check through all the rubrics.
Above Average: &lt; 4 untested rubrics
Average: &lt; 8 untested rubrics
Minimal: &lt; 12 untested rubrics
Missing:  &gt; 12 untested rubrics</t>
  </si>
  <si>
    <t>The team did not open or save the rubric document in Google Sheets.</t>
  </si>
  <si>
    <t xml:space="preserve">Please upload the file to OneDrive and open it using Microsoft 365 Excel online or Excel Desktop App so that all the team members can edit the Excel file at the same time. </t>
  </si>
  <si>
    <t>All the required items for Production have been submitted correctly, as instructed by the Production Instructor.</t>
  </si>
  <si>
    <t>This includes filling up this document correctly, submitting all the files in the required naming convention and format, updating your Notion timely, etc. Please make sure to watch the Production lecture for the submission requirements.</t>
  </si>
  <si>
    <t>The team does not need to resubmit a new build of the Visual Studio project.</t>
  </si>
  <si>
    <t>This rubric will only be marked as "Missing" when any Instructor requires the Tech to resubmit their project!</t>
  </si>
  <si>
    <t>All the required items for Tech have been submitted correctly, as instructed by Tech Instructor. Please fill up the list of libraries used (at the bottom of the sheets).</t>
  </si>
  <si>
    <t>Please make sure to watch the Production lecture for the submission requirements.</t>
  </si>
  <si>
    <t>All the required items for DesignUXGD, Design and Art have been submitted correctly, as instructed by Design Instructor.</t>
  </si>
  <si>
    <t>All the required items for ArtBFA have been submitted correctly, as instructed by ArtBFA Instructor.</t>
  </si>
  <si>
    <r>
      <rPr>
        <b/>
        <sz val="11"/>
        <color rgb="FF0070C0"/>
        <rFont val="Calibri"/>
        <family val="2"/>
      </rPr>
      <t>[Requirements]</t>
    </r>
    <r>
      <rPr>
        <sz val="11"/>
        <color rgb="FF0070C0"/>
        <rFont val="Calibri"/>
        <family val="2"/>
      </rPr>
      <t xml:space="preserve"> 
</t>
    </r>
    <r>
      <rPr>
        <sz val="11"/>
        <color rgb="FF000000"/>
        <rFont val="Calibri"/>
        <family val="2"/>
      </rPr>
      <t>Presentation is kept within 8 minutes.</t>
    </r>
  </si>
  <si>
    <t>If the presentation went over 8 minutes, this rubric will be mark "Missing".</t>
  </si>
  <si>
    <r>
      <rPr>
        <b/>
        <sz val="11"/>
        <color rgb="FF0070C0"/>
        <rFont val="Calibri"/>
        <family val="2"/>
      </rPr>
      <t xml:space="preserve">[Requirements] 
</t>
    </r>
    <r>
      <rPr>
        <sz val="11"/>
        <color rgb="FF000000"/>
        <rFont val="Calibri"/>
        <family val="2"/>
      </rPr>
      <t>Every team member must participate in at least 2 out of 3 presentations (M1, M2, M3).</t>
    </r>
  </si>
  <si>
    <r>
      <t>Please indicate on Student Sheet who is presenting in the current milestone.</t>
    </r>
    <r>
      <rPr>
        <sz val="11"/>
        <color rgb="FFFF0000"/>
        <rFont val="Calibri"/>
        <family val="2"/>
      </rPr>
      <t xml:space="preserve"> Any individual who didn't participate in 2 out of 3 presentations will get a 1-letter grade penalty in their final grade unless they have valid MC or excuses.</t>
    </r>
  </si>
  <si>
    <r>
      <rPr>
        <b/>
        <sz val="11"/>
        <color rgb="FF0070C0"/>
        <rFont val="Calibri"/>
        <family val="2"/>
      </rPr>
      <t>[Requirements]</t>
    </r>
    <r>
      <rPr>
        <sz val="11"/>
        <color rgb="FF000000"/>
        <rFont val="Calibri"/>
        <family val="2"/>
      </rPr>
      <t xml:space="preserve"> 
None of the presenters is using a script when presenting and every presenter makes an effort to give eye contact to the audience from time to time.</t>
    </r>
  </si>
  <si>
    <t>Please rehearse at the presentation venue and get used to the venue setup, microphone and computer volume.</t>
  </si>
  <si>
    <r>
      <rPr>
        <b/>
        <sz val="11"/>
        <color rgb="FF0070C0"/>
        <rFont val="Calibri"/>
        <family val="2"/>
      </rPr>
      <t xml:space="preserve">[Requirements] 
</t>
    </r>
    <r>
      <rPr>
        <sz val="11"/>
        <color rgb="FF000000"/>
        <rFont val="Calibri"/>
        <family val="2"/>
      </rPr>
      <t>Individuals playing the demo should not be presenting.</t>
    </r>
  </si>
  <si>
    <t>There should be one individual operating the slides/ demo (can be swopped), while the others present the slide/ demo. Playing the demo while presenting is not considered as you have presented. (Rubric 6111)</t>
  </si>
  <si>
    <r>
      <rPr>
        <b/>
        <sz val="11"/>
        <color rgb="FF0070C0"/>
        <rFont val="Calibri"/>
        <family val="2"/>
      </rPr>
      <t xml:space="preserve">[Presentation]
</t>
    </r>
    <r>
      <rPr>
        <sz val="11"/>
        <color rgb="FF000000"/>
        <rFont val="Calibri"/>
        <family val="2"/>
      </rPr>
      <t>Clear introduction and overview of the project with a working Demo without major hiccups.</t>
    </r>
  </si>
  <si>
    <t>Teams with UXGD must showcase a working demo of the game concept using Unity. Teams can also showcase their current Custom Engine status.
Teams without UXGD must showcase a working demo using the Custom Engine.</t>
  </si>
  <si>
    <r>
      <rPr>
        <b/>
        <sz val="11"/>
        <color rgb="FF0070C0"/>
        <rFont val="Calibri"/>
        <family val="2"/>
      </rPr>
      <t xml:space="preserve">[Presentation]
</t>
    </r>
    <r>
      <rPr>
        <sz val="11"/>
        <color rgb="FF000000"/>
        <rFont val="Calibri"/>
        <family val="2"/>
      </rPr>
      <t>Well-prepared presentation, smooth transitions between sections of the presentation and presenters, along with well coordination presenter and slide coordinator.</t>
    </r>
  </si>
  <si>
    <t>Rubrics 6115 must be completed.</t>
  </si>
  <si>
    <r>
      <rPr>
        <b/>
        <sz val="11"/>
        <color rgb="FF0070C0"/>
        <rFont val="Calibri"/>
        <family val="2"/>
      </rPr>
      <t xml:space="preserve">[Presentation]
</t>
    </r>
    <r>
      <rPr>
        <sz val="11"/>
        <color rgb="FF000000"/>
        <rFont val="Calibri"/>
        <family val="2"/>
      </rPr>
      <t>The presentation was engaging and outstanding, loud and clear, leaving a good impression.</t>
    </r>
  </si>
  <si>
    <r>
      <rPr>
        <b/>
        <sz val="11"/>
        <color rgb="FF0070C0"/>
        <rFont val="Calibri"/>
        <family val="2"/>
      </rPr>
      <t xml:space="preserve">[Presentation]
</t>
    </r>
    <r>
      <rPr>
        <sz val="11"/>
        <color rgb="FF000000"/>
        <rFont val="Calibri"/>
        <family val="2"/>
      </rPr>
      <t>Most of the presenters showed confidence during the presentation delivery, which was well executed, showing great enthusiasm and high-level energy.</t>
    </r>
  </si>
  <si>
    <t>Rubrics 6115 and 6116 needs to be at least Above Average.</t>
  </si>
  <si>
    <r>
      <rPr>
        <b/>
        <sz val="11"/>
        <color rgb="FF0070C0"/>
        <rFont val="Calibri"/>
        <family val="2"/>
      </rPr>
      <t xml:space="preserve">[Visual Design]
</t>
    </r>
    <r>
      <rPr>
        <sz val="11"/>
        <color rgb="FF000000"/>
        <rFont val="Calibri"/>
        <family val="2"/>
      </rPr>
      <t>Consistent and visually appealing presentation slide design that suits the project's theme.</t>
    </r>
  </si>
  <si>
    <r>
      <rPr>
        <b/>
        <sz val="11"/>
        <color rgb="FF0070C0"/>
        <rFont val="Calibri"/>
        <family val="2"/>
      </rPr>
      <t xml:space="preserve">[Visual Design]
</t>
    </r>
    <r>
      <rPr>
        <sz val="11"/>
        <color rgb="FF000000"/>
        <rFont val="Calibri"/>
        <family val="2"/>
      </rPr>
      <t xml:space="preserve">Effective use of colours, fonts, tables, diagrams, images/ gifs, screenshots, animation, transitions or backgrounds enhances readability and presentation. </t>
    </r>
  </si>
  <si>
    <t>The slides' content is not too cluttered and easy to read/ understand.</t>
  </si>
  <si>
    <r>
      <rPr>
        <b/>
        <sz val="11"/>
        <color rgb="FF0070C0"/>
        <rFont val="Calibri"/>
        <family val="2"/>
      </rPr>
      <t xml:space="preserve">[Risk and Mitigations]
</t>
    </r>
    <r>
      <rPr>
        <sz val="11"/>
        <color rgb="FF000000"/>
        <rFont val="Calibri"/>
        <family val="2"/>
      </rPr>
      <t xml:space="preserve">Identify potential risks and mitigations faced by the Tech, Design and Art Team.
Definition: Risk mitigation is the process the team undertakes to reduce its exposure to the various risks it might face moving forward. </t>
    </r>
  </si>
  <si>
    <t>The team should present risks and mitigations specific to your team rather than general risks like heavy school workload and bad time management. This rubric will be marked as "Missing" if the team does not present this during the presentation.</t>
  </si>
  <si>
    <r>
      <rPr>
        <b/>
        <sz val="11"/>
        <color rgb="FF0070C0"/>
        <rFont val="Calibri"/>
        <family val="2"/>
      </rPr>
      <t xml:space="preserve">[Risk and Mitigations]
</t>
    </r>
    <r>
      <rPr>
        <sz val="11"/>
        <color rgb="FF000000"/>
        <rFont val="Calibri"/>
        <family val="2"/>
      </rPr>
      <t>Identified unique risks related to the team and showed the effectiveness of proposed mitigation strategies and the feasibility and practicality of the mitigation plans. [Pre-req: 6120]</t>
    </r>
  </si>
  <si>
    <t>Rubrics 6120 must be marked as "Completed", else this rubric will be marked as "Missing".</t>
  </si>
  <si>
    <r>
      <rPr>
        <b/>
        <sz val="11"/>
        <color rgb="FF0070C0"/>
        <rFont val="Calibri"/>
        <family val="2"/>
      </rPr>
      <t xml:space="preserve">[Milestone Plan]
</t>
    </r>
    <r>
      <rPr>
        <sz val="11"/>
        <color rgb="FF000000"/>
        <rFont val="Calibri"/>
        <family val="2"/>
      </rPr>
      <t>Shows clarity and coherence of the upcoming milestone plan for the Tech, Design and Art Team.</t>
    </r>
  </si>
  <si>
    <t>This rubric will be marked as "Missing" if the team does not present this during the presentation.</t>
  </si>
  <si>
    <r>
      <rPr>
        <b/>
        <sz val="11"/>
        <color rgb="FF0070C0"/>
        <rFont val="Calibri"/>
        <family val="2"/>
      </rPr>
      <t xml:space="preserve">[Milestone Plan]
</t>
    </r>
    <r>
      <rPr>
        <sz val="11"/>
        <color rgb="FF000000"/>
        <rFont val="Calibri"/>
        <family val="2"/>
      </rPr>
      <t>Realistic objectives and tasks for the upcoming milestone with consideration of dependencies and potential challenges. [Pre-req: 6122]</t>
    </r>
  </si>
  <si>
    <t>Rubrics 6122 must be marked as "Completed", else this rubric will be marked as "Missing".</t>
  </si>
  <si>
    <t>List of libraries used - To be filled by the Tech team</t>
  </si>
  <si>
    <t> </t>
  </si>
  <si>
    <t>Library name</t>
  </si>
  <si>
    <t>Library usage description</t>
  </si>
  <si>
    <t>Library files and code file name(s)</t>
  </si>
  <si>
    <t>Example</t>
  </si>
  <si>
    <t>LIBRARY</t>
  </si>
  <si>
    <t>example (GLFW)</t>
  </si>
  <si>
    <t>example (We are using GLFW for a faster application startup, Keyboard/Mouse input, and OpenGL setup)</t>
  </si>
  <si>
    <t>example (glfw.lib, glfw.h)</t>
  </si>
  <si>
    <t>Lib 01</t>
  </si>
  <si>
    <t>Lib 02</t>
  </si>
  <si>
    <t>Lib 03</t>
  </si>
  <si>
    <t>Lib 04</t>
  </si>
  <si>
    <t>Lib 05</t>
  </si>
  <si>
    <t>Lib 06</t>
  </si>
  <si>
    <t>Lib 07</t>
  </si>
  <si>
    <t>Lib 08</t>
  </si>
  <si>
    <t>Lib 09</t>
  </si>
  <si>
    <t>Lib 10</t>
  </si>
  <si>
    <t>Lib 11</t>
  </si>
  <si>
    <t>Lib 12</t>
  </si>
  <si>
    <t>Lib 13</t>
  </si>
  <si>
    <t>Lib 14</t>
  </si>
  <si>
    <t>Lib 15</t>
  </si>
  <si>
    <t>Lib 16</t>
  </si>
  <si>
    <t>Lib 17</t>
  </si>
  <si>
    <t>Lib 18</t>
  </si>
  <si>
    <t>Lib 19</t>
  </si>
  <si>
    <t>Lib 20</t>
  </si>
  <si>
    <t>Please make sure to use the Name format given by the Production Instructor or the final Class Roaster list in MS Teams. 
Wrong naming convention or order will result in a penalty in Rubric 6104.</t>
  </si>
  <si>
    <t>It is possible to change your game idea along the way. Speak to the Design Instructor first.</t>
  </si>
  <si>
    <t>Rubric 6112 will be marked as Missing if Column H is not filled up correctly.</t>
  </si>
  <si>
    <t>Unhelpful student explanation may result in penalty in the rubrics.</t>
  </si>
  <si>
    <t>Students are strongly encouraged to provide useful comments/ explanations for the Instructors to grade the rubrics.</t>
  </si>
  <si>
    <t>Every name should start with LAST NAME (Caps Surname) followed by First Name. Please refer to "Fall 2023 Class Roaster.xlsx" if unclear.</t>
  </si>
  <si>
    <t>POSSIBLE TO WAIVE IF YOUR GAME REQUIRES NO PHYSICS. CONSULT ELIE.</t>
  </si>
  <si>
    <t>If your game mechanics/ game genre uses physics, you must intergate the physics formula(s) under a proper physics system. Physics can be at least similar to what you've learned in the CS230/CSD1130 module.
To pass this rubric, you need to prove it in your visual demo/simulation/game. Specify how to use your physics under "Provide explanation".</t>
  </si>
  <si>
    <t>If your game mechanics/ game genre, uses collision, you must intergate the collision formula(s) under a proper collision or physics system. Collisions can be at least similar to what you've learned in the CS230/CSD1130 module. To pass this rubric, you need to prove it in your demo/simulation/game. Specify how to use your collision detections under "Provide explanation".</t>
  </si>
  <si>
    <t>You can showcase your main character using your Physics functionalities. e.g. if your original game design is a platformer, your main character should be able to jump with Gravity. Specify how to move your main character under "Provide explanation".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</si>
</sst>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2" x14ac:knownFonts="1">
    <font>
      <sz val="11"/>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2"/>
      <color rgb="FFFF9300"/>
      <name val="Calibri"/>
      <family val="2"/>
      <scheme val="minor"/>
    </font>
    <font>
      <b/>
      <sz val="11"/>
      <color theme="1"/>
      <name val="Calibri"/>
      <family val="2"/>
      <scheme val="minor"/>
    </font>
    <font>
      <b/>
      <sz val="16"/>
      <color rgb="FF000000"/>
      <name val="Calibri"/>
      <family val="2"/>
      <scheme val="minor"/>
    </font>
    <font>
      <sz val="11"/>
      <color rgb="FF000000"/>
      <name val="Calibri"/>
      <family val="2"/>
      <scheme val="minor"/>
    </font>
    <font>
      <b/>
      <sz val="11"/>
      <color rgb="FF000000"/>
      <name val="Calibri"/>
      <family val="2"/>
      <scheme val="minor"/>
    </font>
    <font>
      <b/>
      <sz val="11"/>
      <color theme="9"/>
      <name val="Calibri (Body)"/>
    </font>
    <font>
      <b/>
      <sz val="11"/>
      <color rgb="FF7030A0"/>
      <name val="Calibri (Body)"/>
    </font>
    <font>
      <sz val="12"/>
      <color rgb="FFC00000"/>
      <name val="Calibri"/>
      <family val="2"/>
      <scheme val="minor"/>
    </font>
    <font>
      <b/>
      <sz val="11"/>
      <name val="Calibri"/>
      <family val="2"/>
      <scheme val="minor"/>
    </font>
    <font>
      <b/>
      <sz val="11"/>
      <color theme="0"/>
      <name val="Calibri"/>
      <family val="2"/>
      <scheme val="minor"/>
    </font>
    <font>
      <b/>
      <sz val="14"/>
      <color theme="1"/>
      <name val="Calibri"/>
      <family val="2"/>
      <scheme val="minor"/>
    </font>
    <font>
      <b/>
      <sz val="11"/>
      <color rgb="FFFFFFFF"/>
      <name val="Calibri"/>
      <family val="2"/>
      <scheme val="minor"/>
    </font>
    <font>
      <sz val="11"/>
      <color rgb="FFFF5948"/>
      <name val="Calibri (Body)"/>
    </font>
    <font>
      <b/>
      <sz val="11"/>
      <color theme="8"/>
      <name val="Calibri (Body)"/>
    </font>
    <font>
      <b/>
      <sz val="22"/>
      <color theme="1"/>
      <name val="Calibri"/>
      <family val="2"/>
      <scheme val="minor"/>
    </font>
    <font>
      <sz val="12"/>
      <color rgb="FFFF0000"/>
      <name val="Calibri"/>
      <family val="2"/>
      <scheme val="minor"/>
    </font>
    <font>
      <sz val="12"/>
      <color rgb="FF000000"/>
      <name val="Calibri"/>
      <family val="2"/>
      <scheme val="minor"/>
    </font>
    <font>
      <b/>
      <sz val="16"/>
      <color rgb="FFC00000"/>
      <name val="Calibri"/>
      <family val="2"/>
      <scheme val="minor"/>
    </font>
    <font>
      <b/>
      <sz val="16"/>
      <color rgb="FF000000"/>
      <name val="Calibri"/>
      <family val="2"/>
    </font>
    <font>
      <sz val="11"/>
      <color rgb="FFFF0000"/>
      <name val="Calibri"/>
      <family val="2"/>
      <scheme val="minor"/>
    </font>
    <font>
      <sz val="12"/>
      <color rgb="FFFF0000"/>
      <name val="Calibri"/>
      <family val="2"/>
    </font>
    <font>
      <sz val="11"/>
      <color rgb="FF000000"/>
      <name val="Calibri"/>
      <family val="2"/>
    </font>
    <font>
      <b/>
      <sz val="14"/>
      <color rgb="FFFF0000"/>
      <name val="Calibri"/>
      <family val="2"/>
      <scheme val="minor"/>
    </font>
    <font>
      <u/>
      <sz val="11"/>
      <color theme="10"/>
      <name val="Calibri"/>
      <family val="2"/>
      <scheme val="minor"/>
    </font>
    <font>
      <sz val="14"/>
      <color theme="1"/>
      <name val="Calibri"/>
      <family val="2"/>
      <scheme val="minor"/>
    </font>
    <font>
      <sz val="9"/>
      <color rgb="FF000000"/>
      <name val="Calibri"/>
      <family val="2"/>
      <scheme val="minor"/>
    </font>
    <font>
      <sz val="9"/>
      <color theme="1"/>
      <name val="Calibri"/>
      <family val="2"/>
      <scheme val="minor"/>
    </font>
    <font>
      <sz val="9"/>
      <color rgb="FFC00000"/>
      <name val="Calibri"/>
      <family val="2"/>
      <scheme val="minor"/>
    </font>
    <font>
      <sz val="9"/>
      <color rgb="FFFF0000"/>
      <name val="Calibri"/>
      <family val="2"/>
      <scheme val="minor"/>
    </font>
    <font>
      <b/>
      <sz val="9"/>
      <color theme="1"/>
      <name val="Calibri"/>
      <family val="2"/>
      <scheme val="minor"/>
    </font>
    <font>
      <b/>
      <sz val="11"/>
      <color rgb="FFC00000"/>
      <name val="Calibri"/>
      <family val="2"/>
      <scheme val="minor"/>
    </font>
    <font>
      <b/>
      <sz val="11"/>
      <color theme="9" tint="-0.249977111117893"/>
      <name val="Calibri"/>
      <family val="2"/>
      <scheme val="minor"/>
    </font>
    <font>
      <b/>
      <u/>
      <sz val="14"/>
      <color theme="1"/>
      <name val="Calibri"/>
      <family val="2"/>
      <scheme val="minor"/>
    </font>
    <font>
      <b/>
      <sz val="14"/>
      <color rgb="FFC00000"/>
      <name val="Calibri"/>
      <family val="2"/>
      <scheme val="minor"/>
    </font>
    <font>
      <sz val="9"/>
      <name val="Calibri"/>
      <family val="2"/>
      <scheme val="minor"/>
    </font>
    <font>
      <u/>
      <sz val="14"/>
      <color rgb="FFFF0000"/>
      <name val="Calibri"/>
      <family val="2"/>
      <scheme val="minor"/>
    </font>
    <font>
      <b/>
      <sz val="11"/>
      <color rgb="FFFFFF00"/>
      <name val="Calibri"/>
      <family val="2"/>
      <scheme val="minor"/>
    </font>
    <font>
      <b/>
      <sz val="16"/>
      <color rgb="FFFF0000"/>
      <name val="Calibri"/>
      <family val="2"/>
      <scheme val="minor"/>
    </font>
    <font>
      <b/>
      <sz val="18"/>
      <color rgb="FFFF0000"/>
      <name val="Calibri"/>
      <family val="2"/>
      <scheme val="minor"/>
    </font>
    <font>
      <b/>
      <sz val="16"/>
      <color rgb="FFC00000"/>
      <name val="Calibri"/>
      <family val="2"/>
    </font>
    <font>
      <sz val="11"/>
      <color rgb="FFFF0000"/>
      <name val="Calibri"/>
      <family val="2"/>
    </font>
    <font>
      <b/>
      <sz val="11"/>
      <color rgb="FFFFFFFF"/>
      <name val="Calibri"/>
      <family val="2"/>
    </font>
    <font>
      <b/>
      <sz val="11"/>
      <color rgb="FF000000"/>
      <name val="Calibri"/>
      <family val="2"/>
    </font>
    <font>
      <sz val="11"/>
      <color rgb="FF0070C0"/>
      <name val="Calibri"/>
      <family val="2"/>
    </font>
    <font>
      <b/>
      <sz val="11"/>
      <color rgb="FFFF0000"/>
      <name val="Calibri"/>
      <family val="2"/>
    </font>
    <font>
      <b/>
      <sz val="11"/>
      <color rgb="FFED7D31"/>
      <name val="Calibri"/>
      <family val="2"/>
    </font>
    <font>
      <b/>
      <sz val="11"/>
      <color rgb="FFFFC000"/>
      <name val="Calibri"/>
      <family val="2"/>
    </font>
    <font>
      <sz val="11"/>
      <color theme="1"/>
      <name val="Calibri"/>
      <family val="2"/>
    </font>
    <font>
      <sz val="14"/>
      <color rgb="FFFF0000"/>
      <name val="Calibri"/>
      <family val="2"/>
      <scheme val="minor"/>
    </font>
    <font>
      <b/>
      <sz val="11"/>
      <color rgb="FFFF0000"/>
      <name val="Calibri"/>
      <family val="2"/>
      <scheme val="minor"/>
    </font>
    <font>
      <b/>
      <sz val="11"/>
      <color rgb="FF70AD47"/>
      <name val="Calibri"/>
      <family val="2"/>
    </font>
    <font>
      <b/>
      <sz val="11"/>
      <color rgb="FF0070C0"/>
      <name val="Calibri"/>
      <family val="2"/>
    </font>
    <font>
      <b/>
      <u/>
      <sz val="16"/>
      <color rgb="FF5B9BD5"/>
      <name val="Calibri"/>
      <family val="2"/>
      <scheme val="minor"/>
    </font>
    <font>
      <sz val="14"/>
      <color rgb="FF4472C4"/>
      <name val="Calibri"/>
      <family val="2"/>
      <scheme val="minor"/>
    </font>
    <font>
      <sz val="12"/>
      <color theme="0"/>
      <name val="Calibri"/>
      <family val="2"/>
      <scheme val="minor"/>
    </font>
    <font>
      <sz val="9"/>
      <color theme="0"/>
      <name val="Calibri"/>
      <family val="2"/>
      <scheme val="minor"/>
    </font>
    <font>
      <sz val="11"/>
      <color rgb="FF000000"/>
      <name val="Calibri"/>
    </font>
    <font>
      <b/>
      <sz val="11"/>
      <color rgb="FFFF0000"/>
      <name val="Calibri"/>
    </font>
  </fonts>
  <fills count="41">
    <fill>
      <patternFill patternType="none"/>
    </fill>
    <fill>
      <patternFill patternType="gray125"/>
    </fill>
    <fill>
      <patternFill patternType="solid">
        <fgColor theme="8" tint="0.79998168889431442"/>
        <bgColor indexed="64"/>
      </patternFill>
    </fill>
    <fill>
      <patternFill patternType="solid">
        <fgColor theme="1" tint="0.14999847407452621"/>
        <bgColor indexed="64"/>
      </patternFill>
    </fill>
    <fill>
      <patternFill patternType="solid">
        <fgColor theme="9" tint="0.79998168889431442"/>
        <bgColor indexed="64"/>
      </patternFill>
    </fill>
    <fill>
      <patternFill patternType="solid">
        <fgColor rgb="FFFFC7CE"/>
        <bgColor indexed="64"/>
      </patternFill>
    </fill>
    <fill>
      <patternFill patternType="solid">
        <fgColor theme="7" tint="0.79998168889431442"/>
        <bgColor indexed="64"/>
      </patternFill>
    </fill>
    <fill>
      <patternFill patternType="solid">
        <fgColor rgb="FFFFFF00"/>
        <bgColor indexed="64"/>
      </patternFill>
    </fill>
    <fill>
      <patternFill patternType="solid">
        <fgColor theme="0"/>
        <bgColor theme="0"/>
      </patternFill>
    </fill>
    <fill>
      <patternFill patternType="solid">
        <fgColor rgb="FFFFFFFF"/>
        <bgColor rgb="FFFFFFFF"/>
      </patternFill>
    </fill>
    <fill>
      <patternFill patternType="solid">
        <fgColor rgb="FFFFC7CE"/>
        <bgColor rgb="FFFFFFFF"/>
      </patternFill>
    </fill>
    <fill>
      <patternFill patternType="solid">
        <fgColor rgb="FFFFE79A"/>
        <bgColor rgb="FFFFFFFF"/>
      </patternFill>
    </fill>
    <fill>
      <patternFill patternType="solid">
        <fgColor rgb="FFC6E0B4"/>
        <bgColor rgb="FFFFFFFF"/>
      </patternFill>
    </fill>
    <fill>
      <patternFill patternType="solid">
        <fgColor theme="0" tint="-0.14999847407452621"/>
        <bgColor rgb="FFFFFFFF"/>
      </patternFill>
    </fill>
    <fill>
      <patternFill patternType="solid">
        <fgColor theme="0" tint="-0.14999847407452621"/>
        <bgColor indexed="64"/>
      </patternFill>
    </fill>
    <fill>
      <patternFill patternType="solid">
        <fgColor rgb="FFFF9D54"/>
        <bgColor rgb="FFFFFFFF"/>
      </patternFill>
    </fill>
    <fill>
      <patternFill patternType="solid">
        <fgColor theme="4" tint="0.59999389629810485"/>
        <bgColor rgb="FF000000"/>
      </patternFill>
    </fill>
    <fill>
      <patternFill patternType="solid">
        <fgColor theme="1" tint="0.34998626667073579"/>
        <bgColor rgb="FF000000"/>
      </patternFill>
    </fill>
    <fill>
      <patternFill patternType="solid">
        <fgColor rgb="FF595959"/>
        <bgColor rgb="FF000000"/>
      </patternFill>
    </fill>
    <fill>
      <patternFill patternType="solid">
        <fgColor rgb="FFFF9300"/>
        <bgColor rgb="FF000000"/>
      </patternFill>
    </fill>
    <fill>
      <patternFill patternType="solid">
        <fgColor rgb="FFFFFFFF"/>
        <bgColor indexed="64"/>
      </patternFill>
    </fill>
    <fill>
      <patternFill patternType="solid">
        <fgColor rgb="FF262626"/>
        <bgColor rgb="FF000000"/>
      </patternFill>
    </fill>
    <fill>
      <patternFill patternType="solid">
        <fgColor rgb="FFFF5948"/>
        <bgColor rgb="FF000000"/>
      </patternFill>
    </fill>
    <fill>
      <patternFill patternType="solid">
        <fgColor rgb="FFD9D9D9"/>
        <bgColor rgb="FF000000"/>
      </patternFill>
    </fill>
    <fill>
      <patternFill patternType="solid">
        <fgColor rgb="FFFFFFFF"/>
        <bgColor rgb="FF000000"/>
      </patternFill>
    </fill>
    <fill>
      <patternFill patternType="solid">
        <fgColor rgb="FF000000"/>
        <bgColor indexed="64"/>
      </patternFill>
    </fill>
    <fill>
      <patternFill patternType="solid">
        <fgColor rgb="FFFFFF00"/>
        <bgColor rgb="FF000000"/>
      </patternFill>
    </fill>
    <fill>
      <patternFill patternType="solid">
        <fgColor rgb="FF00FB92"/>
        <bgColor indexed="64"/>
      </patternFill>
    </fill>
    <fill>
      <patternFill patternType="solid">
        <fgColor rgb="FF00FDFF"/>
        <bgColor indexed="64"/>
      </patternFill>
    </fill>
    <fill>
      <patternFill patternType="solid">
        <fgColor rgb="FF76D6FF"/>
        <bgColor indexed="64"/>
      </patternFill>
    </fill>
    <fill>
      <patternFill patternType="solid">
        <fgColor theme="1"/>
        <bgColor indexed="64"/>
      </patternFill>
    </fill>
    <fill>
      <patternFill patternType="solid">
        <fgColor rgb="FFFFFF00"/>
        <bgColor rgb="FFFFFFFF"/>
      </patternFill>
    </fill>
    <fill>
      <patternFill patternType="solid">
        <fgColor rgb="FFFFFF00"/>
        <bgColor theme="0"/>
      </patternFill>
    </fill>
    <fill>
      <patternFill patternType="solid">
        <fgColor rgb="FFBFBFBF"/>
        <bgColor indexed="64"/>
      </patternFill>
    </fill>
    <fill>
      <patternFill patternType="solid">
        <fgColor theme="1"/>
        <bgColor rgb="FF000000"/>
      </patternFill>
    </fill>
    <fill>
      <patternFill patternType="solid">
        <fgColor rgb="FFDDEBF7"/>
        <bgColor rgb="FF000000"/>
      </patternFill>
    </fill>
    <fill>
      <patternFill patternType="solid">
        <fgColor rgb="FFD5FC79"/>
        <bgColor indexed="64"/>
      </patternFill>
    </fill>
    <fill>
      <patternFill patternType="solid">
        <fgColor rgb="FFDDEBF7"/>
        <bgColor indexed="64"/>
      </patternFill>
    </fill>
    <fill>
      <patternFill patternType="solid">
        <fgColor rgb="FFD9E1F2"/>
        <bgColor indexed="64"/>
      </patternFill>
    </fill>
    <fill>
      <patternFill patternType="solid">
        <fgColor rgb="FFE2EFDA"/>
        <bgColor indexed="64"/>
      </patternFill>
    </fill>
    <fill>
      <patternFill patternType="solid">
        <fgColor rgb="FF7030A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right/>
      <top/>
      <bottom style="thin">
        <color indexed="64"/>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style="thin">
        <color indexed="64"/>
      </top>
      <bottom style="thin">
        <color indexed="64"/>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bottom/>
      <diagonal/>
    </border>
  </borders>
  <cellStyleXfs count="2">
    <xf numFmtId="0" fontId="0" fillId="0" borderId="0"/>
    <xf numFmtId="0" fontId="27" fillId="0" borderId="0" applyNumberFormat="0" applyFill="0" applyBorder="0" applyAlignment="0" applyProtection="0"/>
  </cellStyleXfs>
  <cellXfs count="280">
    <xf numFmtId="0" fontId="0" fillId="0" borderId="0" xfId="0"/>
    <xf numFmtId="0" fontId="2" fillId="0" borderId="0" xfId="0" applyFont="1" applyAlignment="1">
      <alignment vertical="center"/>
    </xf>
    <xf numFmtId="0" fontId="2" fillId="0" borderId="0" xfId="0" applyFont="1" applyAlignment="1">
      <alignment horizontal="center" vertical="center"/>
    </xf>
    <xf numFmtId="0" fontId="4" fillId="3" borderId="1" xfId="0" applyFont="1" applyFill="1" applyBorder="1" applyAlignment="1">
      <alignment horizontal="center" vertical="center"/>
    </xf>
    <xf numFmtId="0" fontId="0" fillId="0" borderId="0" xfId="0" applyAlignment="1">
      <alignment vertical="center" wrapText="1"/>
    </xf>
    <xf numFmtId="0" fontId="7" fillId="0" borderId="1" xfId="0" applyFont="1" applyBorder="1" applyAlignment="1">
      <alignment vertical="center" wrapText="1"/>
    </xf>
    <xf numFmtId="0" fontId="0" fillId="0" borderId="1" xfId="0" applyBorder="1" applyAlignment="1">
      <alignment vertical="center" wrapText="1"/>
    </xf>
    <xf numFmtId="0" fontId="0" fillId="0" borderId="0" xfId="0" applyAlignment="1">
      <alignment horizontal="center" vertical="center" wrapText="1"/>
    </xf>
    <xf numFmtId="0" fontId="0" fillId="0" borderId="1" xfId="0" applyBorder="1" applyAlignment="1">
      <alignment horizontal="left" vertical="center" wrapText="1"/>
    </xf>
    <xf numFmtId="0" fontId="7" fillId="0" borderId="1" xfId="0" applyFont="1" applyBorder="1" applyAlignment="1">
      <alignment horizontal="left" vertical="center" wrapText="1"/>
    </xf>
    <xf numFmtId="0" fontId="0" fillId="0" borderId="0" xfId="0" applyAlignment="1">
      <alignment vertical="center"/>
    </xf>
    <xf numFmtId="0" fontId="0" fillId="0" borderId="0" xfId="0" applyAlignment="1">
      <alignment horizontal="center" vertical="center"/>
    </xf>
    <xf numFmtId="0" fontId="5" fillId="0" borderId="0" xfId="0" applyFont="1" applyAlignment="1">
      <alignment vertical="center" wrapText="1"/>
    </xf>
    <xf numFmtId="0" fontId="8" fillId="10" borderId="1" xfId="0" applyFont="1" applyFill="1" applyBorder="1" applyAlignment="1">
      <alignment horizontal="center" vertical="center" wrapText="1"/>
    </xf>
    <xf numFmtId="0" fontId="8" fillId="11" borderId="1" xfId="0" applyFont="1" applyFill="1" applyBorder="1" applyAlignment="1">
      <alignment horizontal="center" vertical="center" wrapText="1"/>
    </xf>
    <xf numFmtId="0" fontId="8" fillId="12"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8" fillId="13" borderId="1" xfId="0" applyFont="1" applyFill="1" applyBorder="1" applyAlignment="1">
      <alignment horizontal="center" vertical="center" wrapText="1"/>
    </xf>
    <xf numFmtId="0" fontId="2" fillId="0" borderId="0" xfId="0" applyFont="1"/>
    <xf numFmtId="0" fontId="0" fillId="0" borderId="0" xfId="0"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1" xfId="0" applyBorder="1" applyAlignment="1" applyProtection="1">
      <alignment horizontal="left" vertical="center" wrapText="1"/>
      <protection locked="0"/>
    </xf>
    <xf numFmtId="0" fontId="0" fillId="0" borderId="1" xfId="0" applyBorder="1" applyAlignment="1" applyProtection="1">
      <alignment horizontal="center" vertical="center" wrapText="1"/>
      <protection locked="0"/>
    </xf>
    <xf numFmtId="0" fontId="8" fillId="15" borderId="1" xfId="0" applyFont="1" applyFill="1" applyBorder="1" applyAlignment="1">
      <alignment horizontal="center" vertical="center" wrapText="1"/>
    </xf>
    <xf numFmtId="0" fontId="12" fillId="16" borderId="1" xfId="0" applyFont="1" applyFill="1" applyBorder="1" applyAlignment="1">
      <alignment horizontal="center" vertical="center" wrapText="1"/>
    </xf>
    <xf numFmtId="0" fontId="13" fillId="17" borderId="1" xfId="0" applyFont="1"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15" fillId="18" borderId="1" xfId="0" applyFont="1" applyFill="1" applyBorder="1" applyAlignment="1">
      <alignment horizontal="center" vertical="center" wrapText="1"/>
    </xf>
    <xf numFmtId="0" fontId="3" fillId="0" borderId="0" xfId="0" applyFont="1" applyAlignment="1">
      <alignment horizontal="center" vertical="center"/>
    </xf>
    <xf numFmtId="0" fontId="7" fillId="9" borderId="7" xfId="0" applyFont="1" applyFill="1" applyBorder="1" applyAlignment="1">
      <alignment vertical="center" wrapText="1"/>
    </xf>
    <xf numFmtId="0" fontId="7" fillId="9" borderId="8" xfId="0" applyFont="1" applyFill="1" applyBorder="1" applyAlignment="1">
      <alignment vertical="center" wrapText="1"/>
    </xf>
    <xf numFmtId="0" fontId="7" fillId="9" borderId="3" xfId="0" applyFont="1" applyFill="1" applyBorder="1" applyAlignment="1">
      <alignment vertical="center"/>
    </xf>
    <xf numFmtId="0" fontId="7" fillId="9" borderId="8" xfId="0" applyFont="1" applyFill="1" applyBorder="1" applyAlignment="1">
      <alignment vertical="center"/>
    </xf>
    <xf numFmtId="0" fontId="7" fillId="9" borderId="10" xfId="0" applyFont="1" applyFill="1" applyBorder="1" applyAlignment="1">
      <alignment vertical="center" wrapText="1"/>
    </xf>
    <xf numFmtId="0" fontId="13" fillId="17" borderId="1" xfId="0" applyFont="1" applyFill="1" applyBorder="1" applyAlignment="1" applyProtection="1">
      <alignment horizontal="center" vertical="center" wrapText="1"/>
      <protection locked="0"/>
    </xf>
    <xf numFmtId="0" fontId="13" fillId="17" borderId="1" xfId="0" applyFont="1" applyFill="1" applyBorder="1" applyAlignment="1" applyProtection="1">
      <alignment horizontal="center" vertical="center"/>
      <protection locked="0"/>
    </xf>
    <xf numFmtId="0" fontId="5" fillId="0" borderId="0" xfId="0" applyFont="1" applyAlignment="1">
      <alignment horizontal="center" vertical="center" wrapText="1"/>
    </xf>
    <xf numFmtId="0" fontId="7" fillId="0" borderId="0" xfId="0" applyFont="1" applyAlignment="1">
      <alignment horizontal="left" vertical="center" wrapText="1"/>
    </xf>
    <xf numFmtId="0" fontId="12" fillId="19" borderId="1" xfId="0" applyFont="1" applyFill="1" applyBorder="1" applyAlignment="1">
      <alignment horizontal="center" vertical="center" wrapText="1"/>
    </xf>
    <xf numFmtId="0" fontId="7" fillId="9" borderId="9" xfId="0" applyFont="1" applyFill="1" applyBorder="1" applyAlignment="1">
      <alignment vertical="center"/>
    </xf>
    <xf numFmtId="0" fontId="4" fillId="3" borderId="2" xfId="0" applyFont="1" applyFill="1" applyBorder="1" applyAlignment="1">
      <alignment horizontal="center" vertical="center"/>
    </xf>
    <xf numFmtId="0" fontId="7" fillId="9" borderId="1" xfId="0" applyFont="1" applyFill="1" applyBorder="1" applyAlignment="1">
      <alignment horizontal="left" vertical="center" wrapText="1"/>
    </xf>
    <xf numFmtId="0" fontId="13" fillId="17" borderId="2" xfId="0" applyFont="1" applyFill="1" applyBorder="1" applyAlignment="1">
      <alignment horizontal="center" vertical="center" wrapText="1"/>
    </xf>
    <xf numFmtId="0" fontId="4" fillId="21" borderId="1" xfId="0" applyFont="1" applyFill="1" applyBorder="1" applyAlignment="1">
      <alignment horizontal="center" vertical="center"/>
    </xf>
    <xf numFmtId="0" fontId="19" fillId="0" borderId="0" xfId="0" applyFont="1" applyAlignment="1">
      <alignment vertical="center"/>
    </xf>
    <xf numFmtId="0" fontId="20" fillId="0" borderId="0" xfId="0" applyFont="1" applyAlignment="1">
      <alignment horizontal="left" vertical="center"/>
    </xf>
    <xf numFmtId="0" fontId="20" fillId="0" borderId="0" xfId="0" applyFont="1" applyAlignment="1">
      <alignment vertical="center"/>
    </xf>
    <xf numFmtId="0" fontId="0" fillId="7" borderId="0" xfId="0" applyFill="1" applyAlignment="1" applyProtection="1">
      <alignment horizontal="left" vertical="center" wrapText="1"/>
      <protection locked="0"/>
    </xf>
    <xf numFmtId="0" fontId="12" fillId="22" borderId="1" xfId="0" applyFont="1" applyFill="1" applyBorder="1" applyAlignment="1">
      <alignment horizontal="center" vertical="center" wrapText="1"/>
    </xf>
    <xf numFmtId="0" fontId="15" fillId="18" borderId="2" xfId="0" applyFont="1" applyFill="1" applyBorder="1" applyAlignment="1">
      <alignment horizontal="center" vertical="center" wrapText="1"/>
    </xf>
    <xf numFmtId="0" fontId="7" fillId="0" borderId="1" xfId="0" applyFont="1" applyBorder="1" applyAlignment="1">
      <alignment horizontal="center" vertical="center" wrapText="1"/>
    </xf>
    <xf numFmtId="0" fontId="6" fillId="7" borderId="0" xfId="0" applyFont="1" applyFill="1" applyAlignment="1">
      <alignment horizontal="left" vertical="center"/>
    </xf>
    <xf numFmtId="0" fontId="0" fillId="7" borderId="0" xfId="0" applyFill="1" applyAlignment="1">
      <alignment horizontal="center" vertical="center" wrapText="1"/>
    </xf>
    <xf numFmtId="0" fontId="6" fillId="2" borderId="0" xfId="0" applyFont="1" applyFill="1" applyAlignment="1">
      <alignment horizontal="left" vertical="center"/>
    </xf>
    <xf numFmtId="0" fontId="0" fillId="2" borderId="0" xfId="0" applyFill="1" applyAlignment="1">
      <alignment horizontal="center" vertical="center" wrapText="1"/>
    </xf>
    <xf numFmtId="0" fontId="0" fillId="2" borderId="0" xfId="0" applyFill="1" applyAlignment="1">
      <alignment vertical="center" wrapText="1"/>
    </xf>
    <xf numFmtId="0" fontId="0" fillId="2" borderId="0" xfId="0" applyFill="1" applyAlignment="1" applyProtection="1">
      <alignment horizontal="left" vertical="center" wrapText="1"/>
      <protection locked="0"/>
    </xf>
    <xf numFmtId="0" fontId="0" fillId="20" borderId="1" xfId="0" applyFill="1" applyBorder="1" applyAlignment="1" applyProtection="1">
      <alignment horizontal="left" vertical="center" wrapText="1"/>
      <protection locked="0"/>
    </xf>
    <xf numFmtId="0" fontId="15" fillId="18" borderId="1" xfId="0" applyFont="1" applyFill="1" applyBorder="1" applyAlignment="1" applyProtection="1">
      <alignment horizontal="center" vertical="center"/>
      <protection locked="0"/>
    </xf>
    <xf numFmtId="0" fontId="7" fillId="0" borderId="1" xfId="0" applyFont="1" applyBorder="1" applyAlignment="1" applyProtection="1">
      <alignment horizontal="left" vertical="center" wrapText="1"/>
      <protection locked="0"/>
    </xf>
    <xf numFmtId="0" fontId="7" fillId="0" borderId="11" xfId="0" applyFont="1" applyBorder="1" applyAlignment="1">
      <alignment horizontal="left" vertical="center" wrapText="1"/>
    </xf>
    <xf numFmtId="0" fontId="8" fillId="15" borderId="11" xfId="0" applyFont="1" applyFill="1" applyBorder="1" applyAlignment="1">
      <alignment horizontal="center" vertical="center" wrapText="1"/>
    </xf>
    <xf numFmtId="0" fontId="4" fillId="21" borderId="13" xfId="0" applyFont="1" applyFill="1" applyBorder="1" applyAlignment="1">
      <alignment horizontal="center" vertical="center"/>
    </xf>
    <xf numFmtId="0" fontId="1" fillId="14" borderId="1" xfId="0" applyFont="1" applyFill="1" applyBorder="1" applyAlignment="1">
      <alignment horizontal="center" vertical="center"/>
    </xf>
    <xf numFmtId="0" fontId="1" fillId="0" borderId="1" xfId="0" applyFont="1" applyBorder="1" applyAlignment="1" applyProtection="1">
      <alignment horizontal="center" vertical="center"/>
      <protection locked="0"/>
    </xf>
    <xf numFmtId="0" fontId="1" fillId="0" borderId="1" xfId="0" applyFont="1" applyBorder="1" applyAlignment="1" applyProtection="1">
      <alignment vertical="center"/>
      <protection locked="0"/>
    </xf>
    <xf numFmtId="0" fontId="1" fillId="0" borderId="0" xfId="0" applyFont="1" applyAlignment="1">
      <alignment horizontal="center" vertical="center"/>
    </xf>
    <xf numFmtId="0" fontId="1" fillId="0" borderId="0" xfId="0" applyFont="1" applyAlignment="1">
      <alignment vertical="center"/>
    </xf>
    <xf numFmtId="0" fontId="1" fillId="14" borderId="1" xfId="0" applyFont="1" applyFill="1" applyBorder="1" applyAlignment="1">
      <alignment horizontal="left" vertical="center"/>
    </xf>
    <xf numFmtId="0" fontId="1" fillId="0" borderId="1" xfId="0" applyFont="1" applyBorder="1" applyAlignment="1" applyProtection="1">
      <alignment horizontal="left" vertical="center" wrapText="1"/>
      <protection locked="0"/>
    </xf>
    <xf numFmtId="0" fontId="1" fillId="0" borderId="0" xfId="0" applyFont="1" applyAlignment="1">
      <alignment vertical="center" wrapText="1"/>
    </xf>
    <xf numFmtId="0" fontId="1" fillId="0" borderId="0" xfId="0" applyFont="1" applyAlignment="1">
      <alignment horizontal="left" vertical="center"/>
    </xf>
    <xf numFmtId="0" fontId="1" fillId="0" borderId="0" xfId="0" applyFont="1" applyAlignment="1">
      <alignment horizontal="left" vertical="center" wrapText="1"/>
    </xf>
    <xf numFmtId="0" fontId="1" fillId="0" borderId="0" xfId="0" applyFont="1"/>
    <xf numFmtId="0" fontId="19" fillId="7" borderId="0" xfId="0" applyFont="1" applyFill="1" applyAlignment="1">
      <alignment vertical="center"/>
    </xf>
    <xf numFmtId="0" fontId="19" fillId="7" borderId="0" xfId="0" applyFont="1" applyFill="1"/>
    <xf numFmtId="0" fontId="23" fillId="7" borderId="3" xfId="0" applyFont="1" applyFill="1" applyBorder="1" applyAlignment="1">
      <alignment vertical="center"/>
    </xf>
    <xf numFmtId="0" fontId="7" fillId="7" borderId="8" xfId="0" applyFont="1" applyFill="1" applyBorder="1" applyAlignment="1">
      <alignment vertical="center" wrapText="1"/>
    </xf>
    <xf numFmtId="0" fontId="1" fillId="0" borderId="3" xfId="0" applyFont="1" applyBorder="1" applyAlignment="1">
      <alignment horizontal="center" vertical="center"/>
    </xf>
    <xf numFmtId="0" fontId="1" fillId="0" borderId="0" xfId="0" applyFont="1" applyAlignment="1">
      <alignment horizontal="left"/>
    </xf>
    <xf numFmtId="0" fontId="1" fillId="0" borderId="0" xfId="0" applyFont="1" applyAlignment="1">
      <alignment horizontal="left" wrapText="1"/>
    </xf>
    <xf numFmtId="0" fontId="25" fillId="0" borderId="0" xfId="0" applyFont="1" applyAlignment="1">
      <alignment wrapText="1"/>
    </xf>
    <xf numFmtId="0" fontId="0" fillId="2" borderId="0" xfId="0" applyFill="1" applyAlignment="1" applyProtection="1">
      <alignment horizontal="center" vertical="center" wrapText="1"/>
      <protection locked="0"/>
    </xf>
    <xf numFmtId="0" fontId="5" fillId="2" borderId="0" xfId="0" applyFont="1" applyFill="1" applyAlignment="1">
      <alignment horizontal="center" vertical="center" wrapText="1"/>
    </xf>
    <xf numFmtId="0" fontId="5" fillId="2" borderId="0" xfId="0" applyFont="1" applyFill="1" applyAlignment="1">
      <alignment vertical="center" wrapText="1"/>
    </xf>
    <xf numFmtId="0" fontId="28" fillId="0" borderId="0" xfId="0" applyFont="1" applyAlignment="1">
      <alignment vertical="center" wrapText="1"/>
    </xf>
    <xf numFmtId="0" fontId="0" fillId="7" borderId="0" xfId="0" applyFill="1" applyAlignment="1">
      <alignment vertical="center" wrapText="1"/>
    </xf>
    <xf numFmtId="0" fontId="30" fillId="0" borderId="0" xfId="0" applyFont="1" applyAlignment="1">
      <alignment vertical="center"/>
    </xf>
    <xf numFmtId="0" fontId="31" fillId="0" borderId="0" xfId="0" applyFont="1" applyAlignment="1">
      <alignment vertical="center"/>
    </xf>
    <xf numFmtId="0" fontId="31" fillId="0" borderId="0" xfId="0" applyFont="1" applyAlignment="1">
      <alignment horizontal="center" vertical="center"/>
    </xf>
    <xf numFmtId="0" fontId="30" fillId="0" borderId="0" xfId="0" applyFont="1" applyAlignment="1">
      <alignment vertical="center" wrapText="1"/>
    </xf>
    <xf numFmtId="0" fontId="30" fillId="0" borderId="0" xfId="0" applyFont="1" applyAlignment="1">
      <alignment horizontal="center" vertical="center"/>
    </xf>
    <xf numFmtId="0" fontId="30" fillId="0" borderId="0" xfId="0" applyFont="1" applyAlignment="1">
      <alignment horizontal="left" vertical="center"/>
    </xf>
    <xf numFmtId="0" fontId="30" fillId="0" borderId="0" xfId="0" applyFont="1"/>
    <xf numFmtId="0" fontId="30" fillId="0" borderId="0" xfId="0" applyFont="1" applyAlignment="1">
      <alignment horizontal="center" vertical="center" wrapText="1"/>
    </xf>
    <xf numFmtId="0" fontId="32" fillId="0" borderId="0" xfId="0" applyFont="1" applyAlignment="1">
      <alignment vertical="center" wrapText="1"/>
    </xf>
    <xf numFmtId="0" fontId="30" fillId="7" borderId="0" xfId="0" applyFont="1" applyFill="1" applyAlignment="1">
      <alignment horizontal="center" vertical="center"/>
    </xf>
    <xf numFmtId="2" fontId="30" fillId="0" borderId="0" xfId="0" applyNumberFormat="1" applyFont="1" applyAlignment="1">
      <alignment horizontal="center" vertical="center"/>
    </xf>
    <xf numFmtId="0" fontId="34" fillId="5" borderId="1" xfId="0" applyFont="1" applyFill="1" applyBorder="1" applyAlignment="1">
      <alignment horizontal="center" vertical="center"/>
    </xf>
    <xf numFmtId="0" fontId="35" fillId="4" borderId="1" xfId="0" applyFont="1" applyFill="1" applyBorder="1" applyAlignment="1">
      <alignment horizontal="center" vertical="center"/>
    </xf>
    <xf numFmtId="0" fontId="8" fillId="0" borderId="1" xfId="0" applyFont="1" applyBorder="1" applyAlignment="1">
      <alignment horizontal="center" vertical="center" wrapText="1"/>
    </xf>
    <xf numFmtId="0" fontId="21" fillId="7" borderId="0" xfId="0" applyFont="1" applyFill="1" applyAlignment="1">
      <alignment vertical="center"/>
    </xf>
    <xf numFmtId="0" fontId="0" fillId="0" borderId="11" xfId="0" applyBorder="1" applyAlignment="1" applyProtection="1">
      <alignment horizontal="center" vertical="center" wrapText="1"/>
      <protection locked="0"/>
    </xf>
    <xf numFmtId="0" fontId="6" fillId="2" borderId="14" xfId="0" applyFont="1" applyFill="1" applyBorder="1" applyAlignment="1">
      <alignment vertical="center"/>
    </xf>
    <xf numFmtId="0" fontId="7" fillId="2" borderId="0" xfId="0" applyFont="1" applyFill="1" applyAlignment="1" applyProtection="1">
      <alignment horizontal="left" vertical="center" wrapText="1"/>
      <protection locked="0"/>
    </xf>
    <xf numFmtId="0" fontId="27" fillId="2" borderId="0" xfId="1" applyFill="1" applyAlignment="1">
      <alignment vertical="center" wrapText="1"/>
    </xf>
    <xf numFmtId="0" fontId="13" fillId="17" borderId="1" xfId="0" applyFont="1" applyFill="1" applyBorder="1" applyAlignment="1">
      <alignment horizontal="center" vertical="center"/>
    </xf>
    <xf numFmtId="0" fontId="29" fillId="24" borderId="0" xfId="0" applyFont="1" applyFill="1" applyAlignment="1">
      <alignment horizontal="center"/>
    </xf>
    <xf numFmtId="0" fontId="30" fillId="0" borderId="0" xfId="0" applyFont="1" applyAlignment="1">
      <alignment horizontal="center"/>
    </xf>
    <xf numFmtId="0" fontId="30" fillId="8" borderId="0" xfId="0" applyFont="1" applyFill="1" applyAlignment="1">
      <alignment horizontal="center" vertical="center"/>
    </xf>
    <xf numFmtId="0" fontId="38" fillId="0" borderId="0" xfId="0" applyFont="1" applyAlignment="1">
      <alignment horizontal="left" vertical="center" wrapText="1"/>
    </xf>
    <xf numFmtId="0" fontId="38" fillId="0" borderId="0" xfId="0" applyFont="1" applyAlignment="1">
      <alignment horizontal="left" vertical="center"/>
    </xf>
    <xf numFmtId="0" fontId="39" fillId="2" borderId="0" xfId="1" applyFont="1" applyFill="1" applyAlignment="1">
      <alignment vertical="center" wrapText="1"/>
    </xf>
    <xf numFmtId="0" fontId="39" fillId="7" borderId="0" xfId="1" applyFont="1" applyFill="1" applyAlignment="1">
      <alignment vertical="center" wrapText="1"/>
    </xf>
    <xf numFmtId="0" fontId="36" fillId="0" borderId="0" xfId="1" applyFont="1" applyFill="1" applyAlignment="1" applyProtection="1">
      <alignment horizontal="center" vertical="center" wrapText="1"/>
    </xf>
    <xf numFmtId="0" fontId="37" fillId="0" borderId="0" xfId="0" applyFont="1" applyAlignment="1">
      <alignment horizontal="center" vertical="center" wrapText="1"/>
    </xf>
    <xf numFmtId="0" fontId="26" fillId="0" borderId="0" xfId="0" applyFont="1" applyAlignment="1">
      <alignment horizontal="left" vertical="center"/>
    </xf>
    <xf numFmtId="0" fontId="14" fillId="0" borderId="0" xfId="0" applyFont="1" applyAlignment="1">
      <alignment horizontal="center" vertical="center" wrapText="1"/>
    </xf>
    <xf numFmtId="0" fontId="0" fillId="0" borderId="0" xfId="0" applyAlignment="1">
      <alignment horizontal="left" vertical="center" wrapText="1"/>
    </xf>
    <xf numFmtId="0" fontId="0" fillId="2" borderId="0" xfId="0" applyFill="1" applyAlignment="1">
      <alignment horizontal="left" vertical="center" wrapText="1"/>
    </xf>
    <xf numFmtId="0" fontId="0" fillId="0" borderId="0" xfId="0" applyAlignment="1" applyProtection="1">
      <alignment vertical="center" wrapText="1"/>
      <protection locked="0"/>
    </xf>
    <xf numFmtId="0" fontId="29" fillId="7" borderId="0" xfId="0" applyFont="1" applyFill="1" applyAlignment="1">
      <alignment horizontal="center" vertical="center"/>
    </xf>
    <xf numFmtId="0" fontId="30" fillId="7" borderId="0" xfId="0" applyFont="1" applyFill="1" applyAlignment="1">
      <alignment vertical="center"/>
    </xf>
    <xf numFmtId="0" fontId="29" fillId="26" borderId="0" xfId="0" applyFont="1" applyFill="1" applyAlignment="1">
      <alignment horizontal="center"/>
    </xf>
    <xf numFmtId="9" fontId="29" fillId="7" borderId="0" xfId="0" applyNumberFormat="1" applyFont="1" applyFill="1" applyAlignment="1">
      <alignment horizontal="center" vertical="center"/>
    </xf>
    <xf numFmtId="0" fontId="29" fillId="31" borderId="0" xfId="0" applyFont="1" applyFill="1" applyAlignment="1">
      <alignment horizontal="center" vertical="center"/>
    </xf>
    <xf numFmtId="0" fontId="31" fillId="7" borderId="0" xfId="0" applyFont="1" applyFill="1" applyAlignment="1">
      <alignment horizontal="left" vertical="center"/>
    </xf>
    <xf numFmtId="0" fontId="32" fillId="7" borderId="0" xfId="0" applyFont="1" applyFill="1" applyAlignment="1">
      <alignment horizontal="center" vertical="center" wrapText="1"/>
    </xf>
    <xf numFmtId="0" fontId="30" fillId="7" borderId="0" xfId="0" applyFont="1" applyFill="1" applyAlignment="1">
      <alignment horizontal="center"/>
    </xf>
    <xf numFmtId="0" fontId="30" fillId="32" borderId="0" xfId="0" applyFont="1" applyFill="1" applyAlignment="1">
      <alignment horizontal="center" vertical="center"/>
    </xf>
    <xf numFmtId="0" fontId="0" fillId="0" borderId="2" xfId="0" applyBorder="1" applyAlignment="1" applyProtection="1">
      <alignment horizontal="left" vertical="center" wrapText="1"/>
      <protection locked="0"/>
    </xf>
    <xf numFmtId="0" fontId="40" fillId="17" borderId="2" xfId="0" applyFont="1" applyFill="1" applyBorder="1" applyAlignment="1">
      <alignment horizontal="center" vertical="center" wrapText="1"/>
    </xf>
    <xf numFmtId="0" fontId="15" fillId="34" borderId="4" xfId="0" applyFont="1" applyFill="1" applyBorder="1" applyAlignment="1" applyProtection="1">
      <alignment horizontal="center" vertical="center" wrapText="1"/>
      <protection locked="0"/>
    </xf>
    <xf numFmtId="0" fontId="13" fillId="17" borderId="5" xfId="0" applyFont="1" applyFill="1" applyBorder="1" applyAlignment="1">
      <alignment horizontal="center" vertical="center" wrapText="1"/>
    </xf>
    <xf numFmtId="0" fontId="13" fillId="17" borderId="5" xfId="0" applyFont="1" applyFill="1" applyBorder="1" applyAlignment="1">
      <alignment horizontal="center" vertical="center"/>
    </xf>
    <xf numFmtId="0" fontId="21" fillId="5" borderId="14" xfId="0" applyFont="1" applyFill="1" applyBorder="1" applyAlignment="1">
      <alignment horizontal="center" vertical="center" wrapText="1"/>
    </xf>
    <xf numFmtId="0" fontId="42" fillId="7" borderId="0" xfId="0" applyFont="1" applyFill="1" applyAlignment="1">
      <alignment vertical="center"/>
    </xf>
    <xf numFmtId="0" fontId="22" fillId="0" borderId="0" xfId="0" applyFont="1"/>
    <xf numFmtId="0" fontId="44" fillId="0" borderId="0" xfId="0" applyFont="1" applyAlignment="1">
      <alignment wrapText="1"/>
    </xf>
    <xf numFmtId="0" fontId="45" fillId="18" borderId="1" xfId="0" applyFont="1" applyFill="1" applyBorder="1" applyAlignment="1">
      <alignment wrapText="1"/>
    </xf>
    <xf numFmtId="0" fontId="45" fillId="18" borderId="4" xfId="0" applyFont="1" applyFill="1" applyBorder="1" applyAlignment="1">
      <alignment wrapText="1"/>
    </xf>
    <xf numFmtId="0" fontId="45" fillId="18" borderId="4" xfId="0" applyFont="1" applyFill="1" applyBorder="1"/>
    <xf numFmtId="0" fontId="46" fillId="0" borderId="0" xfId="0" applyFont="1" applyAlignment="1">
      <alignment wrapText="1"/>
    </xf>
    <xf numFmtId="0" fontId="51" fillId="0" borderId="0" xfId="0" applyFont="1" applyAlignment="1">
      <alignment vertical="center"/>
    </xf>
    <xf numFmtId="0" fontId="25" fillId="0" borderId="5" xfId="0" applyFont="1" applyBorder="1" applyAlignment="1">
      <alignment vertical="center" wrapText="1"/>
    </xf>
    <xf numFmtId="0" fontId="46" fillId="0" borderId="10" xfId="0" applyFont="1" applyBorder="1" applyAlignment="1">
      <alignment vertical="center" wrapText="1"/>
    </xf>
    <xf numFmtId="0" fontId="23" fillId="0" borderId="0" xfId="0" applyFont="1" applyAlignment="1">
      <alignment horizontal="left" vertical="center" wrapText="1"/>
    </xf>
    <xf numFmtId="0" fontId="23" fillId="0" borderId="0" xfId="0" applyFont="1" applyAlignment="1">
      <alignment horizontal="left" vertical="center"/>
    </xf>
    <xf numFmtId="0" fontId="52" fillId="0" borderId="0" xfId="0" applyFont="1" applyAlignment="1">
      <alignment horizontal="left" vertical="center" wrapText="1"/>
    </xf>
    <xf numFmtId="0" fontId="53" fillId="0" borderId="0" xfId="0" applyFont="1" applyAlignment="1">
      <alignment horizontal="left" vertical="center" wrapText="1"/>
    </xf>
    <xf numFmtId="0" fontId="26" fillId="0" borderId="0" xfId="0" applyFont="1" applyAlignment="1" applyProtection="1">
      <alignment horizontal="right" vertical="center"/>
      <protection locked="0"/>
    </xf>
    <xf numFmtId="0" fontId="26" fillId="0" borderId="0" xfId="0" applyFont="1" applyAlignment="1" applyProtection="1">
      <alignment vertical="center"/>
      <protection locked="0"/>
    </xf>
    <xf numFmtId="0" fontId="21" fillId="2" borderId="0" xfId="0" applyFont="1" applyFill="1" applyAlignment="1">
      <alignment vertical="center"/>
    </xf>
    <xf numFmtId="0" fontId="8" fillId="36" borderId="1" xfId="0" applyFont="1" applyFill="1" applyBorder="1" applyAlignment="1">
      <alignment horizontal="center" vertical="center" wrapText="1"/>
    </xf>
    <xf numFmtId="0" fontId="19" fillId="20" borderId="0" xfId="0" applyFont="1" applyFill="1" applyAlignment="1">
      <alignment vertical="center"/>
    </xf>
    <xf numFmtId="0" fontId="1" fillId="0" borderId="11" xfId="0" applyFont="1" applyBorder="1" applyAlignment="1" applyProtection="1">
      <alignment horizontal="center" vertical="center"/>
      <protection locked="0"/>
    </xf>
    <xf numFmtId="0" fontId="4" fillId="3" borderId="13" xfId="0" applyFont="1" applyFill="1" applyBorder="1" applyAlignment="1">
      <alignment horizontal="center" vertical="center"/>
    </xf>
    <xf numFmtId="0" fontId="41" fillId="2" borderId="0" xfId="0" applyFont="1" applyFill="1" applyAlignment="1">
      <alignment vertical="center"/>
    </xf>
    <xf numFmtId="0" fontId="1" fillId="0" borderId="2" xfId="0" applyFont="1" applyBorder="1" applyAlignment="1" applyProtection="1">
      <alignment vertical="center"/>
      <protection locked="0"/>
    </xf>
    <xf numFmtId="0" fontId="14" fillId="14" borderId="5" xfId="0" applyFont="1" applyFill="1" applyBorder="1" applyAlignment="1" applyProtection="1">
      <alignment horizontal="center" vertical="center"/>
      <protection locked="0"/>
    </xf>
    <xf numFmtId="0" fontId="51" fillId="0" borderId="1" xfId="0" applyFont="1" applyBorder="1" applyAlignment="1">
      <alignment vertical="center" wrapText="1"/>
    </xf>
    <xf numFmtId="0" fontId="5" fillId="0" borderId="11" xfId="0" applyFont="1" applyBorder="1" applyAlignment="1">
      <alignment horizontal="center" vertical="center" wrapText="1"/>
    </xf>
    <xf numFmtId="0" fontId="0" fillId="0" borderId="12" xfId="0" applyBorder="1" applyAlignment="1">
      <alignment vertical="center" wrapText="1"/>
    </xf>
    <xf numFmtId="0" fontId="25" fillId="0" borderId="0" xfId="0" applyFont="1" applyAlignment="1">
      <alignment vertical="center" wrapText="1"/>
    </xf>
    <xf numFmtId="0" fontId="25" fillId="0" borderId="11" xfId="0" applyFont="1" applyBorder="1" applyAlignment="1">
      <alignment vertical="center" wrapText="1"/>
    </xf>
    <xf numFmtId="0" fontId="0" fillId="0" borderId="5" xfId="0" applyBorder="1" applyAlignment="1" applyProtection="1">
      <alignment horizontal="left" vertical="center" wrapText="1"/>
      <protection locked="0"/>
    </xf>
    <xf numFmtId="0" fontId="43" fillId="0" borderId="0" xfId="0" applyFont="1" applyAlignment="1">
      <alignment vertical="center"/>
    </xf>
    <xf numFmtId="0" fontId="45" fillId="18" borderId="17" xfId="0" applyFont="1" applyFill="1" applyBorder="1" applyAlignment="1">
      <alignment vertical="center" wrapText="1"/>
    </xf>
    <xf numFmtId="0" fontId="45" fillId="18" borderId="4" xfId="0" applyFont="1" applyFill="1" applyBorder="1" applyAlignment="1">
      <alignment vertical="center" wrapText="1"/>
    </xf>
    <xf numFmtId="0" fontId="56" fillId="2" borderId="0" xfId="1" applyFont="1" applyFill="1" applyAlignment="1" applyProtection="1">
      <alignment horizontal="center" vertical="center" wrapText="1"/>
      <protection locked="0"/>
    </xf>
    <xf numFmtId="0" fontId="57" fillId="0" borderId="0" xfId="0" applyFont="1" applyAlignment="1">
      <alignment horizontal="left" vertical="center" wrapText="1"/>
    </xf>
    <xf numFmtId="0" fontId="5" fillId="0" borderId="2" xfId="0" applyFont="1" applyBorder="1" applyAlignment="1">
      <alignment horizontal="center" vertical="center" wrapText="1"/>
    </xf>
    <xf numFmtId="0" fontId="5" fillId="0" borderId="19" xfId="0" applyFont="1" applyBorder="1" applyAlignment="1">
      <alignment horizontal="center" vertical="center" wrapText="1"/>
    </xf>
    <xf numFmtId="0" fontId="5" fillId="0" borderId="13" xfId="0" applyFont="1" applyBorder="1" applyAlignment="1">
      <alignment horizontal="center" vertical="center" wrapText="1"/>
    </xf>
    <xf numFmtId="0" fontId="8" fillId="0" borderId="0" xfId="0" applyFont="1" applyAlignment="1">
      <alignment horizontal="center" vertical="center" wrapText="1"/>
    </xf>
    <xf numFmtId="0" fontId="7" fillId="0" borderId="0" xfId="0" applyFont="1" applyAlignment="1">
      <alignment vertical="center" wrapText="1"/>
    </xf>
    <xf numFmtId="0" fontId="25" fillId="9" borderId="6" xfId="0" applyFont="1" applyFill="1" applyBorder="1" applyAlignment="1">
      <alignment vertical="center"/>
    </xf>
    <xf numFmtId="0" fontId="25" fillId="0" borderId="1" xfId="0" applyFont="1" applyBorder="1" applyAlignment="1">
      <alignment vertical="center" wrapText="1"/>
    </xf>
    <xf numFmtId="0" fontId="25" fillId="0" borderId="15" xfId="0" applyFont="1" applyBorder="1" applyAlignment="1">
      <alignment vertical="center" wrapText="1"/>
    </xf>
    <xf numFmtId="164" fontId="30" fillId="0" borderId="0" xfId="0" applyNumberFormat="1" applyFont="1" applyAlignment="1">
      <alignment horizontal="center" vertical="center"/>
    </xf>
    <xf numFmtId="9" fontId="30" fillId="7" borderId="0" xfId="0" applyNumberFormat="1" applyFont="1" applyFill="1" applyAlignment="1">
      <alignment horizontal="center" vertical="center"/>
    </xf>
    <xf numFmtId="0" fontId="33" fillId="6" borderId="11" xfId="0" applyFont="1" applyFill="1" applyBorder="1" applyAlignment="1">
      <alignment vertical="center"/>
    </xf>
    <xf numFmtId="0" fontId="33" fillId="6" borderId="11" xfId="0" applyFont="1" applyFill="1" applyBorder="1" applyAlignment="1">
      <alignment horizontal="center" vertical="center"/>
    </xf>
    <xf numFmtId="0" fontId="30" fillId="0" borderId="11" xfId="0" applyFont="1" applyBorder="1" applyAlignment="1">
      <alignment vertical="center"/>
    </xf>
    <xf numFmtId="9" fontId="29" fillId="7" borderId="0" xfId="0" applyNumberFormat="1" applyFont="1" applyFill="1" applyAlignment="1">
      <alignment horizontal="right" vertical="center"/>
    </xf>
    <xf numFmtId="9" fontId="30" fillId="7" borderId="0" xfId="0" applyNumberFormat="1" applyFont="1" applyFill="1" applyAlignment="1">
      <alignment horizontal="right" vertical="center"/>
    </xf>
    <xf numFmtId="0" fontId="33" fillId="0" borderId="0" xfId="0" applyFont="1" applyAlignment="1">
      <alignment horizontal="center" vertical="center"/>
    </xf>
    <xf numFmtId="0" fontId="5" fillId="0" borderId="20" xfId="0" applyFont="1" applyBorder="1" applyAlignment="1">
      <alignment horizontal="center" vertical="center" wrapText="1"/>
    </xf>
    <xf numFmtId="0" fontId="32" fillId="0" borderId="0" xfId="0" applyFont="1" applyAlignment="1">
      <alignment horizontal="center" vertical="center" wrapText="1"/>
    </xf>
    <xf numFmtId="0" fontId="32" fillId="0" borderId="0" xfId="0" applyFont="1" applyAlignment="1">
      <alignment horizontal="center" vertical="center"/>
    </xf>
    <xf numFmtId="0" fontId="32" fillId="8" borderId="0" xfId="0" applyFont="1" applyFill="1" applyAlignment="1">
      <alignment horizontal="center" vertical="center"/>
    </xf>
    <xf numFmtId="0" fontId="7" fillId="0" borderId="4" xfId="0" applyFont="1" applyBorder="1" applyAlignment="1">
      <alignment horizontal="left" vertical="center" wrapText="1"/>
    </xf>
    <xf numFmtId="0" fontId="12" fillId="16" borderId="2" xfId="0" applyFont="1" applyFill="1" applyBorder="1" applyAlignment="1">
      <alignment horizontal="center" vertical="center" wrapText="1"/>
    </xf>
    <xf numFmtId="0" fontId="0" fillId="0" borderId="4" xfId="0" applyBorder="1" applyAlignment="1">
      <alignment vertical="center" wrapText="1"/>
    </xf>
    <xf numFmtId="0" fontId="26" fillId="0" borderId="0" xfId="0" applyFont="1" applyAlignment="1" applyProtection="1">
      <alignment horizontal="center" vertical="center"/>
      <protection locked="0"/>
    </xf>
    <xf numFmtId="0" fontId="6" fillId="2" borderId="0" xfId="0" applyFont="1" applyFill="1" applyAlignment="1">
      <alignment horizontal="center" vertical="center"/>
    </xf>
    <xf numFmtId="0" fontId="6" fillId="7" borderId="0" xfId="0" applyFont="1" applyFill="1" applyAlignment="1">
      <alignment horizontal="center" vertical="center"/>
    </xf>
    <xf numFmtId="0" fontId="6" fillId="2" borderId="14" xfId="0" applyFont="1" applyFill="1" applyBorder="1" applyAlignment="1">
      <alignment horizontal="center" vertical="center"/>
    </xf>
    <xf numFmtId="0" fontId="22" fillId="0" borderId="0" xfId="0" applyFont="1" applyAlignment="1">
      <alignment horizontal="center"/>
    </xf>
    <xf numFmtId="0" fontId="45" fillId="18" borderId="4" xfId="0" applyFont="1" applyFill="1" applyBorder="1" applyAlignment="1">
      <alignment horizontal="center" wrapText="1"/>
    </xf>
    <xf numFmtId="0" fontId="46" fillId="0" borderId="10" xfId="0" applyFont="1" applyBorder="1" applyAlignment="1">
      <alignment horizontal="center" vertical="center" wrapText="1"/>
    </xf>
    <xf numFmtId="0" fontId="46" fillId="0" borderId="0" xfId="0" applyFont="1" applyAlignment="1">
      <alignment horizontal="center" wrapText="1"/>
    </xf>
    <xf numFmtId="0" fontId="38" fillId="38" borderId="0" xfId="0" applyFont="1" applyFill="1" applyAlignment="1">
      <alignment horizontal="left" vertical="center" wrapText="1"/>
    </xf>
    <xf numFmtId="0" fontId="38" fillId="38" borderId="0" xfId="0" applyFont="1" applyFill="1" applyAlignment="1">
      <alignment horizontal="left" vertical="center"/>
    </xf>
    <xf numFmtId="0" fontId="30" fillId="38" borderId="0" xfId="0" applyFont="1" applyFill="1" applyAlignment="1">
      <alignment horizontal="center" vertical="center"/>
    </xf>
    <xf numFmtId="164" fontId="30" fillId="38" borderId="0" xfId="0" applyNumberFormat="1" applyFont="1" applyFill="1" applyAlignment="1">
      <alignment horizontal="center" vertical="center"/>
    </xf>
    <xf numFmtId="0" fontId="38" fillId="39" borderId="0" xfId="0" applyFont="1" applyFill="1" applyAlignment="1">
      <alignment horizontal="left" vertical="center" wrapText="1"/>
    </xf>
    <xf numFmtId="0" fontId="38" fillId="39" borderId="0" xfId="0" applyFont="1" applyFill="1" applyAlignment="1">
      <alignment horizontal="left" vertical="center"/>
    </xf>
    <xf numFmtId="0" fontId="30" fillId="39" borderId="0" xfId="0" applyFont="1" applyFill="1" applyAlignment="1">
      <alignment horizontal="center" vertical="center"/>
    </xf>
    <xf numFmtId="164" fontId="30" fillId="39" borderId="0" xfId="0" applyNumberFormat="1" applyFont="1" applyFill="1" applyAlignment="1">
      <alignment horizontal="center" vertical="center"/>
    </xf>
    <xf numFmtId="2" fontId="30" fillId="0" borderId="11" xfId="0" applyNumberFormat="1" applyFont="1" applyBorder="1" applyAlignment="1">
      <alignment horizontal="center" vertical="center"/>
    </xf>
    <xf numFmtId="2" fontId="30" fillId="20" borderId="11" xfId="0" applyNumberFormat="1" applyFont="1" applyFill="1" applyBorder="1" applyAlignment="1">
      <alignment horizontal="center" vertical="center"/>
    </xf>
    <xf numFmtId="2" fontId="30" fillId="0" borderId="19" xfId="0" applyNumberFormat="1" applyFont="1" applyBorder="1" applyAlignment="1">
      <alignment horizontal="center" vertical="center"/>
    </xf>
    <xf numFmtId="0" fontId="5" fillId="0" borderId="0" xfId="0" applyFont="1" applyAlignment="1" applyProtection="1">
      <alignment horizontal="center" vertical="center" wrapText="1"/>
      <protection locked="0"/>
    </xf>
    <xf numFmtId="0" fontId="40" fillId="17" borderId="2" xfId="0" applyFont="1" applyFill="1" applyBorder="1" applyAlignment="1" applyProtection="1">
      <alignment horizontal="center" vertical="center" wrapText="1"/>
      <protection locked="0"/>
    </xf>
    <xf numFmtId="0" fontId="7" fillId="30" borderId="1" xfId="0" applyFont="1" applyFill="1" applyBorder="1" applyAlignment="1" applyProtection="1">
      <alignment horizontal="left" vertical="center" wrapText="1"/>
      <protection locked="0"/>
    </xf>
    <xf numFmtId="0" fontId="7" fillId="23" borderId="1" xfId="0" applyFont="1" applyFill="1" applyBorder="1" applyAlignment="1" applyProtection="1">
      <alignment horizontal="center" vertical="center" wrapText="1"/>
      <protection locked="0"/>
    </xf>
    <xf numFmtId="0" fontId="7" fillId="25" borderId="1" xfId="0" applyFont="1" applyFill="1" applyBorder="1" applyAlignment="1" applyProtection="1">
      <alignment horizontal="left" vertical="center" wrapText="1"/>
      <protection locked="0"/>
    </xf>
    <xf numFmtId="0" fontId="7" fillId="25" borderId="4" xfId="0" applyFont="1" applyFill="1" applyBorder="1" applyAlignment="1" applyProtection="1">
      <alignment horizontal="left" vertical="center" wrapText="1"/>
      <protection locked="0"/>
    </xf>
    <xf numFmtId="0" fontId="47" fillId="35" borderId="10" xfId="0" applyFont="1" applyFill="1" applyBorder="1" applyAlignment="1" applyProtection="1">
      <alignment vertical="center" wrapText="1"/>
      <protection locked="0"/>
    </xf>
    <xf numFmtId="0" fontId="25" fillId="0" borderId="10" xfId="0" applyFont="1" applyBorder="1" applyAlignment="1" applyProtection="1">
      <alignment vertical="center" wrapText="1"/>
      <protection locked="0"/>
    </xf>
    <xf numFmtId="0" fontId="25" fillId="35" borderId="10" xfId="0" applyFont="1" applyFill="1" applyBorder="1" applyAlignment="1" applyProtection="1">
      <alignment vertical="center" wrapText="1"/>
      <protection locked="0"/>
    </xf>
    <xf numFmtId="0" fontId="27" fillId="27" borderId="0" xfId="1" applyFill="1" applyAlignment="1" applyProtection="1">
      <alignment horizontal="center" vertical="center" wrapText="1"/>
      <protection locked="0"/>
    </xf>
    <xf numFmtId="0" fontId="27" fillId="29" borderId="0" xfId="1" applyFill="1" applyAlignment="1" applyProtection="1">
      <alignment horizontal="center" vertical="center" wrapText="1"/>
      <protection locked="0"/>
    </xf>
    <xf numFmtId="0" fontId="27" fillId="28" borderId="0" xfId="1" applyFill="1" applyAlignment="1" applyProtection="1">
      <alignment horizontal="center" vertical="center" wrapText="1"/>
      <protection locked="0"/>
    </xf>
    <xf numFmtId="0" fontId="27" fillId="33" borderId="0" xfId="1" applyFill="1" applyAlignment="1" applyProtection="1">
      <alignment horizontal="center" vertical="center" wrapText="1"/>
      <protection locked="0"/>
    </xf>
    <xf numFmtId="0" fontId="0" fillId="30" borderId="1" xfId="0" applyFill="1" applyBorder="1" applyAlignment="1" applyProtection="1">
      <alignment horizontal="left" vertical="center" wrapText="1"/>
      <protection locked="0"/>
    </xf>
    <xf numFmtId="0" fontId="40" fillId="34" borderId="2" xfId="0" applyFont="1" applyFill="1" applyBorder="1" applyAlignment="1" applyProtection="1">
      <alignment horizontal="center" vertical="center" wrapText="1"/>
      <protection locked="0"/>
    </xf>
    <xf numFmtId="0" fontId="24" fillId="20" borderId="0" xfId="0" applyFont="1" applyFill="1" applyAlignment="1">
      <alignment vertical="center" wrapText="1"/>
    </xf>
    <xf numFmtId="0" fontId="58" fillId="20" borderId="0" xfId="0" applyFont="1" applyFill="1" applyAlignment="1">
      <alignment vertical="center"/>
    </xf>
    <xf numFmtId="0" fontId="59" fillId="20" borderId="0" xfId="0" applyFont="1" applyFill="1" applyAlignment="1">
      <alignment horizontal="left" vertical="center"/>
    </xf>
    <xf numFmtId="0" fontId="59" fillId="20" borderId="0" xfId="0" applyFont="1" applyFill="1" applyAlignment="1">
      <alignment vertical="center"/>
    </xf>
    <xf numFmtId="0" fontId="58" fillId="0" borderId="0" xfId="0" applyFont="1" applyAlignment="1">
      <alignment vertical="center"/>
    </xf>
    <xf numFmtId="0" fontId="58" fillId="20" borderId="0" xfId="0" applyFont="1" applyFill="1"/>
    <xf numFmtId="0" fontId="41" fillId="2" borderId="0" xfId="0" applyFont="1" applyFill="1" applyAlignment="1" applyProtection="1">
      <alignment vertical="center"/>
      <protection locked="0"/>
    </xf>
    <xf numFmtId="0" fontId="51" fillId="0" borderId="11" xfId="0" applyFont="1" applyBorder="1" applyAlignment="1">
      <alignment vertical="center" wrapText="1"/>
    </xf>
    <xf numFmtId="0" fontId="25" fillId="0" borderId="18" xfId="0" applyFont="1" applyBorder="1" applyAlignment="1">
      <alignment vertical="center" wrapText="1"/>
    </xf>
    <xf numFmtId="0" fontId="0" fillId="20" borderId="1" xfId="0" applyFill="1" applyBorder="1" applyAlignment="1">
      <alignment horizontal="left" vertical="center" wrapText="1"/>
    </xf>
    <xf numFmtId="0" fontId="0" fillId="25" borderId="1" xfId="0" applyFill="1" applyBorder="1" applyAlignment="1" applyProtection="1">
      <alignment horizontal="left" vertical="center" wrapText="1"/>
      <protection locked="0"/>
    </xf>
    <xf numFmtId="0" fontId="20" fillId="20" borderId="0" xfId="0" applyFont="1" applyFill="1" applyAlignment="1">
      <alignment vertical="center"/>
    </xf>
    <xf numFmtId="0" fontId="7" fillId="20" borderId="1" xfId="0" applyFont="1" applyFill="1" applyBorder="1" applyAlignment="1">
      <alignment vertical="center" wrapText="1"/>
    </xf>
    <xf numFmtId="0" fontId="7" fillId="20" borderId="1" xfId="0" applyFont="1" applyFill="1" applyBorder="1" applyAlignment="1">
      <alignment horizontal="left" vertical="center" wrapText="1"/>
    </xf>
    <xf numFmtId="0" fontId="25" fillId="0" borderId="1" xfId="0" applyFont="1" applyBorder="1" applyAlignment="1">
      <alignment wrapText="1"/>
    </xf>
    <xf numFmtId="0" fontId="33" fillId="6" borderId="19" xfId="0" applyFont="1" applyFill="1" applyBorder="1" applyAlignment="1">
      <alignment horizontal="center" vertical="center"/>
    </xf>
    <xf numFmtId="0" fontId="0" fillId="0" borderId="1" xfId="0" applyBorder="1" applyAlignment="1">
      <alignment horizontal="left" vertical="top" wrapText="1"/>
    </xf>
    <xf numFmtId="0" fontId="14" fillId="14" borderId="13" xfId="0" applyFont="1" applyFill="1" applyBorder="1" applyAlignment="1">
      <alignment horizontal="center" vertical="center"/>
    </xf>
    <xf numFmtId="0" fontId="14" fillId="14" borderId="11" xfId="0" applyFont="1" applyFill="1" applyBorder="1" applyAlignment="1">
      <alignment horizontal="center" vertical="center"/>
    </xf>
    <xf numFmtId="0" fontId="25" fillId="0" borderId="12" xfId="0" applyFont="1" applyBorder="1" applyAlignment="1">
      <alignment vertical="center" wrapText="1"/>
    </xf>
    <xf numFmtId="0" fontId="25" fillId="0" borderId="16" xfId="0" applyFont="1" applyBorder="1" applyAlignment="1">
      <alignment vertical="center" wrapText="1"/>
    </xf>
    <xf numFmtId="0" fontId="8" fillId="15" borderId="18" xfId="0" applyFont="1" applyFill="1" applyBorder="1" applyAlignment="1">
      <alignment horizontal="center" vertical="center" wrapText="1"/>
    </xf>
    <xf numFmtId="0" fontId="51" fillId="0" borderId="18" xfId="0" applyFont="1" applyBorder="1" applyAlignment="1">
      <alignment vertical="center" wrapText="1"/>
    </xf>
    <xf numFmtId="0" fontId="51" fillId="0" borderId="4" xfId="0" applyFont="1" applyBorder="1" applyAlignment="1">
      <alignment horizontal="left" vertical="center" wrapText="1"/>
    </xf>
    <xf numFmtId="0" fontId="51" fillId="20" borderId="1" xfId="0" applyFont="1" applyFill="1" applyBorder="1" applyAlignment="1">
      <alignment vertical="center" wrapText="1"/>
    </xf>
    <xf numFmtId="0" fontId="51" fillId="0" borderId="1" xfId="0" applyFont="1" applyBorder="1" applyAlignment="1">
      <alignment horizontal="left" vertical="center" wrapText="1"/>
    </xf>
    <xf numFmtId="0" fontId="25" fillId="0" borderId="11" xfId="0" applyFont="1" applyBorder="1" applyAlignment="1">
      <alignment wrapText="1"/>
    </xf>
    <xf numFmtId="0" fontId="60" fillId="0" borderId="1" xfId="0" applyFont="1" applyBorder="1" applyAlignment="1">
      <alignment horizontal="left" vertical="center" wrapText="1"/>
    </xf>
    <xf numFmtId="0" fontId="11" fillId="7" borderId="0" xfId="0" applyFont="1" applyFill="1" applyAlignment="1">
      <alignment horizontal="left" vertical="center" wrapText="1"/>
    </xf>
    <xf numFmtId="0" fontId="18" fillId="2" borderId="0" xfId="0" applyFont="1" applyFill="1" applyAlignment="1">
      <alignment horizontal="left" vertical="center"/>
    </xf>
    <xf numFmtId="0" fontId="1" fillId="0" borderId="0" xfId="0" applyFont="1" applyAlignment="1">
      <alignment horizontal="left" vertical="center"/>
    </xf>
    <xf numFmtId="0" fontId="19" fillId="20" borderId="0" xfId="0" applyFont="1" applyFill="1" applyAlignment="1">
      <alignment horizontal="left" vertical="top" wrapText="1"/>
    </xf>
    <xf numFmtId="0" fontId="1" fillId="0" borderId="1" xfId="0" applyFont="1" applyBorder="1" applyAlignment="1" applyProtection="1">
      <alignment horizontal="left" vertical="center"/>
      <protection locked="0"/>
    </xf>
    <xf numFmtId="0" fontId="4" fillId="3" borderId="2" xfId="0" applyFont="1" applyFill="1" applyBorder="1" applyAlignment="1">
      <alignment horizontal="center" vertical="center"/>
    </xf>
    <xf numFmtId="0" fontId="4" fillId="3" borderId="4" xfId="0" applyFont="1" applyFill="1" applyBorder="1" applyAlignment="1">
      <alignment horizontal="center" vertical="center"/>
    </xf>
    <xf numFmtId="0" fontId="3" fillId="0" borderId="0" xfId="0" applyFont="1" applyAlignment="1">
      <alignment horizontal="left" vertical="center"/>
    </xf>
    <xf numFmtId="0" fontId="3" fillId="5" borderId="0" xfId="0" applyFont="1" applyFill="1" applyAlignment="1">
      <alignment horizontal="center" vertical="center"/>
    </xf>
    <xf numFmtId="0" fontId="34" fillId="5" borderId="13" xfId="0" applyFont="1" applyFill="1" applyBorder="1" applyAlignment="1">
      <alignment horizontal="center" vertical="center" wrapText="1"/>
    </xf>
    <xf numFmtId="0" fontId="34" fillId="5" borderId="21" xfId="0" applyFont="1" applyFill="1" applyBorder="1" applyAlignment="1">
      <alignment horizontal="center" vertical="center" wrapText="1"/>
    </xf>
    <xf numFmtId="0" fontId="34" fillId="5" borderId="5" xfId="0" applyFont="1" applyFill="1" applyBorder="1" applyAlignment="1">
      <alignment horizontal="center" vertical="center" wrapText="1"/>
    </xf>
    <xf numFmtId="0" fontId="21" fillId="7" borderId="0" xfId="0" applyFont="1" applyFill="1" applyAlignment="1">
      <alignment horizontal="center" vertical="center" wrapText="1"/>
    </xf>
    <xf numFmtId="0" fontId="7" fillId="9" borderId="2" xfId="0" applyFont="1" applyFill="1" applyBorder="1" applyAlignment="1">
      <alignment horizontal="left" vertical="center" wrapText="1"/>
    </xf>
    <xf numFmtId="0" fontId="7" fillId="9" borderId="4" xfId="0" applyFont="1" applyFill="1" applyBorder="1" applyAlignment="1">
      <alignment horizontal="left" vertical="center" wrapText="1"/>
    </xf>
    <xf numFmtId="0" fontId="13" fillId="17" borderId="2" xfId="0" applyFont="1" applyFill="1" applyBorder="1" applyAlignment="1">
      <alignment horizontal="center" vertical="center" wrapText="1"/>
    </xf>
    <xf numFmtId="0" fontId="7" fillId="9" borderId="1" xfId="0" applyFont="1" applyFill="1" applyBorder="1" applyAlignment="1">
      <alignment horizontal="left" vertical="center" wrapText="1"/>
    </xf>
    <xf numFmtId="0" fontId="27" fillId="37" borderId="0" xfId="1" applyFill="1" applyAlignment="1" applyProtection="1">
      <alignment horizontal="center" vertical="center" wrapText="1"/>
      <protection locked="0"/>
    </xf>
    <xf numFmtId="0" fontId="13" fillId="40" borderId="2" xfId="0" applyFont="1" applyFill="1" applyBorder="1" applyAlignment="1">
      <alignment horizontal="center" vertical="center" wrapText="1"/>
    </xf>
    <xf numFmtId="0" fontId="13" fillId="40" borderId="17" xfId="0" applyFont="1" applyFill="1" applyBorder="1" applyAlignment="1">
      <alignment horizontal="center" vertical="center" wrapText="1"/>
    </xf>
    <xf numFmtId="0" fontId="13" fillId="40" borderId="4" xfId="0" applyFont="1" applyFill="1" applyBorder="1" applyAlignment="1">
      <alignment horizontal="center" vertical="center" wrapText="1"/>
    </xf>
    <xf numFmtId="0" fontId="19" fillId="0" borderId="0" xfId="0" applyFont="1" applyAlignment="1">
      <alignment horizontal="left" vertical="center" wrapText="1"/>
    </xf>
    <xf numFmtId="0" fontId="19" fillId="0" borderId="14" xfId="0" applyFont="1" applyBorder="1" applyAlignment="1">
      <alignment horizontal="left" vertical="center" wrapText="1"/>
    </xf>
  </cellXfs>
  <cellStyles count="2">
    <cellStyle name="Hyperlink" xfId="1" builtinId="8"/>
    <cellStyle name="Normal" xfId="0" builtinId="0"/>
  </cellStyles>
  <dxfs count="1358">
    <dxf>
      <fill>
        <patternFill>
          <bgColor rgb="FF92D050"/>
        </patternFill>
      </fill>
    </dxf>
    <dxf>
      <fill>
        <patternFill>
          <bgColor rgb="FF00FB92"/>
        </patternFill>
      </fill>
    </dxf>
    <dxf>
      <fill>
        <patternFill>
          <bgColor rgb="FFFF9300"/>
        </patternFill>
      </fill>
    </dxf>
    <dxf>
      <font>
        <color auto="1"/>
      </font>
      <fill>
        <patternFill>
          <bgColor theme="7" tint="0.59996337778862885"/>
        </patternFill>
      </fill>
    </dxf>
    <dxf>
      <fill>
        <patternFill>
          <bgColor theme="9" tint="0.59996337778862885"/>
        </patternFill>
      </fill>
    </dxf>
    <dxf>
      <fill>
        <patternFill>
          <bgColor rgb="FFDB9AFE"/>
        </patternFill>
      </fill>
    </dxf>
    <dxf>
      <fill>
        <patternFill>
          <bgColor rgb="FFFF5948"/>
        </patternFill>
      </fill>
    </dxf>
    <dxf>
      <fill>
        <patternFill>
          <bgColor theme="4"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9300"/>
        </patternFill>
      </fill>
    </dxf>
    <dxf>
      <font>
        <color auto="1"/>
      </font>
      <fill>
        <patternFill>
          <bgColor theme="7" tint="0.59996337778862885"/>
        </patternFill>
      </fill>
    </dxf>
    <dxf>
      <fill>
        <patternFill>
          <bgColor theme="9" tint="0.59996337778862885"/>
        </patternFill>
      </fill>
    </dxf>
    <dxf>
      <fill>
        <patternFill>
          <bgColor rgb="FFDB9AFE"/>
        </patternFill>
      </fill>
    </dxf>
    <dxf>
      <fill>
        <patternFill>
          <bgColor rgb="FFFF5948"/>
        </patternFill>
      </fill>
    </dxf>
    <dxf>
      <fill>
        <patternFill>
          <bgColor theme="4"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theme="8" tint="0.59996337778862885"/>
        </patternFill>
      </fill>
    </dxf>
    <dxf>
      <fill>
        <patternFill>
          <bgColor theme="0" tint="-0.14996795556505021"/>
        </patternFill>
      </fill>
    </dxf>
    <dxf>
      <fill>
        <patternFill>
          <bgColor rgb="FFFF8480"/>
        </patternFill>
      </fill>
    </dxf>
    <dxf>
      <fill>
        <patternFill>
          <bgColor rgb="FFFF9300"/>
        </patternFill>
      </fill>
    </dxf>
    <dxf>
      <fill>
        <patternFill>
          <bgColor theme="7" tint="0.59996337778862885"/>
        </patternFill>
      </fill>
    </dxf>
    <dxf>
      <fill>
        <patternFill>
          <bgColor theme="9" tint="0.59996337778862885"/>
        </patternFill>
      </fill>
    </dxf>
    <dxf>
      <fill>
        <patternFill>
          <bgColor theme="8" tint="0.59996337778862885"/>
        </patternFill>
      </fill>
    </dxf>
    <dxf>
      <fill>
        <patternFill>
          <bgColor theme="0" tint="-0.14996795556505021"/>
        </patternFill>
      </fill>
    </dxf>
    <dxf>
      <fill>
        <patternFill>
          <bgColor rgb="FFFF8480"/>
        </patternFill>
      </fill>
    </dxf>
    <dxf>
      <fill>
        <patternFill>
          <bgColor rgb="FFFF9300"/>
        </patternFill>
      </fill>
    </dxf>
    <dxf>
      <fill>
        <patternFill>
          <bgColor theme="7" tint="0.59996337778862885"/>
        </patternFill>
      </fill>
    </dxf>
    <dxf>
      <fill>
        <patternFill>
          <bgColor theme="9" tint="0.59996337778862885"/>
        </patternFill>
      </fill>
    </dxf>
    <dxf>
      <fill>
        <patternFill patternType="solid">
          <bgColor rgb="FFEAFC5D"/>
        </patternFill>
      </fill>
    </dxf>
    <dxf>
      <fill>
        <patternFill>
          <bgColor rgb="FF00FDFF"/>
        </patternFill>
      </fill>
    </dxf>
    <dxf>
      <fill>
        <patternFill>
          <bgColor rgb="FF76D6FF"/>
        </patternFill>
      </fill>
    </dxf>
    <dxf>
      <fill>
        <patternFill>
          <bgColor rgb="FFC1C1C1"/>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8480"/>
        </patternFill>
      </fill>
    </dxf>
    <dxf>
      <fill>
        <patternFill>
          <bgColor rgb="FFFF9300"/>
        </patternFill>
      </fill>
    </dxf>
    <dxf>
      <fill>
        <patternFill>
          <bgColor theme="7" tint="0.59996337778862885"/>
        </patternFill>
      </fill>
    </dxf>
    <dxf>
      <fill>
        <patternFill>
          <bgColor theme="9" tint="0.59996337778862885"/>
        </patternFill>
      </fill>
    </dxf>
    <dxf>
      <fill>
        <patternFill>
          <bgColor theme="8" tint="0.59996337778862885"/>
        </patternFill>
      </fill>
    </dxf>
    <dxf>
      <fill>
        <patternFill>
          <bgColor theme="0" tint="-0.14996795556505021"/>
        </patternFill>
      </fill>
    </dxf>
    <dxf>
      <fill>
        <patternFill>
          <bgColor rgb="FFFF8480"/>
        </patternFill>
      </fill>
    </dxf>
    <dxf>
      <fill>
        <patternFill>
          <bgColor rgb="FFFF9300"/>
        </patternFill>
      </fill>
    </dxf>
    <dxf>
      <fill>
        <patternFill>
          <bgColor theme="7" tint="0.59996337778862885"/>
        </patternFill>
      </fill>
    </dxf>
    <dxf>
      <fill>
        <patternFill>
          <bgColor theme="9" tint="0.59996337778862885"/>
        </patternFill>
      </fill>
    </dxf>
    <dxf>
      <fill>
        <patternFill>
          <bgColor rgb="FFFF9300"/>
        </patternFill>
      </fill>
    </dxf>
    <dxf>
      <font>
        <color auto="1"/>
      </font>
      <fill>
        <patternFill>
          <bgColor theme="7" tint="0.59996337778862885"/>
        </patternFill>
      </fill>
    </dxf>
    <dxf>
      <fill>
        <patternFill>
          <bgColor theme="9" tint="0.59996337778862885"/>
        </patternFill>
      </fill>
    </dxf>
    <dxf>
      <fill>
        <patternFill>
          <bgColor rgb="FFDB9AFE"/>
        </patternFill>
      </fill>
    </dxf>
    <dxf>
      <fill>
        <patternFill>
          <bgColor rgb="FFFF5948"/>
        </patternFill>
      </fill>
    </dxf>
    <dxf>
      <fill>
        <patternFill>
          <bgColor theme="4" tint="0.59996337778862885"/>
        </patternFill>
      </fill>
    </dxf>
    <dxf>
      <fill>
        <patternFill>
          <bgColor rgb="FFFF9300"/>
        </patternFill>
      </fill>
    </dxf>
    <dxf>
      <font>
        <color auto="1"/>
      </font>
      <fill>
        <patternFill>
          <bgColor theme="7" tint="0.59996337778862885"/>
        </patternFill>
      </fill>
    </dxf>
    <dxf>
      <fill>
        <patternFill>
          <bgColor theme="9" tint="0.59996337778862885"/>
        </patternFill>
      </fill>
    </dxf>
    <dxf>
      <fill>
        <patternFill>
          <bgColor rgb="FFDB9AFE"/>
        </patternFill>
      </fill>
    </dxf>
    <dxf>
      <fill>
        <patternFill>
          <bgColor rgb="FFFF5948"/>
        </patternFill>
      </fill>
    </dxf>
    <dxf>
      <fill>
        <patternFill>
          <bgColor theme="4" tint="0.59996337778862885"/>
        </patternFill>
      </fill>
    </dxf>
    <dxf>
      <fill>
        <patternFill>
          <bgColor rgb="FFFF9300"/>
        </patternFill>
      </fill>
    </dxf>
    <dxf>
      <font>
        <color auto="1"/>
      </font>
      <fill>
        <patternFill>
          <bgColor theme="7" tint="0.59996337778862885"/>
        </patternFill>
      </fill>
    </dxf>
    <dxf>
      <fill>
        <patternFill>
          <bgColor theme="9" tint="0.59996337778862885"/>
        </patternFill>
      </fill>
    </dxf>
    <dxf>
      <fill>
        <patternFill>
          <bgColor rgb="FFDB9AFE"/>
        </patternFill>
      </fill>
    </dxf>
    <dxf>
      <fill>
        <patternFill>
          <bgColor rgb="FFFF5948"/>
        </patternFill>
      </fill>
    </dxf>
    <dxf>
      <fill>
        <patternFill>
          <bgColor theme="4" tint="0.59996337778862885"/>
        </patternFill>
      </fill>
    </dxf>
    <dxf>
      <fill>
        <patternFill>
          <bgColor rgb="FFFF9300"/>
        </patternFill>
      </fill>
    </dxf>
    <dxf>
      <font>
        <color auto="1"/>
      </font>
      <fill>
        <patternFill>
          <bgColor theme="7" tint="0.59996337778862885"/>
        </patternFill>
      </fill>
    </dxf>
    <dxf>
      <fill>
        <patternFill>
          <bgColor theme="9" tint="0.59996337778862885"/>
        </patternFill>
      </fill>
    </dxf>
    <dxf>
      <fill>
        <patternFill>
          <bgColor rgb="FFDB9AFE"/>
        </patternFill>
      </fill>
    </dxf>
    <dxf>
      <fill>
        <patternFill>
          <bgColor rgb="FFFF5948"/>
        </patternFill>
      </fill>
    </dxf>
    <dxf>
      <fill>
        <patternFill>
          <bgColor theme="4"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9300"/>
        </patternFill>
      </fill>
    </dxf>
    <dxf>
      <font>
        <color auto="1"/>
      </font>
      <fill>
        <patternFill>
          <bgColor theme="7" tint="0.59996337778862885"/>
        </patternFill>
      </fill>
    </dxf>
    <dxf>
      <fill>
        <patternFill>
          <bgColor theme="9" tint="0.59996337778862885"/>
        </patternFill>
      </fill>
    </dxf>
    <dxf>
      <fill>
        <patternFill>
          <bgColor rgb="FFDB9AFE"/>
        </patternFill>
      </fill>
    </dxf>
    <dxf>
      <fill>
        <patternFill>
          <bgColor rgb="FFFF5948"/>
        </patternFill>
      </fill>
    </dxf>
    <dxf>
      <fill>
        <patternFill>
          <bgColor theme="4" tint="0.59996337778862885"/>
        </patternFill>
      </fill>
    </dxf>
    <dxf>
      <fill>
        <patternFill>
          <bgColor rgb="FFFF9300"/>
        </patternFill>
      </fill>
    </dxf>
    <dxf>
      <font>
        <color auto="1"/>
      </font>
      <fill>
        <patternFill>
          <bgColor theme="7" tint="0.59996337778862885"/>
        </patternFill>
      </fill>
    </dxf>
    <dxf>
      <fill>
        <patternFill>
          <bgColor theme="9" tint="0.59996337778862885"/>
        </patternFill>
      </fill>
    </dxf>
    <dxf>
      <fill>
        <patternFill>
          <bgColor rgb="FFDB9AFE"/>
        </patternFill>
      </fill>
    </dxf>
    <dxf>
      <fill>
        <patternFill>
          <bgColor rgb="FFFF5948"/>
        </patternFill>
      </fill>
    </dxf>
    <dxf>
      <fill>
        <patternFill>
          <bgColor theme="4"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9300"/>
        </patternFill>
      </fill>
    </dxf>
    <dxf>
      <font>
        <color auto="1"/>
      </font>
      <fill>
        <patternFill>
          <bgColor theme="7" tint="0.59996337778862885"/>
        </patternFill>
      </fill>
    </dxf>
    <dxf>
      <fill>
        <patternFill>
          <bgColor theme="9" tint="0.59996337778862885"/>
        </patternFill>
      </fill>
    </dxf>
    <dxf>
      <fill>
        <patternFill>
          <bgColor rgb="FFDB9AFE"/>
        </patternFill>
      </fill>
    </dxf>
    <dxf>
      <fill>
        <patternFill>
          <bgColor rgb="FFFF5948"/>
        </patternFill>
      </fill>
    </dxf>
    <dxf>
      <fill>
        <patternFill>
          <bgColor theme="4"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9300"/>
        </patternFill>
      </fill>
    </dxf>
    <dxf>
      <font>
        <color auto="1"/>
      </font>
      <fill>
        <patternFill>
          <bgColor theme="7" tint="0.59996337778862885"/>
        </patternFill>
      </fill>
    </dxf>
    <dxf>
      <fill>
        <patternFill>
          <bgColor theme="9" tint="0.59996337778862885"/>
        </patternFill>
      </fill>
    </dxf>
    <dxf>
      <fill>
        <patternFill>
          <bgColor rgb="FFDB9AFE"/>
        </patternFill>
      </fill>
    </dxf>
    <dxf>
      <fill>
        <patternFill>
          <bgColor rgb="FFFF5948"/>
        </patternFill>
      </fill>
    </dxf>
    <dxf>
      <fill>
        <patternFill>
          <bgColor theme="4"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9300"/>
        </patternFill>
      </fill>
    </dxf>
    <dxf>
      <font>
        <color auto="1"/>
      </font>
      <fill>
        <patternFill>
          <bgColor theme="7" tint="0.59996337778862885"/>
        </patternFill>
      </fill>
    </dxf>
    <dxf>
      <fill>
        <patternFill>
          <bgColor theme="9" tint="0.59996337778862885"/>
        </patternFill>
      </fill>
    </dxf>
    <dxf>
      <fill>
        <patternFill>
          <bgColor rgb="FFDB9AFE"/>
        </patternFill>
      </fill>
    </dxf>
    <dxf>
      <fill>
        <patternFill>
          <bgColor rgb="FFFF5948"/>
        </patternFill>
      </fill>
    </dxf>
    <dxf>
      <fill>
        <patternFill>
          <bgColor theme="4" tint="0.59996337778862885"/>
        </patternFill>
      </fill>
    </dxf>
    <dxf>
      <fill>
        <patternFill>
          <bgColor rgb="FFFF9300"/>
        </patternFill>
      </fill>
    </dxf>
    <dxf>
      <font>
        <color auto="1"/>
      </font>
      <fill>
        <patternFill>
          <bgColor theme="7" tint="0.59996337778862885"/>
        </patternFill>
      </fill>
    </dxf>
    <dxf>
      <fill>
        <patternFill>
          <bgColor theme="9" tint="0.59996337778862885"/>
        </patternFill>
      </fill>
    </dxf>
    <dxf>
      <fill>
        <patternFill>
          <bgColor rgb="FFDB9AFE"/>
        </patternFill>
      </fill>
    </dxf>
    <dxf>
      <fill>
        <patternFill>
          <bgColor rgb="FFFF5948"/>
        </patternFill>
      </fill>
    </dxf>
    <dxf>
      <fill>
        <patternFill>
          <bgColor theme="4"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0" tint="-0.14996795556505021"/>
        </patternFill>
      </fill>
    </dxf>
    <dxf>
      <fill>
        <patternFill>
          <bgColor rgb="FFFF8480"/>
        </patternFill>
      </fill>
    </dxf>
    <dxf>
      <fill>
        <patternFill>
          <bgColor rgb="FFFF9300"/>
        </patternFill>
      </fill>
    </dxf>
    <dxf>
      <fill>
        <patternFill>
          <bgColor theme="7" tint="0.59996337778862885"/>
        </patternFill>
      </fill>
    </dxf>
    <dxf>
      <fill>
        <patternFill>
          <bgColor theme="9" tint="0.59996337778862885"/>
        </patternFill>
      </fill>
    </dxf>
    <dxf>
      <fill>
        <patternFill>
          <bgColor theme="8" tint="0.59996337778862885"/>
        </patternFill>
      </fill>
    </dxf>
    <dxf>
      <fill>
        <patternFill>
          <bgColor theme="0" tint="-0.14996795556505021"/>
        </patternFill>
      </fill>
    </dxf>
    <dxf>
      <fill>
        <patternFill>
          <bgColor rgb="FFFF8480"/>
        </patternFill>
      </fill>
    </dxf>
    <dxf>
      <fill>
        <patternFill>
          <bgColor rgb="FFFF9300"/>
        </patternFill>
      </fill>
    </dxf>
    <dxf>
      <fill>
        <patternFill>
          <bgColor theme="7" tint="0.59996337778862885"/>
        </patternFill>
      </fill>
    </dxf>
    <dxf>
      <fill>
        <patternFill>
          <bgColor theme="9" tint="0.59996337778862885"/>
        </patternFill>
      </fill>
    </dxf>
    <dxf>
      <fill>
        <patternFill>
          <bgColor theme="8" tint="0.59996337778862885"/>
        </patternFill>
      </fill>
    </dxf>
    <dxf>
      <fill>
        <patternFill>
          <bgColor theme="0" tint="-0.14996795556505021"/>
        </patternFill>
      </fill>
    </dxf>
    <dxf>
      <fill>
        <patternFill>
          <bgColor rgb="FFFF8480"/>
        </patternFill>
      </fill>
    </dxf>
    <dxf>
      <fill>
        <patternFill>
          <bgColor rgb="FFFF9300"/>
        </patternFill>
      </fill>
    </dxf>
    <dxf>
      <fill>
        <patternFill>
          <bgColor theme="7" tint="0.59996337778862885"/>
        </patternFill>
      </fill>
    </dxf>
    <dxf>
      <fill>
        <patternFill>
          <bgColor theme="9" tint="0.59996337778862885"/>
        </patternFill>
      </fill>
    </dxf>
    <dxf>
      <fill>
        <patternFill>
          <bgColor rgb="FF9692C1"/>
        </patternFill>
      </fill>
    </dxf>
    <dxf>
      <fill>
        <patternFill>
          <bgColor theme="8" tint="0.59996337778862885"/>
        </patternFill>
      </fill>
    </dxf>
    <dxf>
      <fill>
        <patternFill>
          <bgColor theme="0" tint="-0.14996795556505021"/>
        </patternFill>
      </fill>
    </dxf>
    <dxf>
      <fill>
        <patternFill>
          <bgColor rgb="FFFF8480"/>
        </patternFill>
      </fill>
    </dxf>
    <dxf>
      <fill>
        <patternFill>
          <bgColor rgb="FFFF9300"/>
        </patternFill>
      </fill>
    </dxf>
    <dxf>
      <fill>
        <patternFill>
          <bgColor theme="7" tint="0.59996337778862885"/>
        </patternFill>
      </fill>
    </dxf>
    <dxf>
      <fill>
        <patternFill>
          <bgColor theme="9" tint="0.59996337778862885"/>
        </patternFill>
      </fill>
    </dxf>
    <dxf>
      <fill>
        <patternFill>
          <bgColor theme="8" tint="0.59996337778862885"/>
        </patternFill>
      </fill>
    </dxf>
    <dxf>
      <fill>
        <patternFill>
          <bgColor theme="0" tint="-0.14996795556505021"/>
        </patternFill>
      </fill>
    </dxf>
    <dxf>
      <fill>
        <patternFill>
          <bgColor rgb="FFFF8480"/>
        </patternFill>
      </fill>
    </dxf>
    <dxf>
      <fill>
        <patternFill>
          <bgColor rgb="FFFF9300"/>
        </patternFill>
      </fill>
    </dxf>
    <dxf>
      <fill>
        <patternFill>
          <bgColor theme="7" tint="0.59996337778862885"/>
        </patternFill>
      </fill>
    </dxf>
    <dxf>
      <fill>
        <patternFill>
          <bgColor theme="9" tint="0.59996337778862885"/>
        </patternFill>
      </fill>
    </dxf>
    <dxf>
      <fill>
        <patternFill>
          <bgColor theme="8" tint="0.59996337778862885"/>
        </patternFill>
      </fill>
    </dxf>
    <dxf>
      <fill>
        <patternFill>
          <bgColor theme="0" tint="-0.14996795556505021"/>
        </patternFill>
      </fill>
    </dxf>
    <dxf>
      <fill>
        <patternFill>
          <bgColor rgb="FFFF8480"/>
        </patternFill>
      </fill>
    </dxf>
    <dxf>
      <fill>
        <patternFill>
          <bgColor rgb="FFFF9300"/>
        </patternFill>
      </fill>
    </dxf>
    <dxf>
      <fill>
        <patternFill>
          <bgColor theme="7" tint="0.59996337778862885"/>
        </patternFill>
      </fill>
    </dxf>
    <dxf>
      <fill>
        <patternFill>
          <bgColor theme="9" tint="0.59996337778862885"/>
        </patternFill>
      </fill>
    </dxf>
    <dxf>
      <fill>
        <patternFill>
          <bgColor theme="8" tint="0.59996337778862885"/>
        </patternFill>
      </fill>
    </dxf>
    <dxf>
      <fill>
        <patternFill>
          <bgColor theme="0" tint="-0.14996795556505021"/>
        </patternFill>
      </fill>
    </dxf>
    <dxf>
      <fill>
        <patternFill>
          <bgColor rgb="FFFF8480"/>
        </patternFill>
      </fill>
    </dxf>
    <dxf>
      <fill>
        <patternFill>
          <bgColor rgb="FFFF9300"/>
        </patternFill>
      </fill>
    </dxf>
    <dxf>
      <fill>
        <patternFill>
          <bgColor theme="7" tint="0.59996337778862885"/>
        </patternFill>
      </fill>
    </dxf>
    <dxf>
      <fill>
        <patternFill>
          <bgColor theme="9" tint="0.59996337778862885"/>
        </patternFill>
      </fill>
    </dxf>
    <dxf>
      <fill>
        <patternFill>
          <bgColor theme="8" tint="0.59996337778862885"/>
        </patternFill>
      </fill>
    </dxf>
    <dxf>
      <fill>
        <patternFill>
          <bgColor theme="0" tint="-0.14996795556505021"/>
        </patternFill>
      </fill>
    </dxf>
    <dxf>
      <fill>
        <patternFill>
          <bgColor rgb="FFFF8480"/>
        </patternFill>
      </fill>
    </dxf>
    <dxf>
      <fill>
        <patternFill>
          <bgColor rgb="FFFF9300"/>
        </patternFill>
      </fill>
    </dxf>
    <dxf>
      <fill>
        <patternFill>
          <bgColor theme="7" tint="0.59996337778862885"/>
        </patternFill>
      </fill>
    </dxf>
    <dxf>
      <fill>
        <patternFill>
          <bgColor theme="9" tint="0.59996337778862885"/>
        </patternFill>
      </fill>
    </dxf>
    <dxf>
      <fill>
        <patternFill>
          <bgColor rgb="FFFF9300"/>
        </patternFill>
      </fill>
    </dxf>
    <dxf>
      <font>
        <color auto="1"/>
      </font>
      <fill>
        <patternFill>
          <bgColor theme="7" tint="0.59996337778862885"/>
        </patternFill>
      </fill>
    </dxf>
    <dxf>
      <fill>
        <patternFill>
          <bgColor theme="9" tint="0.59996337778862885"/>
        </patternFill>
      </fill>
    </dxf>
    <dxf>
      <fill>
        <patternFill>
          <bgColor rgb="FFDB9AFE"/>
        </patternFill>
      </fill>
    </dxf>
    <dxf>
      <fill>
        <patternFill>
          <bgColor rgb="FFFF5948"/>
        </patternFill>
      </fill>
    </dxf>
    <dxf>
      <fill>
        <patternFill>
          <bgColor theme="4"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theme="8" tint="0.59996337778862885"/>
        </patternFill>
      </fill>
    </dxf>
    <dxf>
      <fill>
        <patternFill>
          <bgColor theme="0" tint="-0.14996795556505021"/>
        </patternFill>
      </fill>
    </dxf>
    <dxf>
      <fill>
        <patternFill>
          <bgColor rgb="FFFF8480"/>
        </patternFill>
      </fill>
    </dxf>
    <dxf>
      <fill>
        <patternFill>
          <bgColor rgb="FFFF9300"/>
        </patternFill>
      </fill>
    </dxf>
    <dxf>
      <fill>
        <patternFill>
          <bgColor theme="7" tint="0.59996337778862885"/>
        </patternFill>
      </fill>
    </dxf>
    <dxf>
      <fill>
        <patternFill>
          <bgColor theme="9"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theme="8" tint="0.59996337778862885"/>
        </patternFill>
      </fill>
    </dxf>
    <dxf>
      <fill>
        <patternFill>
          <bgColor theme="0" tint="-0.14996795556505021"/>
        </patternFill>
      </fill>
    </dxf>
    <dxf>
      <fill>
        <patternFill>
          <bgColor rgb="FFFF8480"/>
        </patternFill>
      </fill>
    </dxf>
    <dxf>
      <fill>
        <patternFill>
          <bgColor rgb="FFFF9300"/>
        </patternFill>
      </fill>
    </dxf>
    <dxf>
      <fill>
        <patternFill>
          <bgColor theme="7" tint="0.59996337778862885"/>
        </patternFill>
      </fill>
    </dxf>
    <dxf>
      <fill>
        <patternFill>
          <bgColor theme="9"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9300"/>
        </patternFill>
      </fill>
    </dxf>
    <dxf>
      <font>
        <color auto="1"/>
      </font>
      <fill>
        <patternFill>
          <bgColor theme="7" tint="0.59996337778862885"/>
        </patternFill>
      </fill>
    </dxf>
    <dxf>
      <fill>
        <patternFill>
          <bgColor theme="9" tint="0.59996337778862885"/>
        </patternFill>
      </fill>
    </dxf>
    <dxf>
      <fill>
        <patternFill>
          <bgColor rgb="FFDB9AFE"/>
        </patternFill>
      </fill>
    </dxf>
    <dxf>
      <fill>
        <patternFill>
          <bgColor rgb="FFFF5948"/>
        </patternFill>
      </fill>
    </dxf>
    <dxf>
      <fill>
        <patternFill>
          <bgColor theme="4" tint="0.59996337778862885"/>
        </patternFill>
      </fill>
    </dxf>
    <dxf>
      <fill>
        <patternFill>
          <bgColor rgb="FFFF9300"/>
        </patternFill>
      </fill>
    </dxf>
    <dxf>
      <font>
        <color auto="1"/>
      </font>
      <fill>
        <patternFill>
          <bgColor theme="7" tint="0.59996337778862885"/>
        </patternFill>
      </fill>
    </dxf>
    <dxf>
      <fill>
        <patternFill>
          <bgColor theme="9" tint="0.59996337778862885"/>
        </patternFill>
      </fill>
    </dxf>
    <dxf>
      <fill>
        <patternFill>
          <bgColor rgb="FFDB9AFE"/>
        </patternFill>
      </fill>
    </dxf>
    <dxf>
      <fill>
        <patternFill>
          <bgColor rgb="FFFF5948"/>
        </patternFill>
      </fill>
    </dxf>
    <dxf>
      <fill>
        <patternFill>
          <bgColor theme="4"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theme="8" tint="0.59996337778862885"/>
        </patternFill>
      </fill>
    </dxf>
    <dxf>
      <fill>
        <patternFill>
          <bgColor theme="0" tint="-0.14996795556505021"/>
        </patternFill>
      </fill>
    </dxf>
    <dxf>
      <fill>
        <patternFill>
          <bgColor rgb="FFFF8480"/>
        </patternFill>
      </fill>
    </dxf>
    <dxf>
      <fill>
        <patternFill>
          <bgColor rgb="FFFF9300"/>
        </patternFill>
      </fill>
    </dxf>
    <dxf>
      <fill>
        <patternFill>
          <bgColor theme="7" tint="0.59996337778862885"/>
        </patternFill>
      </fill>
    </dxf>
    <dxf>
      <fill>
        <patternFill>
          <bgColor theme="9"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theme="8" tint="0.59996337778862885"/>
        </patternFill>
      </fill>
    </dxf>
    <dxf>
      <fill>
        <patternFill>
          <bgColor theme="0" tint="-0.14996795556505021"/>
        </patternFill>
      </fill>
    </dxf>
    <dxf>
      <fill>
        <patternFill>
          <bgColor rgb="FFFF8480"/>
        </patternFill>
      </fill>
    </dxf>
    <dxf>
      <fill>
        <patternFill>
          <bgColor rgb="FFFF9300"/>
        </patternFill>
      </fill>
    </dxf>
    <dxf>
      <fill>
        <patternFill>
          <bgColor theme="7" tint="0.59996337778862885"/>
        </patternFill>
      </fill>
    </dxf>
    <dxf>
      <fill>
        <patternFill>
          <bgColor theme="9"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9300"/>
        </patternFill>
      </fill>
    </dxf>
    <dxf>
      <font>
        <color auto="1"/>
      </font>
      <fill>
        <patternFill>
          <bgColor theme="7" tint="0.59996337778862885"/>
        </patternFill>
      </fill>
    </dxf>
    <dxf>
      <fill>
        <patternFill>
          <bgColor theme="9" tint="0.59996337778862885"/>
        </patternFill>
      </fill>
    </dxf>
    <dxf>
      <fill>
        <patternFill>
          <bgColor rgb="FFDB9AFE"/>
        </patternFill>
      </fill>
    </dxf>
    <dxf>
      <fill>
        <patternFill>
          <bgColor rgb="FFFF5948"/>
        </patternFill>
      </fill>
    </dxf>
    <dxf>
      <fill>
        <patternFill>
          <bgColor theme="4"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9300"/>
        </patternFill>
      </fill>
    </dxf>
    <dxf>
      <font>
        <color auto="1"/>
      </font>
      <fill>
        <patternFill>
          <bgColor theme="7" tint="0.59996337778862885"/>
        </patternFill>
      </fill>
    </dxf>
    <dxf>
      <fill>
        <patternFill>
          <bgColor theme="9" tint="0.59996337778862885"/>
        </patternFill>
      </fill>
    </dxf>
    <dxf>
      <fill>
        <patternFill>
          <bgColor rgb="FFDB9AFE"/>
        </patternFill>
      </fill>
    </dxf>
    <dxf>
      <fill>
        <patternFill>
          <bgColor rgb="FFFF5948"/>
        </patternFill>
      </fill>
    </dxf>
    <dxf>
      <fill>
        <patternFill>
          <bgColor theme="4" tint="0.59996337778862885"/>
        </patternFill>
      </fill>
    </dxf>
    <dxf>
      <fill>
        <patternFill>
          <bgColor theme="8" tint="0.59996337778862885"/>
        </patternFill>
      </fill>
    </dxf>
    <dxf>
      <fill>
        <patternFill>
          <bgColor theme="0" tint="-0.14996795556505021"/>
        </patternFill>
      </fill>
    </dxf>
    <dxf>
      <fill>
        <patternFill>
          <bgColor rgb="FFFF8480"/>
        </patternFill>
      </fill>
    </dxf>
    <dxf>
      <fill>
        <patternFill>
          <bgColor rgb="FFFF9300"/>
        </patternFill>
      </fill>
    </dxf>
    <dxf>
      <fill>
        <patternFill>
          <bgColor theme="7" tint="0.59996337778862885"/>
        </patternFill>
      </fill>
    </dxf>
    <dxf>
      <fill>
        <patternFill>
          <bgColor theme="9"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9300"/>
        </patternFill>
      </fill>
    </dxf>
    <dxf>
      <font>
        <color auto="1"/>
      </font>
      <fill>
        <patternFill>
          <bgColor theme="7" tint="0.59996337778862885"/>
        </patternFill>
      </fill>
    </dxf>
    <dxf>
      <fill>
        <patternFill>
          <bgColor theme="9" tint="0.59996337778862885"/>
        </patternFill>
      </fill>
    </dxf>
    <dxf>
      <fill>
        <patternFill>
          <bgColor rgb="FFDB9AFE"/>
        </patternFill>
      </fill>
    </dxf>
    <dxf>
      <fill>
        <patternFill>
          <bgColor rgb="FFFF5948"/>
        </patternFill>
      </fill>
    </dxf>
    <dxf>
      <fill>
        <patternFill>
          <bgColor theme="4" tint="0.59996337778862885"/>
        </patternFill>
      </fill>
    </dxf>
    <dxf>
      <fill>
        <patternFill>
          <bgColor theme="8" tint="0.59996337778862885"/>
        </patternFill>
      </fill>
    </dxf>
    <dxf>
      <fill>
        <patternFill>
          <bgColor theme="0" tint="-0.14996795556505021"/>
        </patternFill>
      </fill>
    </dxf>
    <dxf>
      <fill>
        <patternFill>
          <bgColor rgb="FFFF8480"/>
        </patternFill>
      </fill>
    </dxf>
    <dxf>
      <fill>
        <patternFill>
          <bgColor rgb="FFFF9300"/>
        </patternFill>
      </fill>
    </dxf>
    <dxf>
      <fill>
        <patternFill>
          <bgColor theme="7" tint="0.59996337778862885"/>
        </patternFill>
      </fill>
    </dxf>
    <dxf>
      <fill>
        <patternFill>
          <bgColor theme="9"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theme="8" tint="0.59996337778862885"/>
        </patternFill>
      </fill>
    </dxf>
    <dxf>
      <fill>
        <patternFill>
          <bgColor theme="0" tint="-0.14996795556505021"/>
        </patternFill>
      </fill>
    </dxf>
    <dxf>
      <fill>
        <patternFill>
          <bgColor rgb="FFFF8480"/>
        </patternFill>
      </fill>
    </dxf>
    <dxf>
      <fill>
        <patternFill>
          <bgColor rgb="FFFF9300"/>
        </patternFill>
      </fill>
    </dxf>
    <dxf>
      <fill>
        <patternFill>
          <bgColor theme="7" tint="0.59996337778862885"/>
        </patternFill>
      </fill>
    </dxf>
    <dxf>
      <fill>
        <patternFill>
          <bgColor theme="9"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9300"/>
        </patternFill>
      </fill>
    </dxf>
    <dxf>
      <font>
        <color auto="1"/>
      </font>
      <fill>
        <patternFill>
          <bgColor theme="7" tint="0.59996337778862885"/>
        </patternFill>
      </fill>
    </dxf>
    <dxf>
      <fill>
        <patternFill>
          <bgColor theme="9" tint="0.59996337778862885"/>
        </patternFill>
      </fill>
    </dxf>
    <dxf>
      <fill>
        <patternFill>
          <bgColor rgb="FFDB9AFE"/>
        </patternFill>
      </fill>
    </dxf>
    <dxf>
      <fill>
        <patternFill>
          <bgColor rgb="FFFF5948"/>
        </patternFill>
      </fill>
    </dxf>
    <dxf>
      <fill>
        <patternFill>
          <bgColor theme="4"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9300"/>
        </patternFill>
      </fill>
    </dxf>
    <dxf>
      <font>
        <color auto="1"/>
      </font>
      <fill>
        <patternFill>
          <bgColor theme="7" tint="0.59996337778862885"/>
        </patternFill>
      </fill>
    </dxf>
    <dxf>
      <fill>
        <patternFill>
          <bgColor theme="9" tint="0.59996337778862885"/>
        </patternFill>
      </fill>
    </dxf>
    <dxf>
      <fill>
        <patternFill>
          <bgColor rgb="FFDB9AFE"/>
        </patternFill>
      </fill>
    </dxf>
    <dxf>
      <fill>
        <patternFill>
          <bgColor rgb="FFFF5948"/>
        </patternFill>
      </fill>
    </dxf>
    <dxf>
      <fill>
        <patternFill>
          <bgColor theme="4" tint="0.59996337778862885"/>
        </patternFill>
      </fill>
    </dxf>
    <dxf>
      <fill>
        <patternFill>
          <bgColor rgb="FFFF9300"/>
        </patternFill>
      </fill>
    </dxf>
    <dxf>
      <font>
        <color auto="1"/>
      </font>
      <fill>
        <patternFill>
          <bgColor theme="7" tint="0.59996337778862885"/>
        </patternFill>
      </fill>
    </dxf>
    <dxf>
      <fill>
        <patternFill>
          <bgColor theme="9" tint="0.59996337778862885"/>
        </patternFill>
      </fill>
    </dxf>
    <dxf>
      <fill>
        <patternFill>
          <bgColor rgb="FFDB9AFE"/>
        </patternFill>
      </fill>
    </dxf>
    <dxf>
      <fill>
        <patternFill>
          <bgColor rgb="FFFF5948"/>
        </patternFill>
      </fill>
    </dxf>
    <dxf>
      <fill>
        <patternFill>
          <bgColor theme="4" tint="0.59996337778862885"/>
        </patternFill>
      </fill>
    </dxf>
    <dxf>
      <fill>
        <patternFill>
          <bgColor rgb="FFFF9300"/>
        </patternFill>
      </fill>
    </dxf>
    <dxf>
      <font>
        <color auto="1"/>
      </font>
      <fill>
        <patternFill>
          <bgColor theme="7" tint="0.59996337778862885"/>
        </patternFill>
      </fill>
    </dxf>
    <dxf>
      <fill>
        <patternFill>
          <bgColor theme="9" tint="0.59996337778862885"/>
        </patternFill>
      </fill>
    </dxf>
    <dxf>
      <fill>
        <patternFill>
          <bgColor rgb="FFDB9AFE"/>
        </patternFill>
      </fill>
    </dxf>
    <dxf>
      <fill>
        <patternFill>
          <bgColor rgb="FFFF5948"/>
        </patternFill>
      </fill>
    </dxf>
    <dxf>
      <fill>
        <patternFill>
          <bgColor theme="4"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ont>
        <color rgb="FF00B050"/>
      </font>
    </dxf>
    <dxf>
      <font>
        <color rgb="FFC00000"/>
      </font>
    </dxf>
    <dxf>
      <font>
        <color theme="4" tint="-0.24994659260841701"/>
      </font>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theme="8" tint="0.59996337778862885"/>
        </patternFill>
      </fill>
    </dxf>
    <dxf>
      <fill>
        <patternFill>
          <bgColor theme="0" tint="-0.14996795556505021"/>
        </patternFill>
      </fill>
    </dxf>
    <dxf>
      <fill>
        <patternFill>
          <bgColor rgb="FFFF8480"/>
        </patternFill>
      </fill>
    </dxf>
    <dxf>
      <fill>
        <patternFill>
          <bgColor rgb="FFFF9300"/>
        </patternFill>
      </fill>
    </dxf>
    <dxf>
      <fill>
        <patternFill>
          <bgColor theme="7" tint="0.59996337778862885"/>
        </patternFill>
      </fill>
    </dxf>
    <dxf>
      <fill>
        <patternFill>
          <bgColor theme="9"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theme="8" tint="0.59996337778862885"/>
        </patternFill>
      </fill>
    </dxf>
    <dxf>
      <fill>
        <patternFill>
          <bgColor theme="0" tint="-0.14996795556505021"/>
        </patternFill>
      </fill>
    </dxf>
    <dxf>
      <fill>
        <patternFill>
          <bgColor rgb="FFFF8480"/>
        </patternFill>
      </fill>
    </dxf>
    <dxf>
      <fill>
        <patternFill>
          <bgColor rgb="FFFF9300"/>
        </patternFill>
      </fill>
    </dxf>
    <dxf>
      <fill>
        <patternFill>
          <bgColor theme="7" tint="0.59996337778862885"/>
        </patternFill>
      </fill>
    </dxf>
    <dxf>
      <fill>
        <patternFill>
          <bgColor theme="9"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9300"/>
        </patternFill>
      </fill>
    </dxf>
    <dxf>
      <font>
        <color auto="1"/>
      </font>
      <fill>
        <patternFill>
          <bgColor theme="7" tint="0.59996337778862885"/>
        </patternFill>
      </fill>
    </dxf>
    <dxf>
      <fill>
        <patternFill>
          <bgColor theme="9" tint="0.59996337778862885"/>
        </patternFill>
      </fill>
    </dxf>
    <dxf>
      <fill>
        <patternFill>
          <bgColor rgb="FFDB9AFE"/>
        </patternFill>
      </fill>
    </dxf>
    <dxf>
      <fill>
        <patternFill>
          <bgColor rgb="FFFF5948"/>
        </patternFill>
      </fill>
    </dxf>
    <dxf>
      <fill>
        <patternFill>
          <bgColor theme="4"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theme="0" tint="-0.14996795556505021"/>
        </patternFill>
      </fill>
    </dxf>
    <dxf>
      <fill>
        <patternFill>
          <bgColor rgb="FFFF5948"/>
        </patternFill>
      </fill>
    </dxf>
    <dxf>
      <font>
        <color rgb="FF006100"/>
      </font>
      <fill>
        <patternFill>
          <bgColor rgb="FFC6EFCE"/>
        </patternFill>
      </fill>
    </dxf>
    <dxf>
      <font>
        <color rgb="FF9C5700"/>
      </font>
      <fill>
        <patternFill>
          <bgColor rgb="FFFFEB9C"/>
        </patternFill>
      </fill>
    </dxf>
    <dxf>
      <font>
        <color rgb="FF7030A0"/>
      </font>
      <fill>
        <patternFill patternType="solid">
          <bgColor rgb="FFB0AECF"/>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7030A0"/>
      </font>
      <fill>
        <patternFill patternType="solid">
          <bgColor rgb="FFB0AEC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B0AECF"/>
      <color rgb="FF9692C1"/>
      <color rgb="FFEAFC5D"/>
      <color rgb="FFE2FFDA"/>
      <color rgb="FF0096FF"/>
      <color rgb="FFD5FC79"/>
      <color rgb="FF00FDFF"/>
      <color rgb="FFFFC7CE"/>
      <color rgb="FFC1C1C1"/>
      <color rgb="FF9082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I153"/>
  <sheetViews>
    <sheetView showGridLines="0" topLeftCell="A3" zoomScale="130" zoomScaleNormal="130" workbookViewId="0">
      <selection activeCell="B3" sqref="B3"/>
    </sheetView>
  </sheetViews>
  <sheetFormatPr baseColWidth="10" defaultColWidth="8.83203125" defaultRowHeight="22" customHeight="1" x14ac:dyDescent="0.2"/>
  <cols>
    <col min="1" max="1" width="1.6640625" style="1" customWidth="1"/>
    <col min="2" max="2" width="5.1640625" style="1" customWidth="1"/>
    <col min="3" max="3" width="12.6640625" style="1" customWidth="1"/>
    <col min="4" max="4" width="26.5" style="1" customWidth="1"/>
    <col min="5" max="5" width="19.33203125" style="1" customWidth="1"/>
    <col min="6" max="6" width="20.6640625" style="2" customWidth="1"/>
    <col min="7" max="7" width="41.83203125" style="2" customWidth="1"/>
    <col min="8" max="8" width="38" style="2" customWidth="1"/>
    <col min="9" max="9" width="25.6640625" style="1" customWidth="1"/>
    <col min="10" max="11" width="16.6640625" style="1" customWidth="1"/>
    <col min="12" max="16384" width="8.83203125" style="1"/>
  </cols>
  <sheetData>
    <row r="1" spans="2:9" ht="10" customHeight="1" x14ac:dyDescent="0.2">
      <c r="B1" s="68"/>
      <c r="C1" s="68"/>
      <c r="D1" s="68"/>
      <c r="E1" s="68"/>
      <c r="F1" s="67"/>
      <c r="G1" s="67"/>
      <c r="H1" s="67"/>
      <c r="I1" s="68"/>
    </row>
    <row r="2" spans="2:9" ht="30" customHeight="1" x14ac:dyDescent="0.2">
      <c r="B2" s="258" t="s">
        <v>0</v>
      </c>
      <c r="C2" s="258"/>
      <c r="D2" s="258"/>
      <c r="E2" s="258"/>
      <c r="F2" s="258"/>
      <c r="G2" s="258"/>
      <c r="H2" s="258"/>
      <c r="I2" s="68"/>
    </row>
    <row r="3" spans="2:9" ht="30" customHeight="1" x14ac:dyDescent="0.2">
      <c r="B3" s="235" t="s">
        <v>1</v>
      </c>
      <c r="C3" s="235"/>
      <c r="D3" s="235" t="s">
        <v>2</v>
      </c>
      <c r="E3" s="158"/>
      <c r="F3" s="158"/>
      <c r="G3" s="158"/>
      <c r="H3" s="158"/>
      <c r="I3" s="68"/>
    </row>
    <row r="5" spans="2:9" ht="22" customHeight="1" x14ac:dyDescent="0.2">
      <c r="B5" s="262" t="s">
        <v>3</v>
      </c>
      <c r="C5" s="263"/>
      <c r="D5" s="261"/>
      <c r="E5" s="261"/>
      <c r="F5" s="261"/>
      <c r="G5" s="79"/>
      <c r="H5" s="278" t="s">
        <v>354</v>
      </c>
      <c r="I5" s="68"/>
    </row>
    <row r="6" spans="2:9" ht="22" customHeight="1" x14ac:dyDescent="0.2">
      <c r="B6" s="262" t="s">
        <v>4</v>
      </c>
      <c r="C6" s="263"/>
      <c r="D6" s="261"/>
      <c r="E6" s="261"/>
      <c r="F6" s="261"/>
      <c r="G6" s="29"/>
      <c r="H6" s="278"/>
      <c r="I6" s="68"/>
    </row>
    <row r="7" spans="2:9" ht="22" customHeight="1" x14ac:dyDescent="0.2">
      <c r="B7" s="68"/>
      <c r="C7" s="68"/>
      <c r="D7" s="68"/>
      <c r="E7" s="68"/>
      <c r="F7" s="67"/>
      <c r="G7" s="67"/>
      <c r="H7" s="279"/>
      <c r="I7" s="68"/>
    </row>
    <row r="8" spans="2:9" ht="22" customHeight="1" x14ac:dyDescent="0.2">
      <c r="B8" s="3" t="s">
        <v>5</v>
      </c>
      <c r="C8" s="3" t="s">
        <v>6</v>
      </c>
      <c r="D8" s="44" t="s">
        <v>7</v>
      </c>
      <c r="E8" s="3" t="s">
        <v>8</v>
      </c>
      <c r="F8" s="41" t="s">
        <v>9</v>
      </c>
      <c r="G8" s="67"/>
      <c r="H8" s="157" t="s">
        <v>10</v>
      </c>
      <c r="I8" s="68"/>
    </row>
    <row r="9" spans="2:9" ht="22" customHeight="1" x14ac:dyDescent="0.2">
      <c r="B9" s="64">
        <v>1</v>
      </c>
      <c r="C9" s="65" t="s">
        <v>11</v>
      </c>
      <c r="D9" s="66" t="s">
        <v>12</v>
      </c>
      <c r="E9" s="66" t="s">
        <v>13</v>
      </c>
      <c r="F9" s="246" t="str">
        <f>IFERROR(CC!H35,"")</f>
        <v/>
      </c>
      <c r="G9" s="260" t="s">
        <v>353</v>
      </c>
      <c r="H9" s="156" t="s">
        <v>14</v>
      </c>
      <c r="I9" s="68"/>
    </row>
    <row r="10" spans="2:9" ht="22" customHeight="1" x14ac:dyDescent="0.2">
      <c r="B10" s="64">
        <v>2</v>
      </c>
      <c r="C10" s="65" t="s">
        <v>11</v>
      </c>
      <c r="D10" s="66" t="s">
        <v>12</v>
      </c>
      <c r="E10" s="159" t="s">
        <v>13</v>
      </c>
      <c r="F10" s="246" t="str">
        <f>IFERROR(CC!H36,"")</f>
        <v/>
      </c>
      <c r="G10" s="260"/>
      <c r="H10" s="229"/>
      <c r="I10" s="68"/>
    </row>
    <row r="11" spans="2:9" ht="22" customHeight="1" x14ac:dyDescent="0.2">
      <c r="B11" s="64">
        <v>3</v>
      </c>
      <c r="C11" s="65" t="s">
        <v>11</v>
      </c>
      <c r="D11" s="66" t="s">
        <v>12</v>
      </c>
      <c r="E11" s="159" t="s">
        <v>13</v>
      </c>
      <c r="F11" s="246" t="str">
        <f>IFERROR(CC!H37,"")</f>
        <v/>
      </c>
      <c r="G11" s="260"/>
      <c r="H11" s="229"/>
      <c r="I11" s="68"/>
    </row>
    <row r="12" spans="2:9" ht="22" customHeight="1" x14ac:dyDescent="0.2">
      <c r="B12" s="64">
        <v>4</v>
      </c>
      <c r="C12" s="65" t="s">
        <v>15</v>
      </c>
      <c r="D12" s="66" t="s">
        <v>12</v>
      </c>
      <c r="E12" s="159" t="s">
        <v>13</v>
      </c>
      <c r="F12" s="246" t="str">
        <f>IFERROR(CC!H38,"")</f>
        <v/>
      </c>
      <c r="G12" s="260"/>
      <c r="H12" s="229"/>
      <c r="I12" s="68"/>
    </row>
    <row r="13" spans="2:9" ht="22" customHeight="1" x14ac:dyDescent="0.2">
      <c r="B13" s="64">
        <v>5</v>
      </c>
      <c r="C13" s="65" t="s">
        <v>16</v>
      </c>
      <c r="D13" s="66" t="s">
        <v>17</v>
      </c>
      <c r="E13" s="159" t="s">
        <v>18</v>
      </c>
      <c r="F13" s="247" t="str">
        <f>IFERROR(CC!H39,"")</f>
        <v/>
      </c>
      <c r="G13" s="260"/>
      <c r="H13" s="229"/>
      <c r="I13" s="68"/>
    </row>
    <row r="14" spans="2:9" ht="22" customHeight="1" x14ac:dyDescent="0.2">
      <c r="B14" s="64">
        <v>6</v>
      </c>
      <c r="C14" s="65" t="s">
        <v>16</v>
      </c>
      <c r="D14" s="66" t="s">
        <v>19</v>
      </c>
      <c r="E14" s="159" t="s">
        <v>20</v>
      </c>
      <c r="F14" s="247" t="str">
        <f>IFERROR(CC!H40,"")</f>
        <v/>
      </c>
      <c r="G14" s="260"/>
      <c r="H14" s="229"/>
      <c r="I14" s="68"/>
    </row>
    <row r="15" spans="2:9" ht="22" customHeight="1" x14ac:dyDescent="0.2">
      <c r="B15" s="64">
        <v>7</v>
      </c>
      <c r="C15" s="65" t="s">
        <v>16</v>
      </c>
      <c r="D15" s="66" t="s">
        <v>21</v>
      </c>
      <c r="E15" s="159" t="s">
        <v>22</v>
      </c>
      <c r="F15" s="247" t="str">
        <f>IFERROR(CC!H41,"")</f>
        <v/>
      </c>
      <c r="G15" s="260"/>
      <c r="H15" s="67"/>
      <c r="I15" s="68"/>
    </row>
    <row r="16" spans="2:9" ht="22" customHeight="1" x14ac:dyDescent="0.2">
      <c r="B16" s="64">
        <v>8</v>
      </c>
      <c r="C16" s="65" t="s">
        <v>23</v>
      </c>
      <c r="D16" s="66" t="s">
        <v>24</v>
      </c>
      <c r="E16" s="159" t="s">
        <v>25</v>
      </c>
      <c r="F16" s="247" t="str">
        <f>IFERROR(CC!H42,"")</f>
        <v/>
      </c>
      <c r="G16" s="260"/>
      <c r="H16" s="67"/>
      <c r="I16" s="68"/>
    </row>
    <row r="17" spans="2:9" ht="22" hidden="1" customHeight="1" x14ac:dyDescent="0.2">
      <c r="B17" s="64">
        <v>9</v>
      </c>
      <c r="C17" s="65"/>
      <c r="D17" s="66"/>
      <c r="E17" s="66"/>
      <c r="F17" s="160"/>
      <c r="G17" s="260"/>
      <c r="H17" s="67"/>
      <c r="I17" s="68"/>
    </row>
    <row r="18" spans="2:9" ht="22" customHeight="1" x14ac:dyDescent="0.2">
      <c r="B18" s="68"/>
      <c r="C18" s="68"/>
      <c r="D18" s="68"/>
      <c r="E18" s="68"/>
      <c r="F18" s="67"/>
      <c r="G18" s="67"/>
      <c r="H18" s="67"/>
      <c r="I18" s="68"/>
    </row>
    <row r="19" spans="2:9" ht="22" customHeight="1" x14ac:dyDescent="0.2">
      <c r="B19" s="3" t="s">
        <v>5</v>
      </c>
      <c r="C19" s="3" t="s">
        <v>6</v>
      </c>
      <c r="D19" s="44" t="s">
        <v>7</v>
      </c>
      <c r="E19" s="3" t="s">
        <v>26</v>
      </c>
      <c r="F19" s="3" t="s">
        <v>27</v>
      </c>
      <c r="G19" s="3" t="s">
        <v>28</v>
      </c>
      <c r="H19" s="63" t="str">
        <f>"Present for M1 (YES or NO)"</f>
        <v>Present for M1 (YES or NO)</v>
      </c>
      <c r="I19" s="257" t="s">
        <v>355</v>
      </c>
    </row>
    <row r="20" spans="2:9" ht="22" customHeight="1" x14ac:dyDescent="0.2">
      <c r="B20" s="64">
        <v>1</v>
      </c>
      <c r="C20" s="64" t="str">
        <f>IF(C9&lt;&gt;"",C9,"")</f>
        <v>RTIS</v>
      </c>
      <c r="D20" s="69" t="str">
        <f>IF(D9&lt;&gt;"",D9,"")</f>
        <v>HOSRY Elie</v>
      </c>
      <c r="E20" s="65"/>
      <c r="F20" s="65"/>
      <c r="G20" s="70"/>
      <c r="H20" s="103" t="s">
        <v>29</v>
      </c>
      <c r="I20" s="257"/>
    </row>
    <row r="21" spans="2:9" ht="22" customHeight="1" x14ac:dyDescent="0.2">
      <c r="B21" s="64">
        <v>2</v>
      </c>
      <c r="C21" s="64" t="str">
        <f t="shared" ref="C21:D26" si="0">IF(C10&lt;&gt;"",C10,"")</f>
        <v>RTIS</v>
      </c>
      <c r="D21" s="69" t="str">
        <f t="shared" si="0"/>
        <v>HOSRY Elie</v>
      </c>
      <c r="E21" s="65"/>
      <c r="F21" s="65"/>
      <c r="G21" s="70"/>
      <c r="H21" s="103" t="s">
        <v>29</v>
      </c>
      <c r="I21" s="257"/>
    </row>
    <row r="22" spans="2:9" ht="22" customHeight="1" x14ac:dyDescent="0.2">
      <c r="B22" s="64">
        <v>3</v>
      </c>
      <c r="C22" s="64" t="str">
        <f t="shared" si="0"/>
        <v>RTIS</v>
      </c>
      <c r="D22" s="69" t="str">
        <f t="shared" si="0"/>
        <v>HOSRY Elie</v>
      </c>
      <c r="E22" s="65"/>
      <c r="F22" s="65"/>
      <c r="G22" s="70"/>
      <c r="H22" s="103" t="s">
        <v>29</v>
      </c>
      <c r="I22" s="257"/>
    </row>
    <row r="23" spans="2:9" ht="22" customHeight="1" x14ac:dyDescent="0.2">
      <c r="B23" s="64">
        <v>4</v>
      </c>
      <c r="C23" s="64" t="str">
        <f t="shared" si="0"/>
        <v>IMGD</v>
      </c>
      <c r="D23" s="69" t="str">
        <f t="shared" si="0"/>
        <v>HOSRY Elie</v>
      </c>
      <c r="E23" s="65"/>
      <c r="F23" s="65"/>
      <c r="G23" s="70"/>
      <c r="H23" s="103" t="s">
        <v>29</v>
      </c>
      <c r="I23" s="257"/>
    </row>
    <row r="24" spans="2:9" ht="22" customHeight="1" x14ac:dyDescent="0.2">
      <c r="B24" s="64">
        <v>5</v>
      </c>
      <c r="C24" s="64" t="str">
        <f t="shared" si="0"/>
        <v>UXGD</v>
      </c>
      <c r="D24" s="69" t="str">
        <f t="shared" si="0"/>
        <v>GOH Jing Ying</v>
      </c>
      <c r="E24" s="65"/>
      <c r="F24" s="65"/>
      <c r="G24" s="70"/>
      <c r="H24" s="103" t="s">
        <v>29</v>
      </c>
      <c r="I24" s="257"/>
    </row>
    <row r="25" spans="2:9" ht="22" customHeight="1" x14ac:dyDescent="0.2">
      <c r="B25" s="64">
        <v>6</v>
      </c>
      <c r="C25" s="64" t="str">
        <f t="shared" si="0"/>
        <v>UXGD</v>
      </c>
      <c r="D25" s="69" t="str">
        <f t="shared" si="0"/>
        <v>LEE Alwyn</v>
      </c>
      <c r="E25" s="65"/>
      <c r="F25" s="65"/>
      <c r="G25" s="70"/>
      <c r="H25" s="103" t="s">
        <v>29</v>
      </c>
      <c r="I25" s="257"/>
    </row>
    <row r="26" spans="2:9" ht="22" customHeight="1" x14ac:dyDescent="0.2">
      <c r="B26" s="64">
        <v>7</v>
      </c>
      <c r="C26" s="64" t="str">
        <f t="shared" si="0"/>
        <v>UXGD</v>
      </c>
      <c r="D26" s="69" t="str">
        <f t="shared" si="0"/>
        <v>LIEBNITZ Holger</v>
      </c>
      <c r="E26" s="65"/>
      <c r="F26" s="65"/>
      <c r="G26" s="70"/>
      <c r="H26" s="103" t="s">
        <v>29</v>
      </c>
      <c r="I26" s="257"/>
    </row>
    <row r="27" spans="2:9" ht="22" customHeight="1" x14ac:dyDescent="0.2">
      <c r="B27" s="64">
        <v>8</v>
      </c>
      <c r="C27" s="64" t="str">
        <f>IF(C16&lt;&gt;"",C16,"")</f>
        <v>BFA</v>
      </c>
      <c r="D27" s="69" t="str">
        <f>IF(D16&lt;&gt;"",D16,"")</f>
        <v>KEH Choon Wee</v>
      </c>
      <c r="E27" s="65"/>
      <c r="F27" s="65"/>
      <c r="G27" s="70"/>
      <c r="H27" s="103" t="s">
        <v>29</v>
      </c>
      <c r="I27" s="257"/>
    </row>
    <row r="28" spans="2:9" ht="22" hidden="1" customHeight="1" x14ac:dyDescent="0.2">
      <c r="B28" s="64">
        <v>9</v>
      </c>
      <c r="C28" s="64" t="str">
        <f t="shared" ref="C28:D28" si="1">IF(C17&lt;&gt;"",C17,"")</f>
        <v/>
      </c>
      <c r="D28" s="69" t="str">
        <f t="shared" si="1"/>
        <v/>
      </c>
      <c r="E28" s="65"/>
      <c r="F28" s="65"/>
      <c r="G28" s="70"/>
      <c r="H28" s="103"/>
      <c r="I28" s="257"/>
    </row>
    <row r="29" spans="2:9" ht="22" customHeight="1" x14ac:dyDescent="0.2">
      <c r="B29" s="68"/>
      <c r="C29" s="68"/>
      <c r="D29" s="68"/>
      <c r="E29" s="265" t="s">
        <v>30</v>
      </c>
      <c r="F29" s="265"/>
      <c r="G29" s="265"/>
      <c r="H29" s="265"/>
      <c r="I29" s="68"/>
    </row>
    <row r="30" spans="2:9" ht="22" customHeight="1" x14ac:dyDescent="0.2">
      <c r="B30" s="68"/>
      <c r="C30" s="68"/>
      <c r="D30" s="68"/>
      <c r="E30" s="68"/>
      <c r="F30" s="67"/>
      <c r="G30" s="71"/>
      <c r="H30" s="71"/>
      <c r="I30" s="68"/>
    </row>
    <row r="31" spans="2:9" ht="22" customHeight="1" x14ac:dyDescent="0.2">
      <c r="B31" s="264" t="s">
        <v>31</v>
      </c>
      <c r="C31" s="264"/>
      <c r="D31" s="264"/>
      <c r="E31" s="264"/>
      <c r="F31" s="264"/>
      <c r="G31" s="264"/>
      <c r="H31" s="264"/>
      <c r="I31" s="68"/>
    </row>
    <row r="32" spans="2:9" s="18" customFormat="1" ht="22" customHeight="1" x14ac:dyDescent="0.2">
      <c r="B32" s="67">
        <v>1</v>
      </c>
      <c r="C32" s="45" t="s">
        <v>32</v>
      </c>
      <c r="D32" s="72"/>
      <c r="E32" s="72"/>
      <c r="F32" s="72"/>
      <c r="G32" s="72"/>
      <c r="H32" s="72"/>
      <c r="I32" s="80"/>
    </row>
    <row r="33" spans="2:9" s="18" customFormat="1" ht="22" customHeight="1" x14ac:dyDescent="0.2">
      <c r="B33" s="67">
        <v>2</v>
      </c>
      <c r="C33" s="46" t="s">
        <v>33</v>
      </c>
      <c r="D33" s="72"/>
      <c r="E33" s="72"/>
      <c r="F33" s="72"/>
      <c r="G33" s="72"/>
      <c r="H33" s="72"/>
      <c r="I33" s="80"/>
    </row>
    <row r="34" spans="2:9" s="18" customFormat="1" ht="22" customHeight="1" x14ac:dyDescent="0.2">
      <c r="B34" s="67">
        <v>3</v>
      </c>
      <c r="C34" s="46" t="s">
        <v>34</v>
      </c>
      <c r="D34" s="68"/>
      <c r="E34" s="68"/>
      <c r="F34" s="68"/>
      <c r="G34" s="68"/>
      <c r="H34" s="68"/>
      <c r="I34" s="81"/>
    </row>
    <row r="35" spans="2:9" s="18" customFormat="1" ht="22" customHeight="1" x14ac:dyDescent="0.2">
      <c r="B35" s="67">
        <v>4</v>
      </c>
      <c r="C35" s="47" t="s">
        <v>35</v>
      </c>
      <c r="D35" s="73"/>
      <c r="E35" s="73"/>
      <c r="F35" s="73"/>
      <c r="G35" s="73"/>
      <c r="H35" s="73"/>
      <c r="I35" s="81"/>
    </row>
    <row r="36" spans="2:9" s="18" customFormat="1" ht="22" customHeight="1" x14ac:dyDescent="0.2">
      <c r="B36" s="67">
        <v>5</v>
      </c>
      <c r="C36" s="46" t="s">
        <v>358</v>
      </c>
      <c r="D36" s="72"/>
      <c r="E36" s="72"/>
      <c r="F36" s="72"/>
      <c r="G36" s="72"/>
      <c r="H36" s="72"/>
      <c r="I36" s="74"/>
    </row>
    <row r="37" spans="2:9" s="18" customFormat="1" ht="22" customHeight="1" x14ac:dyDescent="0.2">
      <c r="B37" s="67">
        <v>6</v>
      </c>
      <c r="C37" s="47" t="s">
        <v>36</v>
      </c>
      <c r="D37" s="72"/>
      <c r="E37" s="72"/>
      <c r="F37" s="72"/>
      <c r="G37" s="72"/>
      <c r="H37" s="72"/>
      <c r="I37" s="74"/>
    </row>
    <row r="38" spans="2:9" s="18" customFormat="1" ht="22" customHeight="1" x14ac:dyDescent="0.2">
      <c r="B38" s="67">
        <v>7</v>
      </c>
      <c r="C38" s="45" t="s">
        <v>37</v>
      </c>
      <c r="D38" s="68"/>
      <c r="E38" s="68"/>
      <c r="F38" s="68"/>
      <c r="G38" s="68"/>
      <c r="H38" s="72"/>
      <c r="I38" s="74"/>
    </row>
    <row r="39" spans="2:9" s="18" customFormat="1" ht="22" customHeight="1" x14ac:dyDescent="0.2">
      <c r="B39" s="67">
        <v>8</v>
      </c>
      <c r="C39" s="45" t="s">
        <v>357</v>
      </c>
      <c r="D39" s="45"/>
      <c r="E39" s="45"/>
      <c r="F39" s="45"/>
      <c r="G39" s="45"/>
      <c r="H39" s="68"/>
      <c r="I39" s="74"/>
    </row>
    <row r="40" spans="2:9" s="18" customFormat="1" ht="22" customHeight="1" x14ac:dyDescent="0.2">
      <c r="B40" s="67">
        <v>9</v>
      </c>
      <c r="C40" s="75" t="s">
        <v>356</v>
      </c>
      <c r="D40" s="76"/>
      <c r="E40" s="76"/>
      <c r="F40" s="76"/>
      <c r="G40" s="76"/>
      <c r="H40" s="68"/>
      <c r="I40" s="74"/>
    </row>
    <row r="41" spans="2:9" s="18" customFormat="1" ht="22" customHeight="1" x14ac:dyDescent="0.2">
      <c r="B41" s="74"/>
      <c r="C41" s="259"/>
      <c r="D41" s="259"/>
      <c r="E41" s="259"/>
      <c r="F41" s="259"/>
      <c r="G41" s="259"/>
      <c r="H41" s="259"/>
      <c r="I41" s="74"/>
    </row>
    <row r="42" spans="2:9" ht="22" customHeight="1" x14ac:dyDescent="0.2">
      <c r="B42" s="68"/>
      <c r="C42" s="259"/>
      <c r="D42" s="259"/>
      <c r="E42" s="259"/>
      <c r="F42" s="259"/>
      <c r="G42" s="259"/>
      <c r="H42" s="259"/>
      <c r="I42" s="68"/>
    </row>
    <row r="43" spans="2:9" ht="22" customHeight="1" x14ac:dyDescent="0.2">
      <c r="B43" s="68"/>
      <c r="C43" s="68"/>
      <c r="D43" s="68"/>
      <c r="E43" s="68"/>
      <c r="F43" s="68"/>
      <c r="G43" s="68"/>
      <c r="H43" s="68"/>
      <c r="I43" s="68"/>
    </row>
    <row r="45" spans="2:9" ht="22" customHeight="1" x14ac:dyDescent="0.2">
      <c r="B45" s="155"/>
      <c r="C45" s="155"/>
      <c r="D45" s="155"/>
      <c r="E45" s="155"/>
      <c r="F45" s="67"/>
      <c r="G45" s="67"/>
      <c r="H45" s="67"/>
      <c r="I45" s="68"/>
    </row>
    <row r="46" spans="2:9" ht="22" customHeight="1" x14ac:dyDescent="0.2">
      <c r="B46" s="155"/>
      <c r="C46" s="155"/>
      <c r="D46" s="155"/>
      <c r="E46" s="155"/>
      <c r="F46" s="67"/>
      <c r="G46" s="67"/>
      <c r="H46" s="67"/>
      <c r="I46" s="68"/>
    </row>
    <row r="47" spans="2:9" ht="22" customHeight="1" x14ac:dyDescent="0.2">
      <c r="B47" s="155"/>
      <c r="C47" s="155"/>
      <c r="D47" s="155"/>
      <c r="E47" s="155"/>
      <c r="F47" s="67"/>
      <c r="G47" s="67"/>
      <c r="H47" s="67"/>
      <c r="I47" s="68"/>
    </row>
    <row r="48" spans="2:9" ht="22" customHeight="1" x14ac:dyDescent="0.2">
      <c r="B48" s="155"/>
      <c r="C48" s="155"/>
      <c r="D48" s="155"/>
      <c r="E48" s="155"/>
    </row>
    <row r="49" spans="2:5" ht="22" customHeight="1" x14ac:dyDescent="0.2">
      <c r="B49" s="230"/>
      <c r="C49" s="230"/>
      <c r="D49" s="230"/>
      <c r="E49" s="230"/>
    </row>
    <row r="50" spans="2:5" ht="22" customHeight="1" x14ac:dyDescent="0.2">
      <c r="B50" s="231" t="s">
        <v>14</v>
      </c>
      <c r="C50" s="230"/>
      <c r="D50" s="230"/>
      <c r="E50" s="230" t="s">
        <v>11</v>
      </c>
    </row>
    <row r="51" spans="2:5" ht="22" customHeight="1" x14ac:dyDescent="0.2">
      <c r="B51" s="232" t="s">
        <v>38</v>
      </c>
      <c r="C51" s="230"/>
      <c r="D51" s="230"/>
      <c r="E51" s="230" t="s">
        <v>15</v>
      </c>
    </row>
    <row r="52" spans="2:5" ht="22" customHeight="1" x14ac:dyDescent="0.2">
      <c r="B52" s="232" t="s">
        <v>39</v>
      </c>
      <c r="C52" s="230"/>
      <c r="D52" s="230"/>
      <c r="E52" s="230" t="s">
        <v>16</v>
      </c>
    </row>
    <row r="53" spans="2:5" ht="22" customHeight="1" x14ac:dyDescent="0.2">
      <c r="B53" s="232" t="s">
        <v>40</v>
      </c>
      <c r="C53" s="230"/>
      <c r="D53" s="230"/>
      <c r="E53" s="230" t="s">
        <v>23</v>
      </c>
    </row>
    <row r="54" spans="2:5" ht="22" customHeight="1" x14ac:dyDescent="0.2">
      <c r="B54" s="232" t="s">
        <v>41</v>
      </c>
      <c r="C54" s="230"/>
      <c r="D54" s="230"/>
      <c r="E54" s="230"/>
    </row>
    <row r="55" spans="2:5" ht="22" customHeight="1" x14ac:dyDescent="0.2">
      <c r="B55" s="232" t="s">
        <v>42</v>
      </c>
      <c r="C55" s="230"/>
      <c r="D55" s="230"/>
      <c r="E55" s="230"/>
    </row>
    <row r="56" spans="2:5" ht="22" customHeight="1" x14ac:dyDescent="0.2">
      <c r="B56" s="232" t="s">
        <v>43</v>
      </c>
      <c r="C56" s="230"/>
      <c r="D56" s="230"/>
      <c r="E56" s="230"/>
    </row>
    <row r="57" spans="2:5" ht="22" customHeight="1" x14ac:dyDescent="0.2">
      <c r="B57" s="232" t="s">
        <v>44</v>
      </c>
      <c r="C57" s="230"/>
      <c r="D57" s="230"/>
      <c r="E57" s="230"/>
    </row>
    <row r="58" spans="2:5" ht="22" customHeight="1" x14ac:dyDescent="0.2">
      <c r="B58" s="233"/>
      <c r="C58" s="230"/>
      <c r="D58" s="230"/>
      <c r="E58" s="230"/>
    </row>
    <row r="59" spans="2:5" ht="22" customHeight="1" x14ac:dyDescent="0.2">
      <c r="B59" s="234" t="s">
        <v>23</v>
      </c>
      <c r="C59" s="234">
        <f>COUNTIF($C$8:$C$18,B59)</f>
        <v>1</v>
      </c>
      <c r="D59" s="240"/>
      <c r="E59" s="230"/>
    </row>
    <row r="60" spans="2:5" ht="22" customHeight="1" x14ac:dyDescent="0.2">
      <c r="B60" s="234" t="s">
        <v>16</v>
      </c>
      <c r="C60" s="234">
        <f>COUNTIF($C$8:$C$18,B60)</f>
        <v>3</v>
      </c>
      <c r="D60" s="230"/>
      <c r="E60" s="230"/>
    </row>
    <row r="61" spans="2:5" ht="22" customHeight="1" x14ac:dyDescent="0.2">
      <c r="B61" s="230"/>
      <c r="C61" s="230"/>
      <c r="D61" s="230"/>
      <c r="E61" s="230"/>
    </row>
    <row r="62" spans="2:5" ht="22" customHeight="1" x14ac:dyDescent="0.2">
      <c r="B62" s="155"/>
      <c r="C62" s="155"/>
      <c r="D62" s="155"/>
      <c r="E62" s="155"/>
    </row>
    <row r="63" spans="2:5" ht="22" customHeight="1" x14ac:dyDescent="0.2">
      <c r="B63" s="155"/>
      <c r="C63" s="155"/>
      <c r="D63" s="155"/>
      <c r="E63" s="155"/>
    </row>
    <row r="64" spans="2:5" ht="22" customHeight="1" x14ac:dyDescent="0.2">
      <c r="B64" s="155"/>
      <c r="C64" s="155"/>
      <c r="D64" s="155"/>
      <c r="E64" s="155"/>
    </row>
    <row r="65" spans="2:5" ht="22" customHeight="1" x14ac:dyDescent="0.2">
      <c r="B65" s="155"/>
      <c r="C65" s="155"/>
      <c r="D65" s="155"/>
      <c r="E65" s="155"/>
    </row>
    <row r="66" spans="2:5" ht="22" customHeight="1" x14ac:dyDescent="0.2">
      <c r="B66" s="155"/>
      <c r="C66" s="155"/>
      <c r="D66" s="155"/>
      <c r="E66" s="155"/>
    </row>
    <row r="67" spans="2:5" ht="22" customHeight="1" x14ac:dyDescent="0.2">
      <c r="B67" s="155"/>
      <c r="C67" s="155"/>
      <c r="D67" s="155"/>
      <c r="E67" s="155"/>
    </row>
    <row r="68" spans="2:5" ht="22" customHeight="1" x14ac:dyDescent="0.2">
      <c r="B68" s="155"/>
      <c r="C68" s="155"/>
      <c r="D68" s="155"/>
      <c r="E68" s="155"/>
    </row>
    <row r="69" spans="2:5" ht="22" customHeight="1" x14ac:dyDescent="0.2">
      <c r="B69" s="155"/>
      <c r="C69" s="155"/>
      <c r="D69" s="155"/>
      <c r="E69" s="155"/>
    </row>
    <row r="70" spans="2:5" ht="22" customHeight="1" x14ac:dyDescent="0.2">
      <c r="B70" s="155"/>
      <c r="C70" s="155"/>
      <c r="D70" s="155"/>
      <c r="E70" s="155"/>
    </row>
    <row r="71" spans="2:5" ht="22" customHeight="1" x14ac:dyDescent="0.2">
      <c r="B71" s="155"/>
      <c r="C71" s="155"/>
      <c r="D71" s="155"/>
      <c r="E71" s="155"/>
    </row>
    <row r="72" spans="2:5" ht="22" customHeight="1" x14ac:dyDescent="0.2">
      <c r="B72" s="155"/>
      <c r="C72" s="155"/>
      <c r="D72" s="155"/>
      <c r="E72" s="155"/>
    </row>
    <row r="153" spans="7:7" ht="22" customHeight="1" x14ac:dyDescent="0.2">
      <c r="G153" s="67" t="s">
        <v>45</v>
      </c>
    </row>
  </sheetData>
  <sheetProtection algorithmName="SHA-512" hashValue="uWahiJTSqQUq7raMPjhFl66LVkxNOuL4fseyM040CXlYJu0wEOSB6ib68lTcYzNxqHvq7lo8CZffi8RJ1HlB1A==" saltValue="c/n/lXIpNnrb6hTDA0exTQ==" spinCount="100000" sheet="1" objects="1" scenarios="1" selectLockedCells="1"/>
  <mergeCells count="12">
    <mergeCell ref="I19:I28"/>
    <mergeCell ref="B2:H2"/>
    <mergeCell ref="C41:H41"/>
    <mergeCell ref="G9:G17"/>
    <mergeCell ref="C42:H42"/>
    <mergeCell ref="D5:F5"/>
    <mergeCell ref="D6:F6"/>
    <mergeCell ref="B5:C5"/>
    <mergeCell ref="B6:C6"/>
    <mergeCell ref="B31:H31"/>
    <mergeCell ref="E29:H29"/>
    <mergeCell ref="H5:H7"/>
  </mergeCells>
  <dataValidations count="4">
    <dataValidation type="list" allowBlank="1" showInputMessage="1" showErrorMessage="1" sqref="E20:F27" xr:uid="{FD81DEC7-8734-2A44-95D2-6D5DFE0E095D}">
      <formula1>"Product Manager, Technical Lead, Design Lead, Art Lead, Audio Lead, Programmer, Designer, Artist, Others"</formula1>
    </dataValidation>
    <dataValidation type="list" allowBlank="1" showInputMessage="1" showErrorMessage="1" sqref="H20:H28" xr:uid="{0FEB97CA-449D-1A48-8DC9-17F1DABC9862}">
      <formula1>"YES,NO"</formula1>
    </dataValidation>
    <dataValidation type="list" allowBlank="1" showInputMessage="1" showErrorMessage="1" sqref="C9:C17" xr:uid="{E11DDB65-F02D-42AA-BFC9-CD13C498FAF8}">
      <formula1>$E$50:$E$53</formula1>
    </dataValidation>
    <dataValidation type="list" allowBlank="1" showInputMessage="1" showErrorMessage="1" sqref="H9" xr:uid="{8022A40B-EF28-3F43-A049-844C7F969C2B}">
      <formula1>$B$50:$B$57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D0EFE-DF3C-A74E-B076-DA4A5C616FA7}">
  <sheetPr codeName="Sheet2"/>
  <dimension ref="A1:AF527"/>
  <sheetViews>
    <sheetView showGridLines="0" topLeftCell="A17" zoomScale="160" zoomScaleNormal="160" workbookViewId="0">
      <selection activeCell="B2" sqref="B2:X12"/>
    </sheetView>
  </sheetViews>
  <sheetFormatPr baseColWidth="10" defaultColWidth="10.83203125" defaultRowHeight="12" x14ac:dyDescent="0.2"/>
  <cols>
    <col min="1" max="1" width="1.5" style="88" customWidth="1"/>
    <col min="2" max="5" width="9.5" style="88" customWidth="1"/>
    <col min="6" max="9" width="9.5" style="92" customWidth="1"/>
    <col min="10" max="10" width="8.83203125" style="92" customWidth="1"/>
    <col min="11" max="11" width="8.83203125" style="88" customWidth="1"/>
    <col min="12" max="12" width="9.6640625" style="88" customWidth="1"/>
    <col min="13" max="13" width="9.6640625" style="92" customWidth="1"/>
    <col min="14" max="14" width="10.83203125" style="92" customWidth="1"/>
    <col min="15" max="15" width="22.5" style="88" customWidth="1"/>
    <col min="16" max="16" width="7.6640625" style="88" customWidth="1"/>
    <col min="17" max="19" width="7.6640625" style="92" customWidth="1"/>
    <col min="20" max="29" width="8.6640625" style="92" customWidth="1"/>
    <col min="30" max="30" width="8.6640625" style="95" customWidth="1"/>
    <col min="31" max="31" width="9.5" style="91" customWidth="1"/>
    <col min="32" max="32" width="9.5" style="88" customWidth="1"/>
    <col min="33" max="16384" width="10.83203125" style="88"/>
  </cols>
  <sheetData>
    <row r="1" spans="1:32" ht="6" customHeight="1" x14ac:dyDescent="0.2">
      <c r="B1" s="89"/>
      <c r="C1" s="89"/>
      <c r="D1" s="89"/>
      <c r="E1" s="89"/>
      <c r="F1" s="89"/>
      <c r="G1" s="89"/>
      <c r="H1" s="89"/>
      <c r="I1" s="89"/>
      <c r="J1" s="89"/>
      <c r="K1" s="89"/>
      <c r="L1" s="89"/>
      <c r="M1" s="89"/>
      <c r="N1" s="89"/>
      <c r="O1" s="89"/>
      <c r="P1" s="89"/>
      <c r="Q1" s="90"/>
      <c r="R1" s="90"/>
      <c r="S1" s="90"/>
    </row>
    <row r="2" spans="1:32" x14ac:dyDescent="0.15">
      <c r="B2" s="97"/>
      <c r="C2" s="97"/>
      <c r="D2" s="97"/>
      <c r="E2" s="97"/>
      <c r="F2" s="97"/>
      <c r="G2" s="97"/>
      <c r="H2" s="97"/>
      <c r="I2" s="97"/>
      <c r="J2" s="97"/>
      <c r="K2" s="123"/>
      <c r="L2" s="123"/>
      <c r="M2" s="97"/>
      <c r="N2" s="97"/>
      <c r="O2" s="97"/>
      <c r="P2" s="97"/>
      <c r="Q2" s="97"/>
      <c r="R2" s="97"/>
      <c r="S2" s="97"/>
      <c r="T2" s="97"/>
      <c r="U2" s="97"/>
      <c r="V2" s="97"/>
      <c r="W2" s="124"/>
      <c r="X2" s="124"/>
      <c r="Y2" s="88"/>
      <c r="Z2" s="88"/>
      <c r="AA2" s="88"/>
      <c r="AB2" s="88"/>
      <c r="AC2" s="88"/>
      <c r="AD2" s="88"/>
    </row>
    <row r="3" spans="1:32" ht="18" customHeight="1" x14ac:dyDescent="0.15">
      <c r="B3" s="185"/>
      <c r="C3" s="125"/>
      <c r="D3" s="125"/>
      <c r="E3" s="125"/>
      <c r="F3" s="125"/>
      <c r="G3" s="97"/>
      <c r="H3" s="122"/>
      <c r="I3" s="122"/>
      <c r="J3" s="122"/>
      <c r="K3" s="97"/>
      <c r="L3" s="97"/>
      <c r="M3" s="97"/>
      <c r="N3" s="97"/>
      <c r="O3" s="97"/>
      <c r="P3" s="97"/>
      <c r="Q3" s="97"/>
      <c r="R3" s="97"/>
      <c r="S3" s="122"/>
      <c r="T3" s="126"/>
      <c r="U3" s="126"/>
      <c r="V3" s="97"/>
      <c r="W3" s="124"/>
      <c r="X3" s="124"/>
      <c r="Y3" s="88"/>
      <c r="Z3" s="88"/>
      <c r="AA3" s="88"/>
      <c r="AB3" s="88"/>
      <c r="AC3" s="88"/>
      <c r="AD3" s="88"/>
    </row>
    <row r="4" spans="1:32" ht="18" customHeight="1" x14ac:dyDescent="0.15">
      <c r="B4" s="185"/>
      <c r="C4" s="125"/>
      <c r="D4" s="125"/>
      <c r="E4" s="125"/>
      <c r="F4" s="125"/>
      <c r="G4" s="97"/>
      <c r="H4" s="97"/>
      <c r="I4" s="97"/>
      <c r="J4" s="122"/>
      <c r="K4" s="97"/>
      <c r="L4" s="97"/>
      <c r="M4" s="97"/>
      <c r="N4" s="97"/>
      <c r="O4" s="97"/>
      <c r="P4" s="97"/>
      <c r="Q4" s="97"/>
      <c r="R4" s="97"/>
      <c r="S4" s="122"/>
      <c r="T4" s="122"/>
      <c r="U4" s="122"/>
      <c r="V4" s="97"/>
      <c r="W4" s="124"/>
      <c r="X4" s="124"/>
      <c r="Y4" s="88"/>
      <c r="Z4" s="88"/>
      <c r="AA4" s="88"/>
      <c r="AB4" s="88"/>
      <c r="AC4" s="88"/>
      <c r="AD4" s="88"/>
    </row>
    <row r="5" spans="1:32" ht="18" customHeight="1" x14ac:dyDescent="0.15">
      <c r="B5" s="186"/>
      <c r="C5" s="181"/>
      <c r="D5" s="181"/>
      <c r="E5" s="181"/>
      <c r="F5" s="181"/>
      <c r="G5" s="97"/>
      <c r="H5" s="97"/>
      <c r="I5" s="97"/>
      <c r="J5" s="97"/>
      <c r="K5" s="97"/>
      <c r="L5" s="97"/>
      <c r="M5" s="97"/>
      <c r="N5" s="97"/>
      <c r="O5" s="97"/>
      <c r="P5" s="97"/>
      <c r="Q5" s="97"/>
      <c r="R5" s="97"/>
      <c r="S5" s="122"/>
      <c r="T5" s="126"/>
      <c r="U5" s="126"/>
      <c r="V5" s="97"/>
      <c r="W5" s="124"/>
      <c r="X5" s="124"/>
      <c r="Y5" s="88"/>
      <c r="Z5" s="88"/>
      <c r="AA5" s="88"/>
      <c r="AB5" s="88"/>
      <c r="AC5" s="88"/>
      <c r="AD5" s="88"/>
    </row>
    <row r="6" spans="1:32" ht="18" customHeight="1" x14ac:dyDescent="0.15">
      <c r="B6" s="123"/>
      <c r="C6" s="123"/>
      <c r="D6" s="123"/>
      <c r="E6" s="123"/>
      <c r="F6" s="97"/>
      <c r="G6" s="97"/>
      <c r="H6" s="97"/>
      <c r="I6" s="97"/>
      <c r="J6" s="97"/>
      <c r="K6" s="97"/>
      <c r="L6" s="97"/>
      <c r="M6" s="97"/>
      <c r="N6" s="97"/>
      <c r="O6" s="97"/>
      <c r="P6" s="97"/>
      <c r="Q6" s="97"/>
      <c r="R6" s="97"/>
      <c r="S6" s="122"/>
      <c r="T6" s="126"/>
      <c r="U6" s="126"/>
      <c r="V6" s="97"/>
      <c r="W6" s="124"/>
      <c r="X6" s="124"/>
      <c r="Y6" s="88"/>
      <c r="Z6" s="88"/>
      <c r="AA6" s="88"/>
      <c r="AB6" s="88"/>
      <c r="AC6" s="88"/>
      <c r="AD6" s="88"/>
    </row>
    <row r="7" spans="1:32" ht="18" customHeight="1" x14ac:dyDescent="0.15">
      <c r="B7" s="127"/>
      <c r="C7" s="127"/>
      <c r="D7" s="127"/>
      <c r="E7" s="127"/>
      <c r="F7" s="97"/>
      <c r="G7" s="97"/>
      <c r="H7" s="97"/>
      <c r="I7" s="97"/>
      <c r="J7" s="97"/>
      <c r="K7" s="97"/>
      <c r="L7" s="97"/>
      <c r="M7" s="97"/>
      <c r="N7" s="97"/>
      <c r="O7" s="97"/>
      <c r="P7" s="97"/>
      <c r="Q7" s="97"/>
      <c r="R7" s="97"/>
      <c r="S7" s="122"/>
      <c r="T7" s="126"/>
      <c r="U7" s="126"/>
      <c r="V7" s="97"/>
      <c r="W7" s="124"/>
      <c r="X7" s="124"/>
      <c r="Y7" s="88"/>
      <c r="Z7" s="88"/>
      <c r="AA7" s="88"/>
      <c r="AB7" s="88"/>
      <c r="AC7" s="88"/>
      <c r="AD7" s="88"/>
    </row>
    <row r="8" spans="1:32" ht="18" customHeight="1" x14ac:dyDescent="0.15">
      <c r="B8" s="123"/>
      <c r="C8" s="123"/>
      <c r="D8" s="123"/>
      <c r="E8" s="123"/>
      <c r="F8" s="97"/>
      <c r="G8" s="97"/>
      <c r="H8" s="97"/>
      <c r="I8" s="97"/>
      <c r="J8" s="97"/>
      <c r="K8" s="97"/>
      <c r="L8" s="97"/>
      <c r="M8" s="97"/>
      <c r="N8" s="97"/>
      <c r="O8" s="97"/>
      <c r="P8" s="97"/>
      <c r="Q8" s="97"/>
      <c r="R8" s="97"/>
      <c r="S8" s="122"/>
      <c r="T8" s="126"/>
      <c r="U8" s="126"/>
      <c r="V8" s="97"/>
      <c r="W8" s="124"/>
      <c r="X8" s="124"/>
      <c r="Y8" s="88"/>
      <c r="Z8" s="88"/>
      <c r="AA8" s="88"/>
      <c r="AB8" s="88"/>
      <c r="AC8" s="88"/>
      <c r="AD8" s="88"/>
      <c r="AE8" s="88"/>
    </row>
    <row r="9" spans="1:32" ht="18" customHeight="1" x14ac:dyDescent="0.15">
      <c r="B9" s="123"/>
      <c r="C9" s="123"/>
      <c r="D9" s="123"/>
      <c r="E9" s="123"/>
      <c r="F9" s="97"/>
      <c r="G9" s="97"/>
      <c r="H9" s="97"/>
      <c r="I9" s="97"/>
      <c r="J9" s="97"/>
      <c r="K9" s="123"/>
      <c r="L9" s="123"/>
      <c r="M9" s="97"/>
      <c r="N9" s="97"/>
      <c r="O9" s="128"/>
      <c r="P9" s="128"/>
      <c r="Q9" s="128"/>
      <c r="R9" s="128"/>
      <c r="S9" s="122"/>
      <c r="T9" s="126"/>
      <c r="U9" s="126"/>
      <c r="V9" s="97"/>
      <c r="W9" s="124"/>
      <c r="X9" s="124"/>
      <c r="Y9" s="88"/>
      <c r="Z9" s="88"/>
      <c r="AA9" s="88"/>
      <c r="AB9" s="88"/>
      <c r="AC9" s="88"/>
      <c r="AD9" s="88"/>
    </row>
    <row r="10" spans="1:32" ht="18" customHeight="1" x14ac:dyDescent="0.15">
      <c r="B10" s="137"/>
      <c r="C10" s="123"/>
      <c r="D10" s="123"/>
      <c r="E10" s="123"/>
      <c r="F10" s="97"/>
      <c r="G10" s="97"/>
      <c r="H10" s="97"/>
      <c r="I10" s="97"/>
      <c r="J10" s="97"/>
      <c r="K10" s="123"/>
      <c r="L10" s="123"/>
      <c r="M10" s="97"/>
      <c r="N10" s="129"/>
      <c r="O10" s="97"/>
      <c r="P10" s="97"/>
      <c r="Q10" s="97"/>
      <c r="R10" s="97"/>
      <c r="S10" s="97"/>
      <c r="T10" s="97"/>
      <c r="U10" s="97"/>
      <c r="V10" s="97"/>
      <c r="W10" s="124"/>
      <c r="X10" s="124"/>
      <c r="Y10" s="88"/>
      <c r="Z10" s="88"/>
      <c r="AA10" s="88"/>
      <c r="AB10" s="88"/>
      <c r="AC10" s="88"/>
      <c r="AD10" s="88"/>
    </row>
    <row r="11" spans="1:32" ht="18" customHeight="1" x14ac:dyDescent="0.15">
      <c r="B11" s="123"/>
      <c r="C11" s="123"/>
      <c r="D11" s="123"/>
      <c r="E11" s="123"/>
      <c r="F11" s="97"/>
      <c r="G11" s="97"/>
      <c r="H11" s="97"/>
      <c r="I11" s="97"/>
      <c r="J11" s="97"/>
      <c r="K11" s="123"/>
      <c r="L11" s="123"/>
      <c r="M11" s="97"/>
      <c r="N11" s="129"/>
      <c r="O11" s="128"/>
      <c r="P11" s="128"/>
      <c r="Q11" s="128"/>
      <c r="R11" s="128"/>
      <c r="S11" s="97"/>
      <c r="T11" s="97"/>
      <c r="U11" s="97"/>
      <c r="V11" s="97"/>
      <c r="W11" s="124"/>
      <c r="X11" s="124"/>
      <c r="Y11" s="88"/>
      <c r="Z11" s="88"/>
      <c r="AA11" s="88"/>
      <c r="AB11" s="88"/>
      <c r="AC11" s="88"/>
      <c r="AD11" s="88"/>
    </row>
    <row r="12" spans="1:32" ht="18" customHeight="1" x14ac:dyDescent="0.15">
      <c r="B12" s="123"/>
      <c r="C12" s="123"/>
      <c r="D12" s="123"/>
      <c r="E12" s="123"/>
      <c r="F12" s="97"/>
      <c r="G12" s="97"/>
      <c r="H12" s="97"/>
      <c r="I12" s="97"/>
      <c r="J12" s="97"/>
      <c r="K12" s="123"/>
      <c r="L12" s="123"/>
      <c r="M12" s="97"/>
      <c r="N12" s="129"/>
      <c r="O12" s="130"/>
      <c r="P12" s="130"/>
      <c r="Q12" s="97"/>
      <c r="R12" s="97"/>
      <c r="S12" s="97"/>
      <c r="T12" s="97"/>
      <c r="U12" s="97"/>
      <c r="V12" s="97"/>
      <c r="W12" s="124"/>
      <c r="X12" s="124"/>
      <c r="Y12" s="88"/>
      <c r="Z12" s="88"/>
      <c r="AA12" s="88"/>
      <c r="AB12" s="88"/>
      <c r="AC12" s="88"/>
      <c r="AD12" s="88"/>
    </row>
    <row r="13" spans="1:32" ht="18" customHeight="1" x14ac:dyDescent="0.2">
      <c r="N13" s="88"/>
      <c r="Q13" s="88"/>
      <c r="R13" s="88"/>
      <c r="S13" s="88"/>
      <c r="T13" s="88"/>
      <c r="U13" s="88"/>
      <c r="V13" s="88"/>
      <c r="W13" s="88"/>
      <c r="X13" s="88"/>
    </row>
    <row r="14" spans="1:32" ht="18" customHeight="1" x14ac:dyDescent="0.15">
      <c r="N14" s="109"/>
      <c r="O14" s="110"/>
      <c r="P14" s="110"/>
      <c r="W14" s="108"/>
      <c r="X14" s="108"/>
    </row>
    <row r="15" spans="1:32" x14ac:dyDescent="0.2">
      <c r="F15" s="88"/>
      <c r="G15" s="88"/>
      <c r="H15" s="88"/>
      <c r="I15" s="88"/>
      <c r="J15" s="88"/>
      <c r="M15" s="88"/>
    </row>
    <row r="16" spans="1:32" ht="16" customHeight="1" x14ac:dyDescent="0.2">
      <c r="A16" s="92"/>
      <c r="B16" s="92"/>
      <c r="C16" s="182"/>
      <c r="D16" s="183" t="s">
        <v>46</v>
      </c>
      <c r="E16" s="183" t="s">
        <v>47</v>
      </c>
      <c r="F16" s="183" t="s">
        <v>48</v>
      </c>
      <c r="G16" s="244" t="s">
        <v>49</v>
      </c>
      <c r="H16" s="183" t="s">
        <v>64</v>
      </c>
      <c r="K16" s="92"/>
      <c r="L16" s="92"/>
      <c r="AF16" s="91"/>
    </row>
    <row r="17" spans="2:32" ht="13" x14ac:dyDescent="0.2">
      <c r="C17" s="184" t="s">
        <v>65</v>
      </c>
      <c r="D17" s="211" t="e">
        <f>H$29</f>
        <v>#DIV/0!</v>
      </c>
      <c r="E17" s="212" t="e">
        <f>H$30</f>
        <v>#DIV/0!</v>
      </c>
      <c r="F17" s="212" t="e">
        <f>H$31</f>
        <v>#DIV/0!</v>
      </c>
      <c r="G17" s="213" t="e">
        <f>IF(H$32&lt;0,0,H$32)</f>
        <v>#DIV/0!</v>
      </c>
      <c r="H17" s="211" t="e">
        <f>SUMPRODUCT(D17:G17,$C3:$F3)</f>
        <v>#DIV/0!</v>
      </c>
      <c r="L17" s="96"/>
      <c r="P17" s="187" t="s">
        <v>66</v>
      </c>
      <c r="Q17" s="187" t="s">
        <v>54</v>
      </c>
      <c r="R17" s="187" t="s">
        <v>67</v>
      </c>
      <c r="S17" s="187" t="s">
        <v>68</v>
      </c>
      <c r="X17" s="189" t="s">
        <v>69</v>
      </c>
      <c r="Y17" s="189" t="s">
        <v>54</v>
      </c>
      <c r="Z17" s="189" t="s">
        <v>70</v>
      </c>
      <c r="AA17" s="190" t="s">
        <v>71</v>
      </c>
      <c r="AB17" s="191" t="s">
        <v>72</v>
      </c>
      <c r="AF17" s="91"/>
    </row>
    <row r="18" spans="2:32" ht="13" x14ac:dyDescent="0.2">
      <c r="C18" s="184" t="s">
        <v>73</v>
      </c>
      <c r="D18" s="211" t="e">
        <f t="shared" ref="D18:D19" si="0">H$29</f>
        <v>#DIV/0!</v>
      </c>
      <c r="E18" s="212" t="e">
        <f t="shared" ref="E18:E19" si="1">H$30</f>
        <v>#DIV/0!</v>
      </c>
      <c r="F18" s="212" t="e">
        <f t="shared" ref="F18:F19" si="2">H$31</f>
        <v>#DIV/0!</v>
      </c>
      <c r="G18" s="213" t="e">
        <f t="shared" ref="G18" si="3">IF(H$32&lt;0,0,H$32)</f>
        <v>#DIV/0!</v>
      </c>
      <c r="H18" s="211" t="e">
        <f>SUMPRODUCT(D18:G18,$C4:$F4)</f>
        <v>#DIV/0!</v>
      </c>
      <c r="N18" s="111" t="s">
        <v>65</v>
      </c>
      <c r="O18" s="112" t="s">
        <v>74</v>
      </c>
      <c r="P18" s="92">
        <f>SUMIFS($X$18:$X$390,$V$18:$V$390,$N18,$W$18:$W$390,$O18)-Q18</f>
        <v>0</v>
      </c>
      <c r="Q18" s="92">
        <f t="shared" ref="Q18:Q35" si="4">SUMIFS($Y$18:$Y$390,$V$18:$V$390,$N18,$W$18:$W$390,$O18)</f>
        <v>0</v>
      </c>
      <c r="R18" s="92">
        <f>SUMIFS($Z$18:$Z$390,$V$18:$V$390,$N18,$W$18:$W$390,$O18)</f>
        <v>0</v>
      </c>
      <c r="S18" s="92">
        <f t="shared" ref="S18:S35" si="5">SUMIFS($AB$18:$AB$390,$V$18:$V$390,$N18,$W$18:$W$390,$O18)</f>
        <v>0</v>
      </c>
      <c r="T18" s="180" t="e">
        <f>Q18/SUM($Q$18:$Q$21)</f>
        <v>#DIV/0!</v>
      </c>
      <c r="V18" s="92" t="str">
        <f>'M1'!C15</f>
        <v>TECH</v>
      </c>
      <c r="W18" s="92" t="str">
        <f>'M1'!D15</f>
        <v>Architecture</v>
      </c>
      <c r="X18" s="189" t="str">
        <f>_xlfn.IFNA(IF('M1'!E15&lt;&gt;"",VLOOKUP('M1'!E15,RUBRICTYPE,2,FALSE),""),"")</f>
        <v/>
      </c>
      <c r="Y18" s="189" t="str">
        <f t="shared" ref="Y18" si="6">_xlfn.IFNA(IF(X18&gt;0,X18,0),"")</f>
        <v/>
      </c>
      <c r="Z18" s="189">
        <f>_xlfn.IFNA(IF('M1'!J15="WAIVED",IF(X18&lt;0,0,X18),0),"")</f>
        <v>0</v>
      </c>
      <c r="AA18" s="190" t="str">
        <f>_xlfn.IFNA(IF('M1'!J15&lt;&gt;"",VLOOKUP('M1'!J15,INPUT,IF(X18&lt;0,2,3),FALSE),""),"")</f>
        <v/>
      </c>
      <c r="AB18" s="191" t="str">
        <f t="shared" ref="AB18" si="7">_xlfn.IFNA(IF(X18&lt;&gt;"",X18*AA18,""),"")</f>
        <v/>
      </c>
      <c r="AF18" s="91"/>
    </row>
    <row r="19" spans="2:32" ht="13" x14ac:dyDescent="0.2">
      <c r="C19" s="184" t="s">
        <v>75</v>
      </c>
      <c r="D19" s="211" t="e">
        <f t="shared" si="0"/>
        <v>#DIV/0!</v>
      </c>
      <c r="E19" s="212" t="e">
        <f t="shared" si="1"/>
        <v>#DIV/0!</v>
      </c>
      <c r="F19" s="212" t="e">
        <f t="shared" si="2"/>
        <v>#DIV/0!</v>
      </c>
      <c r="G19" s="213" t="e">
        <f>IF(H$32&lt;0,0,H$32)</f>
        <v>#DIV/0!</v>
      </c>
      <c r="H19" s="211" t="e">
        <f>SUMPRODUCT(D19:G19,$C5:$F5)</f>
        <v>#DIV/0!</v>
      </c>
      <c r="N19" s="111" t="s">
        <v>65</v>
      </c>
      <c r="O19" s="112" t="s">
        <v>76</v>
      </c>
      <c r="P19" s="92">
        <f t="shared" ref="P19:P35" si="8">SUMIFS($X$18:$X$390,$V$18:$V$390,$N19,$W$18:$W$390,$O19)-Q19</f>
        <v>0</v>
      </c>
      <c r="Q19" s="92">
        <f t="shared" si="4"/>
        <v>0</v>
      </c>
      <c r="R19" s="92">
        <f t="shared" ref="R19:R35" si="9">SUMIFS($Z$18:$Z$390,$V$18:$V$390,$N19,$W$18:$W$390,$O19)</f>
        <v>0</v>
      </c>
      <c r="S19" s="92">
        <f t="shared" si="5"/>
        <v>0</v>
      </c>
      <c r="T19" s="180" t="e">
        <f>Q19/SUM($Q$18:$Q$21)</f>
        <v>#DIV/0!</v>
      </c>
      <c r="V19" s="92" t="str">
        <f>'M1'!C16</f>
        <v>TECH</v>
      </c>
      <c r="W19" s="92" t="str">
        <f>'M1'!D16</f>
        <v>Architecture</v>
      </c>
      <c r="X19" s="189" t="str">
        <f>_xlfn.IFNA(IF('M1'!E16&lt;&gt;"",VLOOKUP('M1'!E16,RUBRICTYPE,2,FALSE),""),"")</f>
        <v/>
      </c>
      <c r="Y19" s="189" t="str">
        <f t="shared" ref="Y19:Y22" si="10">_xlfn.IFNA(IF(X19&gt;0,X19,0),"")</f>
        <v/>
      </c>
      <c r="Z19" s="189">
        <f>_xlfn.IFNA(IF('M1'!J16="WAIVED",IF(X19&lt;0,0,X19),0),"")</f>
        <v>0</v>
      </c>
      <c r="AA19" s="190" t="str">
        <f>_xlfn.IFNA(IF('M1'!J16&lt;&gt;"",VLOOKUP('M1'!J16,INPUT,IF(X19&lt;0,2,3),FALSE),""),"")</f>
        <v/>
      </c>
      <c r="AB19" s="191" t="str">
        <f t="shared" ref="AB19:AB22" si="11">_xlfn.IFNA(IF(X19&lt;&gt;"",X19*AA19,""),"")</f>
        <v/>
      </c>
    </row>
    <row r="20" spans="2:32" ht="13" x14ac:dyDescent="0.2">
      <c r="N20" s="111" t="s">
        <v>65</v>
      </c>
      <c r="O20" s="112" t="s">
        <v>77</v>
      </c>
      <c r="P20" s="92">
        <f t="shared" si="8"/>
        <v>0</v>
      </c>
      <c r="Q20" s="92">
        <f t="shared" si="4"/>
        <v>0</v>
      </c>
      <c r="R20" s="92">
        <f t="shared" si="9"/>
        <v>0</v>
      </c>
      <c r="S20" s="92">
        <f t="shared" si="5"/>
        <v>0</v>
      </c>
      <c r="T20" s="180" t="e">
        <f>Q20/SUM($Q$18:$Q$21)</f>
        <v>#DIV/0!</v>
      </c>
      <c r="V20" s="92" t="str">
        <f>'M1'!C17</f>
        <v>TECH</v>
      </c>
      <c r="W20" s="92" t="str">
        <f>'M1'!D17</f>
        <v>Architecture</v>
      </c>
      <c r="X20" s="189" t="str">
        <f>_xlfn.IFNA(IF('M1'!E17&lt;&gt;"",VLOOKUP('M1'!E17,RUBRICTYPE,2,FALSE),""),"")</f>
        <v/>
      </c>
      <c r="Y20" s="189" t="str">
        <f t="shared" si="10"/>
        <v/>
      </c>
      <c r="Z20" s="189">
        <f>_xlfn.IFNA(IF('M1'!J17="WAIVED",IF(X20&lt;0,0,X20),0),"")</f>
        <v>0</v>
      </c>
      <c r="AA20" s="190" t="str">
        <f>_xlfn.IFNA(IF('M1'!J17&lt;&gt;"",VLOOKUP('M1'!J17,INPUT,IF(X20&lt;0,2,3),FALSE),""),"")</f>
        <v/>
      </c>
      <c r="AB20" s="191" t="str">
        <f t="shared" si="11"/>
        <v/>
      </c>
      <c r="AF20" s="91"/>
    </row>
    <row r="21" spans="2:32" ht="13" x14ac:dyDescent="0.2">
      <c r="B21" s="92"/>
      <c r="C21" s="92"/>
      <c r="D21" s="92"/>
      <c r="E21" s="187" t="s">
        <v>78</v>
      </c>
      <c r="F21" s="187"/>
      <c r="N21" s="111" t="s">
        <v>65</v>
      </c>
      <c r="O21" s="112" t="s">
        <v>79</v>
      </c>
      <c r="P21" s="92">
        <f t="shared" si="8"/>
        <v>0</v>
      </c>
      <c r="Q21" s="92">
        <f t="shared" si="4"/>
        <v>0</v>
      </c>
      <c r="R21" s="92">
        <f t="shared" si="9"/>
        <v>0</v>
      </c>
      <c r="S21" s="92">
        <f t="shared" si="5"/>
        <v>0</v>
      </c>
      <c r="T21" s="180" t="e">
        <f>Q21/SUM($Q$18:$Q$21)</f>
        <v>#DIV/0!</v>
      </c>
      <c r="V21" s="92" t="str">
        <f>'M1'!C18</f>
        <v>TECH</v>
      </c>
      <c r="W21" s="92" t="str">
        <f>'M1'!D18</f>
        <v>Architecture</v>
      </c>
      <c r="X21" s="189" t="str">
        <f>_xlfn.IFNA(IF('M1'!E18&lt;&gt;"",VLOOKUP('M1'!E18,RUBRICTYPE,2,FALSE),""),"")</f>
        <v/>
      </c>
      <c r="Y21" s="189" t="str">
        <f t="shared" si="10"/>
        <v/>
      </c>
      <c r="Z21" s="189">
        <f>_xlfn.IFNA(IF('M1'!J18="WAIVED",IF(X21&lt;0,0,X21),0),"")</f>
        <v>0</v>
      </c>
      <c r="AA21" s="190" t="str">
        <f>_xlfn.IFNA(IF('M1'!J18&lt;&gt;"",VLOOKUP('M1'!J18,INPUT,IF(X21&lt;0,2,3),FALSE),""),"")</f>
        <v/>
      </c>
      <c r="AB21" s="191" t="str">
        <f t="shared" si="11"/>
        <v/>
      </c>
      <c r="AF21" s="91"/>
    </row>
    <row r="22" spans="2:32" ht="13" x14ac:dyDescent="0.2">
      <c r="B22" s="97" t="s">
        <v>11</v>
      </c>
      <c r="C22" s="97" t="s">
        <v>65</v>
      </c>
      <c r="D22" s="92">
        <f>COUNTIF(Student!$C$9:$C$16,CC!B22)</f>
        <v>3</v>
      </c>
      <c r="E22" s="98" t="e">
        <f>ROUND(_xlfn.XLOOKUP(C22,$C$17:$C$19,$H$17:$H$19),1)</f>
        <v>#DIV/0!</v>
      </c>
      <c r="F22" s="98"/>
      <c r="N22" s="203" t="s">
        <v>80</v>
      </c>
      <c r="O22" s="204" t="s">
        <v>81</v>
      </c>
      <c r="P22" s="205">
        <f t="shared" si="8"/>
        <v>0</v>
      </c>
      <c r="Q22" s="205">
        <f t="shared" si="4"/>
        <v>0</v>
      </c>
      <c r="R22" s="205">
        <f t="shared" si="9"/>
        <v>0</v>
      </c>
      <c r="S22" s="205">
        <f t="shared" si="5"/>
        <v>0</v>
      </c>
      <c r="T22" s="206" t="e">
        <f>Q22/SUM($Q$22:$Q$23)</f>
        <v>#DIV/0!</v>
      </c>
      <c r="V22" s="92" t="str">
        <f>'M1'!C19</f>
        <v>TECH</v>
      </c>
      <c r="W22" s="92" t="str">
        <f>'M1'!D19</f>
        <v>Architecture</v>
      </c>
      <c r="X22" s="189" t="str">
        <f>_xlfn.IFNA(IF('M1'!E19&lt;&gt;"",VLOOKUP('M1'!E19,RUBRICTYPE,2,FALSE),""),"")</f>
        <v/>
      </c>
      <c r="Y22" s="189" t="str">
        <f t="shared" si="10"/>
        <v/>
      </c>
      <c r="Z22" s="189">
        <f>_xlfn.IFNA(IF('M1'!J19="WAIVED",IF(X22&lt;0,0,X22),0),"")</f>
        <v>0</v>
      </c>
      <c r="AA22" s="190" t="str">
        <f>_xlfn.IFNA(IF('M1'!J19&lt;&gt;"",VLOOKUP('M1'!J19,INPUT,IF(X22&lt;0,2,3),FALSE),""),"")</f>
        <v/>
      </c>
      <c r="AB22" s="191" t="str">
        <f t="shared" si="11"/>
        <v/>
      </c>
      <c r="AF22" s="91"/>
    </row>
    <row r="23" spans="2:32" ht="13" x14ac:dyDescent="0.2">
      <c r="B23" s="97" t="s">
        <v>15</v>
      </c>
      <c r="C23" s="97" t="s">
        <v>65</v>
      </c>
      <c r="D23" s="92">
        <f>COUNTIF(Student!$C$9:$C$16,CC!B23)</f>
        <v>1</v>
      </c>
      <c r="E23" s="98" t="e">
        <f>ROUND(_xlfn.XLOOKUP(C23,$C$17:$C$19,$H$17:$H$19),1)</f>
        <v>#DIV/0!</v>
      </c>
      <c r="F23" s="98"/>
      <c r="N23" s="203" t="s">
        <v>80</v>
      </c>
      <c r="O23" s="204" t="s">
        <v>82</v>
      </c>
      <c r="P23" s="205">
        <f t="shared" si="8"/>
        <v>0</v>
      </c>
      <c r="Q23" s="205">
        <f t="shared" si="4"/>
        <v>0</v>
      </c>
      <c r="R23" s="205">
        <f t="shared" si="9"/>
        <v>0</v>
      </c>
      <c r="S23" s="205">
        <f t="shared" si="5"/>
        <v>0</v>
      </c>
      <c r="T23" s="206" t="e">
        <f t="shared" ref="T23" si="12">Q23/SUM($Q$22:$Q$23)</f>
        <v>#DIV/0!</v>
      </c>
      <c r="V23" s="92" t="str">
        <f>'M1'!C20</f>
        <v>TECH</v>
      </c>
      <c r="W23" s="92" t="str">
        <f>'M1'!D20</f>
        <v>Architecture</v>
      </c>
      <c r="X23" s="189" t="str">
        <f>_xlfn.IFNA(IF('M1'!E20&lt;&gt;"",VLOOKUP('M1'!E20,RUBRICTYPE,2,FALSE),""),"")</f>
        <v/>
      </c>
      <c r="Y23" s="189" t="str">
        <f t="shared" ref="Y23:Y86" si="13">_xlfn.IFNA(IF(X23&gt;0,X23,0),"")</f>
        <v/>
      </c>
      <c r="Z23" s="189">
        <f>_xlfn.IFNA(IF('M1'!J20="WAIVED",IF(X23&lt;0,0,X23),0),"")</f>
        <v>0</v>
      </c>
      <c r="AA23" s="190" t="str">
        <f>_xlfn.IFNA(IF('M1'!J20&lt;&gt;"",VLOOKUP('M1'!J20,INPUT,IF(X23&lt;0,2,3),FALSE),""),"")</f>
        <v/>
      </c>
      <c r="AB23" s="191" t="str">
        <f t="shared" ref="AB23:AB86" si="14">_xlfn.IFNA(IF(X23&lt;&gt;"",X23*AA23,""),"")</f>
        <v/>
      </c>
      <c r="AF23" s="91"/>
    </row>
    <row r="24" spans="2:32" ht="13" x14ac:dyDescent="0.2">
      <c r="B24" s="97" t="s">
        <v>83</v>
      </c>
      <c r="C24" s="97" t="s">
        <v>65</v>
      </c>
      <c r="D24" s="92">
        <f>COUNTIF(Student!$C$9:$C$16,CC!B24)</f>
        <v>0</v>
      </c>
      <c r="E24" s="98" t="e">
        <f>ROUND(_xlfn.XLOOKUP(C24,$C$17:$C$19,$H$17:$H$19),1)</f>
        <v>#DIV/0!</v>
      </c>
      <c r="F24" s="98"/>
      <c r="N24" s="111" t="s">
        <v>73</v>
      </c>
      <c r="O24" s="112" t="s">
        <v>84</v>
      </c>
      <c r="P24" s="92">
        <f t="shared" si="8"/>
        <v>0</v>
      </c>
      <c r="Q24" s="92">
        <f t="shared" si="4"/>
        <v>0</v>
      </c>
      <c r="R24" s="92">
        <f t="shared" si="9"/>
        <v>0</v>
      </c>
      <c r="S24" s="92">
        <f t="shared" si="5"/>
        <v>0</v>
      </c>
      <c r="T24" s="180" t="e">
        <f>Q24/SUM($Q$24:$Q$25)</f>
        <v>#DIV/0!</v>
      </c>
      <c r="V24" s="92" t="str">
        <f>'M1'!C21</f>
        <v>TECH</v>
      </c>
      <c r="W24" s="92" t="str">
        <f>'M1'!D21</f>
        <v>Architecture</v>
      </c>
      <c r="X24" s="189" t="str">
        <f>_xlfn.IFNA(IF('M1'!E21&lt;&gt;"",VLOOKUP('M1'!E21,RUBRICTYPE,2,FALSE),""),"")</f>
        <v/>
      </c>
      <c r="Y24" s="189" t="str">
        <f t="shared" si="13"/>
        <v/>
      </c>
      <c r="Z24" s="189">
        <f>_xlfn.IFNA(IF('M1'!J21="WAIVED",IF(X24&lt;0,0,X24),0),"")</f>
        <v>0</v>
      </c>
      <c r="AA24" s="190" t="str">
        <f>_xlfn.IFNA(IF('M1'!J21&lt;&gt;"",VLOOKUP('M1'!J21,INPUT,IF(X24&lt;0,2,3),FALSE),""),"")</f>
        <v/>
      </c>
      <c r="AB24" s="191" t="str">
        <f t="shared" si="14"/>
        <v/>
      </c>
    </row>
    <row r="25" spans="2:32" ht="13" x14ac:dyDescent="0.2">
      <c r="B25" s="97" t="s">
        <v>16</v>
      </c>
      <c r="C25" s="97" t="s">
        <v>73</v>
      </c>
      <c r="D25" s="92">
        <f>COUNTIF(Student!$C$9:$C$16,CC!B25)</f>
        <v>3</v>
      </c>
      <c r="E25" s="98" t="e">
        <f>ROUND(_xlfn.XLOOKUP(C25,$C$17:$C$19,$H$17:$H$19),1)</f>
        <v>#DIV/0!</v>
      </c>
      <c r="F25" s="98"/>
      <c r="N25" s="111" t="s">
        <v>73</v>
      </c>
      <c r="O25" s="112" t="s">
        <v>85</v>
      </c>
      <c r="P25" s="92">
        <f t="shared" si="8"/>
        <v>0</v>
      </c>
      <c r="Q25" s="92">
        <f t="shared" si="4"/>
        <v>0</v>
      </c>
      <c r="R25" s="92">
        <f t="shared" si="9"/>
        <v>0</v>
      </c>
      <c r="S25" s="92">
        <f t="shared" si="5"/>
        <v>0</v>
      </c>
      <c r="T25" s="180" t="e">
        <f>Q25/SUM($Q$24:$Q$25)</f>
        <v>#DIV/0!</v>
      </c>
      <c r="V25" s="92" t="str">
        <f>'M1'!C22</f>
        <v>TECH</v>
      </c>
      <c r="W25" s="92" t="str">
        <f>'M1'!D22</f>
        <v>Architecture</v>
      </c>
      <c r="X25" s="189" t="str">
        <f>_xlfn.IFNA(IF('M1'!E22&lt;&gt;"",VLOOKUP('M1'!E22,RUBRICTYPE,2,FALSE),""),"")</f>
        <v/>
      </c>
      <c r="Y25" s="189" t="str">
        <f t="shared" si="13"/>
        <v/>
      </c>
      <c r="Z25" s="189">
        <f>_xlfn.IFNA(IF('M1'!J22="WAIVED",IF(X25&lt;0,0,X25),0),"")</f>
        <v>0</v>
      </c>
      <c r="AA25" s="190" t="str">
        <f>_xlfn.IFNA(IF('M1'!J22&lt;&gt;"",VLOOKUP('M1'!J22,INPUT,IF(X25&lt;0,2,3),FALSE),""),"")</f>
        <v/>
      </c>
      <c r="AB25" s="191" t="str">
        <f t="shared" si="14"/>
        <v/>
      </c>
      <c r="AF25" s="91"/>
    </row>
    <row r="26" spans="2:32" ht="13" x14ac:dyDescent="0.2">
      <c r="B26" s="97" t="s">
        <v>23</v>
      </c>
      <c r="C26" s="97" t="s">
        <v>75</v>
      </c>
      <c r="D26" s="92">
        <f>COUNTIF(Student!$C$9:$C$16,CC!B26)</f>
        <v>1</v>
      </c>
      <c r="E26" s="98" t="e">
        <f>ROUND(_xlfn.XLOOKUP(C26,$C$17:$C$19,$H$17:$H$19),1)</f>
        <v>#DIV/0!</v>
      </c>
      <c r="F26" s="98"/>
      <c r="N26" s="207" t="s">
        <v>86</v>
      </c>
      <c r="O26" s="208" t="s">
        <v>87</v>
      </c>
      <c r="P26" s="209">
        <f t="shared" si="8"/>
        <v>0</v>
      </c>
      <c r="Q26" s="209">
        <f t="shared" si="4"/>
        <v>0</v>
      </c>
      <c r="R26" s="209">
        <f t="shared" si="9"/>
        <v>0</v>
      </c>
      <c r="S26" s="209">
        <f t="shared" si="5"/>
        <v>0</v>
      </c>
      <c r="T26" s="210" t="e">
        <f>Q26/SUM($Q$26:$Q$28)</f>
        <v>#DIV/0!</v>
      </c>
      <c r="V26" s="92" t="str">
        <f>'M1'!C23</f>
        <v>TECH</v>
      </c>
      <c r="W26" s="92" t="str">
        <f>'M1'!D23</f>
        <v>Architecture</v>
      </c>
      <c r="X26" s="189" t="str">
        <f>_xlfn.IFNA(IF('M1'!E23&lt;&gt;"",VLOOKUP('M1'!E23,RUBRICTYPE,2,FALSE),""),"")</f>
        <v/>
      </c>
      <c r="Y26" s="189" t="str">
        <f t="shared" si="13"/>
        <v/>
      </c>
      <c r="Z26" s="189">
        <f>_xlfn.IFNA(IF('M1'!J23="WAIVED",IF(X26&lt;0,0,X26),0),"")</f>
        <v>0</v>
      </c>
      <c r="AA26" s="190" t="str">
        <f>_xlfn.IFNA(IF('M1'!J23&lt;&gt;"",VLOOKUP('M1'!J23,INPUT,IF(X26&lt;0,2,3),FALSE),""),"")</f>
        <v/>
      </c>
      <c r="AB26" s="191" t="str">
        <f t="shared" si="14"/>
        <v/>
      </c>
      <c r="AF26" s="91"/>
    </row>
    <row r="27" spans="2:32" ht="13" x14ac:dyDescent="0.2">
      <c r="N27" s="207" t="s">
        <v>86</v>
      </c>
      <c r="O27" s="208" t="s">
        <v>88</v>
      </c>
      <c r="P27" s="209">
        <f t="shared" si="8"/>
        <v>0</v>
      </c>
      <c r="Q27" s="209">
        <f t="shared" si="4"/>
        <v>0</v>
      </c>
      <c r="R27" s="209">
        <f t="shared" si="9"/>
        <v>0</v>
      </c>
      <c r="S27" s="209">
        <f t="shared" si="5"/>
        <v>0</v>
      </c>
      <c r="T27" s="210" t="e">
        <f t="shared" ref="T27:T28" si="15">Q27/SUM($Q$26:$Q$28)</f>
        <v>#DIV/0!</v>
      </c>
      <c r="V27" s="92" t="str">
        <f>'M1'!C24</f>
        <v>TECH</v>
      </c>
      <c r="W27" s="92" t="str">
        <f>'M1'!D24</f>
        <v>Architecture</v>
      </c>
      <c r="X27" s="189" t="str">
        <f>_xlfn.IFNA(IF('M1'!E24&lt;&gt;"",VLOOKUP('M1'!E24,RUBRICTYPE,2,FALSE),""),"")</f>
        <v/>
      </c>
      <c r="Y27" s="189" t="str">
        <f t="shared" si="13"/>
        <v/>
      </c>
      <c r="Z27" s="189">
        <f>_xlfn.IFNA(IF('M1'!J24="WAIVED",IF(X27&lt;0,0,X27),0),"")</f>
        <v>0</v>
      </c>
      <c r="AA27" s="190" t="str">
        <f>_xlfn.IFNA(IF('M1'!J24&lt;&gt;"",VLOOKUP('M1'!J24,INPUT,IF(X27&lt;0,2,3),FALSE),""),"")</f>
        <v/>
      </c>
      <c r="AB27" s="191" t="str">
        <f t="shared" si="14"/>
        <v/>
      </c>
      <c r="AF27" s="91"/>
    </row>
    <row r="28" spans="2:32" ht="13" x14ac:dyDescent="0.2">
      <c r="E28" s="187" t="s">
        <v>54</v>
      </c>
      <c r="F28" s="187" t="s">
        <v>70</v>
      </c>
      <c r="G28" s="187" t="s">
        <v>71</v>
      </c>
      <c r="N28" s="207" t="s">
        <v>86</v>
      </c>
      <c r="O28" s="208" t="s">
        <v>89</v>
      </c>
      <c r="P28" s="209">
        <f t="shared" si="8"/>
        <v>0</v>
      </c>
      <c r="Q28" s="209">
        <f t="shared" si="4"/>
        <v>0</v>
      </c>
      <c r="R28" s="209">
        <f t="shared" si="9"/>
        <v>0</v>
      </c>
      <c r="S28" s="209">
        <f t="shared" si="5"/>
        <v>0</v>
      </c>
      <c r="T28" s="210" t="e">
        <f t="shared" si="15"/>
        <v>#DIV/0!</v>
      </c>
      <c r="V28" s="92" t="str">
        <f>'M1'!C25</f>
        <v>TECH</v>
      </c>
      <c r="W28" s="92" t="str">
        <f>'M1'!D25</f>
        <v>Architecture</v>
      </c>
      <c r="X28" s="189" t="str">
        <f>_xlfn.IFNA(IF('M1'!E25&lt;&gt;"",VLOOKUP('M1'!E25,RUBRICTYPE,2,FALSE),""),"")</f>
        <v/>
      </c>
      <c r="Y28" s="189" t="str">
        <f t="shared" si="13"/>
        <v/>
      </c>
      <c r="Z28" s="189">
        <f>_xlfn.IFNA(IF('M1'!J25="WAIVED",IF(X28&lt;0,0,X28),0),"")</f>
        <v>0</v>
      </c>
      <c r="AA28" s="190" t="str">
        <f>_xlfn.IFNA(IF('M1'!J25&lt;&gt;"",VLOOKUP('M1'!J25,INPUT,IF(X28&lt;0,2,3),FALSE),""),"")</f>
        <v/>
      </c>
      <c r="AB28" s="191" t="str">
        <f t="shared" si="14"/>
        <v/>
      </c>
      <c r="AF28" s="91"/>
    </row>
    <row r="29" spans="2:32" ht="13" x14ac:dyDescent="0.2">
      <c r="B29" s="97" t="s">
        <v>65</v>
      </c>
      <c r="C29" s="93" t="s">
        <v>65</v>
      </c>
      <c r="D29" s="92">
        <f>SUM(D22:D24)</f>
        <v>4</v>
      </c>
      <c r="E29" s="92">
        <f>SUMIF($N$18:$N$94,C29,$Q$18:$Q$94)</f>
        <v>0</v>
      </c>
      <c r="F29" s="92">
        <f>SUMIFS($R$18:$R$94,$N$18:$N$94,C29)</f>
        <v>0</v>
      </c>
      <c r="G29" s="92">
        <f>SUMIF($N$18:$N$94,C29,$S$18:$S$94)</f>
        <v>0</v>
      </c>
      <c r="H29" s="98" t="e">
        <f>G29/(E29-F29)*$I$4+$I$3</f>
        <v>#DIV/0!</v>
      </c>
      <c r="I29" s="92" t="e">
        <f>VLOOKUP(H29,$W$2:$X$12,2,TRUE)</f>
        <v>#DIV/0!</v>
      </c>
      <c r="M29" s="93"/>
      <c r="N29" s="207" t="s">
        <v>86</v>
      </c>
      <c r="O29" s="208" t="s">
        <v>90</v>
      </c>
      <c r="P29" s="209">
        <f t="shared" si="8"/>
        <v>0</v>
      </c>
      <c r="Q29" s="209">
        <f t="shared" si="4"/>
        <v>0</v>
      </c>
      <c r="R29" s="209">
        <f t="shared" si="9"/>
        <v>0</v>
      </c>
      <c r="S29" s="209">
        <f t="shared" si="5"/>
        <v>0</v>
      </c>
      <c r="T29" s="210" t="e">
        <f>Q29/SUM($Q$26:$Q$28)</f>
        <v>#DIV/0!</v>
      </c>
      <c r="V29" s="92" t="str">
        <f>'M1'!C26</f>
        <v>TECH</v>
      </c>
      <c r="W29" s="92" t="str">
        <f>'M1'!D26</f>
        <v>Architecture</v>
      </c>
      <c r="X29" s="189" t="str">
        <f>_xlfn.IFNA(IF('M1'!E26&lt;&gt;"",VLOOKUP('M1'!E26,RUBRICTYPE,2,FALSE),""),"")</f>
        <v/>
      </c>
      <c r="Y29" s="189" t="str">
        <f t="shared" si="13"/>
        <v/>
      </c>
      <c r="Z29" s="189">
        <f>_xlfn.IFNA(IF('M1'!J26="WAIVED",IF(X29&lt;0,0,X29),0),"")</f>
        <v>0</v>
      </c>
      <c r="AA29" s="190" t="str">
        <f>_xlfn.IFNA(IF('M1'!J26&lt;&gt;"",VLOOKUP('M1'!J26,INPUT,IF(X29&lt;0,2,3),FALSE),""),"")</f>
        <v/>
      </c>
      <c r="AB29" s="191" t="str">
        <f t="shared" si="14"/>
        <v/>
      </c>
      <c r="AF29" s="91"/>
    </row>
    <row r="30" spans="2:32" ht="13" x14ac:dyDescent="0.2">
      <c r="B30" s="97" t="s">
        <v>73</v>
      </c>
      <c r="C30" s="93" t="str">
        <f>IF(D25&gt;0,"DESIGN-UXGD","DESIGN")</f>
        <v>DESIGN-UXGD</v>
      </c>
      <c r="D30" s="92">
        <f>D25</f>
        <v>3</v>
      </c>
      <c r="E30" s="92">
        <f t="shared" ref="E30:E32" si="16">SUMIF($N$18:$N$94,C30,$Q$18:$Q$94)-SUMIFS($R$18:$R$94,$N$18:$N$94,C30)</f>
        <v>0</v>
      </c>
      <c r="F30" s="92">
        <f t="shared" ref="F30:F32" si="17">SUMIFS($R$18:$R$94,$N$18:$N$94,C30)</f>
        <v>0</v>
      </c>
      <c r="G30" s="92">
        <f>SUMIF($N$18:$N$94,C30,$S$18:$S$94)+S32</f>
        <v>0</v>
      </c>
      <c r="H30" s="98" t="e">
        <f t="shared" ref="H30:H31" si="18">G30/(E30-F30)*$I$4+$I$3</f>
        <v>#DIV/0!</v>
      </c>
      <c r="I30" s="92" t="e">
        <f>VLOOKUP(H30,$W$2:$X$12,2,TRUE)</f>
        <v>#DIV/0!</v>
      </c>
      <c r="N30" s="111" t="s">
        <v>75</v>
      </c>
      <c r="O30" s="112" t="s">
        <v>91</v>
      </c>
      <c r="P30" s="92">
        <f t="shared" si="8"/>
        <v>0</v>
      </c>
      <c r="Q30" s="92">
        <f t="shared" si="4"/>
        <v>0</v>
      </c>
      <c r="R30" s="92">
        <f t="shared" si="9"/>
        <v>0</v>
      </c>
      <c r="S30" s="92">
        <f t="shared" si="5"/>
        <v>0</v>
      </c>
      <c r="T30" s="180"/>
      <c r="V30" s="92" t="str">
        <f>'M1'!C27</f>
        <v>TECH</v>
      </c>
      <c r="W30" s="92" t="str">
        <f>'M1'!D27</f>
        <v>Architecture</v>
      </c>
      <c r="X30" s="189" t="str">
        <f>_xlfn.IFNA(IF('M1'!E27&lt;&gt;"",VLOOKUP('M1'!E27,RUBRICTYPE,2,FALSE),""),"")</f>
        <v/>
      </c>
      <c r="Y30" s="189" t="str">
        <f t="shared" si="13"/>
        <v/>
      </c>
      <c r="Z30" s="189">
        <f>_xlfn.IFNA(IF('M1'!J27="WAIVED",IF(X30&lt;0,0,X30),0),"")</f>
        <v>0</v>
      </c>
      <c r="AA30" s="190" t="str">
        <f>_xlfn.IFNA(IF('M1'!J27&lt;&gt;"",VLOOKUP('M1'!J27,INPUT,IF(X30&lt;0,2,3),FALSE),""),"")</f>
        <v/>
      </c>
      <c r="AB30" s="191" t="str">
        <f t="shared" si="14"/>
        <v/>
      </c>
      <c r="AF30" s="91"/>
    </row>
    <row r="31" spans="2:32" ht="13" x14ac:dyDescent="0.2">
      <c r="B31" s="97" t="s">
        <v>75</v>
      </c>
      <c r="C31" s="93" t="str">
        <f>IF(D26&gt;0,"ART-BFA","ART")</f>
        <v>ART-BFA</v>
      </c>
      <c r="D31" s="92">
        <f>D26</f>
        <v>1</v>
      </c>
      <c r="E31" s="92">
        <f t="shared" si="16"/>
        <v>0</v>
      </c>
      <c r="F31" s="92">
        <f t="shared" si="17"/>
        <v>0</v>
      </c>
      <c r="G31" s="92">
        <f>SUMIF($N$18:$N$94,C31,$S$18:$S$94)</f>
        <v>0</v>
      </c>
      <c r="H31" s="98" t="e">
        <f t="shared" si="18"/>
        <v>#DIV/0!</v>
      </c>
      <c r="I31" s="92" t="e">
        <f>VLOOKUP(H31,$W$2:$X$12,2,TRUE)</f>
        <v>#DIV/0!</v>
      </c>
      <c r="M31" s="88"/>
      <c r="N31" s="111" t="s">
        <v>65</v>
      </c>
      <c r="O31" s="112" t="s">
        <v>92</v>
      </c>
      <c r="P31" s="92">
        <f t="shared" si="8"/>
        <v>0</v>
      </c>
      <c r="Q31" s="92">
        <f t="shared" si="4"/>
        <v>0</v>
      </c>
      <c r="R31" s="92">
        <f t="shared" si="9"/>
        <v>0</v>
      </c>
      <c r="S31" s="92">
        <f t="shared" si="5"/>
        <v>0</v>
      </c>
      <c r="T31" s="180"/>
      <c r="V31" s="92" t="str">
        <f>'M1'!C28</f>
        <v>TECH</v>
      </c>
      <c r="W31" s="92" t="str">
        <f>'M1'!D28</f>
        <v>Architecture</v>
      </c>
      <c r="X31" s="189" t="str">
        <f>_xlfn.IFNA(IF('M1'!E28&lt;&gt;"",VLOOKUP('M1'!E28,RUBRICTYPE,2,FALSE),""),"")</f>
        <v/>
      </c>
      <c r="Y31" s="189" t="str">
        <f t="shared" si="13"/>
        <v/>
      </c>
      <c r="Z31" s="189">
        <f>_xlfn.IFNA(IF('M1'!J28="WAIVED",IF(X31&lt;0,0,X31),0),"")</f>
        <v>0</v>
      </c>
      <c r="AA31" s="190" t="str">
        <f>_xlfn.IFNA(IF('M1'!J28&lt;&gt;"",VLOOKUP('M1'!J28,INPUT,IF(X31&lt;0,2,3),FALSE),""),"")</f>
        <v/>
      </c>
      <c r="AB31" s="191" t="str">
        <f t="shared" si="14"/>
        <v/>
      </c>
      <c r="AF31" s="91"/>
    </row>
    <row r="32" spans="2:32" x14ac:dyDescent="0.2">
      <c r="B32" s="97" t="s">
        <v>93</v>
      </c>
      <c r="C32" s="88" t="s">
        <v>93</v>
      </c>
      <c r="E32" s="92">
        <f t="shared" si="16"/>
        <v>0</v>
      </c>
      <c r="F32" s="92">
        <f t="shared" si="17"/>
        <v>0</v>
      </c>
      <c r="G32" s="92">
        <f>SUMIF($N$18:$N$94,C32,$S$18:$S$94)</f>
        <v>0</v>
      </c>
      <c r="H32" s="98" t="e">
        <f>G32/(E32-F32)*$I$4+$I$3</f>
        <v>#DIV/0!</v>
      </c>
      <c r="I32" s="92" t="e">
        <f t="shared" ref="I32" si="19">VLOOKUP(H32,$W$2:$X$12,2,TRUE)</f>
        <v>#DIV/0!</v>
      </c>
      <c r="M32" s="88"/>
      <c r="N32" s="112" t="s">
        <v>94</v>
      </c>
      <c r="O32" s="112" t="s">
        <v>92</v>
      </c>
      <c r="P32" s="92">
        <f t="shared" si="8"/>
        <v>0</v>
      </c>
      <c r="Q32" s="92">
        <f t="shared" si="4"/>
        <v>0</v>
      </c>
      <c r="R32" s="92">
        <f t="shared" si="9"/>
        <v>0</v>
      </c>
      <c r="S32" s="92">
        <f t="shared" si="5"/>
        <v>0</v>
      </c>
      <c r="T32" s="180"/>
      <c r="V32" s="92" t="str">
        <f>'M1'!C29</f>
        <v>TECH</v>
      </c>
      <c r="W32" s="92" t="str">
        <f>'M1'!D29</f>
        <v>Architecture</v>
      </c>
      <c r="X32" s="189" t="str">
        <f>_xlfn.IFNA(IF('M1'!E29&lt;&gt;"",VLOOKUP('M1'!E29,RUBRICTYPE,2,FALSE),""),"")</f>
        <v/>
      </c>
      <c r="Y32" s="189" t="str">
        <f t="shared" si="13"/>
        <v/>
      </c>
      <c r="Z32" s="189">
        <f>_xlfn.IFNA(IF('M1'!J29="WAIVED",IF(X32&lt;0,0,X32),0),"")</f>
        <v>0</v>
      </c>
      <c r="AA32" s="190" t="str">
        <f>_xlfn.IFNA(IF('M1'!J29&lt;&gt;"",VLOOKUP('M1'!J29,INPUT,IF(X32&lt;0,2,3),FALSE),""),"")</f>
        <v/>
      </c>
      <c r="AB32" s="191" t="str">
        <f t="shared" si="14"/>
        <v/>
      </c>
      <c r="AF32" s="91"/>
    </row>
    <row r="33" spans="4:32" ht="16" customHeight="1" x14ac:dyDescent="0.2">
      <c r="M33" s="88"/>
      <c r="N33" s="111" t="s">
        <v>86</v>
      </c>
      <c r="O33" s="112" t="s">
        <v>92</v>
      </c>
      <c r="P33" s="92">
        <f t="shared" si="8"/>
        <v>0</v>
      </c>
      <c r="Q33" s="92">
        <f t="shared" si="4"/>
        <v>0</v>
      </c>
      <c r="R33" s="92">
        <f t="shared" si="9"/>
        <v>0</v>
      </c>
      <c r="S33" s="92">
        <f t="shared" si="5"/>
        <v>0</v>
      </c>
      <c r="T33" s="180"/>
      <c r="V33" s="92">
        <f>'M1'!C30</f>
        <v>0</v>
      </c>
      <c r="W33" s="92">
        <f>'M1'!D30</f>
        <v>0</v>
      </c>
      <c r="X33" s="189" t="str">
        <f>_xlfn.IFNA(IF('M1'!E30&lt;&gt;"",VLOOKUP('M1'!E30,RUBRICTYPE,2,FALSE),""),"")</f>
        <v/>
      </c>
      <c r="Y33" s="189" t="str">
        <f t="shared" si="13"/>
        <v/>
      </c>
      <c r="Z33" s="189">
        <f>_xlfn.IFNA(IF('M1'!J30="WAIVED",IF(X33&lt;0,0,X33),0),"")</f>
        <v>0</v>
      </c>
      <c r="AA33" s="190" t="str">
        <f>_xlfn.IFNA(IF('M1'!J30&lt;&gt;"",VLOOKUP('M1'!J30,INPUT,IF(X33&lt;0,2,3),FALSE),""),"")</f>
        <v/>
      </c>
      <c r="AB33" s="191" t="str">
        <f t="shared" si="14"/>
        <v/>
      </c>
      <c r="AF33" s="91"/>
    </row>
    <row r="34" spans="4:32" ht="13" x14ac:dyDescent="0.2">
      <c r="H34" s="187" t="s">
        <v>95</v>
      </c>
      <c r="M34" s="88"/>
      <c r="N34" s="111" t="s">
        <v>93</v>
      </c>
      <c r="O34" s="112" t="s">
        <v>96</v>
      </c>
      <c r="P34" s="92">
        <f t="shared" si="8"/>
        <v>0</v>
      </c>
      <c r="Q34" s="92">
        <f t="shared" si="4"/>
        <v>0</v>
      </c>
      <c r="R34" s="92">
        <f t="shared" si="9"/>
        <v>0</v>
      </c>
      <c r="S34" s="92">
        <f t="shared" si="5"/>
        <v>0</v>
      </c>
      <c r="T34" s="180"/>
      <c r="V34" s="92">
        <f>'M1'!C31</f>
        <v>0</v>
      </c>
      <c r="W34" s="92">
        <f>'M1'!D31</f>
        <v>0</v>
      </c>
      <c r="X34" s="189" t="str">
        <f>_xlfn.IFNA(IF('M1'!E31&lt;&gt;"",VLOOKUP('M1'!E31,RUBRICTYPE,2,FALSE),""),"")</f>
        <v/>
      </c>
      <c r="Y34" s="189" t="str">
        <f t="shared" si="13"/>
        <v/>
      </c>
      <c r="Z34" s="189">
        <f>_xlfn.IFNA(IF('M1'!J31="WAIVED",IF(X34&lt;0,0,X34),0),"")</f>
        <v>0</v>
      </c>
      <c r="AA34" s="190" t="str">
        <f>_xlfn.IFNA(IF('M1'!J31&lt;&gt;"",VLOOKUP('M1'!J31,INPUT,IF(X34&lt;0,2,3),FALSE),""),"")</f>
        <v/>
      </c>
      <c r="AB34" s="191" t="str">
        <f t="shared" si="14"/>
        <v/>
      </c>
      <c r="AF34" s="91"/>
    </row>
    <row r="35" spans="4:32" ht="13" x14ac:dyDescent="0.2">
      <c r="D35" s="93" t="str">
        <f>Student!C9</f>
        <v>RTIS</v>
      </c>
      <c r="E35" s="93" t="str">
        <f>Student!D9</f>
        <v>HOSRY Elie</v>
      </c>
      <c r="F35" s="93" t="str">
        <f>Student!E9</f>
        <v>ehosry</v>
      </c>
      <c r="G35" s="98" t="e">
        <f>_xlfn.XLOOKUP(D35,$B$22:$B$26,$E$22:$E$26)</f>
        <v>#DIV/0!</v>
      </c>
      <c r="H35" s="92" t="e">
        <f>VLOOKUP(G35,$W$2:$X$12,2,TRUE)</f>
        <v>#DIV/0!</v>
      </c>
      <c r="M35" s="88"/>
      <c r="N35" s="111" t="s">
        <v>93</v>
      </c>
      <c r="O35" s="112" t="s">
        <v>92</v>
      </c>
      <c r="P35" s="92">
        <f t="shared" si="8"/>
        <v>0</v>
      </c>
      <c r="Q35" s="92">
        <f t="shared" si="4"/>
        <v>0</v>
      </c>
      <c r="R35" s="92">
        <f t="shared" si="9"/>
        <v>0</v>
      </c>
      <c r="S35" s="92">
        <f t="shared" si="5"/>
        <v>0</v>
      </c>
      <c r="T35" s="180"/>
      <c r="V35" s="92" t="str">
        <f>'M1'!C32</f>
        <v>Category</v>
      </c>
      <c r="W35" s="92">
        <f>'M1'!D32</f>
        <v>0</v>
      </c>
      <c r="X35" s="189" t="str">
        <f>_xlfn.IFNA(IF('M1'!E32&lt;&gt;"",VLOOKUP('M1'!E32,RUBRICTYPE,2,FALSE),""),"")</f>
        <v/>
      </c>
      <c r="Y35" s="189" t="str">
        <f t="shared" si="13"/>
        <v/>
      </c>
      <c r="Z35" s="189">
        <f>_xlfn.IFNA(IF('M1'!J32="WAIVED",IF(X35&lt;0,0,X35),0),"")</f>
        <v>0</v>
      </c>
      <c r="AA35" s="190" t="str">
        <f>_xlfn.IFNA(IF('M1'!J32&lt;&gt;"",VLOOKUP('M1'!J32,INPUT,IF(X35&lt;0,2,3),FALSE),""),"")</f>
        <v/>
      </c>
      <c r="AB35" s="191" t="str">
        <f t="shared" si="14"/>
        <v/>
      </c>
      <c r="AF35" s="91"/>
    </row>
    <row r="36" spans="4:32" x14ac:dyDescent="0.2">
      <c r="D36" s="93" t="str">
        <f>Student!C10</f>
        <v>RTIS</v>
      </c>
      <c r="E36" s="93" t="str">
        <f>Student!D10</f>
        <v>HOSRY Elie</v>
      </c>
      <c r="F36" s="93" t="str">
        <f>Student!E10</f>
        <v>ehosry</v>
      </c>
      <c r="G36" s="98" t="e">
        <f t="shared" ref="G36:G42" si="20">_xlfn.XLOOKUP(D36,$B$22:$B$26,$E$22:$E$26)</f>
        <v>#DIV/0!</v>
      </c>
      <c r="H36" s="92" t="e">
        <f>VLOOKUP(G36,$W$2:$X$12,2,TRUE)</f>
        <v>#DIV/0!</v>
      </c>
      <c r="M36" s="88"/>
      <c r="N36" s="111"/>
      <c r="O36" s="112"/>
      <c r="P36" s="112"/>
      <c r="V36" s="92" t="str">
        <f>'M1'!C33</f>
        <v>TECH</v>
      </c>
      <c r="W36" s="92" t="str">
        <f>'M1'!D33</f>
        <v>Graphics and Art Pipeline</v>
      </c>
      <c r="X36" s="189" t="str">
        <f>_xlfn.IFNA(IF('M1'!E33&lt;&gt;"",VLOOKUP('M1'!E33,RUBRICTYPE,2,FALSE),""),"")</f>
        <v/>
      </c>
      <c r="Y36" s="189" t="str">
        <f t="shared" si="13"/>
        <v/>
      </c>
      <c r="Z36" s="189">
        <f>_xlfn.IFNA(IF('M1'!J33="WAIVED",IF(X36&lt;0,0,X36),0),"")</f>
        <v>0</v>
      </c>
      <c r="AA36" s="190" t="str">
        <f>_xlfn.IFNA(IF('M1'!J33&lt;&gt;"",VLOOKUP('M1'!J33,INPUT,IF(X36&lt;0,2,3),FALSE),""),"")</f>
        <v/>
      </c>
      <c r="AB36" s="191" t="str">
        <f t="shared" si="14"/>
        <v/>
      </c>
    </row>
    <row r="37" spans="4:32" x14ac:dyDescent="0.2">
      <c r="D37" s="93" t="str">
        <f>Student!C11</f>
        <v>RTIS</v>
      </c>
      <c r="E37" s="93" t="str">
        <f>Student!D11</f>
        <v>HOSRY Elie</v>
      </c>
      <c r="F37" s="93" t="str">
        <f>Student!E11</f>
        <v>ehosry</v>
      </c>
      <c r="G37" s="98" t="e">
        <f t="shared" si="20"/>
        <v>#DIV/0!</v>
      </c>
      <c r="H37" s="92" t="e">
        <f>VLOOKUP(G37,$W$2:$X$12,2,TRUE)</f>
        <v>#DIV/0!</v>
      </c>
      <c r="M37" s="88"/>
      <c r="N37" s="111"/>
      <c r="O37" s="112"/>
      <c r="P37" s="112"/>
      <c r="V37" s="92" t="str">
        <f>'M1'!C34</f>
        <v>TECH</v>
      </c>
      <c r="W37" s="92" t="str">
        <f>'M1'!D34</f>
        <v>Graphics and Art Pipeline</v>
      </c>
      <c r="X37" s="189" t="str">
        <f>_xlfn.IFNA(IF('M1'!E34&lt;&gt;"",VLOOKUP('M1'!E34,RUBRICTYPE,2,FALSE),""),"")</f>
        <v/>
      </c>
      <c r="Y37" s="189" t="str">
        <f t="shared" si="13"/>
        <v/>
      </c>
      <c r="Z37" s="189">
        <f>_xlfn.IFNA(IF('M1'!J34="WAIVED",IF(X37&lt;0,0,X37),0),"")</f>
        <v>0</v>
      </c>
      <c r="AA37" s="190" t="str">
        <f>_xlfn.IFNA(IF('M1'!J34&lt;&gt;"",VLOOKUP('M1'!J34,INPUT,IF(X37&lt;0,2,3),FALSE),""),"")</f>
        <v/>
      </c>
      <c r="AB37" s="191" t="str">
        <f t="shared" si="14"/>
        <v/>
      </c>
    </row>
    <row r="38" spans="4:32" x14ac:dyDescent="0.2">
      <c r="D38" s="93" t="str">
        <f>Student!C12</f>
        <v>IMGD</v>
      </c>
      <c r="E38" s="93" t="str">
        <f>Student!D12</f>
        <v>HOSRY Elie</v>
      </c>
      <c r="F38" s="93" t="str">
        <f>Student!E12</f>
        <v>ehosry</v>
      </c>
      <c r="G38" s="98" t="e">
        <f t="shared" si="20"/>
        <v>#DIV/0!</v>
      </c>
      <c r="H38" s="92" t="e">
        <f t="shared" ref="H38:H43" si="21">VLOOKUP(G38,$W$2:$X$12,2,TRUE)</f>
        <v>#DIV/0!</v>
      </c>
      <c r="M38" s="88"/>
      <c r="N38" s="111"/>
      <c r="O38" s="112"/>
      <c r="P38" s="112"/>
      <c r="V38" s="92" t="str">
        <f>'M1'!C35</f>
        <v>TECH</v>
      </c>
      <c r="W38" s="92" t="str">
        <f>'M1'!D35</f>
        <v>Graphics and Art Pipeline</v>
      </c>
      <c r="X38" s="189" t="str">
        <f>_xlfn.IFNA(IF('M1'!E35&lt;&gt;"",VLOOKUP('M1'!E35,RUBRICTYPE,2,FALSE),""),"")</f>
        <v/>
      </c>
      <c r="Y38" s="189" t="str">
        <f t="shared" si="13"/>
        <v/>
      </c>
      <c r="Z38" s="189">
        <f>_xlfn.IFNA(IF('M1'!J35="WAIVED",IF(X38&lt;0,0,X38),0),"")</f>
        <v>0</v>
      </c>
      <c r="AA38" s="190" t="str">
        <f>_xlfn.IFNA(IF('M1'!J35&lt;&gt;"",VLOOKUP('M1'!J35,INPUT,IF(X38&lt;0,2,3),FALSE),""),"")</f>
        <v/>
      </c>
      <c r="AB38" s="191" t="str">
        <f t="shared" si="14"/>
        <v/>
      </c>
    </row>
    <row r="39" spans="4:32" x14ac:dyDescent="0.2">
      <c r="D39" s="93" t="str">
        <f>Student!C13</f>
        <v>UXGD</v>
      </c>
      <c r="E39" s="93" t="str">
        <f>Student!D13</f>
        <v>GOH Jing Ying</v>
      </c>
      <c r="F39" s="93" t="str">
        <f>Student!E13</f>
        <v>jingying.goh</v>
      </c>
      <c r="G39" s="98" t="e">
        <f t="shared" si="20"/>
        <v>#DIV/0!</v>
      </c>
      <c r="H39" s="92" t="e">
        <f t="shared" si="21"/>
        <v>#DIV/0!</v>
      </c>
      <c r="M39" s="93"/>
      <c r="N39" s="111"/>
      <c r="O39" s="112"/>
      <c r="P39" s="112"/>
      <c r="V39" s="92" t="str">
        <f>'M1'!C36</f>
        <v>TECH</v>
      </c>
      <c r="W39" s="92" t="str">
        <f>'M1'!D36</f>
        <v>Graphics and Art Pipeline</v>
      </c>
      <c r="X39" s="189" t="str">
        <f>_xlfn.IFNA(IF('M1'!E36&lt;&gt;"",VLOOKUP('M1'!E36,RUBRICTYPE,2,FALSE),""),"")</f>
        <v/>
      </c>
      <c r="Y39" s="189" t="str">
        <f t="shared" si="13"/>
        <v/>
      </c>
      <c r="Z39" s="189">
        <f>_xlfn.IFNA(IF('M1'!J36="WAIVED",IF(X39&lt;0,0,X39),0),"")</f>
        <v>0</v>
      </c>
      <c r="AA39" s="190" t="str">
        <f>_xlfn.IFNA(IF('M1'!J36&lt;&gt;"",VLOOKUP('M1'!J36,INPUT,IF(X39&lt;0,2,3),FALSE),""),"")</f>
        <v/>
      </c>
      <c r="AB39" s="191" t="str">
        <f t="shared" si="14"/>
        <v/>
      </c>
    </row>
    <row r="40" spans="4:32" x14ac:dyDescent="0.2">
      <c r="D40" s="93" t="str">
        <f>Student!C14</f>
        <v>UXGD</v>
      </c>
      <c r="E40" s="93" t="str">
        <f>Student!D14</f>
        <v>LEE Alwyn</v>
      </c>
      <c r="F40" s="93" t="str">
        <f>Student!E14</f>
        <v>alwyn.lee</v>
      </c>
      <c r="G40" s="98" t="e">
        <f t="shared" si="20"/>
        <v>#DIV/0!</v>
      </c>
      <c r="H40" s="92" t="e">
        <f t="shared" si="21"/>
        <v>#DIV/0!</v>
      </c>
      <c r="N40" s="111"/>
      <c r="O40" s="112"/>
      <c r="P40" s="112"/>
      <c r="V40" s="92" t="str">
        <f>'M1'!C37</f>
        <v>TECH</v>
      </c>
      <c r="W40" s="92" t="str">
        <f>'M1'!D37</f>
        <v>Graphics and Art Pipeline</v>
      </c>
      <c r="X40" s="189" t="str">
        <f>_xlfn.IFNA(IF('M1'!E37&lt;&gt;"",VLOOKUP('M1'!E37,RUBRICTYPE,2,FALSE),""),"")</f>
        <v/>
      </c>
      <c r="Y40" s="189" t="str">
        <f t="shared" si="13"/>
        <v/>
      </c>
      <c r="Z40" s="189">
        <f>_xlfn.IFNA(IF('M1'!J37="WAIVED",IF(X40&lt;0,0,X40),0),"")</f>
        <v>0</v>
      </c>
      <c r="AA40" s="190" t="str">
        <f>_xlfn.IFNA(IF('M1'!J37&lt;&gt;"",VLOOKUP('M1'!J37,INPUT,IF(X40&lt;0,2,3),FALSE),""),"")</f>
        <v/>
      </c>
      <c r="AB40" s="191" t="str">
        <f t="shared" si="14"/>
        <v/>
      </c>
    </row>
    <row r="41" spans="4:32" x14ac:dyDescent="0.2">
      <c r="D41" s="93" t="str">
        <f>Student!C15</f>
        <v>UXGD</v>
      </c>
      <c r="E41" s="93" t="str">
        <f>Student!D15</f>
        <v>LIEBNITZ Holger</v>
      </c>
      <c r="F41" s="93" t="str">
        <f>Student!E15</f>
        <v>holger.liebnitz</v>
      </c>
      <c r="G41" s="98" t="e">
        <f t="shared" si="20"/>
        <v>#DIV/0!</v>
      </c>
      <c r="H41" s="92" t="e">
        <f t="shared" si="21"/>
        <v>#DIV/0!</v>
      </c>
      <c r="N41" s="111"/>
      <c r="O41" s="112"/>
      <c r="P41" s="112"/>
      <c r="V41" s="92" t="str">
        <f>'M1'!C38</f>
        <v>TECH</v>
      </c>
      <c r="W41" s="92" t="str">
        <f>'M1'!D38</f>
        <v>Graphics and Art Pipeline</v>
      </c>
      <c r="X41" s="189" t="str">
        <f>_xlfn.IFNA(IF('M1'!E38&lt;&gt;"",VLOOKUP('M1'!E38,RUBRICTYPE,2,FALSE),""),"")</f>
        <v/>
      </c>
      <c r="Y41" s="189" t="str">
        <f t="shared" si="13"/>
        <v/>
      </c>
      <c r="Z41" s="189">
        <f>_xlfn.IFNA(IF('M1'!J38="WAIVED",IF(X41&lt;0,0,X41),0),"")</f>
        <v>0</v>
      </c>
      <c r="AA41" s="190" t="str">
        <f>_xlfn.IFNA(IF('M1'!J38&lt;&gt;"",VLOOKUP('M1'!J38,INPUT,IF(X41&lt;0,2,3),FALSE),""),"")</f>
        <v/>
      </c>
      <c r="AB41" s="191" t="str">
        <f t="shared" si="14"/>
        <v/>
      </c>
    </row>
    <row r="42" spans="4:32" x14ac:dyDescent="0.2">
      <c r="D42" s="93" t="str">
        <f>Student!C16</f>
        <v>BFA</v>
      </c>
      <c r="E42" s="93" t="str">
        <f>Student!D16</f>
        <v>KEH Choon Wee</v>
      </c>
      <c r="F42" s="93" t="str">
        <f>Student!E16</f>
        <v>choonwee.keh</v>
      </c>
      <c r="G42" s="98" t="e">
        <f t="shared" si="20"/>
        <v>#DIV/0!</v>
      </c>
      <c r="H42" s="92" t="e">
        <f t="shared" si="21"/>
        <v>#DIV/0!</v>
      </c>
      <c r="N42" s="111"/>
      <c r="O42" s="112"/>
      <c r="P42" s="112"/>
      <c r="V42" s="92" t="str">
        <f>'M1'!C39</f>
        <v>TECH</v>
      </c>
      <c r="W42" s="92" t="str">
        <f>'M1'!D39</f>
        <v>Graphics and Art Pipeline</v>
      </c>
      <c r="X42" s="189" t="str">
        <f>_xlfn.IFNA(IF('M1'!E39&lt;&gt;"",VLOOKUP('M1'!E39,RUBRICTYPE,2,FALSE),""),"")</f>
        <v/>
      </c>
      <c r="Y42" s="189" t="str">
        <f t="shared" si="13"/>
        <v/>
      </c>
      <c r="Z42" s="189">
        <f>_xlfn.IFNA(IF('M1'!J39="WAIVED",IF(X42&lt;0,0,X42),0),"")</f>
        <v>0</v>
      </c>
      <c r="AA42" s="190" t="str">
        <f>_xlfn.IFNA(IF('M1'!J39&lt;&gt;"",VLOOKUP('M1'!J39,INPUT,IF(X42&lt;0,2,3),FALSE),""),"")</f>
        <v/>
      </c>
      <c r="AB42" s="191" t="str">
        <f t="shared" si="14"/>
        <v/>
      </c>
    </row>
    <row r="43" spans="4:32" x14ac:dyDescent="0.2">
      <c r="D43" s="93">
        <f>Student!C17</f>
        <v>0</v>
      </c>
      <c r="E43" s="93">
        <f>Student!D17</f>
        <v>0</v>
      </c>
      <c r="F43" s="93">
        <f>Student!E17</f>
        <v>0</v>
      </c>
      <c r="G43" s="98" t="e">
        <f>IF(D43&lt;&gt;"",VLOOKUP(D43,$B$22:$F$26,4,FALSE),"")</f>
        <v>#N/A</v>
      </c>
      <c r="H43" s="92" t="e">
        <f t="shared" si="21"/>
        <v>#N/A</v>
      </c>
      <c r="M43" s="93"/>
      <c r="N43" s="111"/>
      <c r="O43" s="112"/>
      <c r="P43" s="112"/>
      <c r="V43" s="92" t="str">
        <f>'M1'!C40</f>
        <v>TECH</v>
      </c>
      <c r="W43" s="92" t="str">
        <f>'M1'!D40</f>
        <v>Graphics and Art Pipeline</v>
      </c>
      <c r="X43" s="189" t="str">
        <f>_xlfn.IFNA(IF('M1'!E40&lt;&gt;"",VLOOKUP('M1'!E40,RUBRICTYPE,2,FALSE),""),"")</f>
        <v/>
      </c>
      <c r="Y43" s="189" t="str">
        <f t="shared" si="13"/>
        <v/>
      </c>
      <c r="Z43" s="189">
        <f>_xlfn.IFNA(IF('M1'!J40="WAIVED",IF(X43&lt;0,0,X43),0),"")</f>
        <v>0</v>
      </c>
      <c r="AA43" s="190" t="str">
        <f>_xlfn.IFNA(IF('M1'!J40&lt;&gt;"",VLOOKUP('M1'!J40,INPUT,IF(X43&lt;0,2,3),FALSE),""),"")</f>
        <v/>
      </c>
      <c r="AB43" s="191" t="str">
        <f t="shared" si="14"/>
        <v/>
      </c>
    </row>
    <row r="44" spans="4:32" x14ac:dyDescent="0.2">
      <c r="M44" s="88"/>
      <c r="N44" s="111"/>
      <c r="O44" s="112"/>
      <c r="P44" s="112"/>
      <c r="V44" s="92" t="str">
        <f>'M1'!C41</f>
        <v>TECH</v>
      </c>
      <c r="W44" s="92" t="str">
        <f>'M1'!D41</f>
        <v>Graphics and Art Pipeline</v>
      </c>
      <c r="X44" s="189" t="str">
        <f>_xlfn.IFNA(IF('M1'!E41&lt;&gt;"",VLOOKUP('M1'!E41,RUBRICTYPE,2,FALSE),""),"")</f>
        <v/>
      </c>
      <c r="Y44" s="189" t="str">
        <f t="shared" si="13"/>
        <v/>
      </c>
      <c r="Z44" s="189">
        <f>_xlfn.IFNA(IF('M1'!J41="WAIVED",IF(X44&lt;0,0,X44),0),"")</f>
        <v>0</v>
      </c>
      <c r="AA44" s="190" t="str">
        <f>_xlfn.IFNA(IF('M1'!J41&lt;&gt;"",VLOOKUP('M1'!J41,INPUT,IF(X44&lt;0,2,3),FALSE),""),"")</f>
        <v/>
      </c>
      <c r="AB44" s="191" t="str">
        <f t="shared" si="14"/>
        <v/>
      </c>
    </row>
    <row r="45" spans="4:32" x14ac:dyDescent="0.2">
      <c r="N45" s="111"/>
      <c r="O45" s="112"/>
      <c r="P45" s="112"/>
      <c r="V45" s="92" t="str">
        <f>'M1'!C42</f>
        <v>TECH</v>
      </c>
      <c r="W45" s="92" t="str">
        <f>'M1'!D42</f>
        <v>Graphics and Art Pipeline</v>
      </c>
      <c r="X45" s="189" t="str">
        <f>_xlfn.IFNA(IF('M1'!E42&lt;&gt;"",VLOOKUP('M1'!E42,RUBRICTYPE,2,FALSE),""),"")</f>
        <v/>
      </c>
      <c r="Y45" s="189" t="str">
        <f t="shared" si="13"/>
        <v/>
      </c>
      <c r="Z45" s="189">
        <f>_xlfn.IFNA(IF('M1'!J42="WAIVED",IF(X45&lt;0,0,X45),0),"")</f>
        <v>0</v>
      </c>
      <c r="AA45" s="190" t="str">
        <f>_xlfn.IFNA(IF('M1'!J42&lt;&gt;"",VLOOKUP('M1'!J42,INPUT,IF(X45&lt;0,2,3),FALSE),""),"")</f>
        <v/>
      </c>
      <c r="AB45" s="191" t="str">
        <f t="shared" si="14"/>
        <v/>
      </c>
    </row>
    <row r="46" spans="4:32" ht="13" x14ac:dyDescent="0.2">
      <c r="N46" s="111"/>
      <c r="O46" s="112"/>
      <c r="P46" s="112"/>
      <c r="V46" s="92">
        <f>'M1'!C43</f>
        <v>0</v>
      </c>
      <c r="W46" s="92">
        <f>'M1'!D43</f>
        <v>0</v>
      </c>
      <c r="X46" s="189" t="str">
        <f>_xlfn.IFNA(IF('M1'!E43&lt;&gt;"",VLOOKUP('M1'!E43,RUBRICTYPE,2,FALSE),""),"")</f>
        <v/>
      </c>
      <c r="Y46" s="189" t="str">
        <f t="shared" si="13"/>
        <v/>
      </c>
      <c r="Z46" s="189">
        <f>_xlfn.IFNA(IF('M1'!J43="WAIVED",IF(X46&lt;0,0,X46),0),"")</f>
        <v>0</v>
      </c>
      <c r="AA46" s="190" t="str">
        <f>_xlfn.IFNA(IF('M1'!J43&lt;&gt;"",VLOOKUP('M1'!J43,INPUT,IF(X46&lt;0,2,3),FALSE),""),"")</f>
        <v/>
      </c>
      <c r="AB46" s="191" t="str">
        <f t="shared" si="14"/>
        <v/>
      </c>
    </row>
    <row r="47" spans="4:32" ht="13" x14ac:dyDescent="0.2">
      <c r="N47" s="111"/>
      <c r="O47" s="112"/>
      <c r="P47" s="112"/>
      <c r="V47" s="92">
        <f>'M1'!C44</f>
        <v>0</v>
      </c>
      <c r="W47" s="92">
        <f>'M1'!D44</f>
        <v>0</v>
      </c>
      <c r="X47" s="189" t="str">
        <f>_xlfn.IFNA(IF('M1'!E44&lt;&gt;"",VLOOKUP('M1'!E44,RUBRICTYPE,2,FALSE),""),"")</f>
        <v/>
      </c>
      <c r="Y47" s="189" t="str">
        <f t="shared" si="13"/>
        <v/>
      </c>
      <c r="Z47" s="189">
        <f>_xlfn.IFNA(IF('M1'!J44="WAIVED",IF(X47&lt;0,0,X47),0),"")</f>
        <v>0</v>
      </c>
      <c r="AA47" s="190" t="str">
        <f>_xlfn.IFNA(IF('M1'!J44&lt;&gt;"",VLOOKUP('M1'!J44,INPUT,IF(X47&lt;0,2,3),FALSE),""),"")</f>
        <v/>
      </c>
      <c r="AB47" s="191" t="str">
        <f t="shared" si="14"/>
        <v/>
      </c>
    </row>
    <row r="48" spans="4:32" ht="13" x14ac:dyDescent="0.2">
      <c r="N48" s="111"/>
      <c r="O48" s="112"/>
      <c r="P48" s="112"/>
      <c r="V48" s="92" t="str">
        <f>'M1'!C45</f>
        <v>Category</v>
      </c>
      <c r="W48" s="92">
        <f>'M1'!D45</f>
        <v>0</v>
      </c>
      <c r="X48" s="189" t="str">
        <f>_xlfn.IFNA(IF('M1'!E45&lt;&gt;"",VLOOKUP('M1'!E45,RUBRICTYPE,2,FALSE),""),"")</f>
        <v/>
      </c>
      <c r="Y48" s="189" t="str">
        <f t="shared" si="13"/>
        <v/>
      </c>
      <c r="Z48" s="189">
        <f>_xlfn.IFNA(IF('M1'!J45="WAIVED",IF(X48&lt;0,0,X48),0),"")</f>
        <v>0</v>
      </c>
      <c r="AA48" s="190" t="str">
        <f>_xlfn.IFNA(IF('M1'!J45&lt;&gt;"",VLOOKUP('M1'!J45,INPUT,IF(X48&lt;0,2,3),FALSE),""),"")</f>
        <v/>
      </c>
      <c r="AB48" s="191" t="str">
        <f t="shared" si="14"/>
        <v/>
      </c>
    </row>
    <row r="49" spans="2:28" x14ac:dyDescent="0.15">
      <c r="N49" s="94"/>
      <c r="O49" s="94"/>
      <c r="P49" s="94"/>
      <c r="V49" s="92" t="str">
        <f>'M1'!C46</f>
        <v>TECH</v>
      </c>
      <c r="W49" s="92" t="str">
        <f>'M1'!D46</f>
        <v>Debugging Tools</v>
      </c>
      <c r="X49" s="189" t="str">
        <f>_xlfn.IFNA(IF('M1'!E46&lt;&gt;"",VLOOKUP('M1'!E46,RUBRICTYPE,2,FALSE),""),"")</f>
        <v/>
      </c>
      <c r="Y49" s="189" t="str">
        <f t="shared" si="13"/>
        <v/>
      </c>
      <c r="Z49" s="189">
        <f>_xlfn.IFNA(IF('M1'!J46="WAIVED",IF(X49&lt;0,0,X49),0),"")</f>
        <v>0</v>
      </c>
      <c r="AA49" s="190" t="str">
        <f>_xlfn.IFNA(IF('M1'!J46&lt;&gt;"",VLOOKUP('M1'!J46,INPUT,IF(X49&lt;0,2,3),FALSE),""),"")</f>
        <v/>
      </c>
      <c r="AB49" s="191" t="str">
        <f t="shared" si="14"/>
        <v/>
      </c>
    </row>
    <row r="50" spans="2:28" x14ac:dyDescent="0.15">
      <c r="N50" s="94"/>
      <c r="O50" s="94"/>
      <c r="P50" s="94"/>
      <c r="V50" s="92" t="str">
        <f>'M1'!C47</f>
        <v>TECH</v>
      </c>
      <c r="W50" s="92" t="str">
        <f>'M1'!D47</f>
        <v>Debugging Tools</v>
      </c>
      <c r="X50" s="189" t="str">
        <f>_xlfn.IFNA(IF('M1'!E47&lt;&gt;"",VLOOKUP('M1'!E47,RUBRICTYPE,2,FALSE),""),"")</f>
        <v/>
      </c>
      <c r="Y50" s="189" t="str">
        <f t="shared" si="13"/>
        <v/>
      </c>
      <c r="Z50" s="189">
        <f>_xlfn.IFNA(IF('M1'!J47="WAIVED",IF(X50&lt;0,0,X50),0),"")</f>
        <v>0</v>
      </c>
      <c r="AA50" s="190" t="str">
        <f>_xlfn.IFNA(IF('M1'!J47&lt;&gt;"",VLOOKUP('M1'!J47,INPUT,IF(X50&lt;0,2,3),FALSE),""),"")</f>
        <v/>
      </c>
      <c r="AB50" s="191" t="str">
        <f t="shared" si="14"/>
        <v/>
      </c>
    </row>
    <row r="51" spans="2:28" x14ac:dyDescent="0.15">
      <c r="B51" s="93"/>
      <c r="C51" s="93"/>
      <c r="D51" s="93"/>
      <c r="N51" s="94"/>
      <c r="O51" s="94"/>
      <c r="P51" s="94"/>
      <c r="V51" s="92" t="str">
        <f>'M1'!C48</f>
        <v>TECH</v>
      </c>
      <c r="W51" s="92" t="str">
        <f>'M1'!D48</f>
        <v>Debugging Tools</v>
      </c>
      <c r="X51" s="189" t="str">
        <f>_xlfn.IFNA(IF('M1'!E48&lt;&gt;"",VLOOKUP('M1'!E48,RUBRICTYPE,2,FALSE),""),"")</f>
        <v/>
      </c>
      <c r="Y51" s="189" t="str">
        <f t="shared" si="13"/>
        <v/>
      </c>
      <c r="Z51" s="189">
        <f>_xlfn.IFNA(IF('M1'!J48="WAIVED",IF(X51&lt;0,0,X51),0),"")</f>
        <v>0</v>
      </c>
      <c r="AA51" s="190" t="str">
        <f>_xlfn.IFNA(IF('M1'!J48&lt;&gt;"",VLOOKUP('M1'!J48,INPUT,IF(X51&lt;0,2,3),FALSE),""),"")</f>
        <v/>
      </c>
      <c r="AB51" s="191" t="str">
        <f t="shared" si="14"/>
        <v/>
      </c>
    </row>
    <row r="52" spans="2:28" x14ac:dyDescent="0.15">
      <c r="N52" s="94"/>
      <c r="O52" s="94"/>
      <c r="P52" s="94"/>
      <c r="V52" s="92" t="str">
        <f>'M1'!C49</f>
        <v>TECH</v>
      </c>
      <c r="W52" s="92" t="str">
        <f>'M1'!D49</f>
        <v>Debugging Tools</v>
      </c>
      <c r="X52" s="189" t="str">
        <f>_xlfn.IFNA(IF('M1'!E49&lt;&gt;"",VLOOKUP('M1'!E49,RUBRICTYPE,2,FALSE),""),"")</f>
        <v/>
      </c>
      <c r="Y52" s="189" t="str">
        <f t="shared" si="13"/>
        <v/>
      </c>
      <c r="Z52" s="189">
        <f>_xlfn.IFNA(IF('M1'!J49="WAIVED",IF(X52&lt;0,0,X52),0),"")</f>
        <v>0</v>
      </c>
      <c r="AA52" s="190" t="str">
        <f>_xlfn.IFNA(IF('M1'!J49&lt;&gt;"",VLOOKUP('M1'!J49,INPUT,IF(X52&lt;0,2,3),FALSE),""),"")</f>
        <v/>
      </c>
      <c r="AB52" s="191" t="str">
        <f t="shared" si="14"/>
        <v/>
      </c>
    </row>
    <row r="53" spans="2:28" x14ac:dyDescent="0.15">
      <c r="N53" s="94"/>
      <c r="O53" s="94"/>
      <c r="P53" s="94"/>
      <c r="V53" s="92" t="str">
        <f>'M1'!C50</f>
        <v>TECH</v>
      </c>
      <c r="W53" s="92" t="str">
        <f>'M1'!D50</f>
        <v>Debugging Tools</v>
      </c>
      <c r="X53" s="189" t="str">
        <f>_xlfn.IFNA(IF('M1'!E50&lt;&gt;"",VLOOKUP('M1'!E50,RUBRICTYPE,2,FALSE),""),"")</f>
        <v/>
      </c>
      <c r="Y53" s="189" t="str">
        <f t="shared" si="13"/>
        <v/>
      </c>
      <c r="Z53" s="189">
        <f>_xlfn.IFNA(IF('M1'!J50="WAIVED",IF(X53&lt;0,0,X53),0),"")</f>
        <v>0</v>
      </c>
      <c r="AA53" s="190" t="str">
        <f>_xlfn.IFNA(IF('M1'!J50&lt;&gt;"",VLOOKUP('M1'!J50,INPUT,IF(X53&lt;0,2,3),FALSE),""),"")</f>
        <v/>
      </c>
      <c r="AB53" s="191" t="str">
        <f t="shared" si="14"/>
        <v/>
      </c>
    </row>
    <row r="54" spans="2:28" x14ac:dyDescent="0.15">
      <c r="N54" s="94"/>
      <c r="O54" s="94"/>
      <c r="P54" s="94"/>
      <c r="V54" s="92" t="str">
        <f>'M1'!C51</f>
        <v>TECH</v>
      </c>
      <c r="W54" s="92" t="str">
        <f>'M1'!D51</f>
        <v>Debugging Tools</v>
      </c>
      <c r="X54" s="189" t="str">
        <f>_xlfn.IFNA(IF('M1'!E51&lt;&gt;"",VLOOKUP('M1'!E51,RUBRICTYPE,2,FALSE),""),"")</f>
        <v/>
      </c>
      <c r="Y54" s="189" t="str">
        <f t="shared" si="13"/>
        <v/>
      </c>
      <c r="Z54" s="189">
        <f>_xlfn.IFNA(IF('M1'!J51="WAIVED",IF(X54&lt;0,0,X54),0),"")</f>
        <v>0</v>
      </c>
      <c r="AA54" s="190" t="str">
        <f>_xlfn.IFNA(IF('M1'!J51&lt;&gt;"",VLOOKUP('M1'!J51,INPUT,IF(X54&lt;0,2,3),FALSE),""),"")</f>
        <v/>
      </c>
      <c r="AB54" s="191" t="str">
        <f t="shared" si="14"/>
        <v/>
      </c>
    </row>
    <row r="55" spans="2:28" ht="13" x14ac:dyDescent="0.15">
      <c r="N55" s="94"/>
      <c r="O55" s="94"/>
      <c r="P55" s="94"/>
      <c r="V55" s="92">
        <f>'M1'!C52</f>
        <v>0</v>
      </c>
      <c r="W55" s="92">
        <f>'M1'!D52</f>
        <v>0</v>
      </c>
      <c r="X55" s="189" t="str">
        <f>_xlfn.IFNA(IF('M1'!E52&lt;&gt;"",VLOOKUP('M1'!E52,RUBRICTYPE,2,FALSE),""),"")</f>
        <v/>
      </c>
      <c r="Y55" s="189" t="str">
        <f t="shared" si="13"/>
        <v/>
      </c>
      <c r="Z55" s="189">
        <f>_xlfn.IFNA(IF('M1'!J52="WAIVED",IF(X55&lt;0,0,X55),0),"")</f>
        <v>0</v>
      </c>
      <c r="AA55" s="190" t="str">
        <f>_xlfn.IFNA(IF('M1'!J52&lt;&gt;"",VLOOKUP('M1'!J52,INPUT,IF(X55&lt;0,2,3),FALSE),""),"")</f>
        <v/>
      </c>
      <c r="AB55" s="191" t="str">
        <f t="shared" si="14"/>
        <v/>
      </c>
    </row>
    <row r="56" spans="2:28" ht="13" x14ac:dyDescent="0.15">
      <c r="N56" s="94"/>
      <c r="O56" s="94"/>
      <c r="P56" s="94"/>
      <c r="V56" s="92">
        <f>'M1'!C53</f>
        <v>0</v>
      </c>
      <c r="W56" s="92">
        <f>'M1'!D53</f>
        <v>0</v>
      </c>
      <c r="X56" s="189" t="str">
        <f>_xlfn.IFNA(IF('M1'!E53&lt;&gt;"",VLOOKUP('M1'!E53,RUBRICTYPE,2,FALSE),""),"")</f>
        <v/>
      </c>
      <c r="Y56" s="189" t="str">
        <f t="shared" si="13"/>
        <v/>
      </c>
      <c r="Z56" s="189">
        <f>_xlfn.IFNA(IF('M1'!J53="WAIVED",IF(X56&lt;0,0,X56),0),"")</f>
        <v>0</v>
      </c>
      <c r="AA56" s="190" t="str">
        <f>_xlfn.IFNA(IF('M1'!J53&lt;&gt;"",VLOOKUP('M1'!J53,INPUT,IF(X56&lt;0,2,3),FALSE),""),"")</f>
        <v/>
      </c>
      <c r="AB56" s="191" t="str">
        <f t="shared" si="14"/>
        <v/>
      </c>
    </row>
    <row r="57" spans="2:28" ht="13" x14ac:dyDescent="0.15">
      <c r="N57" s="94"/>
      <c r="O57" s="94"/>
      <c r="P57" s="94"/>
      <c r="V57" s="92" t="str">
        <f>'M1'!C54</f>
        <v>Category</v>
      </c>
      <c r="W57" s="92">
        <f>'M1'!D54</f>
        <v>0</v>
      </c>
      <c r="X57" s="189" t="str">
        <f>_xlfn.IFNA(IF('M1'!E54&lt;&gt;"",VLOOKUP('M1'!E54,RUBRICTYPE,2,FALSE),""),"")</f>
        <v/>
      </c>
      <c r="Y57" s="189" t="str">
        <f t="shared" si="13"/>
        <v/>
      </c>
      <c r="Z57" s="189">
        <f>_xlfn.IFNA(IF('M1'!J54="WAIVED",IF(X57&lt;0,0,X57),0),"")</f>
        <v>0</v>
      </c>
      <c r="AA57" s="190" t="str">
        <f>_xlfn.IFNA(IF('M1'!J54&lt;&gt;"",VLOOKUP('M1'!J54,INPUT,IF(X57&lt;0,2,3),FALSE),""),"")</f>
        <v/>
      </c>
      <c r="AB57" s="191" t="str">
        <f t="shared" si="14"/>
        <v/>
      </c>
    </row>
    <row r="58" spans="2:28" x14ac:dyDescent="0.15">
      <c r="N58" s="94"/>
      <c r="O58" s="94"/>
      <c r="P58" s="94"/>
      <c r="V58" s="92" t="str">
        <f>'M1'!C55</f>
        <v>TECH</v>
      </c>
      <c r="W58" s="92" t="str">
        <f>'M1'!D55</f>
        <v>Physics and Collision</v>
      </c>
      <c r="X58" s="189" t="str">
        <f>_xlfn.IFNA(IF('M1'!E55&lt;&gt;"",VLOOKUP('M1'!E55,RUBRICTYPE,2,FALSE),""),"")</f>
        <v/>
      </c>
      <c r="Y58" s="189" t="str">
        <f t="shared" si="13"/>
        <v/>
      </c>
      <c r="Z58" s="189">
        <f>_xlfn.IFNA(IF('M1'!J55="WAIVED",IF(X58&lt;0,0,X58),0),"")</f>
        <v>0</v>
      </c>
      <c r="AA58" s="190" t="str">
        <f>_xlfn.IFNA(IF('M1'!J55&lt;&gt;"",VLOOKUP('M1'!J55,INPUT,IF(X58&lt;0,2,3),FALSE),""),"")</f>
        <v/>
      </c>
      <c r="AB58" s="191" t="str">
        <f t="shared" si="14"/>
        <v/>
      </c>
    </row>
    <row r="59" spans="2:28" x14ac:dyDescent="0.15">
      <c r="N59" s="94"/>
      <c r="O59" s="94"/>
      <c r="P59" s="94"/>
      <c r="V59" s="92" t="str">
        <f>'M1'!C56</f>
        <v>TECH</v>
      </c>
      <c r="W59" s="92" t="str">
        <f>'M1'!D56</f>
        <v>Physics and Collision</v>
      </c>
      <c r="X59" s="189" t="str">
        <f>_xlfn.IFNA(IF('M1'!E56&lt;&gt;"",VLOOKUP('M1'!E56,RUBRICTYPE,2,FALSE),""),"")</f>
        <v/>
      </c>
      <c r="Y59" s="189" t="str">
        <f t="shared" si="13"/>
        <v/>
      </c>
      <c r="Z59" s="189">
        <f>_xlfn.IFNA(IF('M1'!J56="WAIVED",IF(X59&lt;0,0,X59),0),"")</f>
        <v>0</v>
      </c>
      <c r="AA59" s="190" t="str">
        <f>_xlfn.IFNA(IF('M1'!J56&lt;&gt;"",VLOOKUP('M1'!J56,INPUT,IF(X59&lt;0,2,3),FALSE),""),"")</f>
        <v/>
      </c>
      <c r="AB59" s="191" t="str">
        <f t="shared" si="14"/>
        <v/>
      </c>
    </row>
    <row r="60" spans="2:28" x14ac:dyDescent="0.15">
      <c r="N60" s="94"/>
      <c r="O60" s="94"/>
      <c r="P60" s="94"/>
      <c r="V60" s="92" t="str">
        <f>'M1'!C57</f>
        <v>TECH</v>
      </c>
      <c r="W60" s="92" t="str">
        <f>'M1'!D57</f>
        <v>Physics and Collision</v>
      </c>
      <c r="X60" s="189" t="str">
        <f>_xlfn.IFNA(IF('M1'!E57&lt;&gt;"",VLOOKUP('M1'!E57,RUBRICTYPE,2,FALSE),""),"")</f>
        <v/>
      </c>
      <c r="Y60" s="189" t="str">
        <f t="shared" si="13"/>
        <v/>
      </c>
      <c r="Z60" s="189">
        <f>_xlfn.IFNA(IF('M1'!J57="WAIVED",IF(X60&lt;0,0,X60),0),"")</f>
        <v>0</v>
      </c>
      <c r="AA60" s="190" t="str">
        <f>_xlfn.IFNA(IF('M1'!J57&lt;&gt;"",VLOOKUP('M1'!J57,INPUT,IF(X60&lt;0,2,3),FALSE),""),"")</f>
        <v/>
      </c>
      <c r="AB60" s="191" t="str">
        <f t="shared" si="14"/>
        <v/>
      </c>
    </row>
    <row r="61" spans="2:28" x14ac:dyDescent="0.15">
      <c r="N61" s="94"/>
      <c r="O61" s="94"/>
      <c r="P61" s="94"/>
      <c r="V61" s="92" t="str">
        <f>'M1'!C58</f>
        <v>TECH</v>
      </c>
      <c r="W61" s="92" t="str">
        <f>'M1'!D58</f>
        <v>Physics and Collision</v>
      </c>
      <c r="X61" s="189" t="str">
        <f>_xlfn.IFNA(IF('M1'!E58&lt;&gt;"",VLOOKUP('M1'!E58,RUBRICTYPE,2,FALSE),""),"")</f>
        <v/>
      </c>
      <c r="Y61" s="189" t="str">
        <f t="shared" si="13"/>
        <v/>
      </c>
      <c r="Z61" s="189">
        <f>_xlfn.IFNA(IF('M1'!J58="WAIVED",IF(X61&lt;0,0,X61),0),"")</f>
        <v>0</v>
      </c>
      <c r="AA61" s="190" t="str">
        <f>_xlfn.IFNA(IF('M1'!J58&lt;&gt;"",VLOOKUP('M1'!J58,INPUT,IF(X61&lt;0,2,3),FALSE),""),"")</f>
        <v/>
      </c>
      <c r="AB61" s="191" t="str">
        <f t="shared" si="14"/>
        <v/>
      </c>
    </row>
    <row r="62" spans="2:28" x14ac:dyDescent="0.15">
      <c r="N62" s="94"/>
      <c r="O62" s="94"/>
      <c r="P62" s="94"/>
      <c r="V62" s="92" t="str">
        <f>'M1'!C59</f>
        <v>TECH</v>
      </c>
      <c r="W62" s="92" t="str">
        <f>'M1'!D59</f>
        <v>Physics and Collision</v>
      </c>
      <c r="X62" s="189" t="str">
        <f>_xlfn.IFNA(IF('M1'!E59&lt;&gt;"",VLOOKUP('M1'!E59,RUBRICTYPE,2,FALSE),""),"")</f>
        <v/>
      </c>
      <c r="Y62" s="189" t="str">
        <f t="shared" si="13"/>
        <v/>
      </c>
      <c r="Z62" s="189">
        <f>_xlfn.IFNA(IF('M1'!J59="WAIVED",IF(X62&lt;0,0,X62),0),"")</f>
        <v>0</v>
      </c>
      <c r="AA62" s="190" t="str">
        <f>_xlfn.IFNA(IF('M1'!J59&lt;&gt;"",VLOOKUP('M1'!J59,INPUT,IF(X62&lt;0,2,3),FALSE),""),"")</f>
        <v/>
      </c>
      <c r="AB62" s="191" t="str">
        <f t="shared" si="14"/>
        <v/>
      </c>
    </row>
    <row r="63" spans="2:28" x14ac:dyDescent="0.15">
      <c r="N63" s="94"/>
      <c r="O63" s="94"/>
      <c r="P63" s="94"/>
      <c r="V63" s="92" t="str">
        <f>'M1'!C60</f>
        <v>TECH</v>
      </c>
      <c r="W63" s="92" t="str">
        <f>'M1'!D60</f>
        <v>Physics and Collision</v>
      </c>
      <c r="X63" s="189" t="str">
        <f>_xlfn.IFNA(IF('M1'!E60&lt;&gt;"",VLOOKUP('M1'!E60,RUBRICTYPE,2,FALSE),""),"")</f>
        <v/>
      </c>
      <c r="Y63" s="189" t="str">
        <f t="shared" si="13"/>
        <v/>
      </c>
      <c r="Z63" s="189">
        <f>_xlfn.IFNA(IF('M1'!J60="WAIVED",IF(X63&lt;0,0,X63),0),"")</f>
        <v>0</v>
      </c>
      <c r="AA63" s="190" t="str">
        <f>_xlfn.IFNA(IF('M1'!J60&lt;&gt;"",VLOOKUP('M1'!J60,INPUT,IF(X63&lt;0,2,3),FALSE),""),"")</f>
        <v/>
      </c>
      <c r="AB63" s="191" t="str">
        <f t="shared" si="14"/>
        <v/>
      </c>
    </row>
    <row r="64" spans="2:28" ht="13" x14ac:dyDescent="0.15">
      <c r="N64" s="94"/>
      <c r="O64" s="94"/>
      <c r="P64" s="94"/>
      <c r="V64" s="92">
        <f>'M1'!C61</f>
        <v>0</v>
      </c>
      <c r="W64" s="92">
        <f>'M1'!D61</f>
        <v>0</v>
      </c>
      <c r="X64" s="189" t="str">
        <f>_xlfn.IFNA(IF('M1'!E61&lt;&gt;"",VLOOKUP('M1'!E61,RUBRICTYPE,2,FALSE),""),"")</f>
        <v/>
      </c>
      <c r="Y64" s="189" t="str">
        <f t="shared" si="13"/>
        <v/>
      </c>
      <c r="Z64" s="189">
        <f>_xlfn.IFNA(IF('M1'!J61="WAIVED",IF(X64&lt;0,0,X64),0),"")</f>
        <v>0</v>
      </c>
      <c r="AA64" s="190" t="str">
        <f>_xlfn.IFNA(IF('M1'!J61&lt;&gt;"",VLOOKUP('M1'!J61,INPUT,IF(X64&lt;0,2,3),FALSE),""),"")</f>
        <v/>
      </c>
      <c r="AB64" s="191" t="str">
        <f t="shared" si="14"/>
        <v/>
      </c>
    </row>
    <row r="65" spans="14:28" ht="13" x14ac:dyDescent="0.15">
      <c r="N65" s="94"/>
      <c r="O65" s="94"/>
      <c r="P65" s="94"/>
      <c r="V65" s="92">
        <f>'M1'!C62</f>
        <v>0</v>
      </c>
      <c r="W65" s="92">
        <f>'M1'!D62</f>
        <v>0</v>
      </c>
      <c r="X65" s="189" t="str">
        <f>_xlfn.IFNA(IF('M1'!E62&lt;&gt;"",VLOOKUP('M1'!E62,RUBRICTYPE,2,FALSE),""),"")</f>
        <v/>
      </c>
      <c r="Y65" s="189" t="str">
        <f t="shared" si="13"/>
        <v/>
      </c>
      <c r="Z65" s="189">
        <f>_xlfn.IFNA(IF('M1'!J62="WAIVED",IF(X65&lt;0,0,X65),0),"")</f>
        <v>0</v>
      </c>
      <c r="AA65" s="190" t="str">
        <f>_xlfn.IFNA(IF('M1'!J62&lt;&gt;"",VLOOKUP('M1'!J62,INPUT,IF(X65&lt;0,2,3),FALSE),""),"")</f>
        <v/>
      </c>
      <c r="AB65" s="191" t="str">
        <f t="shared" si="14"/>
        <v/>
      </c>
    </row>
    <row r="66" spans="14:28" ht="13" x14ac:dyDescent="0.15">
      <c r="N66" s="94"/>
      <c r="O66" s="94"/>
      <c r="P66" s="94"/>
      <c r="V66" s="92" t="str">
        <f>'M1'!C63</f>
        <v>Category</v>
      </c>
      <c r="W66" s="92">
        <f>'M1'!D63</f>
        <v>0</v>
      </c>
      <c r="X66" s="189" t="str">
        <f>_xlfn.IFNA(IF('M1'!E63&lt;&gt;"",VLOOKUP('M1'!E63,RUBRICTYPE,2,FALSE),""),"")</f>
        <v/>
      </c>
      <c r="Y66" s="189" t="str">
        <f t="shared" si="13"/>
        <v/>
      </c>
      <c r="Z66" s="189">
        <f>_xlfn.IFNA(IF('M1'!J63="WAIVED",IF(X66&lt;0,0,X66),0),"")</f>
        <v>0</v>
      </c>
      <c r="AA66" s="190" t="str">
        <f>_xlfn.IFNA(IF('M1'!J63&lt;&gt;"",VLOOKUP('M1'!J63,INPUT,IF(X66&lt;0,2,3),FALSE),""),"")</f>
        <v/>
      </c>
      <c r="AB66" s="191" t="str">
        <f t="shared" si="14"/>
        <v/>
      </c>
    </row>
    <row r="67" spans="14:28" x14ac:dyDescent="0.15">
      <c r="N67" s="94"/>
      <c r="O67" s="94"/>
      <c r="P67" s="94"/>
      <c r="V67" s="92" t="str">
        <f>'M1'!C64</f>
        <v>DESIGN-UXGD</v>
      </c>
      <c r="W67" s="92" t="str">
        <f>'M1'!D64</f>
        <v>(UXGD) Concept Document</v>
      </c>
      <c r="X67" s="189" t="str">
        <f>_xlfn.IFNA(IF('M1'!E64&lt;&gt;"",VLOOKUP('M1'!E64,RUBRICTYPE,2,FALSE),""),"")</f>
        <v/>
      </c>
      <c r="Y67" s="189" t="str">
        <f t="shared" si="13"/>
        <v/>
      </c>
      <c r="Z67" s="189">
        <f>_xlfn.IFNA(IF('M1'!J64="WAIVED",IF(X67&lt;0,0,X67),0),"")</f>
        <v>0</v>
      </c>
      <c r="AA67" s="190" t="str">
        <f>_xlfn.IFNA(IF('M1'!J64&lt;&gt;"",VLOOKUP('M1'!J64,INPUT,IF(X67&lt;0,2,3),FALSE),""),"")</f>
        <v/>
      </c>
      <c r="AB67" s="191" t="str">
        <f t="shared" si="14"/>
        <v/>
      </c>
    </row>
    <row r="68" spans="14:28" x14ac:dyDescent="0.15">
      <c r="N68" s="94"/>
      <c r="O68" s="94"/>
      <c r="P68" s="94"/>
      <c r="V68" s="92" t="str">
        <f>'M1'!C65</f>
        <v>DESIGN-UXGD</v>
      </c>
      <c r="W68" s="92" t="str">
        <f>'M1'!D65</f>
        <v>(UXGD) Concept Document</v>
      </c>
      <c r="X68" s="189" t="str">
        <f>_xlfn.IFNA(IF('M1'!E65&lt;&gt;"",VLOOKUP('M1'!E65,RUBRICTYPE,2,FALSE),""),"")</f>
        <v/>
      </c>
      <c r="Y68" s="189" t="str">
        <f t="shared" si="13"/>
        <v/>
      </c>
      <c r="Z68" s="189">
        <f>_xlfn.IFNA(IF('M1'!J65="WAIVED",IF(X68&lt;0,0,X68),0),"")</f>
        <v>0</v>
      </c>
      <c r="AA68" s="190" t="str">
        <f>_xlfn.IFNA(IF('M1'!J65&lt;&gt;"",VLOOKUP('M1'!J65,INPUT,IF(X68&lt;0,2,3),FALSE),""),"")</f>
        <v/>
      </c>
      <c r="AB68" s="191" t="str">
        <f t="shared" si="14"/>
        <v/>
      </c>
    </row>
    <row r="69" spans="14:28" x14ac:dyDescent="0.15">
      <c r="N69" s="94"/>
      <c r="O69" s="94"/>
      <c r="P69" s="94"/>
      <c r="V69" s="92" t="str">
        <f>'M1'!C66</f>
        <v>DESIGN-UXGD</v>
      </c>
      <c r="W69" s="92" t="str">
        <f>'M1'!D66</f>
        <v>(UXGD) Concept Document</v>
      </c>
      <c r="X69" s="189" t="str">
        <f>_xlfn.IFNA(IF('M1'!E66&lt;&gt;"",VLOOKUP('M1'!E66,RUBRICTYPE,2,FALSE),""),"")</f>
        <v/>
      </c>
      <c r="Y69" s="189" t="str">
        <f t="shared" si="13"/>
        <v/>
      </c>
      <c r="Z69" s="189">
        <f>_xlfn.IFNA(IF('M1'!J66="WAIVED",IF(X69&lt;0,0,X69),0),"")</f>
        <v>0</v>
      </c>
      <c r="AA69" s="190" t="str">
        <f>_xlfn.IFNA(IF('M1'!J66&lt;&gt;"",VLOOKUP('M1'!J66,INPUT,IF(X69&lt;0,2,3),FALSE),""),"")</f>
        <v/>
      </c>
      <c r="AB69" s="191" t="str">
        <f t="shared" si="14"/>
        <v/>
      </c>
    </row>
    <row r="70" spans="14:28" x14ac:dyDescent="0.15">
      <c r="N70" s="94"/>
      <c r="O70" s="94"/>
      <c r="P70" s="94"/>
      <c r="V70" s="92" t="str">
        <f>'M1'!C67</f>
        <v>DESIGN-UXGD</v>
      </c>
      <c r="W70" s="92" t="str">
        <f>'M1'!D67</f>
        <v>(UXGD) Concept Document</v>
      </c>
      <c r="X70" s="189" t="str">
        <f>_xlfn.IFNA(IF('M1'!E67&lt;&gt;"",VLOOKUP('M1'!E67,RUBRICTYPE,2,FALSE),""),"")</f>
        <v/>
      </c>
      <c r="Y70" s="189" t="str">
        <f t="shared" si="13"/>
        <v/>
      </c>
      <c r="Z70" s="189">
        <f>_xlfn.IFNA(IF('M1'!J67="WAIVED",IF(X70&lt;0,0,X70),0),"")</f>
        <v>0</v>
      </c>
      <c r="AA70" s="190" t="str">
        <f>_xlfn.IFNA(IF('M1'!J67&lt;&gt;"",VLOOKUP('M1'!J67,INPUT,IF(X70&lt;0,2,3),FALSE),""),"")</f>
        <v/>
      </c>
      <c r="AB70" s="191" t="str">
        <f t="shared" si="14"/>
        <v/>
      </c>
    </row>
    <row r="71" spans="14:28" x14ac:dyDescent="0.15">
      <c r="N71" s="94"/>
      <c r="O71" s="94"/>
      <c r="P71" s="94"/>
      <c r="V71" s="92" t="str">
        <f>'M1'!C68</f>
        <v>DESIGN-UXGD</v>
      </c>
      <c r="W71" s="92" t="str">
        <f>'M1'!D68</f>
        <v>(UXGD) Concept Document</v>
      </c>
      <c r="X71" s="189" t="str">
        <f>_xlfn.IFNA(IF('M1'!E68&lt;&gt;"",VLOOKUP('M1'!E68,RUBRICTYPE,2,FALSE),""),"")</f>
        <v/>
      </c>
      <c r="Y71" s="189" t="str">
        <f t="shared" si="13"/>
        <v/>
      </c>
      <c r="Z71" s="189">
        <f>_xlfn.IFNA(IF('M1'!J68="WAIVED",IF(X71&lt;0,0,X71),0),"")</f>
        <v>0</v>
      </c>
      <c r="AA71" s="190" t="str">
        <f>_xlfn.IFNA(IF('M1'!J68&lt;&gt;"",VLOOKUP('M1'!J68,INPUT,IF(X71&lt;0,2,3),FALSE),""),"")</f>
        <v/>
      </c>
      <c r="AB71" s="191" t="str">
        <f t="shared" si="14"/>
        <v/>
      </c>
    </row>
    <row r="72" spans="14:28" x14ac:dyDescent="0.15">
      <c r="N72" s="94"/>
      <c r="O72" s="94"/>
      <c r="P72" s="94"/>
      <c r="V72" s="92" t="str">
        <f>'M1'!C69</f>
        <v>DESIGN-UXGD</v>
      </c>
      <c r="W72" s="92" t="str">
        <f>'M1'!D69</f>
        <v>(UXGD) Concept Document</v>
      </c>
      <c r="X72" s="189" t="str">
        <f>_xlfn.IFNA(IF('M1'!E69&lt;&gt;"",VLOOKUP('M1'!E69,RUBRICTYPE,2,FALSE),""),"")</f>
        <v/>
      </c>
      <c r="Y72" s="189" t="str">
        <f t="shared" si="13"/>
        <v/>
      </c>
      <c r="Z72" s="189">
        <f>_xlfn.IFNA(IF('M1'!J69="WAIVED",IF(X72&lt;0,0,X72),0),"")</f>
        <v>0</v>
      </c>
      <c r="AA72" s="190" t="str">
        <f>_xlfn.IFNA(IF('M1'!J69&lt;&gt;"",VLOOKUP('M1'!J69,INPUT,IF(X72&lt;0,2,3),FALSE),""),"")</f>
        <v/>
      </c>
      <c r="AB72" s="191" t="str">
        <f t="shared" si="14"/>
        <v/>
      </c>
    </row>
    <row r="73" spans="14:28" x14ac:dyDescent="0.15">
      <c r="N73" s="94"/>
      <c r="O73" s="94"/>
      <c r="P73" s="94"/>
      <c r="V73" s="92" t="str">
        <f>'M1'!C70</f>
        <v>DESIGN-UXGD</v>
      </c>
      <c r="W73" s="92" t="str">
        <f>'M1'!D70</f>
        <v>(UXGD) Concept Document</v>
      </c>
      <c r="X73" s="189" t="str">
        <f>_xlfn.IFNA(IF('M1'!E70&lt;&gt;"",VLOOKUP('M1'!E70,RUBRICTYPE,2,FALSE),""),"")</f>
        <v/>
      </c>
      <c r="Y73" s="189" t="str">
        <f t="shared" si="13"/>
        <v/>
      </c>
      <c r="Z73" s="189">
        <f>_xlfn.IFNA(IF('M1'!J70="WAIVED",IF(X73&lt;0,0,X73),0),"")</f>
        <v>0</v>
      </c>
      <c r="AA73" s="190" t="str">
        <f>_xlfn.IFNA(IF('M1'!J70&lt;&gt;"",VLOOKUP('M1'!J70,INPUT,IF(X73&lt;0,2,3),FALSE),""),"")</f>
        <v/>
      </c>
      <c r="AB73" s="191" t="str">
        <f t="shared" si="14"/>
        <v/>
      </c>
    </row>
    <row r="74" spans="14:28" x14ac:dyDescent="0.15">
      <c r="N74" s="94"/>
      <c r="O74" s="94"/>
      <c r="P74" s="94"/>
      <c r="V74" s="92" t="str">
        <f>'M1'!C71</f>
        <v>DESIGN-UXGD</v>
      </c>
      <c r="W74" s="92" t="str">
        <f>'M1'!D71</f>
        <v>(UXGD) Concept Document</v>
      </c>
      <c r="X74" s="189" t="str">
        <f>_xlfn.IFNA(IF('M1'!E71&lt;&gt;"",VLOOKUP('M1'!E71,RUBRICTYPE,2,FALSE),""),"")</f>
        <v/>
      </c>
      <c r="Y74" s="189" t="str">
        <f t="shared" si="13"/>
        <v/>
      </c>
      <c r="Z74" s="189">
        <f>_xlfn.IFNA(IF('M1'!J71="WAIVED",IF(X74&lt;0,0,X74),0),"")</f>
        <v>0</v>
      </c>
      <c r="AA74" s="190" t="str">
        <f>_xlfn.IFNA(IF('M1'!J71&lt;&gt;"",VLOOKUP('M1'!J71,INPUT,IF(X74&lt;0,2,3),FALSE),""),"")</f>
        <v/>
      </c>
      <c r="AB74" s="191" t="str">
        <f t="shared" si="14"/>
        <v/>
      </c>
    </row>
    <row r="75" spans="14:28" ht="13" x14ac:dyDescent="0.15">
      <c r="N75" s="94"/>
      <c r="O75" s="94"/>
      <c r="P75" s="94"/>
      <c r="V75" s="92">
        <f>'M1'!C72</f>
        <v>0</v>
      </c>
      <c r="W75" s="92">
        <f>'M1'!D72</f>
        <v>0</v>
      </c>
      <c r="X75" s="189" t="str">
        <f>_xlfn.IFNA(IF('M1'!E72&lt;&gt;"",VLOOKUP('M1'!E72,RUBRICTYPE,2,FALSE),""),"")</f>
        <v/>
      </c>
      <c r="Y75" s="189" t="str">
        <f t="shared" si="13"/>
        <v/>
      </c>
      <c r="Z75" s="189">
        <f>_xlfn.IFNA(IF('M1'!J72="WAIVED",IF(X75&lt;0,0,X75),0),"")</f>
        <v>0</v>
      </c>
      <c r="AA75" s="190" t="str">
        <f>_xlfn.IFNA(IF('M1'!J72&lt;&gt;"",VLOOKUP('M1'!J72,INPUT,IF(X75&lt;0,2,3),FALSE),""),"")</f>
        <v/>
      </c>
      <c r="AB75" s="191" t="str">
        <f t="shared" si="14"/>
        <v/>
      </c>
    </row>
    <row r="76" spans="14:28" ht="13" x14ac:dyDescent="0.15">
      <c r="N76" s="94"/>
      <c r="O76" s="94"/>
      <c r="P76" s="94"/>
      <c r="V76" s="92">
        <f>'M1'!C73</f>
        <v>0</v>
      </c>
      <c r="W76" s="92">
        <f>'M1'!D73</f>
        <v>0</v>
      </c>
      <c r="X76" s="189" t="str">
        <f>_xlfn.IFNA(IF('M1'!E73&lt;&gt;"",VLOOKUP('M1'!E73,RUBRICTYPE,2,FALSE),""),"")</f>
        <v/>
      </c>
      <c r="Y76" s="189" t="str">
        <f t="shared" si="13"/>
        <v/>
      </c>
      <c r="Z76" s="189">
        <f>_xlfn.IFNA(IF('M1'!J73="WAIVED",IF(X76&lt;0,0,X76),0),"")</f>
        <v>0</v>
      </c>
      <c r="AA76" s="190" t="str">
        <f>_xlfn.IFNA(IF('M1'!J73&lt;&gt;"",VLOOKUP('M1'!J73,INPUT,IF(X76&lt;0,2,3),FALSE),""),"")</f>
        <v/>
      </c>
      <c r="AB76" s="191" t="str">
        <f t="shared" si="14"/>
        <v/>
      </c>
    </row>
    <row r="77" spans="14:28" ht="13" x14ac:dyDescent="0.15">
      <c r="N77" s="94"/>
      <c r="O77" s="94"/>
      <c r="P77" s="94"/>
      <c r="V77" s="92" t="str">
        <f>'M1'!C74</f>
        <v>Category</v>
      </c>
      <c r="W77" s="92">
        <f>'M1'!D74</f>
        <v>0</v>
      </c>
      <c r="X77" s="189" t="str">
        <f>_xlfn.IFNA(IF('M1'!E74&lt;&gt;"",VLOOKUP('M1'!E74,RUBRICTYPE,2,FALSE),""),"")</f>
        <v/>
      </c>
      <c r="Y77" s="189" t="str">
        <f t="shared" si="13"/>
        <v/>
      </c>
      <c r="Z77" s="189">
        <f>_xlfn.IFNA(IF('M1'!J74="WAIVED",IF(X77&lt;0,0,X77),0),"")</f>
        <v>0</v>
      </c>
      <c r="AA77" s="190" t="str">
        <f>_xlfn.IFNA(IF('M1'!J74&lt;&gt;"",VLOOKUP('M1'!J74,INPUT,IF(X77&lt;0,2,3),FALSE),""),"")</f>
        <v/>
      </c>
      <c r="AB77" s="191" t="str">
        <f t="shared" si="14"/>
        <v/>
      </c>
    </row>
    <row r="78" spans="14:28" x14ac:dyDescent="0.15">
      <c r="N78" s="94"/>
      <c r="O78" s="94"/>
      <c r="P78" s="94"/>
      <c r="V78" s="92" t="str">
        <f>'M1'!C75</f>
        <v>DESIGN-UXGD</v>
      </c>
      <c r="W78" s="92" t="str">
        <f>'M1'!D75</f>
        <v>(UXGD) Game Prototype</v>
      </c>
      <c r="X78" s="189" t="str">
        <f>_xlfn.IFNA(IF('M1'!E75&lt;&gt;"",VLOOKUP('M1'!E75,RUBRICTYPE,2,FALSE),""),"")</f>
        <v/>
      </c>
      <c r="Y78" s="189" t="str">
        <f t="shared" si="13"/>
        <v/>
      </c>
      <c r="Z78" s="189">
        <f>_xlfn.IFNA(IF('M1'!J75="WAIVED",IF(X78&lt;0,0,X78),0),"")</f>
        <v>0</v>
      </c>
      <c r="AA78" s="190" t="str">
        <f>_xlfn.IFNA(IF('M1'!J75&lt;&gt;"",VLOOKUP('M1'!J75,INPUT,IF(X78&lt;0,2,3),FALSE),""),"")</f>
        <v/>
      </c>
      <c r="AB78" s="191" t="str">
        <f t="shared" si="14"/>
        <v/>
      </c>
    </row>
    <row r="79" spans="14:28" x14ac:dyDescent="0.15">
      <c r="N79" s="94"/>
      <c r="O79" s="94"/>
      <c r="P79" s="94"/>
      <c r="V79" s="92" t="str">
        <f>'M1'!C76</f>
        <v>DESIGN-UXGD</v>
      </c>
      <c r="W79" s="92" t="str">
        <f>'M1'!D76</f>
        <v>(UXGD) Game Prototype</v>
      </c>
      <c r="X79" s="189" t="str">
        <f>_xlfn.IFNA(IF('M1'!E76&lt;&gt;"",VLOOKUP('M1'!E76,RUBRICTYPE,2,FALSE),""),"")</f>
        <v/>
      </c>
      <c r="Y79" s="189" t="str">
        <f t="shared" si="13"/>
        <v/>
      </c>
      <c r="Z79" s="189">
        <f>_xlfn.IFNA(IF('M1'!J76="WAIVED",IF(X79&lt;0,0,X79),0),"")</f>
        <v>0</v>
      </c>
      <c r="AA79" s="190" t="str">
        <f>_xlfn.IFNA(IF('M1'!J76&lt;&gt;"",VLOOKUP('M1'!J76,INPUT,IF(X79&lt;0,2,3),FALSE),""),"")</f>
        <v/>
      </c>
      <c r="AB79" s="191" t="str">
        <f t="shared" si="14"/>
        <v/>
      </c>
    </row>
    <row r="80" spans="14:28" x14ac:dyDescent="0.15">
      <c r="N80" s="94"/>
      <c r="O80" s="94"/>
      <c r="P80" s="94"/>
      <c r="V80" s="92" t="str">
        <f>'M1'!C77</f>
        <v>DESIGN-UXGD</v>
      </c>
      <c r="W80" s="92" t="str">
        <f>'M1'!D77</f>
        <v>(UXGD) Game Prototype</v>
      </c>
      <c r="X80" s="189" t="str">
        <f>_xlfn.IFNA(IF('M1'!E77&lt;&gt;"",VLOOKUP('M1'!E77,RUBRICTYPE,2,FALSE),""),"")</f>
        <v/>
      </c>
      <c r="Y80" s="189" t="str">
        <f t="shared" si="13"/>
        <v/>
      </c>
      <c r="Z80" s="189">
        <f>_xlfn.IFNA(IF('M1'!J77="WAIVED",IF(X80&lt;0,0,X80),0),"")</f>
        <v>0</v>
      </c>
      <c r="AA80" s="190" t="str">
        <f>_xlfn.IFNA(IF('M1'!J77&lt;&gt;"",VLOOKUP('M1'!J77,INPUT,IF(X80&lt;0,2,3),FALSE),""),"")</f>
        <v/>
      </c>
      <c r="AB80" s="191" t="str">
        <f t="shared" si="14"/>
        <v/>
      </c>
    </row>
    <row r="81" spans="14:28" x14ac:dyDescent="0.15">
      <c r="N81" s="94"/>
      <c r="O81" s="94"/>
      <c r="P81" s="94"/>
      <c r="V81" s="92" t="str">
        <f>'M1'!C78</f>
        <v>DESIGN-UXGD</v>
      </c>
      <c r="W81" s="92" t="str">
        <f>'M1'!D78</f>
        <v>(UXGD) Game Prototype</v>
      </c>
      <c r="X81" s="189" t="str">
        <f>_xlfn.IFNA(IF('M1'!E78&lt;&gt;"",VLOOKUP('M1'!E78,RUBRICTYPE,2,FALSE),""),"")</f>
        <v/>
      </c>
      <c r="Y81" s="189" t="str">
        <f t="shared" si="13"/>
        <v/>
      </c>
      <c r="Z81" s="189">
        <f>_xlfn.IFNA(IF('M1'!J78="WAIVED",IF(X81&lt;0,0,X81),0),"")</f>
        <v>0</v>
      </c>
      <c r="AA81" s="190" t="str">
        <f>_xlfn.IFNA(IF('M1'!J78&lt;&gt;"",VLOOKUP('M1'!J78,INPUT,IF(X81&lt;0,2,3),FALSE),""),"")</f>
        <v/>
      </c>
      <c r="AB81" s="191" t="str">
        <f t="shared" si="14"/>
        <v/>
      </c>
    </row>
    <row r="82" spans="14:28" ht="13" x14ac:dyDescent="0.15">
      <c r="N82" s="94"/>
      <c r="O82" s="94"/>
      <c r="P82" s="94"/>
      <c r="V82" s="92">
        <f>'M1'!C79</f>
        <v>0</v>
      </c>
      <c r="W82" s="92">
        <f>'M1'!D79</f>
        <v>0</v>
      </c>
      <c r="X82" s="189" t="str">
        <f>_xlfn.IFNA(IF('M1'!E79&lt;&gt;"",VLOOKUP('M1'!E79,RUBRICTYPE,2,FALSE),""),"")</f>
        <v/>
      </c>
      <c r="Y82" s="189" t="str">
        <f t="shared" si="13"/>
        <v/>
      </c>
      <c r="Z82" s="189">
        <f>_xlfn.IFNA(IF('M1'!J79="WAIVED",IF(X82&lt;0,0,X82),0),"")</f>
        <v>0</v>
      </c>
      <c r="AA82" s="190" t="str">
        <f>_xlfn.IFNA(IF('M1'!J79&lt;&gt;"",VLOOKUP('M1'!J79,INPUT,IF(X82&lt;0,2,3),FALSE),""),"")</f>
        <v/>
      </c>
      <c r="AB82" s="191" t="str">
        <f t="shared" si="14"/>
        <v/>
      </c>
    </row>
    <row r="83" spans="14:28" ht="13" x14ac:dyDescent="0.15">
      <c r="N83" s="94"/>
      <c r="O83" s="94"/>
      <c r="P83" s="94"/>
      <c r="V83" s="92">
        <f>'M1'!C80</f>
        <v>0</v>
      </c>
      <c r="W83" s="92">
        <f>'M1'!D80</f>
        <v>0</v>
      </c>
      <c r="X83" s="189" t="str">
        <f>_xlfn.IFNA(IF('M1'!E80&lt;&gt;"",VLOOKUP('M1'!E80,RUBRICTYPE,2,FALSE),""),"")</f>
        <v/>
      </c>
      <c r="Y83" s="189" t="str">
        <f t="shared" si="13"/>
        <v/>
      </c>
      <c r="Z83" s="189">
        <f>_xlfn.IFNA(IF('M1'!J80="WAIVED",IF(X83&lt;0,0,X83),0),"")</f>
        <v>0</v>
      </c>
      <c r="AA83" s="190" t="str">
        <f>_xlfn.IFNA(IF('M1'!J80&lt;&gt;"",VLOOKUP('M1'!J80,INPUT,IF(X83&lt;0,2,3),FALSE),""),"")</f>
        <v/>
      </c>
      <c r="AB83" s="191" t="str">
        <f t="shared" si="14"/>
        <v/>
      </c>
    </row>
    <row r="84" spans="14:28" ht="13" x14ac:dyDescent="0.15">
      <c r="N84" s="94"/>
      <c r="O84" s="94"/>
      <c r="P84" s="94"/>
      <c r="V84" s="92" t="str">
        <f>'M1'!C81</f>
        <v>Category</v>
      </c>
      <c r="W84" s="92">
        <f>'M1'!D81</f>
        <v>0</v>
      </c>
      <c r="X84" s="189" t="str">
        <f>_xlfn.IFNA(IF('M1'!E81&lt;&gt;"",VLOOKUP('M1'!E81,RUBRICTYPE,2,FALSE),""),"")</f>
        <v/>
      </c>
      <c r="Y84" s="189" t="str">
        <f t="shared" si="13"/>
        <v/>
      </c>
      <c r="Z84" s="189">
        <f>_xlfn.IFNA(IF('M1'!J81="WAIVED",IF(X84&lt;0,0,X84),0),"")</f>
        <v>0</v>
      </c>
      <c r="AA84" s="190" t="str">
        <f>_xlfn.IFNA(IF('M1'!J81&lt;&gt;"",VLOOKUP('M1'!J81,INPUT,IF(X84&lt;0,2,3),FALSE),""),"")</f>
        <v/>
      </c>
      <c r="AB84" s="191" t="str">
        <f t="shared" si="14"/>
        <v/>
      </c>
    </row>
    <row r="85" spans="14:28" x14ac:dyDescent="0.15">
      <c r="N85" s="94"/>
      <c r="O85" s="94"/>
      <c r="P85" s="94"/>
      <c r="V85" s="92" t="str">
        <f>'M1'!C82</f>
        <v>DESIGN</v>
      </c>
      <c r="W85" s="92" t="str">
        <f>'M1'!D82</f>
        <v>(NON-UXGD) Game Concept</v>
      </c>
      <c r="X85" s="189" t="str">
        <f>_xlfn.IFNA(IF('M1'!E82&lt;&gt;"",VLOOKUP('M1'!E82,RUBRICTYPE,2,FALSE),""),"")</f>
        <v/>
      </c>
      <c r="Y85" s="189" t="str">
        <f t="shared" si="13"/>
        <v/>
      </c>
      <c r="Z85" s="189">
        <f>_xlfn.IFNA(IF('M1'!J82="WAIVED",IF(X85&lt;0,0,X85),0),"")</f>
        <v>0</v>
      </c>
      <c r="AA85" s="190" t="str">
        <f>_xlfn.IFNA(IF('M1'!J82&lt;&gt;"",VLOOKUP('M1'!J82,INPUT,IF(X85&lt;0,2,3),FALSE),""),"")</f>
        <v/>
      </c>
      <c r="AB85" s="191" t="str">
        <f t="shared" si="14"/>
        <v/>
      </c>
    </row>
    <row r="86" spans="14:28" x14ac:dyDescent="0.15">
      <c r="N86" s="94"/>
      <c r="O86" s="94"/>
      <c r="P86" s="94"/>
      <c r="V86" s="92" t="str">
        <f>'M1'!C83</f>
        <v>DESIGN</v>
      </c>
      <c r="W86" s="92" t="str">
        <f>'M1'!D83</f>
        <v>(NON-UXGD) Game Concept</v>
      </c>
      <c r="X86" s="189" t="str">
        <f>_xlfn.IFNA(IF('M1'!E83&lt;&gt;"",VLOOKUP('M1'!E83,RUBRICTYPE,2,FALSE),""),"")</f>
        <v/>
      </c>
      <c r="Y86" s="189" t="str">
        <f t="shared" si="13"/>
        <v/>
      </c>
      <c r="Z86" s="189">
        <f>_xlfn.IFNA(IF('M1'!J83="WAIVED",IF(X86&lt;0,0,X86),0),"")</f>
        <v>0</v>
      </c>
      <c r="AA86" s="190" t="str">
        <f>_xlfn.IFNA(IF('M1'!J83&lt;&gt;"",VLOOKUP('M1'!J83,INPUT,IF(X86&lt;0,2,3),FALSE),""),"")</f>
        <v/>
      </c>
      <c r="AB86" s="191" t="str">
        <f t="shared" si="14"/>
        <v/>
      </c>
    </row>
    <row r="87" spans="14:28" x14ac:dyDescent="0.15">
      <c r="N87" s="94"/>
      <c r="O87" s="94"/>
      <c r="P87" s="94"/>
      <c r="V87" s="92" t="str">
        <f>'M1'!C84</f>
        <v>DESIGN</v>
      </c>
      <c r="W87" s="92" t="str">
        <f>'M1'!D84</f>
        <v>(NON-UXGD) Game Concept</v>
      </c>
      <c r="X87" s="189" t="str">
        <f>_xlfn.IFNA(IF('M1'!E84&lt;&gt;"",VLOOKUP('M1'!E84,RUBRICTYPE,2,FALSE),""),"")</f>
        <v/>
      </c>
      <c r="Y87" s="189" t="str">
        <f t="shared" ref="Y87:Y150" si="22">_xlfn.IFNA(IF(X87&gt;0,X87,0),"")</f>
        <v/>
      </c>
      <c r="Z87" s="189">
        <f>_xlfn.IFNA(IF('M1'!J84="WAIVED",IF(X87&lt;0,0,X87),0),"")</f>
        <v>0</v>
      </c>
      <c r="AA87" s="190" t="str">
        <f>_xlfn.IFNA(IF('M1'!J84&lt;&gt;"",VLOOKUP('M1'!J84,INPUT,IF(X87&lt;0,2,3),FALSE),""),"")</f>
        <v/>
      </c>
      <c r="AB87" s="191" t="str">
        <f t="shared" ref="AB87:AB150" si="23">_xlfn.IFNA(IF(X87&lt;&gt;"",X87*AA87,""),"")</f>
        <v/>
      </c>
    </row>
    <row r="88" spans="14:28" x14ac:dyDescent="0.15">
      <c r="N88" s="94"/>
      <c r="O88" s="94"/>
      <c r="P88" s="94"/>
      <c r="V88" s="92" t="str">
        <f>'M1'!C85</f>
        <v>DESIGN</v>
      </c>
      <c r="W88" s="92" t="str">
        <f>'M1'!D85</f>
        <v>(NON-UXGD) Game Concept</v>
      </c>
      <c r="X88" s="189" t="str">
        <f>_xlfn.IFNA(IF('M1'!E85&lt;&gt;"",VLOOKUP('M1'!E85,RUBRICTYPE,2,FALSE),""),"")</f>
        <v/>
      </c>
      <c r="Y88" s="189" t="str">
        <f t="shared" si="22"/>
        <v/>
      </c>
      <c r="Z88" s="189">
        <f>_xlfn.IFNA(IF('M1'!J85="WAIVED",IF(X88&lt;0,0,X88),0),"")</f>
        <v>0</v>
      </c>
      <c r="AA88" s="190" t="str">
        <f>_xlfn.IFNA(IF('M1'!J85&lt;&gt;"",VLOOKUP('M1'!J85,INPUT,IF(X88&lt;0,2,3),FALSE),""),"")</f>
        <v/>
      </c>
      <c r="AB88" s="191" t="str">
        <f t="shared" si="23"/>
        <v/>
      </c>
    </row>
    <row r="89" spans="14:28" x14ac:dyDescent="0.15">
      <c r="N89" s="94"/>
      <c r="O89" s="94"/>
      <c r="P89" s="94"/>
      <c r="V89" s="92" t="str">
        <f>'M1'!C86</f>
        <v>DESIGN</v>
      </c>
      <c r="W89" s="92" t="str">
        <f>'M1'!D86</f>
        <v>(NON-UXGD) Game Concept</v>
      </c>
      <c r="X89" s="189" t="str">
        <f>_xlfn.IFNA(IF('M1'!E86&lt;&gt;"",VLOOKUP('M1'!E86,RUBRICTYPE,2,FALSE),""),"")</f>
        <v/>
      </c>
      <c r="Y89" s="189" t="str">
        <f t="shared" si="22"/>
        <v/>
      </c>
      <c r="Z89" s="189">
        <f>_xlfn.IFNA(IF('M1'!J86="WAIVED",IF(X89&lt;0,0,X89),0),"")</f>
        <v>0</v>
      </c>
      <c r="AA89" s="190" t="str">
        <f>_xlfn.IFNA(IF('M1'!J86&lt;&gt;"",VLOOKUP('M1'!J86,INPUT,IF(X89&lt;0,2,3),FALSE),""),"")</f>
        <v/>
      </c>
      <c r="AB89" s="191" t="str">
        <f t="shared" si="23"/>
        <v/>
      </c>
    </row>
    <row r="90" spans="14:28" x14ac:dyDescent="0.15">
      <c r="N90" s="94"/>
      <c r="O90" s="94"/>
      <c r="P90" s="94"/>
      <c r="V90" s="92" t="str">
        <f>'M1'!C87</f>
        <v>DESIGN</v>
      </c>
      <c r="W90" s="92" t="str">
        <f>'M1'!D87</f>
        <v>(NON-UXGD) Game Concept</v>
      </c>
      <c r="X90" s="189" t="str">
        <f>_xlfn.IFNA(IF('M1'!E87&lt;&gt;"",VLOOKUP('M1'!E87,RUBRICTYPE,2,FALSE),""),"")</f>
        <v/>
      </c>
      <c r="Y90" s="189" t="str">
        <f t="shared" si="22"/>
        <v/>
      </c>
      <c r="Z90" s="189">
        <f>_xlfn.IFNA(IF('M1'!J87="WAIVED",IF(X90&lt;0,0,X90),0),"")</f>
        <v>0</v>
      </c>
      <c r="AA90" s="190" t="str">
        <f>_xlfn.IFNA(IF('M1'!J87&lt;&gt;"",VLOOKUP('M1'!J87,INPUT,IF(X90&lt;0,2,3),FALSE),""),"")</f>
        <v/>
      </c>
      <c r="AB90" s="191" t="str">
        <f t="shared" si="23"/>
        <v/>
      </c>
    </row>
    <row r="91" spans="14:28" x14ac:dyDescent="0.15">
      <c r="N91" s="94"/>
      <c r="O91" s="94"/>
      <c r="P91" s="94"/>
      <c r="V91" s="92" t="str">
        <f>'M1'!C88</f>
        <v>DESIGN</v>
      </c>
      <c r="W91" s="92" t="str">
        <f>'M1'!D88</f>
        <v>(NON-UXGD) Game Concept</v>
      </c>
      <c r="X91" s="189" t="str">
        <f>_xlfn.IFNA(IF('M1'!E88&lt;&gt;"",VLOOKUP('M1'!E88,RUBRICTYPE,2,FALSE),""),"")</f>
        <v/>
      </c>
      <c r="Y91" s="189" t="str">
        <f t="shared" si="22"/>
        <v/>
      </c>
      <c r="Z91" s="189">
        <f>_xlfn.IFNA(IF('M1'!J88="WAIVED",IF(X91&lt;0,0,X91),0),"")</f>
        <v>0</v>
      </c>
      <c r="AA91" s="190" t="str">
        <f>_xlfn.IFNA(IF('M1'!J88&lt;&gt;"",VLOOKUP('M1'!J88,INPUT,IF(X91&lt;0,2,3),FALSE),""),"")</f>
        <v/>
      </c>
      <c r="AB91" s="191" t="str">
        <f t="shared" si="23"/>
        <v/>
      </c>
    </row>
    <row r="92" spans="14:28" x14ac:dyDescent="0.15">
      <c r="N92" s="94"/>
      <c r="O92" s="94"/>
      <c r="P92" s="94"/>
      <c r="V92" s="92" t="str">
        <f>'M1'!C89</f>
        <v>DESIGN</v>
      </c>
      <c r="W92" s="92" t="str">
        <f>'M1'!D89</f>
        <v>(NON-UXGD) Game Concept</v>
      </c>
      <c r="X92" s="189" t="str">
        <f>_xlfn.IFNA(IF('M1'!E89&lt;&gt;"",VLOOKUP('M1'!E89,RUBRICTYPE,2,FALSE),""),"")</f>
        <v/>
      </c>
      <c r="Y92" s="189" t="str">
        <f t="shared" si="22"/>
        <v/>
      </c>
      <c r="Z92" s="189">
        <f>_xlfn.IFNA(IF('M1'!J89="WAIVED",IF(X92&lt;0,0,X92),0),"")</f>
        <v>0</v>
      </c>
      <c r="AA92" s="190" t="str">
        <f>_xlfn.IFNA(IF('M1'!J89&lt;&gt;"",VLOOKUP('M1'!J89,INPUT,IF(X92&lt;0,2,3),FALSE),""),"")</f>
        <v/>
      </c>
      <c r="AB92" s="191" t="str">
        <f t="shared" si="23"/>
        <v/>
      </c>
    </row>
    <row r="93" spans="14:28" ht="13" x14ac:dyDescent="0.15">
      <c r="N93" s="94"/>
      <c r="O93" s="94"/>
      <c r="P93" s="94"/>
      <c r="V93" s="92">
        <f>'M1'!C90</f>
        <v>0</v>
      </c>
      <c r="W93" s="92">
        <f>'M1'!D90</f>
        <v>0</v>
      </c>
      <c r="X93" s="189" t="str">
        <f>_xlfn.IFNA(IF('M1'!E90&lt;&gt;"",VLOOKUP('M1'!E90,RUBRICTYPE,2,FALSE),""),"")</f>
        <v/>
      </c>
      <c r="Y93" s="189" t="str">
        <f t="shared" si="22"/>
        <v/>
      </c>
      <c r="Z93" s="189">
        <f>_xlfn.IFNA(IF('M1'!J90="WAIVED",IF(X93&lt;0,0,X93),0),"")</f>
        <v>0</v>
      </c>
      <c r="AA93" s="190" t="str">
        <f>_xlfn.IFNA(IF('M1'!J90&lt;&gt;"",VLOOKUP('M1'!J90,INPUT,IF(X93&lt;0,2,3),FALSE),""),"")</f>
        <v/>
      </c>
      <c r="AB93" s="191" t="str">
        <f t="shared" si="23"/>
        <v/>
      </c>
    </row>
    <row r="94" spans="14:28" ht="13" x14ac:dyDescent="0.15">
      <c r="N94" s="94"/>
      <c r="O94" s="94"/>
      <c r="P94" s="94"/>
      <c r="V94" s="92">
        <f>'M1'!C91</f>
        <v>0</v>
      </c>
      <c r="W94" s="92">
        <f>'M1'!D91</f>
        <v>0</v>
      </c>
      <c r="X94" s="189" t="str">
        <f>_xlfn.IFNA(IF('M1'!E91&lt;&gt;"",VLOOKUP('M1'!E91,RUBRICTYPE,2,FALSE),""),"")</f>
        <v/>
      </c>
      <c r="Y94" s="189" t="str">
        <f t="shared" si="22"/>
        <v/>
      </c>
      <c r="Z94" s="189">
        <f>_xlfn.IFNA(IF('M1'!J91="WAIVED",IF(X94&lt;0,0,X94),0),"")</f>
        <v>0</v>
      </c>
      <c r="AA94" s="190" t="str">
        <f>_xlfn.IFNA(IF('M1'!J91&lt;&gt;"",VLOOKUP('M1'!J91,INPUT,IF(X94&lt;0,2,3),FALSE),""),"")</f>
        <v/>
      </c>
      <c r="AB94" s="191" t="str">
        <f t="shared" si="23"/>
        <v/>
      </c>
    </row>
    <row r="95" spans="14:28" ht="13" x14ac:dyDescent="0.15">
      <c r="N95" s="94"/>
      <c r="O95" s="94"/>
      <c r="P95" s="94"/>
      <c r="V95" s="92" t="str">
        <f>'M1'!C92</f>
        <v>Category</v>
      </c>
      <c r="W95" s="92">
        <f>'M1'!D92</f>
        <v>0</v>
      </c>
      <c r="X95" s="189" t="str">
        <f>_xlfn.IFNA(IF('M1'!E92&lt;&gt;"",VLOOKUP('M1'!E92,RUBRICTYPE,2,FALSE),""),"")</f>
        <v/>
      </c>
      <c r="Y95" s="189" t="str">
        <f t="shared" si="22"/>
        <v/>
      </c>
      <c r="Z95" s="189">
        <f>_xlfn.IFNA(IF('M1'!J92="WAIVED",IF(X95&lt;0,0,X95),0),"")</f>
        <v>0</v>
      </c>
      <c r="AA95" s="190" t="str">
        <f>_xlfn.IFNA(IF('M1'!J92&lt;&gt;"",VLOOKUP('M1'!J92,INPUT,IF(X95&lt;0,2,3),FALSE),""),"")</f>
        <v/>
      </c>
      <c r="AB95" s="191" t="str">
        <f t="shared" si="23"/>
        <v/>
      </c>
    </row>
    <row r="96" spans="14:28" x14ac:dyDescent="0.15">
      <c r="N96" s="94"/>
      <c r="O96" s="94"/>
      <c r="P96" s="94"/>
      <c r="V96" s="92" t="str">
        <f>'M1'!C93</f>
        <v>DESIGN</v>
      </c>
      <c r="W96" s="92" t="str">
        <f>'M1'!D93</f>
        <v>(Non-UXGD) Game Prototype</v>
      </c>
      <c r="X96" s="189" t="str">
        <f>_xlfn.IFNA(IF('M1'!E93&lt;&gt;"",VLOOKUP('M1'!E93,RUBRICTYPE,2,FALSE),""),"")</f>
        <v/>
      </c>
      <c r="Y96" s="189" t="str">
        <f t="shared" si="22"/>
        <v/>
      </c>
      <c r="Z96" s="189">
        <f>_xlfn.IFNA(IF('M1'!J93="WAIVED",IF(X96&lt;0,0,X96),0),"")</f>
        <v>0</v>
      </c>
      <c r="AA96" s="190" t="str">
        <f>_xlfn.IFNA(IF('M1'!J93&lt;&gt;"",VLOOKUP('M1'!J93,INPUT,IF(X96&lt;0,2,3),FALSE),""),"")</f>
        <v/>
      </c>
      <c r="AB96" s="191" t="str">
        <f t="shared" si="23"/>
        <v/>
      </c>
    </row>
    <row r="97" spans="14:28" x14ac:dyDescent="0.15">
      <c r="N97" s="94"/>
      <c r="O97" s="94"/>
      <c r="P97" s="94"/>
      <c r="V97" s="92" t="str">
        <f>'M1'!C94</f>
        <v>DESIGN</v>
      </c>
      <c r="W97" s="92" t="str">
        <f>'M1'!D94</f>
        <v>(Non-UXGD) Game Prototype</v>
      </c>
      <c r="X97" s="189" t="str">
        <f>_xlfn.IFNA(IF('M1'!E94&lt;&gt;"",VLOOKUP('M1'!E94,RUBRICTYPE,2,FALSE),""),"")</f>
        <v/>
      </c>
      <c r="Y97" s="189" t="str">
        <f t="shared" si="22"/>
        <v/>
      </c>
      <c r="Z97" s="189">
        <f>_xlfn.IFNA(IF('M1'!J94="WAIVED",IF(X97&lt;0,0,X97),0),"")</f>
        <v>0</v>
      </c>
      <c r="AA97" s="190" t="str">
        <f>_xlfn.IFNA(IF('M1'!J94&lt;&gt;"",VLOOKUP('M1'!J94,INPUT,IF(X97&lt;0,2,3),FALSE),""),"")</f>
        <v/>
      </c>
      <c r="AB97" s="191" t="str">
        <f t="shared" si="23"/>
        <v/>
      </c>
    </row>
    <row r="98" spans="14:28" ht="13" x14ac:dyDescent="0.15">
      <c r="N98" s="94"/>
      <c r="O98" s="94"/>
      <c r="P98" s="94"/>
      <c r="V98" s="92">
        <f>'M1'!C95</f>
        <v>0</v>
      </c>
      <c r="W98" s="92">
        <f>'M1'!D95</f>
        <v>0</v>
      </c>
      <c r="X98" s="189" t="str">
        <f>_xlfn.IFNA(IF('M1'!E95&lt;&gt;"",VLOOKUP('M1'!E95,RUBRICTYPE,2,FALSE),""),"")</f>
        <v/>
      </c>
      <c r="Y98" s="189" t="str">
        <f t="shared" si="22"/>
        <v/>
      </c>
      <c r="Z98" s="189">
        <f>_xlfn.IFNA(IF('M1'!J95="WAIVED",IF(X98&lt;0,0,X98),0),"")</f>
        <v>0</v>
      </c>
      <c r="AA98" s="190" t="str">
        <f>_xlfn.IFNA(IF('M1'!J95&lt;&gt;"",VLOOKUP('M1'!J95,INPUT,IF(X98&lt;0,2,3),FALSE),""),"")</f>
        <v/>
      </c>
      <c r="AB98" s="191" t="str">
        <f t="shared" si="23"/>
        <v/>
      </c>
    </row>
    <row r="99" spans="14:28" ht="13" x14ac:dyDescent="0.15">
      <c r="N99" s="94"/>
      <c r="O99" s="94"/>
      <c r="P99" s="94"/>
      <c r="V99" s="92">
        <f>'M1'!C96</f>
        <v>0</v>
      </c>
      <c r="W99" s="92">
        <f>'M1'!D96</f>
        <v>0</v>
      </c>
      <c r="X99" s="189" t="str">
        <f>_xlfn.IFNA(IF('M1'!E96&lt;&gt;"",VLOOKUP('M1'!E96,RUBRICTYPE,2,FALSE),""),"")</f>
        <v/>
      </c>
      <c r="Y99" s="189" t="str">
        <f t="shared" si="22"/>
        <v/>
      </c>
      <c r="Z99" s="189">
        <f>_xlfn.IFNA(IF('M1'!J96="WAIVED",IF(X99&lt;0,0,X99),0),"")</f>
        <v>0</v>
      </c>
      <c r="AA99" s="190" t="str">
        <f>_xlfn.IFNA(IF('M1'!J96&lt;&gt;"",VLOOKUP('M1'!J96,INPUT,IF(X99&lt;0,2,3),FALSE),""),"")</f>
        <v/>
      </c>
      <c r="AB99" s="191" t="str">
        <f t="shared" si="23"/>
        <v/>
      </c>
    </row>
    <row r="100" spans="14:28" ht="13" x14ac:dyDescent="0.15">
      <c r="N100" s="94"/>
      <c r="O100" s="94"/>
      <c r="P100" s="94"/>
      <c r="V100" s="92" t="str">
        <f>'M1'!C97</f>
        <v>Category</v>
      </c>
      <c r="W100" s="92">
        <f>'M1'!D97</f>
        <v>0</v>
      </c>
      <c r="X100" s="189" t="str">
        <f>_xlfn.IFNA(IF('M1'!E97&lt;&gt;"",VLOOKUP('M1'!E97,RUBRICTYPE,2,FALSE),""),"")</f>
        <v/>
      </c>
      <c r="Y100" s="189" t="str">
        <f t="shared" si="22"/>
        <v/>
      </c>
      <c r="Z100" s="189">
        <f>_xlfn.IFNA(IF('M1'!J97="WAIVED",IF(X100&lt;0,0,X100),0),"")</f>
        <v>0</v>
      </c>
      <c r="AA100" s="190" t="str">
        <f>_xlfn.IFNA(IF('M1'!J97&lt;&gt;"",VLOOKUP('M1'!J97,INPUT,IF(X100&lt;0,2,3),FALSE),""),"")</f>
        <v/>
      </c>
      <c r="AB100" s="191" t="str">
        <f t="shared" si="23"/>
        <v/>
      </c>
    </row>
    <row r="101" spans="14:28" x14ac:dyDescent="0.15">
      <c r="N101" s="94"/>
      <c r="O101" s="94"/>
      <c r="P101" s="94"/>
      <c r="V101" s="92" t="str">
        <f>'M1'!C98</f>
        <v>ART-BFA</v>
      </c>
      <c r="W101" s="92" t="str">
        <f>'M1'!D98</f>
        <v>Art Proof of Concept</v>
      </c>
      <c r="X101" s="189" t="str">
        <f>_xlfn.IFNA(IF('M1'!E98&lt;&gt;"",VLOOKUP('M1'!E98,RUBRICTYPE,2,FALSE),""),"")</f>
        <v/>
      </c>
      <c r="Y101" s="189" t="str">
        <f t="shared" si="22"/>
        <v/>
      </c>
      <c r="Z101" s="189">
        <f>_xlfn.IFNA(IF('M1'!J98="WAIVED",IF(X101&lt;0,0,X101),0),"")</f>
        <v>0</v>
      </c>
      <c r="AA101" s="190" t="str">
        <f>_xlfn.IFNA(IF('M1'!J98&lt;&gt;"",VLOOKUP('M1'!J98,INPUT,IF(X101&lt;0,2,3),FALSE),""),"")</f>
        <v/>
      </c>
      <c r="AB101" s="191" t="str">
        <f t="shared" si="23"/>
        <v/>
      </c>
    </row>
    <row r="102" spans="14:28" x14ac:dyDescent="0.15">
      <c r="N102" s="94"/>
      <c r="O102" s="94"/>
      <c r="P102" s="94"/>
      <c r="V102" s="92" t="str">
        <f>'M1'!C99</f>
        <v>ART-BFA</v>
      </c>
      <c r="W102" s="92" t="str">
        <f>'M1'!D99</f>
        <v>Art Proof of Concept</v>
      </c>
      <c r="X102" s="189" t="str">
        <f>_xlfn.IFNA(IF('M1'!E99&lt;&gt;"",VLOOKUP('M1'!E99,RUBRICTYPE,2,FALSE),""),"")</f>
        <v/>
      </c>
      <c r="Y102" s="189" t="str">
        <f t="shared" si="22"/>
        <v/>
      </c>
      <c r="Z102" s="189">
        <f>_xlfn.IFNA(IF('M1'!J99="WAIVED",IF(X102&lt;0,0,X102),0),"")</f>
        <v>0</v>
      </c>
      <c r="AA102" s="190" t="str">
        <f>_xlfn.IFNA(IF('M1'!J99&lt;&gt;"",VLOOKUP('M1'!J99,INPUT,IF(X102&lt;0,2,3),FALSE),""),"")</f>
        <v/>
      </c>
      <c r="AB102" s="191" t="str">
        <f t="shared" si="23"/>
        <v/>
      </c>
    </row>
    <row r="103" spans="14:28" x14ac:dyDescent="0.15">
      <c r="N103" s="94"/>
      <c r="O103" s="94"/>
      <c r="P103" s="94"/>
      <c r="V103" s="92" t="str">
        <f>'M1'!C100</f>
        <v>ART-BFA</v>
      </c>
      <c r="W103" s="92" t="str">
        <f>'M1'!D100</f>
        <v>Art Proof of Concept</v>
      </c>
      <c r="X103" s="189" t="str">
        <f>_xlfn.IFNA(IF('M1'!E100&lt;&gt;"",VLOOKUP('M1'!E100,RUBRICTYPE,2,FALSE),""),"")</f>
        <v/>
      </c>
      <c r="Y103" s="189" t="str">
        <f t="shared" si="22"/>
        <v/>
      </c>
      <c r="Z103" s="189">
        <f>_xlfn.IFNA(IF('M1'!J100="WAIVED",IF(X103&lt;0,0,X103),0),"")</f>
        <v>0</v>
      </c>
      <c r="AA103" s="190" t="str">
        <f>_xlfn.IFNA(IF('M1'!J100&lt;&gt;"",VLOOKUP('M1'!J100,INPUT,IF(X103&lt;0,2,3),FALSE),""),"")</f>
        <v/>
      </c>
      <c r="AB103" s="191" t="str">
        <f t="shared" si="23"/>
        <v/>
      </c>
    </row>
    <row r="104" spans="14:28" x14ac:dyDescent="0.15">
      <c r="N104" s="94"/>
      <c r="O104" s="94"/>
      <c r="P104" s="94"/>
      <c r="V104" s="92" t="str">
        <f>'M1'!C101</f>
        <v>ART-BFA</v>
      </c>
      <c r="W104" s="92" t="str">
        <f>'M1'!D101</f>
        <v>Art Proof of Concept</v>
      </c>
      <c r="X104" s="189" t="str">
        <f>_xlfn.IFNA(IF('M1'!E101&lt;&gt;"",VLOOKUP('M1'!E101,RUBRICTYPE,2,FALSE),""),"")</f>
        <v/>
      </c>
      <c r="Y104" s="189" t="str">
        <f t="shared" si="22"/>
        <v/>
      </c>
      <c r="Z104" s="189">
        <f>_xlfn.IFNA(IF('M1'!J101="WAIVED",IF(X104&lt;0,0,X104),0),"")</f>
        <v>0</v>
      </c>
      <c r="AA104" s="190" t="str">
        <f>_xlfn.IFNA(IF('M1'!J101&lt;&gt;"",VLOOKUP('M1'!J101,INPUT,IF(X104&lt;0,2,3),FALSE),""),"")</f>
        <v/>
      </c>
      <c r="AB104" s="191" t="str">
        <f t="shared" si="23"/>
        <v/>
      </c>
    </row>
    <row r="105" spans="14:28" x14ac:dyDescent="0.15">
      <c r="N105" s="94"/>
      <c r="O105" s="94"/>
      <c r="P105" s="94"/>
      <c r="V105" s="92" t="str">
        <f>'M1'!C102</f>
        <v>ART-BFA</v>
      </c>
      <c r="W105" s="92" t="str">
        <f>'M1'!D102</f>
        <v>Art Proof of Concept</v>
      </c>
      <c r="X105" s="189" t="str">
        <f>_xlfn.IFNA(IF('M1'!E102&lt;&gt;"",VLOOKUP('M1'!E102,RUBRICTYPE,2,FALSE),""),"")</f>
        <v/>
      </c>
      <c r="Y105" s="189" t="str">
        <f t="shared" si="22"/>
        <v/>
      </c>
      <c r="Z105" s="189">
        <f>_xlfn.IFNA(IF('M1'!J102="WAIVED",IF(X105&lt;0,0,X105),0),"")</f>
        <v>0</v>
      </c>
      <c r="AA105" s="190" t="str">
        <f>_xlfn.IFNA(IF('M1'!J102&lt;&gt;"",VLOOKUP('M1'!J102,INPUT,IF(X105&lt;0,2,3),FALSE),""),"")</f>
        <v/>
      </c>
      <c r="AB105" s="191" t="str">
        <f t="shared" si="23"/>
        <v/>
      </c>
    </row>
    <row r="106" spans="14:28" x14ac:dyDescent="0.15">
      <c r="N106" s="94"/>
      <c r="O106" s="94"/>
      <c r="P106" s="94"/>
      <c r="V106" s="92" t="str">
        <f>'M1'!C103</f>
        <v>ART-BFA</v>
      </c>
      <c r="W106" s="92" t="str">
        <f>'M1'!D103</f>
        <v>Art Proof of Concept</v>
      </c>
      <c r="X106" s="189" t="str">
        <f>_xlfn.IFNA(IF('M1'!E103&lt;&gt;"",VLOOKUP('M1'!E103,RUBRICTYPE,2,FALSE),""),"")</f>
        <v/>
      </c>
      <c r="Y106" s="189" t="str">
        <f t="shared" si="22"/>
        <v/>
      </c>
      <c r="Z106" s="189">
        <f>_xlfn.IFNA(IF('M1'!J103="WAIVED",IF(X106&lt;0,0,X106),0),"")</f>
        <v>0</v>
      </c>
      <c r="AA106" s="190" t="str">
        <f>_xlfn.IFNA(IF('M1'!J103&lt;&gt;"",VLOOKUP('M1'!J103,INPUT,IF(X106&lt;0,2,3),FALSE),""),"")</f>
        <v/>
      </c>
      <c r="AB106" s="191" t="str">
        <f t="shared" si="23"/>
        <v/>
      </c>
    </row>
    <row r="107" spans="14:28" ht="13" x14ac:dyDescent="0.15">
      <c r="N107" s="94"/>
      <c r="O107" s="94"/>
      <c r="P107" s="94"/>
      <c r="V107" s="92">
        <f>'M1'!C104</f>
        <v>0</v>
      </c>
      <c r="W107" s="92">
        <f>'M1'!D104</f>
        <v>0</v>
      </c>
      <c r="X107" s="189" t="str">
        <f>_xlfn.IFNA(IF('M1'!E104&lt;&gt;"",VLOOKUP('M1'!E104,RUBRICTYPE,2,FALSE),""),"")</f>
        <v/>
      </c>
      <c r="Y107" s="189" t="str">
        <f t="shared" si="22"/>
        <v/>
      </c>
      <c r="Z107" s="189">
        <f>_xlfn.IFNA(IF('M1'!J104="WAIVED",IF(X107&lt;0,0,X107),0),"")</f>
        <v>0</v>
      </c>
      <c r="AA107" s="190" t="str">
        <f>_xlfn.IFNA(IF('M1'!J104&lt;&gt;"",VLOOKUP('M1'!J104,INPUT,IF(X107&lt;0,2,3),FALSE),""),"")</f>
        <v/>
      </c>
      <c r="AB107" s="191" t="str">
        <f t="shared" si="23"/>
        <v/>
      </c>
    </row>
    <row r="108" spans="14:28" ht="13" x14ac:dyDescent="0.15">
      <c r="N108" s="94"/>
      <c r="O108" s="94"/>
      <c r="P108" s="94"/>
      <c r="V108" s="92">
        <f>'M1'!C105</f>
        <v>0</v>
      </c>
      <c r="W108" s="92">
        <f>'M1'!D105</f>
        <v>0</v>
      </c>
      <c r="X108" s="189" t="str">
        <f>_xlfn.IFNA(IF('M1'!E105&lt;&gt;"",VLOOKUP('M1'!E105,RUBRICTYPE,2,FALSE),""),"")</f>
        <v/>
      </c>
      <c r="Y108" s="189" t="str">
        <f t="shared" si="22"/>
        <v/>
      </c>
      <c r="Z108" s="189">
        <f>_xlfn.IFNA(IF('M1'!J105="WAIVED",IF(X108&lt;0,0,X108),0),"")</f>
        <v>0</v>
      </c>
      <c r="AA108" s="190" t="str">
        <f>_xlfn.IFNA(IF('M1'!J105&lt;&gt;"",VLOOKUP('M1'!J105,INPUT,IF(X108&lt;0,2,3),FALSE),""),"")</f>
        <v/>
      </c>
      <c r="AB108" s="191" t="str">
        <f t="shared" si="23"/>
        <v/>
      </c>
    </row>
    <row r="109" spans="14:28" ht="13" x14ac:dyDescent="0.15">
      <c r="N109" s="94"/>
      <c r="O109" s="94"/>
      <c r="P109" s="94"/>
      <c r="V109" s="92" t="str">
        <f>'M1'!C106</f>
        <v>Category</v>
      </c>
      <c r="W109" s="92">
        <f>'M1'!D106</f>
        <v>0</v>
      </c>
      <c r="X109" s="189" t="str">
        <f>_xlfn.IFNA(IF('M1'!E106&lt;&gt;"",VLOOKUP('M1'!E106,RUBRICTYPE,2,FALSE),""),"")</f>
        <v/>
      </c>
      <c r="Y109" s="189" t="str">
        <f t="shared" si="22"/>
        <v/>
      </c>
      <c r="Z109" s="189">
        <f>_xlfn.IFNA(IF('M1'!J106="WAIVED",IF(X109&lt;0,0,X109),0),"")</f>
        <v>0</v>
      </c>
      <c r="AA109" s="190" t="str">
        <f>_xlfn.IFNA(IF('M1'!J106&lt;&gt;"",VLOOKUP('M1'!J106,INPUT,IF(X109&lt;0,2,3),FALSE),""),"")</f>
        <v/>
      </c>
      <c r="AB109" s="191" t="str">
        <f t="shared" si="23"/>
        <v/>
      </c>
    </row>
    <row r="110" spans="14:28" x14ac:dyDescent="0.15">
      <c r="N110" s="94"/>
      <c r="O110" s="94"/>
      <c r="P110" s="94"/>
      <c r="V110" s="92" t="str">
        <f>'M1'!C107</f>
        <v>ART-BFA</v>
      </c>
      <c r="W110" s="92" t="str">
        <f>'M1'!D107</f>
        <v>Concepts - Characters</v>
      </c>
      <c r="X110" s="189" t="str">
        <f>_xlfn.IFNA(IF('M1'!E107&lt;&gt;"",VLOOKUP('M1'!E107,RUBRICTYPE,2,FALSE),""),"")</f>
        <v/>
      </c>
      <c r="Y110" s="189" t="str">
        <f t="shared" si="22"/>
        <v/>
      </c>
      <c r="Z110" s="189">
        <f>_xlfn.IFNA(IF('M1'!J107="WAIVED",IF(X110&lt;0,0,X110),0),"")</f>
        <v>0</v>
      </c>
      <c r="AA110" s="190" t="str">
        <f>_xlfn.IFNA(IF('M1'!J107&lt;&gt;"",VLOOKUP('M1'!J107,INPUT,IF(X110&lt;0,2,3),FALSE),""),"")</f>
        <v/>
      </c>
      <c r="AB110" s="191" t="str">
        <f t="shared" si="23"/>
        <v/>
      </c>
    </row>
    <row r="111" spans="14:28" x14ac:dyDescent="0.15">
      <c r="N111" s="94"/>
      <c r="O111" s="94"/>
      <c r="P111" s="94"/>
      <c r="V111" s="92" t="str">
        <f>'M1'!C108</f>
        <v>ART-BFA</v>
      </c>
      <c r="W111" s="92" t="str">
        <f>'M1'!D108</f>
        <v>Concepts - Characters</v>
      </c>
      <c r="X111" s="189" t="str">
        <f>_xlfn.IFNA(IF('M1'!E108&lt;&gt;"",VLOOKUP('M1'!E108,RUBRICTYPE,2,FALSE),""),"")</f>
        <v/>
      </c>
      <c r="Y111" s="189" t="str">
        <f t="shared" si="22"/>
        <v/>
      </c>
      <c r="Z111" s="189">
        <f>_xlfn.IFNA(IF('M1'!J108="WAIVED",IF(X111&lt;0,0,X111),0),"")</f>
        <v>0</v>
      </c>
      <c r="AA111" s="190" t="str">
        <f>_xlfn.IFNA(IF('M1'!J108&lt;&gt;"",VLOOKUP('M1'!J108,INPUT,IF(X111&lt;0,2,3),FALSE),""),"")</f>
        <v/>
      </c>
      <c r="AB111" s="191" t="str">
        <f t="shared" si="23"/>
        <v/>
      </c>
    </row>
    <row r="112" spans="14:28" x14ac:dyDescent="0.15">
      <c r="N112" s="94"/>
      <c r="O112" s="94"/>
      <c r="P112" s="94"/>
      <c r="V112" s="92" t="str">
        <f>'M1'!C109</f>
        <v>ART-BFA</v>
      </c>
      <c r="W112" s="92" t="str">
        <f>'M1'!D109</f>
        <v>Concepts - Characters</v>
      </c>
      <c r="X112" s="189" t="str">
        <f>_xlfn.IFNA(IF('M1'!E109&lt;&gt;"",VLOOKUP('M1'!E109,RUBRICTYPE,2,FALSE),""),"")</f>
        <v/>
      </c>
      <c r="Y112" s="189" t="str">
        <f t="shared" si="22"/>
        <v/>
      </c>
      <c r="Z112" s="189">
        <f>_xlfn.IFNA(IF('M1'!J109="WAIVED",IF(X112&lt;0,0,X112),0),"")</f>
        <v>0</v>
      </c>
      <c r="AA112" s="190" t="str">
        <f>_xlfn.IFNA(IF('M1'!J109&lt;&gt;"",VLOOKUP('M1'!J109,INPUT,IF(X112&lt;0,2,3),FALSE),""),"")</f>
        <v/>
      </c>
      <c r="AB112" s="191" t="str">
        <f t="shared" si="23"/>
        <v/>
      </c>
    </row>
    <row r="113" spans="14:28" x14ac:dyDescent="0.15">
      <c r="N113" s="94"/>
      <c r="O113" s="94"/>
      <c r="P113" s="94"/>
      <c r="V113" s="92" t="str">
        <f>'M1'!C110</f>
        <v>ART-BFA</v>
      </c>
      <c r="W113" s="92" t="str">
        <f>'M1'!D110</f>
        <v>Concepts - Characters</v>
      </c>
      <c r="X113" s="189" t="str">
        <f>_xlfn.IFNA(IF('M1'!E110&lt;&gt;"",VLOOKUP('M1'!E110,RUBRICTYPE,2,FALSE),""),"")</f>
        <v/>
      </c>
      <c r="Y113" s="189" t="str">
        <f t="shared" si="22"/>
        <v/>
      </c>
      <c r="Z113" s="189">
        <f>_xlfn.IFNA(IF('M1'!J110="WAIVED",IF(X113&lt;0,0,X113),0),"")</f>
        <v>0</v>
      </c>
      <c r="AA113" s="190" t="str">
        <f>_xlfn.IFNA(IF('M1'!J110&lt;&gt;"",VLOOKUP('M1'!J110,INPUT,IF(X113&lt;0,2,3),FALSE),""),"")</f>
        <v/>
      </c>
      <c r="AB113" s="191" t="str">
        <f t="shared" si="23"/>
        <v/>
      </c>
    </row>
    <row r="114" spans="14:28" x14ac:dyDescent="0.15">
      <c r="N114" s="94"/>
      <c r="O114" s="94"/>
      <c r="P114" s="94"/>
      <c r="V114" s="92" t="str">
        <f>'M1'!C111</f>
        <v>ART-BFA</v>
      </c>
      <c r="W114" s="92" t="str">
        <f>'M1'!D111</f>
        <v>Concepts - Characters</v>
      </c>
      <c r="X114" s="189" t="str">
        <f>_xlfn.IFNA(IF('M1'!E111&lt;&gt;"",VLOOKUP('M1'!E111,RUBRICTYPE,2,FALSE),""),"")</f>
        <v/>
      </c>
      <c r="Y114" s="189" t="str">
        <f t="shared" si="22"/>
        <v/>
      </c>
      <c r="Z114" s="189">
        <f>_xlfn.IFNA(IF('M1'!J111="WAIVED",IF(X114&lt;0,0,X114),0),"")</f>
        <v>0</v>
      </c>
      <c r="AA114" s="190" t="str">
        <f>_xlfn.IFNA(IF('M1'!J111&lt;&gt;"",VLOOKUP('M1'!J111,INPUT,IF(X114&lt;0,2,3),FALSE),""),"")</f>
        <v/>
      </c>
      <c r="AB114" s="191" t="str">
        <f t="shared" si="23"/>
        <v/>
      </c>
    </row>
    <row r="115" spans="14:28" ht="13" x14ac:dyDescent="0.15">
      <c r="N115" s="94"/>
      <c r="O115" s="94"/>
      <c r="P115" s="94"/>
      <c r="V115" s="92">
        <f>'M1'!C112</f>
        <v>0</v>
      </c>
      <c r="W115" s="92">
        <f>'M1'!D112</f>
        <v>0</v>
      </c>
      <c r="X115" s="189" t="str">
        <f>_xlfn.IFNA(IF('M1'!E112&lt;&gt;"",VLOOKUP('M1'!E112,RUBRICTYPE,2,FALSE),""),"")</f>
        <v/>
      </c>
      <c r="Y115" s="189" t="str">
        <f t="shared" si="22"/>
        <v/>
      </c>
      <c r="Z115" s="189">
        <f>_xlfn.IFNA(IF('M1'!J112="WAIVED",IF(X115&lt;0,0,X115),0),"")</f>
        <v>0</v>
      </c>
      <c r="AA115" s="190" t="str">
        <f>_xlfn.IFNA(IF('M1'!J112&lt;&gt;"",VLOOKUP('M1'!J112,INPUT,IF(X115&lt;0,2,3),FALSE),""),"")</f>
        <v/>
      </c>
      <c r="AB115" s="191" t="str">
        <f t="shared" si="23"/>
        <v/>
      </c>
    </row>
    <row r="116" spans="14:28" ht="13" x14ac:dyDescent="0.15">
      <c r="N116" s="94"/>
      <c r="O116" s="94"/>
      <c r="P116" s="94"/>
      <c r="V116" s="92">
        <f>'M1'!C113</f>
        <v>0</v>
      </c>
      <c r="W116" s="92">
        <f>'M1'!D113</f>
        <v>0</v>
      </c>
      <c r="X116" s="189" t="str">
        <f>_xlfn.IFNA(IF('M1'!E113&lt;&gt;"",VLOOKUP('M1'!E113,RUBRICTYPE,2,FALSE),""),"")</f>
        <v/>
      </c>
      <c r="Y116" s="189" t="str">
        <f t="shared" si="22"/>
        <v/>
      </c>
      <c r="Z116" s="189">
        <f>_xlfn.IFNA(IF('M1'!J113="WAIVED",IF(X116&lt;0,0,X116),0),"")</f>
        <v>0</v>
      </c>
      <c r="AA116" s="190" t="str">
        <f>_xlfn.IFNA(IF('M1'!J113&lt;&gt;"",VLOOKUP('M1'!J113,INPUT,IF(X116&lt;0,2,3),FALSE),""),"")</f>
        <v/>
      </c>
      <c r="AB116" s="191" t="str">
        <f t="shared" si="23"/>
        <v/>
      </c>
    </row>
    <row r="117" spans="14:28" ht="13" x14ac:dyDescent="0.15">
      <c r="N117" s="94"/>
      <c r="O117" s="94"/>
      <c r="P117" s="94"/>
      <c r="V117" s="92" t="str">
        <f>'M1'!C114</f>
        <v>Category</v>
      </c>
      <c r="W117" s="92">
        <f>'M1'!D114</f>
        <v>0</v>
      </c>
      <c r="X117" s="189" t="str">
        <f>_xlfn.IFNA(IF('M1'!E114&lt;&gt;"",VLOOKUP('M1'!E114,RUBRICTYPE,2,FALSE),""),"")</f>
        <v/>
      </c>
      <c r="Y117" s="189" t="str">
        <f t="shared" si="22"/>
        <v/>
      </c>
      <c r="Z117" s="189">
        <f>_xlfn.IFNA(IF('M1'!J114="WAIVED",IF(X117&lt;0,0,X117),0),"")</f>
        <v>0</v>
      </c>
      <c r="AA117" s="190" t="str">
        <f>_xlfn.IFNA(IF('M1'!J114&lt;&gt;"",VLOOKUP('M1'!J114,INPUT,IF(X117&lt;0,2,3),FALSE),""),"")</f>
        <v/>
      </c>
      <c r="AB117" s="191" t="str">
        <f t="shared" si="23"/>
        <v/>
      </c>
    </row>
    <row r="118" spans="14:28" x14ac:dyDescent="0.15">
      <c r="N118" s="94"/>
      <c r="O118" s="94"/>
      <c r="P118" s="94"/>
      <c r="V118" s="92" t="str">
        <f>'M1'!C115</f>
        <v>ART-BFA</v>
      </c>
      <c r="W118" s="92" t="str">
        <f>'M1'!D115</f>
        <v>Concepts - Environment, Props &amp; VFX</v>
      </c>
      <c r="X118" s="189" t="str">
        <f>_xlfn.IFNA(IF('M1'!E115&lt;&gt;"",VLOOKUP('M1'!E115,RUBRICTYPE,2,FALSE),""),"")</f>
        <v/>
      </c>
      <c r="Y118" s="189" t="str">
        <f t="shared" si="22"/>
        <v/>
      </c>
      <c r="Z118" s="189">
        <f>_xlfn.IFNA(IF('M1'!J115="WAIVED",IF(X118&lt;0,0,X118),0),"")</f>
        <v>0</v>
      </c>
      <c r="AA118" s="190" t="str">
        <f>_xlfn.IFNA(IF('M1'!J115&lt;&gt;"",VLOOKUP('M1'!J115,INPUT,IF(X118&lt;0,2,3),FALSE),""),"")</f>
        <v/>
      </c>
      <c r="AB118" s="191" t="str">
        <f t="shared" si="23"/>
        <v/>
      </c>
    </row>
    <row r="119" spans="14:28" x14ac:dyDescent="0.15">
      <c r="N119" s="94"/>
      <c r="O119" s="94"/>
      <c r="P119" s="94"/>
      <c r="V119" s="92" t="str">
        <f>'M1'!C116</f>
        <v>ART-BFA</v>
      </c>
      <c r="W119" s="92" t="str">
        <f>'M1'!D116</f>
        <v>Concepts - Environment, Props &amp; VFX</v>
      </c>
      <c r="X119" s="189" t="str">
        <f>_xlfn.IFNA(IF('M1'!E116&lt;&gt;"",VLOOKUP('M1'!E116,RUBRICTYPE,2,FALSE),""),"")</f>
        <v/>
      </c>
      <c r="Y119" s="189" t="str">
        <f t="shared" si="22"/>
        <v/>
      </c>
      <c r="Z119" s="189">
        <f>_xlfn.IFNA(IF('M1'!J116="WAIVED",IF(X119&lt;0,0,X119),0),"")</f>
        <v>0</v>
      </c>
      <c r="AA119" s="190" t="str">
        <f>_xlfn.IFNA(IF('M1'!J116&lt;&gt;"",VLOOKUP('M1'!J116,INPUT,IF(X119&lt;0,2,3),FALSE),""),"")</f>
        <v/>
      </c>
      <c r="AB119" s="191" t="str">
        <f t="shared" si="23"/>
        <v/>
      </c>
    </row>
    <row r="120" spans="14:28" x14ac:dyDescent="0.15">
      <c r="N120" s="94"/>
      <c r="O120" s="94"/>
      <c r="P120" s="94"/>
      <c r="V120" s="92" t="str">
        <f>'M1'!C117</f>
        <v>ART-BFA</v>
      </c>
      <c r="W120" s="92" t="str">
        <f>'M1'!D117</f>
        <v>Concepts - Environment, Props &amp; VFX</v>
      </c>
      <c r="X120" s="189" t="str">
        <f>_xlfn.IFNA(IF('M1'!E117&lt;&gt;"",VLOOKUP('M1'!E117,RUBRICTYPE,2,FALSE),""),"")</f>
        <v/>
      </c>
      <c r="Y120" s="189" t="str">
        <f t="shared" si="22"/>
        <v/>
      </c>
      <c r="Z120" s="189">
        <f>_xlfn.IFNA(IF('M1'!J117="WAIVED",IF(X120&lt;0,0,X120),0),"")</f>
        <v>0</v>
      </c>
      <c r="AA120" s="190" t="str">
        <f>_xlfn.IFNA(IF('M1'!J117&lt;&gt;"",VLOOKUP('M1'!J117,INPUT,IF(X120&lt;0,2,3),FALSE),""),"")</f>
        <v/>
      </c>
      <c r="AB120" s="191" t="str">
        <f t="shared" si="23"/>
        <v/>
      </c>
    </row>
    <row r="121" spans="14:28" x14ac:dyDescent="0.15">
      <c r="N121" s="94"/>
      <c r="O121" s="94"/>
      <c r="P121" s="94"/>
      <c r="V121" s="92" t="str">
        <f>'M1'!C118</f>
        <v>ART-BFA</v>
      </c>
      <c r="W121" s="92" t="str">
        <f>'M1'!D118</f>
        <v>Concepts - Environment, Props &amp; VFX</v>
      </c>
      <c r="X121" s="189" t="str">
        <f>_xlfn.IFNA(IF('M1'!E118&lt;&gt;"",VLOOKUP('M1'!E118,RUBRICTYPE,2,FALSE),""),"")</f>
        <v/>
      </c>
      <c r="Y121" s="189" t="str">
        <f t="shared" si="22"/>
        <v/>
      </c>
      <c r="Z121" s="189">
        <f>_xlfn.IFNA(IF('M1'!J118="WAIVED",IF(X121&lt;0,0,X121),0),"")</f>
        <v>0</v>
      </c>
      <c r="AA121" s="190" t="str">
        <f>_xlfn.IFNA(IF('M1'!J118&lt;&gt;"",VLOOKUP('M1'!J118,INPUT,IF(X121&lt;0,2,3),FALSE),""),"")</f>
        <v/>
      </c>
      <c r="AB121" s="191" t="str">
        <f t="shared" si="23"/>
        <v/>
      </c>
    </row>
    <row r="122" spans="14:28" x14ac:dyDescent="0.15">
      <c r="N122" s="94"/>
      <c r="O122" s="94"/>
      <c r="P122" s="94"/>
      <c r="V122" s="92" t="str">
        <f>'M1'!C119</f>
        <v>ART-BFA</v>
      </c>
      <c r="W122" s="92" t="str">
        <f>'M1'!D119</f>
        <v>Concepts - Environment, Props &amp; VFX</v>
      </c>
      <c r="X122" s="189" t="str">
        <f>_xlfn.IFNA(IF('M1'!E119&lt;&gt;"",VLOOKUP('M1'!E119,RUBRICTYPE,2,FALSE),""),"")</f>
        <v/>
      </c>
      <c r="Y122" s="189" t="str">
        <f t="shared" si="22"/>
        <v/>
      </c>
      <c r="Z122" s="189">
        <f>_xlfn.IFNA(IF('M1'!J119="WAIVED",IF(X122&lt;0,0,X122),0),"")</f>
        <v>0</v>
      </c>
      <c r="AA122" s="190" t="str">
        <f>_xlfn.IFNA(IF('M1'!J119&lt;&gt;"",VLOOKUP('M1'!J119,INPUT,IF(X122&lt;0,2,3),FALSE),""),"")</f>
        <v/>
      </c>
      <c r="AB122" s="191" t="str">
        <f t="shared" si="23"/>
        <v/>
      </c>
    </row>
    <row r="123" spans="14:28" ht="13" x14ac:dyDescent="0.15">
      <c r="N123" s="94"/>
      <c r="O123" s="94"/>
      <c r="P123" s="94"/>
      <c r="V123" s="92">
        <f>'M1'!C120</f>
        <v>0</v>
      </c>
      <c r="W123" s="92">
        <f>'M1'!D120</f>
        <v>0</v>
      </c>
      <c r="X123" s="189" t="str">
        <f>_xlfn.IFNA(IF('M1'!E120&lt;&gt;"",VLOOKUP('M1'!E120,RUBRICTYPE,2,FALSE),""),"")</f>
        <v/>
      </c>
      <c r="Y123" s="189" t="str">
        <f t="shared" si="22"/>
        <v/>
      </c>
      <c r="Z123" s="189">
        <f>_xlfn.IFNA(IF('M1'!J120="WAIVED",IF(X123&lt;0,0,X123),0),"")</f>
        <v>0</v>
      </c>
      <c r="AA123" s="190" t="str">
        <f>_xlfn.IFNA(IF('M1'!J120&lt;&gt;"",VLOOKUP('M1'!J120,INPUT,IF(X123&lt;0,2,3),FALSE),""),"")</f>
        <v/>
      </c>
      <c r="AB123" s="191" t="str">
        <f t="shared" si="23"/>
        <v/>
      </c>
    </row>
    <row r="124" spans="14:28" ht="13" x14ac:dyDescent="0.15">
      <c r="N124" s="94"/>
      <c r="O124" s="94"/>
      <c r="P124" s="94"/>
      <c r="V124" s="92">
        <f>'M1'!C121</f>
        <v>0</v>
      </c>
      <c r="W124" s="92">
        <f>'M1'!D121</f>
        <v>0</v>
      </c>
      <c r="X124" s="189" t="str">
        <f>_xlfn.IFNA(IF('M1'!E121&lt;&gt;"",VLOOKUP('M1'!E121,RUBRICTYPE,2,FALSE),""),"")</f>
        <v/>
      </c>
      <c r="Y124" s="189" t="str">
        <f t="shared" si="22"/>
        <v/>
      </c>
      <c r="Z124" s="189">
        <f>_xlfn.IFNA(IF('M1'!J121="WAIVED",IF(X124&lt;0,0,X124),0),"")</f>
        <v>0</v>
      </c>
      <c r="AA124" s="190" t="str">
        <f>_xlfn.IFNA(IF('M1'!J121&lt;&gt;"",VLOOKUP('M1'!J121,INPUT,IF(X124&lt;0,2,3),FALSE),""),"")</f>
        <v/>
      </c>
      <c r="AB124" s="191" t="str">
        <f t="shared" si="23"/>
        <v/>
      </c>
    </row>
    <row r="125" spans="14:28" ht="13" x14ac:dyDescent="0.15">
      <c r="N125" s="94"/>
      <c r="O125" s="94"/>
      <c r="P125" s="94"/>
      <c r="V125" s="92" t="str">
        <f>'M1'!C122</f>
        <v>Category</v>
      </c>
      <c r="W125" s="92">
        <f>'M1'!D122</f>
        <v>0</v>
      </c>
      <c r="X125" s="189" t="str">
        <f>_xlfn.IFNA(IF('M1'!E122&lt;&gt;"",VLOOKUP('M1'!E122,RUBRICTYPE,2,FALSE),""),"")</f>
        <v/>
      </c>
      <c r="Y125" s="189" t="str">
        <f t="shared" si="22"/>
        <v/>
      </c>
      <c r="Z125" s="189">
        <f>_xlfn.IFNA(IF('M1'!J122="WAIVED",IF(X125&lt;0,0,X125),0),"")</f>
        <v>0</v>
      </c>
      <c r="AA125" s="190" t="str">
        <f>_xlfn.IFNA(IF('M1'!J122&lt;&gt;"",VLOOKUP('M1'!J122,INPUT,IF(X125&lt;0,2,3),FALSE),""),"")</f>
        <v/>
      </c>
      <c r="AB125" s="191" t="str">
        <f t="shared" si="23"/>
        <v/>
      </c>
    </row>
    <row r="126" spans="14:28" x14ac:dyDescent="0.15">
      <c r="N126" s="94"/>
      <c r="O126" s="94"/>
      <c r="P126" s="94"/>
      <c r="V126" s="92" t="str">
        <f>'M1'!C123</f>
        <v>ART-BFA</v>
      </c>
      <c r="W126" s="92" t="str">
        <f>'M1'!D123</f>
        <v>Concepts - UI Design</v>
      </c>
      <c r="X126" s="189" t="str">
        <f>_xlfn.IFNA(IF('M1'!E123&lt;&gt;"",VLOOKUP('M1'!E123,RUBRICTYPE,2,FALSE),""),"")</f>
        <v/>
      </c>
      <c r="Y126" s="189" t="str">
        <f t="shared" si="22"/>
        <v/>
      </c>
      <c r="Z126" s="189">
        <f>_xlfn.IFNA(IF('M1'!J123="WAIVED",IF(X126&lt;0,0,X126),0),"")</f>
        <v>0</v>
      </c>
      <c r="AA126" s="190" t="str">
        <f>_xlfn.IFNA(IF('M1'!J123&lt;&gt;"",VLOOKUP('M1'!J123,INPUT,IF(X126&lt;0,2,3),FALSE),""),"")</f>
        <v/>
      </c>
      <c r="AB126" s="191" t="str">
        <f t="shared" si="23"/>
        <v/>
      </c>
    </row>
    <row r="127" spans="14:28" x14ac:dyDescent="0.15">
      <c r="N127" s="94"/>
      <c r="O127" s="94"/>
      <c r="P127" s="94"/>
      <c r="V127" s="92" t="str">
        <f>'M1'!C124</f>
        <v>ART-BFA</v>
      </c>
      <c r="W127" s="92" t="str">
        <f>'M1'!D124</f>
        <v>Concepts - UI Design</v>
      </c>
      <c r="X127" s="189" t="str">
        <f>_xlfn.IFNA(IF('M1'!E124&lt;&gt;"",VLOOKUP('M1'!E124,RUBRICTYPE,2,FALSE),""),"")</f>
        <v/>
      </c>
      <c r="Y127" s="189" t="str">
        <f t="shared" si="22"/>
        <v/>
      </c>
      <c r="Z127" s="189">
        <f>_xlfn.IFNA(IF('M1'!J124="WAIVED",IF(X127&lt;0,0,X127),0),"")</f>
        <v>0</v>
      </c>
      <c r="AA127" s="190" t="str">
        <f>_xlfn.IFNA(IF('M1'!J124&lt;&gt;"",VLOOKUP('M1'!J124,INPUT,IF(X127&lt;0,2,3),FALSE),""),"")</f>
        <v/>
      </c>
      <c r="AB127" s="191" t="str">
        <f t="shared" si="23"/>
        <v/>
      </c>
    </row>
    <row r="128" spans="14:28" x14ac:dyDescent="0.15">
      <c r="N128" s="94"/>
      <c r="O128" s="94"/>
      <c r="P128" s="94"/>
      <c r="V128" s="92" t="str">
        <f>'M1'!C125</f>
        <v>ART-BFA</v>
      </c>
      <c r="W128" s="92" t="str">
        <f>'M1'!D125</f>
        <v>Concepts - UI Design</v>
      </c>
      <c r="X128" s="189" t="str">
        <f>_xlfn.IFNA(IF('M1'!E125&lt;&gt;"",VLOOKUP('M1'!E125,RUBRICTYPE,2,FALSE),""),"")</f>
        <v/>
      </c>
      <c r="Y128" s="189" t="str">
        <f t="shared" si="22"/>
        <v/>
      </c>
      <c r="Z128" s="189">
        <f>_xlfn.IFNA(IF('M1'!J125="WAIVED",IF(X128&lt;0,0,X128),0),"")</f>
        <v>0</v>
      </c>
      <c r="AA128" s="190" t="str">
        <f>_xlfn.IFNA(IF('M1'!J125&lt;&gt;"",VLOOKUP('M1'!J125,INPUT,IF(X128&lt;0,2,3),FALSE),""),"")</f>
        <v/>
      </c>
      <c r="AB128" s="191" t="str">
        <f t="shared" si="23"/>
        <v/>
      </c>
    </row>
    <row r="129" spans="14:28" x14ac:dyDescent="0.15">
      <c r="N129" s="94"/>
      <c r="O129" s="94"/>
      <c r="P129" s="94"/>
      <c r="V129" s="92" t="str">
        <f>'M1'!C126</f>
        <v>ART-BFA</v>
      </c>
      <c r="W129" s="92" t="str">
        <f>'M1'!D126</f>
        <v>Concepts - UI Design</v>
      </c>
      <c r="X129" s="189" t="str">
        <f>_xlfn.IFNA(IF('M1'!E126&lt;&gt;"",VLOOKUP('M1'!E126,RUBRICTYPE,2,FALSE),""),"")</f>
        <v/>
      </c>
      <c r="Y129" s="189" t="str">
        <f t="shared" si="22"/>
        <v/>
      </c>
      <c r="Z129" s="189">
        <f>_xlfn.IFNA(IF('M1'!J126="WAIVED",IF(X129&lt;0,0,X129),0),"")</f>
        <v>0</v>
      </c>
      <c r="AA129" s="190" t="str">
        <f>_xlfn.IFNA(IF('M1'!J126&lt;&gt;"",VLOOKUP('M1'!J126,INPUT,IF(X129&lt;0,2,3),FALSE),""),"")</f>
        <v/>
      </c>
      <c r="AB129" s="191" t="str">
        <f t="shared" si="23"/>
        <v/>
      </c>
    </row>
    <row r="130" spans="14:28" ht="13" x14ac:dyDescent="0.15">
      <c r="N130" s="94"/>
      <c r="O130" s="94"/>
      <c r="P130" s="94"/>
      <c r="V130" s="92">
        <f>'M1'!C127</f>
        <v>0</v>
      </c>
      <c r="W130" s="92">
        <f>'M1'!D127</f>
        <v>0</v>
      </c>
      <c r="X130" s="189" t="str">
        <f>_xlfn.IFNA(IF('M1'!E127&lt;&gt;"",VLOOKUP('M1'!E127,RUBRICTYPE,2,FALSE),""),"")</f>
        <v/>
      </c>
      <c r="Y130" s="189" t="str">
        <f t="shared" si="22"/>
        <v/>
      </c>
      <c r="Z130" s="189">
        <f>_xlfn.IFNA(IF('M1'!J127="WAIVED",IF(X130&lt;0,0,X130),0),"")</f>
        <v>0</v>
      </c>
      <c r="AA130" s="190" t="str">
        <f>_xlfn.IFNA(IF('M1'!J127&lt;&gt;"",VLOOKUP('M1'!J127,INPUT,IF(X130&lt;0,2,3),FALSE),""),"")</f>
        <v/>
      </c>
      <c r="AB130" s="191" t="str">
        <f t="shared" si="23"/>
        <v/>
      </c>
    </row>
    <row r="131" spans="14:28" ht="13" x14ac:dyDescent="0.15">
      <c r="N131" s="94"/>
      <c r="O131" s="94"/>
      <c r="P131" s="94"/>
      <c r="V131" s="92">
        <f>'M1'!C128</f>
        <v>0</v>
      </c>
      <c r="W131" s="92">
        <f>'M1'!D128</f>
        <v>0</v>
      </c>
      <c r="X131" s="189" t="str">
        <f>_xlfn.IFNA(IF('M1'!E128&lt;&gt;"",VLOOKUP('M1'!E128,RUBRICTYPE,2,FALSE),""),"")</f>
        <v/>
      </c>
      <c r="Y131" s="189" t="str">
        <f t="shared" si="22"/>
        <v/>
      </c>
      <c r="Z131" s="189">
        <f>_xlfn.IFNA(IF('M1'!J128="WAIVED",IF(X131&lt;0,0,X131),0),"")</f>
        <v>0</v>
      </c>
      <c r="AA131" s="190" t="str">
        <f>_xlfn.IFNA(IF('M1'!J128&lt;&gt;"",VLOOKUP('M1'!J128,INPUT,IF(X131&lt;0,2,3),FALSE),""),"")</f>
        <v/>
      </c>
      <c r="AB131" s="191" t="str">
        <f t="shared" si="23"/>
        <v/>
      </c>
    </row>
    <row r="132" spans="14:28" ht="13" x14ac:dyDescent="0.15">
      <c r="N132" s="94"/>
      <c r="O132" s="94"/>
      <c r="P132" s="94"/>
      <c r="V132" s="92" t="str">
        <f>'M1'!C129</f>
        <v>Category</v>
      </c>
      <c r="W132" s="92">
        <f>'M1'!D129</f>
        <v>0</v>
      </c>
      <c r="X132" s="189" t="str">
        <f>_xlfn.IFNA(IF('M1'!E129&lt;&gt;"",VLOOKUP('M1'!E129,RUBRICTYPE,2,FALSE),""),"")</f>
        <v/>
      </c>
      <c r="Y132" s="189" t="str">
        <f t="shared" si="22"/>
        <v/>
      </c>
      <c r="Z132" s="189">
        <f>_xlfn.IFNA(IF('M1'!J129="WAIVED",IF(X132&lt;0,0,X132),0),"")</f>
        <v>0</v>
      </c>
      <c r="AA132" s="190" t="str">
        <f>_xlfn.IFNA(IF('M1'!J129&lt;&gt;"",VLOOKUP('M1'!J129,INPUT,IF(X132&lt;0,2,3),FALSE),""),"")</f>
        <v/>
      </c>
      <c r="AB132" s="191" t="str">
        <f t="shared" si="23"/>
        <v/>
      </c>
    </row>
    <row r="133" spans="14:28" x14ac:dyDescent="0.15">
      <c r="N133" s="94"/>
      <c r="O133" s="94"/>
      <c r="P133" s="94"/>
      <c r="V133" s="92" t="str">
        <f>'M1'!C130</f>
        <v>ART</v>
      </c>
      <c r="W133" s="92" t="str">
        <f>'M1'!D130</f>
        <v>(NON-BFA) Art Proof of Concept</v>
      </c>
      <c r="X133" s="189" t="str">
        <f>_xlfn.IFNA(IF('M1'!E130&lt;&gt;"",VLOOKUP('M1'!E130,RUBRICTYPE,2,FALSE),""),"")</f>
        <v/>
      </c>
      <c r="Y133" s="189" t="str">
        <f t="shared" si="22"/>
        <v/>
      </c>
      <c r="Z133" s="189">
        <f>_xlfn.IFNA(IF('M1'!J130="WAIVED",IF(X133&lt;0,0,X133),0),"")</f>
        <v>0</v>
      </c>
      <c r="AA133" s="190" t="str">
        <f>_xlfn.IFNA(IF('M1'!J130&lt;&gt;"",VLOOKUP('M1'!J130,INPUT,IF(X133&lt;0,2,3),FALSE),""),"")</f>
        <v/>
      </c>
      <c r="AB133" s="191" t="str">
        <f t="shared" si="23"/>
        <v/>
      </c>
    </row>
    <row r="134" spans="14:28" x14ac:dyDescent="0.15">
      <c r="N134" s="94"/>
      <c r="O134" s="94"/>
      <c r="P134" s="94"/>
      <c r="V134" s="92" t="str">
        <f>'M1'!C131</f>
        <v>ART</v>
      </c>
      <c r="W134" s="92" t="str">
        <f>'M1'!D131</f>
        <v>(NON-BFA) Art Proof of Concept</v>
      </c>
      <c r="X134" s="189" t="str">
        <f>_xlfn.IFNA(IF('M1'!E131&lt;&gt;"",VLOOKUP('M1'!E131,RUBRICTYPE,2,FALSE),""),"")</f>
        <v/>
      </c>
      <c r="Y134" s="189" t="str">
        <f t="shared" si="22"/>
        <v/>
      </c>
      <c r="Z134" s="189">
        <f>_xlfn.IFNA(IF('M1'!J131="WAIVED",IF(X134&lt;0,0,X134),0),"")</f>
        <v>0</v>
      </c>
      <c r="AA134" s="190" t="str">
        <f>_xlfn.IFNA(IF('M1'!J131&lt;&gt;"",VLOOKUP('M1'!J131,INPUT,IF(X134&lt;0,2,3),FALSE),""),"")</f>
        <v/>
      </c>
      <c r="AB134" s="191" t="str">
        <f t="shared" si="23"/>
        <v/>
      </c>
    </row>
    <row r="135" spans="14:28" x14ac:dyDescent="0.15">
      <c r="N135" s="94"/>
      <c r="O135" s="94"/>
      <c r="P135" s="94"/>
      <c r="V135" s="92" t="str">
        <f>'M1'!C132</f>
        <v>ART</v>
      </c>
      <c r="W135" s="92" t="str">
        <f>'M1'!D132</f>
        <v>(NON-BFA) Art Proof of Concept</v>
      </c>
      <c r="X135" s="189" t="str">
        <f>_xlfn.IFNA(IF('M1'!E132&lt;&gt;"",VLOOKUP('M1'!E132,RUBRICTYPE,2,FALSE),""),"")</f>
        <v/>
      </c>
      <c r="Y135" s="189" t="str">
        <f t="shared" si="22"/>
        <v/>
      </c>
      <c r="Z135" s="189">
        <f>_xlfn.IFNA(IF('M1'!J132="WAIVED",IF(X135&lt;0,0,X135),0),"")</f>
        <v>0</v>
      </c>
      <c r="AA135" s="190" t="str">
        <f>_xlfn.IFNA(IF('M1'!J132&lt;&gt;"",VLOOKUP('M1'!J132,INPUT,IF(X135&lt;0,2,3),FALSE),""),"")</f>
        <v/>
      </c>
      <c r="AB135" s="191" t="str">
        <f t="shared" si="23"/>
        <v/>
      </c>
    </row>
    <row r="136" spans="14:28" x14ac:dyDescent="0.15">
      <c r="N136" s="94"/>
      <c r="O136" s="94"/>
      <c r="P136" s="94"/>
      <c r="V136" s="92" t="str">
        <f>'M1'!C133</f>
        <v>ART</v>
      </c>
      <c r="W136" s="92" t="str">
        <f>'M1'!D133</f>
        <v>(NON-BFA) Art Proof of Concept</v>
      </c>
      <c r="X136" s="189" t="str">
        <f>_xlfn.IFNA(IF('M1'!E133&lt;&gt;"",VLOOKUP('M1'!E133,RUBRICTYPE,2,FALSE),""),"")</f>
        <v/>
      </c>
      <c r="Y136" s="189" t="str">
        <f t="shared" si="22"/>
        <v/>
      </c>
      <c r="Z136" s="189">
        <f>_xlfn.IFNA(IF('M1'!J133="WAIVED",IF(X136&lt;0,0,X136),0),"")</f>
        <v>0</v>
      </c>
      <c r="AA136" s="190" t="str">
        <f>_xlfn.IFNA(IF('M1'!J133&lt;&gt;"",VLOOKUP('M1'!J133,INPUT,IF(X136&lt;0,2,3),FALSE),""),"")</f>
        <v/>
      </c>
      <c r="AB136" s="191" t="str">
        <f t="shared" si="23"/>
        <v/>
      </c>
    </row>
    <row r="137" spans="14:28" x14ac:dyDescent="0.15">
      <c r="N137" s="94"/>
      <c r="O137" s="94"/>
      <c r="P137" s="94"/>
      <c r="V137" s="92" t="str">
        <f>'M1'!C134</f>
        <v>ART</v>
      </c>
      <c r="W137" s="92" t="str">
        <f>'M1'!D134</f>
        <v>(NON-BFA) Art Proof of Concept</v>
      </c>
      <c r="X137" s="189" t="str">
        <f>_xlfn.IFNA(IF('M1'!E134&lt;&gt;"",VLOOKUP('M1'!E134,RUBRICTYPE,2,FALSE),""),"")</f>
        <v/>
      </c>
      <c r="Y137" s="189" t="str">
        <f t="shared" si="22"/>
        <v/>
      </c>
      <c r="Z137" s="189">
        <f>_xlfn.IFNA(IF('M1'!J134="WAIVED",IF(X137&lt;0,0,X137),0),"")</f>
        <v>0</v>
      </c>
      <c r="AA137" s="190" t="str">
        <f>_xlfn.IFNA(IF('M1'!J134&lt;&gt;"",VLOOKUP('M1'!J134,INPUT,IF(X137&lt;0,2,3),FALSE),""),"")</f>
        <v/>
      </c>
      <c r="AB137" s="191" t="str">
        <f t="shared" si="23"/>
        <v/>
      </c>
    </row>
    <row r="138" spans="14:28" x14ac:dyDescent="0.15">
      <c r="N138" s="94"/>
      <c r="O138" s="94"/>
      <c r="P138" s="94"/>
      <c r="V138" s="92" t="str">
        <f>'M1'!C135</f>
        <v>ART</v>
      </c>
      <c r="W138" s="92" t="str">
        <f>'M1'!D135</f>
        <v>(NON-BFA) Art Proof of Concept</v>
      </c>
      <c r="X138" s="189" t="str">
        <f>_xlfn.IFNA(IF('M1'!E135&lt;&gt;"",VLOOKUP('M1'!E135,RUBRICTYPE,2,FALSE),""),"")</f>
        <v/>
      </c>
      <c r="Y138" s="189" t="str">
        <f t="shared" si="22"/>
        <v/>
      </c>
      <c r="Z138" s="189">
        <f>_xlfn.IFNA(IF('M1'!J135="WAIVED",IF(X138&lt;0,0,X138),0),"")</f>
        <v>0</v>
      </c>
      <c r="AA138" s="190" t="str">
        <f>_xlfn.IFNA(IF('M1'!J135&lt;&gt;"",VLOOKUP('M1'!J135,INPUT,IF(X138&lt;0,2,3),FALSE),""),"")</f>
        <v/>
      </c>
      <c r="AB138" s="191" t="str">
        <f t="shared" si="23"/>
        <v/>
      </c>
    </row>
    <row r="139" spans="14:28" ht="13" x14ac:dyDescent="0.15">
      <c r="N139" s="94"/>
      <c r="O139" s="94"/>
      <c r="P139" s="94"/>
      <c r="V139" s="92">
        <f>'M1'!C136</f>
        <v>0</v>
      </c>
      <c r="W139" s="92">
        <f>'M1'!D136</f>
        <v>0</v>
      </c>
      <c r="X139" s="189" t="str">
        <f>_xlfn.IFNA(IF('M1'!E136&lt;&gt;"",VLOOKUP('M1'!E136,RUBRICTYPE,2,FALSE),""),"")</f>
        <v/>
      </c>
      <c r="Y139" s="189" t="str">
        <f t="shared" si="22"/>
        <v/>
      </c>
      <c r="Z139" s="189">
        <f>_xlfn.IFNA(IF('M1'!J136="WAIVED",IF(X139&lt;0,0,X139),0),"")</f>
        <v>0</v>
      </c>
      <c r="AA139" s="190" t="str">
        <f>_xlfn.IFNA(IF('M1'!J136&lt;&gt;"",VLOOKUP('M1'!J136,INPUT,IF(X139&lt;0,2,3),FALSE),""),"")</f>
        <v/>
      </c>
      <c r="AB139" s="191" t="str">
        <f t="shared" si="23"/>
        <v/>
      </c>
    </row>
    <row r="140" spans="14:28" ht="13" x14ac:dyDescent="0.15">
      <c r="N140" s="94"/>
      <c r="O140" s="94"/>
      <c r="P140" s="94"/>
      <c r="V140" s="92">
        <f>'M1'!C137</f>
        <v>0</v>
      </c>
      <c r="W140" s="92">
        <f>'M1'!D137</f>
        <v>0</v>
      </c>
      <c r="X140" s="189" t="str">
        <f>_xlfn.IFNA(IF('M1'!E137&lt;&gt;"",VLOOKUP('M1'!E137,RUBRICTYPE,2,FALSE),""),"")</f>
        <v/>
      </c>
      <c r="Y140" s="189" t="str">
        <f t="shared" si="22"/>
        <v/>
      </c>
      <c r="Z140" s="189">
        <f>_xlfn.IFNA(IF('M1'!J137="WAIVED",IF(X140&lt;0,0,X140),0),"")</f>
        <v>0</v>
      </c>
      <c r="AA140" s="190" t="str">
        <f>_xlfn.IFNA(IF('M1'!J137&lt;&gt;"",VLOOKUP('M1'!J137,INPUT,IF(X140&lt;0,2,3),FALSE),""),"")</f>
        <v/>
      </c>
      <c r="AB140" s="191" t="str">
        <f t="shared" si="23"/>
        <v/>
      </c>
    </row>
    <row r="141" spans="14:28" ht="13" x14ac:dyDescent="0.15">
      <c r="N141" s="94"/>
      <c r="O141" s="94"/>
      <c r="P141" s="94"/>
      <c r="V141" s="92" t="str">
        <f>'M1'!C138</f>
        <v>Category</v>
      </c>
      <c r="W141" s="92">
        <f>'M1'!D138</f>
        <v>0</v>
      </c>
      <c r="X141" s="189" t="str">
        <f>_xlfn.IFNA(IF('M1'!E138&lt;&gt;"",VLOOKUP('M1'!E138,RUBRICTYPE,2,FALSE),""),"")</f>
        <v/>
      </c>
      <c r="Y141" s="189" t="str">
        <f t="shared" si="22"/>
        <v/>
      </c>
      <c r="Z141" s="189">
        <f>_xlfn.IFNA(IF('M1'!J138="WAIVED",IF(X141&lt;0,0,X141),0),"")</f>
        <v>0</v>
      </c>
      <c r="AA141" s="190" t="str">
        <f>_xlfn.IFNA(IF('M1'!J138&lt;&gt;"",VLOOKUP('M1'!J138,INPUT,IF(X141&lt;0,2,3),FALSE),""),"")</f>
        <v/>
      </c>
      <c r="AB141" s="191" t="str">
        <f t="shared" si="23"/>
        <v/>
      </c>
    </row>
    <row r="142" spans="14:28" x14ac:dyDescent="0.15">
      <c r="N142" s="94"/>
      <c r="O142" s="94"/>
      <c r="P142" s="94"/>
      <c r="V142" s="92" t="str">
        <f>'M1'!C139</f>
        <v>TEAM</v>
      </c>
      <c r="W142" s="92" t="str">
        <f>'M1'!D139</f>
        <v>Submission</v>
      </c>
      <c r="X142" s="189" t="str">
        <f>_xlfn.IFNA(IF('M1'!E139&lt;&gt;"",VLOOKUP('M1'!E139,RUBRICTYPE,2,FALSE),""),"")</f>
        <v/>
      </c>
      <c r="Y142" s="189" t="str">
        <f t="shared" si="22"/>
        <v/>
      </c>
      <c r="Z142" s="189">
        <f>_xlfn.IFNA(IF('M1'!J139="WAIVED",IF(X142&lt;0,0,X142),0),"")</f>
        <v>0</v>
      </c>
      <c r="AA142" s="190" t="str">
        <f>_xlfn.IFNA(IF('M1'!J139&lt;&gt;"",VLOOKUP('M1'!J139,INPUT,IF(X142&lt;0,2,3),FALSE),""),"")</f>
        <v/>
      </c>
      <c r="AB142" s="191" t="str">
        <f t="shared" si="23"/>
        <v/>
      </c>
    </row>
    <row r="143" spans="14:28" x14ac:dyDescent="0.15">
      <c r="N143" s="94"/>
      <c r="O143" s="94"/>
      <c r="P143" s="94"/>
      <c r="V143" s="92" t="str">
        <f>'M1'!C140</f>
        <v>TEAM</v>
      </c>
      <c r="W143" s="92" t="str">
        <f>'M1'!D140</f>
        <v>Submission</v>
      </c>
      <c r="X143" s="189" t="str">
        <f>_xlfn.IFNA(IF('M1'!E140&lt;&gt;"",VLOOKUP('M1'!E140,RUBRICTYPE,2,FALSE),""),"")</f>
        <v/>
      </c>
      <c r="Y143" s="189" t="str">
        <f t="shared" si="22"/>
        <v/>
      </c>
      <c r="Z143" s="189">
        <f>_xlfn.IFNA(IF('M1'!J140="WAIVED",IF(X143&lt;0,0,X143),0),"")</f>
        <v>0</v>
      </c>
      <c r="AA143" s="190" t="str">
        <f>_xlfn.IFNA(IF('M1'!J140&lt;&gt;"",VLOOKUP('M1'!J140,INPUT,IF(X143&lt;0,2,3),FALSE),""),"")</f>
        <v/>
      </c>
      <c r="AB143" s="191" t="str">
        <f t="shared" si="23"/>
        <v/>
      </c>
    </row>
    <row r="144" spans="14:28" x14ac:dyDescent="0.15">
      <c r="N144" s="94"/>
      <c r="O144" s="94"/>
      <c r="P144" s="94"/>
      <c r="V144" s="92" t="str">
        <f>'M1'!C141</f>
        <v>TEAM</v>
      </c>
      <c r="W144" s="92" t="str">
        <f>'M1'!D141</f>
        <v>Submission</v>
      </c>
      <c r="X144" s="189" t="str">
        <f>_xlfn.IFNA(IF('M1'!E141&lt;&gt;"",VLOOKUP('M1'!E141,RUBRICTYPE,2,FALSE),""),"")</f>
        <v/>
      </c>
      <c r="Y144" s="189" t="str">
        <f t="shared" si="22"/>
        <v/>
      </c>
      <c r="Z144" s="189">
        <f>_xlfn.IFNA(IF('M1'!J141="WAIVED",IF(X144&lt;0,0,X144),0),"")</f>
        <v>0</v>
      </c>
      <c r="AA144" s="190" t="str">
        <f>_xlfn.IFNA(IF('M1'!J141&lt;&gt;"",VLOOKUP('M1'!J141,INPUT,IF(X144&lt;0,2,3),FALSE),""),"")</f>
        <v/>
      </c>
      <c r="AB144" s="191" t="str">
        <f t="shared" si="23"/>
        <v/>
      </c>
    </row>
    <row r="145" spans="14:28" x14ac:dyDescent="0.15">
      <c r="N145" s="94"/>
      <c r="O145" s="94"/>
      <c r="P145" s="94"/>
      <c r="V145" s="92" t="str">
        <f>'M1'!C142</f>
        <v>TEAM</v>
      </c>
      <c r="W145" s="92" t="str">
        <f>'M1'!D142</f>
        <v>Submission</v>
      </c>
      <c r="X145" s="189" t="str">
        <f>_xlfn.IFNA(IF('M1'!E142&lt;&gt;"",VLOOKUP('M1'!E142,RUBRICTYPE,2,FALSE),""),"")</f>
        <v/>
      </c>
      <c r="Y145" s="189" t="str">
        <f t="shared" si="22"/>
        <v/>
      </c>
      <c r="Z145" s="189">
        <f>_xlfn.IFNA(IF('M1'!J142="WAIVED",IF(X145&lt;0,0,X145),0),"")</f>
        <v>0</v>
      </c>
      <c r="AA145" s="190" t="str">
        <f>_xlfn.IFNA(IF('M1'!J142&lt;&gt;"",VLOOKUP('M1'!J142,INPUT,IF(X145&lt;0,2,3),FALSE),""),"")</f>
        <v/>
      </c>
      <c r="AB145" s="191" t="str">
        <f t="shared" si="23"/>
        <v/>
      </c>
    </row>
    <row r="146" spans="14:28" x14ac:dyDescent="0.15">
      <c r="N146" s="94"/>
      <c r="O146" s="94"/>
      <c r="P146" s="94"/>
      <c r="V146" s="92" t="str">
        <f>'M1'!C143</f>
        <v>TECH</v>
      </c>
      <c r="W146" s="92" t="str">
        <f>'M1'!D143</f>
        <v>Submission</v>
      </c>
      <c r="X146" s="189" t="str">
        <f>_xlfn.IFNA(IF('M1'!E143&lt;&gt;"",VLOOKUP('M1'!E143,RUBRICTYPE,2,FALSE),""),"")</f>
        <v/>
      </c>
      <c r="Y146" s="189" t="str">
        <f t="shared" si="22"/>
        <v/>
      </c>
      <c r="Z146" s="189">
        <f>_xlfn.IFNA(IF('M1'!J143="WAIVED",IF(X146&lt;0,0,X146),0),"")</f>
        <v>0</v>
      </c>
      <c r="AA146" s="190" t="str">
        <f>_xlfn.IFNA(IF('M1'!J143&lt;&gt;"",VLOOKUP('M1'!J143,INPUT,IF(X146&lt;0,2,3),FALSE),""),"")</f>
        <v/>
      </c>
      <c r="AB146" s="191" t="str">
        <f t="shared" si="23"/>
        <v/>
      </c>
    </row>
    <row r="147" spans="14:28" x14ac:dyDescent="0.15">
      <c r="N147" s="94"/>
      <c r="O147" s="94"/>
      <c r="P147" s="94"/>
      <c r="V147" s="92" t="str">
        <f>'M1'!C144</f>
        <v>TECH</v>
      </c>
      <c r="W147" s="92" t="str">
        <f>'M1'!D144</f>
        <v>Submission</v>
      </c>
      <c r="X147" s="189" t="str">
        <f>_xlfn.IFNA(IF('M1'!E144&lt;&gt;"",VLOOKUP('M1'!E144,RUBRICTYPE,2,FALSE),""),"")</f>
        <v/>
      </c>
      <c r="Y147" s="189" t="str">
        <f t="shared" si="22"/>
        <v/>
      </c>
      <c r="Z147" s="189">
        <f>_xlfn.IFNA(IF('M1'!J144="WAIVED",IF(X147&lt;0,0,X147),0),"")</f>
        <v>0</v>
      </c>
      <c r="AA147" s="190" t="str">
        <f>_xlfn.IFNA(IF('M1'!J144&lt;&gt;"",VLOOKUP('M1'!J144,INPUT,IF(X147&lt;0,2,3),FALSE),""),"")</f>
        <v/>
      </c>
      <c r="AB147" s="191" t="str">
        <f t="shared" si="23"/>
        <v/>
      </c>
    </row>
    <row r="148" spans="14:28" x14ac:dyDescent="0.15">
      <c r="N148" s="94"/>
      <c r="O148" s="94"/>
      <c r="P148" s="94"/>
      <c r="V148" s="92" t="str">
        <f>'M1'!C145</f>
        <v>DESIGN-UXGD
DESIGN
ART</v>
      </c>
      <c r="W148" s="92" t="str">
        <f>'M1'!D145</f>
        <v>Submission</v>
      </c>
      <c r="X148" s="189" t="str">
        <f>_xlfn.IFNA(IF('M1'!E145&lt;&gt;"",VLOOKUP('M1'!E145,RUBRICTYPE,2,FALSE),""),"")</f>
        <v/>
      </c>
      <c r="Y148" s="189" t="str">
        <f t="shared" si="22"/>
        <v/>
      </c>
      <c r="Z148" s="189">
        <f>_xlfn.IFNA(IF('M1'!J145="WAIVED",IF(X148&lt;0,0,X148),0),"")</f>
        <v>0</v>
      </c>
      <c r="AA148" s="190" t="str">
        <f>_xlfn.IFNA(IF('M1'!J145&lt;&gt;"",VLOOKUP('M1'!J145,INPUT,IF(X148&lt;0,2,3),FALSE),""),"")</f>
        <v/>
      </c>
      <c r="AB148" s="191" t="str">
        <f t="shared" si="23"/>
        <v/>
      </c>
    </row>
    <row r="149" spans="14:28" x14ac:dyDescent="0.15">
      <c r="N149" s="94"/>
      <c r="O149" s="94"/>
      <c r="P149" s="94"/>
      <c r="V149" s="92" t="str">
        <f>'M1'!C146</f>
        <v>ART-BFA</v>
      </c>
      <c r="W149" s="92" t="str">
        <f>'M1'!D146</f>
        <v>Submission</v>
      </c>
      <c r="X149" s="189" t="str">
        <f>_xlfn.IFNA(IF('M1'!E146&lt;&gt;"",VLOOKUP('M1'!E146,RUBRICTYPE,2,FALSE),""),"")</f>
        <v/>
      </c>
      <c r="Y149" s="189" t="str">
        <f t="shared" si="22"/>
        <v/>
      </c>
      <c r="Z149" s="189">
        <f>_xlfn.IFNA(IF('M1'!J146="WAIVED",IF(X149&lt;0,0,X149),0),"")</f>
        <v>0</v>
      </c>
      <c r="AA149" s="190" t="str">
        <f>_xlfn.IFNA(IF('M1'!J146&lt;&gt;"",VLOOKUP('M1'!J146,INPUT,IF(X149&lt;0,2,3),FALSE),""),"")</f>
        <v/>
      </c>
      <c r="AB149" s="191" t="str">
        <f t="shared" si="23"/>
        <v/>
      </c>
    </row>
    <row r="150" spans="14:28" ht="13" x14ac:dyDescent="0.15">
      <c r="N150" s="94"/>
      <c r="O150" s="94"/>
      <c r="P150" s="94"/>
      <c r="V150" s="92">
        <f>'M1'!C147</f>
        <v>0</v>
      </c>
      <c r="W150" s="92">
        <f>'M1'!D147</f>
        <v>0</v>
      </c>
      <c r="X150" s="189" t="str">
        <f>_xlfn.IFNA(IF('M1'!E147&lt;&gt;"",VLOOKUP('M1'!E147,RUBRICTYPE,2,FALSE),""),"")</f>
        <v/>
      </c>
      <c r="Y150" s="189" t="str">
        <f t="shared" si="22"/>
        <v/>
      </c>
      <c r="Z150" s="189">
        <f>_xlfn.IFNA(IF('M1'!J147="WAIVED",IF(X150&lt;0,0,X150),0),"")</f>
        <v>0</v>
      </c>
      <c r="AA150" s="190" t="str">
        <f>_xlfn.IFNA(IF('M1'!J147&lt;&gt;"",VLOOKUP('M1'!J147,INPUT,IF(X150&lt;0,2,3),FALSE),""),"")</f>
        <v/>
      </c>
      <c r="AB150" s="191" t="str">
        <f t="shared" si="23"/>
        <v/>
      </c>
    </row>
    <row r="151" spans="14:28" ht="13" x14ac:dyDescent="0.15">
      <c r="N151" s="94"/>
      <c r="O151" s="94"/>
      <c r="P151" s="94"/>
      <c r="V151" s="92">
        <f>'M1'!C148</f>
        <v>0</v>
      </c>
      <c r="W151" s="92">
        <f>'M1'!D148</f>
        <v>0</v>
      </c>
      <c r="X151" s="189" t="str">
        <f>_xlfn.IFNA(IF('M1'!E148&lt;&gt;"",VLOOKUP('M1'!E148,RUBRICTYPE,2,FALSE),""),"")</f>
        <v/>
      </c>
      <c r="Y151" s="189" t="str">
        <f t="shared" ref="Y151:Y199" si="24">_xlfn.IFNA(IF(X151&gt;0,X151,0),"")</f>
        <v/>
      </c>
      <c r="Z151" s="189">
        <f>_xlfn.IFNA(IF('M1'!J148="WAIVED",IF(X151&lt;0,0,X151),0),"")</f>
        <v>0</v>
      </c>
      <c r="AA151" s="190" t="str">
        <f>_xlfn.IFNA(IF('M1'!J148&lt;&gt;"",VLOOKUP('M1'!J148,INPUT,IF(X151&lt;0,2,3),FALSE),""),"")</f>
        <v/>
      </c>
      <c r="AB151" s="191" t="str">
        <f t="shared" ref="AB151:AB199" si="25">_xlfn.IFNA(IF(X151&lt;&gt;"",X151*AA151,""),"")</f>
        <v/>
      </c>
    </row>
    <row r="152" spans="14:28" ht="13" x14ac:dyDescent="0.15">
      <c r="N152" s="94"/>
      <c r="O152" s="94"/>
      <c r="P152" s="94"/>
      <c r="V152" s="92" t="str">
        <f>'M1'!C149</f>
        <v>Category</v>
      </c>
      <c r="W152" s="92">
        <f>'M1'!D149</f>
        <v>0</v>
      </c>
      <c r="X152" s="189" t="str">
        <f>_xlfn.IFNA(IF('M1'!E149&lt;&gt;"",VLOOKUP('M1'!E149,RUBRICTYPE,2,FALSE),""),"")</f>
        <v/>
      </c>
      <c r="Y152" s="189" t="str">
        <f t="shared" si="24"/>
        <v/>
      </c>
      <c r="Z152" s="189">
        <f>_xlfn.IFNA(IF('M1'!J149="WAIVED",IF(X152&lt;0,0,X152),0),"")</f>
        <v>0</v>
      </c>
      <c r="AA152" s="190" t="str">
        <f>_xlfn.IFNA(IF('M1'!J149&lt;&gt;"",VLOOKUP('M1'!J149,INPUT,IF(X152&lt;0,2,3),FALSE),""),"")</f>
        <v/>
      </c>
      <c r="AB152" s="191" t="str">
        <f t="shared" si="25"/>
        <v/>
      </c>
    </row>
    <row r="153" spans="14:28" x14ac:dyDescent="0.15">
      <c r="N153" s="94"/>
      <c r="O153" s="94"/>
      <c r="P153" s="94"/>
      <c r="V153" s="92" t="str">
        <f>'M1'!C150</f>
        <v>TEAM</v>
      </c>
      <c r="W153" s="92" t="str">
        <f>'M1'!D150</f>
        <v>Presentation</v>
      </c>
      <c r="X153" s="189" t="str">
        <f>_xlfn.IFNA(IF('M1'!E150&lt;&gt;"",VLOOKUP('M1'!E150,RUBRICTYPE,2,FALSE),""),"")</f>
        <v/>
      </c>
      <c r="Y153" s="189" t="str">
        <f t="shared" si="24"/>
        <v/>
      </c>
      <c r="Z153" s="189">
        <f>_xlfn.IFNA(IF('M1'!J150="WAIVED",IF(X153&lt;0,0,X153),0),"")</f>
        <v>0</v>
      </c>
      <c r="AA153" s="190" t="str">
        <f>_xlfn.IFNA(IF('M1'!J150&lt;&gt;"",VLOOKUP('M1'!J150,INPUT,IF(X153&lt;0,2,3),FALSE),""),"")</f>
        <v/>
      </c>
      <c r="AB153" s="191" t="str">
        <f t="shared" si="25"/>
        <v/>
      </c>
    </row>
    <row r="154" spans="14:28" x14ac:dyDescent="0.15">
      <c r="N154" s="94"/>
      <c r="O154" s="94"/>
      <c r="P154" s="94"/>
      <c r="V154" s="92" t="str">
        <f>'M1'!C151</f>
        <v>TEAM</v>
      </c>
      <c r="W154" s="92" t="str">
        <f>'M1'!D151</f>
        <v>Presentation</v>
      </c>
      <c r="X154" s="189" t="str">
        <f>_xlfn.IFNA(IF('M1'!E151&lt;&gt;"",VLOOKUP('M1'!E151,RUBRICTYPE,2,FALSE),""),"")</f>
        <v/>
      </c>
      <c r="Y154" s="189" t="str">
        <f t="shared" si="24"/>
        <v/>
      </c>
      <c r="Z154" s="189">
        <f>_xlfn.IFNA(IF('M1'!J151="WAIVED",IF(X154&lt;0,0,X154),0),"")</f>
        <v>0</v>
      </c>
      <c r="AA154" s="190" t="str">
        <f>_xlfn.IFNA(IF('M1'!J151&lt;&gt;"",VLOOKUP('M1'!J151,INPUT,IF(X154&lt;0,2,3),FALSE),""),"")</f>
        <v/>
      </c>
      <c r="AB154" s="191" t="str">
        <f t="shared" si="25"/>
        <v/>
      </c>
    </row>
    <row r="155" spans="14:28" x14ac:dyDescent="0.15">
      <c r="N155" s="94"/>
      <c r="O155" s="94"/>
      <c r="P155" s="94"/>
      <c r="V155" s="92" t="str">
        <f>'M1'!C152</f>
        <v>TEAM</v>
      </c>
      <c r="W155" s="92" t="str">
        <f>'M1'!D152</f>
        <v>Presentation</v>
      </c>
      <c r="X155" s="189" t="str">
        <f>_xlfn.IFNA(IF('M1'!E152&lt;&gt;"",VLOOKUP('M1'!E152,RUBRICTYPE,2,FALSE),""),"")</f>
        <v/>
      </c>
      <c r="Y155" s="189" t="str">
        <f t="shared" si="24"/>
        <v/>
      </c>
      <c r="Z155" s="189">
        <f>_xlfn.IFNA(IF('M1'!J152="WAIVED",IF(X155&lt;0,0,X155),0),"")</f>
        <v>0</v>
      </c>
      <c r="AA155" s="190" t="str">
        <f>_xlfn.IFNA(IF('M1'!J152&lt;&gt;"",VLOOKUP('M1'!J152,INPUT,IF(X155&lt;0,2,3),FALSE),""),"")</f>
        <v/>
      </c>
      <c r="AB155" s="191" t="str">
        <f t="shared" si="25"/>
        <v/>
      </c>
    </row>
    <row r="156" spans="14:28" x14ac:dyDescent="0.15">
      <c r="N156" s="94"/>
      <c r="O156" s="94"/>
      <c r="P156" s="94"/>
      <c r="V156" s="92" t="str">
        <f>'M1'!C153</f>
        <v>TEAM</v>
      </c>
      <c r="W156" s="92" t="str">
        <f>'M1'!D153</f>
        <v>Presentation</v>
      </c>
      <c r="X156" s="189" t="str">
        <f>_xlfn.IFNA(IF('M1'!E153&lt;&gt;"",VLOOKUP('M1'!E153,RUBRICTYPE,2,FALSE),""),"")</f>
        <v/>
      </c>
      <c r="Y156" s="189" t="str">
        <f t="shared" si="24"/>
        <v/>
      </c>
      <c r="Z156" s="189">
        <f>_xlfn.IFNA(IF('M1'!J153="WAIVED",IF(X156&lt;0,0,X156),0),"")</f>
        <v>0</v>
      </c>
      <c r="AA156" s="190" t="str">
        <f>_xlfn.IFNA(IF('M1'!J153&lt;&gt;"",VLOOKUP('M1'!J153,INPUT,IF(X156&lt;0,2,3),FALSE),""),"")</f>
        <v/>
      </c>
      <c r="AB156" s="191" t="str">
        <f t="shared" si="25"/>
        <v/>
      </c>
    </row>
    <row r="157" spans="14:28" x14ac:dyDescent="0.15">
      <c r="N157" s="94"/>
      <c r="O157" s="94"/>
      <c r="P157" s="94"/>
      <c r="V157" s="92" t="str">
        <f>'M1'!C154</f>
        <v>TEAM</v>
      </c>
      <c r="W157" s="92" t="str">
        <f>'M1'!D154</f>
        <v>Presentation</v>
      </c>
      <c r="X157" s="189" t="str">
        <f>_xlfn.IFNA(IF('M1'!E154&lt;&gt;"",VLOOKUP('M1'!E154,RUBRICTYPE,2,FALSE),""),"")</f>
        <v/>
      </c>
      <c r="Y157" s="189" t="str">
        <f t="shared" si="24"/>
        <v/>
      </c>
      <c r="Z157" s="189">
        <f>_xlfn.IFNA(IF('M1'!J154="WAIVED",IF(X157&lt;0,0,X157),0),"")</f>
        <v>0</v>
      </c>
      <c r="AA157" s="190" t="str">
        <f>_xlfn.IFNA(IF('M1'!J154&lt;&gt;"",VLOOKUP('M1'!J154,INPUT,IF(X157&lt;0,2,3),FALSE),""),"")</f>
        <v/>
      </c>
      <c r="AB157" s="191" t="str">
        <f t="shared" si="25"/>
        <v/>
      </c>
    </row>
    <row r="158" spans="14:28" x14ac:dyDescent="0.15">
      <c r="N158" s="94"/>
      <c r="O158" s="94"/>
      <c r="P158" s="94"/>
      <c r="V158" s="92" t="str">
        <f>'M1'!C155</f>
        <v>TEAM</v>
      </c>
      <c r="W158" s="92" t="str">
        <f>'M1'!D155</f>
        <v>Presentation</v>
      </c>
      <c r="X158" s="189" t="str">
        <f>_xlfn.IFNA(IF('M1'!E155&lt;&gt;"",VLOOKUP('M1'!E155,RUBRICTYPE,2,FALSE),""),"")</f>
        <v/>
      </c>
      <c r="Y158" s="189" t="str">
        <f t="shared" si="24"/>
        <v/>
      </c>
      <c r="Z158" s="189">
        <f>_xlfn.IFNA(IF('M1'!J155="WAIVED",IF(X158&lt;0,0,X158),0),"")</f>
        <v>0</v>
      </c>
      <c r="AA158" s="190" t="str">
        <f>_xlfn.IFNA(IF('M1'!J155&lt;&gt;"",VLOOKUP('M1'!J155,INPUT,IF(X158&lt;0,2,3),FALSE),""),"")</f>
        <v/>
      </c>
      <c r="AB158" s="191" t="str">
        <f t="shared" si="25"/>
        <v/>
      </c>
    </row>
    <row r="159" spans="14:28" x14ac:dyDescent="0.15">
      <c r="N159" s="94"/>
      <c r="O159" s="94"/>
      <c r="P159" s="94"/>
      <c r="V159" s="92" t="str">
        <f>'M1'!C156</f>
        <v>TEAM</v>
      </c>
      <c r="W159" s="92" t="str">
        <f>'M1'!D156</f>
        <v>Presentation</v>
      </c>
      <c r="X159" s="189" t="str">
        <f>_xlfn.IFNA(IF('M1'!E156&lt;&gt;"",VLOOKUP('M1'!E156,RUBRICTYPE,2,FALSE),""),"")</f>
        <v/>
      </c>
      <c r="Y159" s="189" t="str">
        <f t="shared" si="24"/>
        <v/>
      </c>
      <c r="Z159" s="189">
        <f>_xlfn.IFNA(IF('M1'!J156="WAIVED",IF(X159&lt;0,0,X159),0),"")</f>
        <v>0</v>
      </c>
      <c r="AA159" s="190" t="str">
        <f>_xlfn.IFNA(IF('M1'!J156&lt;&gt;"",VLOOKUP('M1'!J156,INPUT,IF(X159&lt;0,2,3),FALSE),""),"")</f>
        <v/>
      </c>
      <c r="AB159" s="191" t="str">
        <f t="shared" si="25"/>
        <v/>
      </c>
    </row>
    <row r="160" spans="14:28" x14ac:dyDescent="0.15">
      <c r="N160" s="94"/>
      <c r="O160" s="94"/>
      <c r="P160" s="94"/>
      <c r="V160" s="92" t="str">
        <f>'M1'!C157</f>
        <v>TEAM</v>
      </c>
      <c r="W160" s="92" t="str">
        <f>'M1'!D157</f>
        <v>Presentation</v>
      </c>
      <c r="X160" s="189" t="str">
        <f>_xlfn.IFNA(IF('M1'!E157&lt;&gt;"",VLOOKUP('M1'!E157,RUBRICTYPE,2,FALSE),""),"")</f>
        <v/>
      </c>
      <c r="Y160" s="189" t="str">
        <f t="shared" si="24"/>
        <v/>
      </c>
      <c r="Z160" s="189">
        <f>_xlfn.IFNA(IF('M1'!J157="WAIVED",IF(X160&lt;0,0,X160),0),"")</f>
        <v>0</v>
      </c>
      <c r="AA160" s="190" t="str">
        <f>_xlfn.IFNA(IF('M1'!J157&lt;&gt;"",VLOOKUP('M1'!J157,INPUT,IF(X160&lt;0,2,3),FALSE),""),"")</f>
        <v/>
      </c>
      <c r="AB160" s="191" t="str">
        <f t="shared" si="25"/>
        <v/>
      </c>
    </row>
    <row r="161" spans="14:28" x14ac:dyDescent="0.15">
      <c r="N161" s="94"/>
      <c r="O161" s="94"/>
      <c r="P161" s="94"/>
      <c r="V161" s="92" t="str">
        <f>'M1'!C158</f>
        <v>TEAM</v>
      </c>
      <c r="W161" s="92" t="str">
        <f>'M1'!D158</f>
        <v>Presentation</v>
      </c>
      <c r="X161" s="189" t="str">
        <f>_xlfn.IFNA(IF('M1'!E158&lt;&gt;"",VLOOKUP('M1'!E158,RUBRICTYPE,2,FALSE),""),"")</f>
        <v/>
      </c>
      <c r="Y161" s="189" t="str">
        <f t="shared" si="24"/>
        <v/>
      </c>
      <c r="Z161" s="189">
        <f>_xlfn.IFNA(IF('M1'!J158="WAIVED",IF(X161&lt;0,0,X161),0),"")</f>
        <v>0</v>
      </c>
      <c r="AA161" s="190" t="str">
        <f>_xlfn.IFNA(IF('M1'!J158&lt;&gt;"",VLOOKUP('M1'!J158,INPUT,IF(X161&lt;0,2,3),FALSE),""),"")</f>
        <v/>
      </c>
      <c r="AB161" s="191" t="str">
        <f t="shared" si="25"/>
        <v/>
      </c>
    </row>
    <row r="162" spans="14:28" x14ac:dyDescent="0.15">
      <c r="N162" s="94"/>
      <c r="O162" s="94"/>
      <c r="P162" s="94"/>
      <c r="V162" s="92" t="str">
        <f>'M1'!C159</f>
        <v>TEAM</v>
      </c>
      <c r="W162" s="92" t="str">
        <f>'M1'!D159</f>
        <v>Presentation</v>
      </c>
      <c r="X162" s="189" t="str">
        <f>_xlfn.IFNA(IF('M1'!E159&lt;&gt;"",VLOOKUP('M1'!E159,RUBRICTYPE,2,FALSE),""),"")</f>
        <v/>
      </c>
      <c r="Y162" s="189" t="str">
        <f t="shared" si="24"/>
        <v/>
      </c>
      <c r="Z162" s="189">
        <f>_xlfn.IFNA(IF('M1'!J159="WAIVED",IF(X162&lt;0,0,X162),0),"")</f>
        <v>0</v>
      </c>
      <c r="AA162" s="190" t="str">
        <f>_xlfn.IFNA(IF('M1'!J159&lt;&gt;"",VLOOKUP('M1'!J159,INPUT,IF(X162&lt;0,2,3),FALSE),""),"")</f>
        <v/>
      </c>
      <c r="AB162" s="191" t="str">
        <f t="shared" si="25"/>
        <v/>
      </c>
    </row>
    <row r="163" spans="14:28" x14ac:dyDescent="0.15">
      <c r="N163" s="94"/>
      <c r="O163" s="94"/>
      <c r="P163" s="94"/>
      <c r="V163" s="92" t="str">
        <f>'M1'!C160</f>
        <v>TEAM</v>
      </c>
      <c r="W163" s="92" t="str">
        <f>'M1'!D160</f>
        <v>Presentation</v>
      </c>
      <c r="X163" s="189" t="str">
        <f>_xlfn.IFNA(IF('M1'!E160&lt;&gt;"",VLOOKUP('M1'!E160,RUBRICTYPE,2,FALSE),""),"")</f>
        <v/>
      </c>
      <c r="Y163" s="189" t="str">
        <f t="shared" si="24"/>
        <v/>
      </c>
      <c r="Z163" s="189">
        <f>_xlfn.IFNA(IF('M1'!J160="WAIVED",IF(X163&lt;0,0,X163),0),"")</f>
        <v>0</v>
      </c>
      <c r="AA163" s="190" t="str">
        <f>_xlfn.IFNA(IF('M1'!J160&lt;&gt;"",VLOOKUP('M1'!J160,INPUT,IF(X163&lt;0,2,3),FALSE),""),"")</f>
        <v/>
      </c>
      <c r="AB163" s="191" t="str">
        <f t="shared" si="25"/>
        <v/>
      </c>
    </row>
    <row r="164" spans="14:28" x14ac:dyDescent="0.15">
      <c r="N164" s="94"/>
      <c r="O164" s="94"/>
      <c r="P164" s="94"/>
      <c r="V164" s="92" t="str">
        <f>'M1'!C161</f>
        <v>TEAM</v>
      </c>
      <c r="W164" s="92" t="str">
        <f>'M1'!D161</f>
        <v>Presentation</v>
      </c>
      <c r="X164" s="189" t="str">
        <f>_xlfn.IFNA(IF('M1'!E161&lt;&gt;"",VLOOKUP('M1'!E161,RUBRICTYPE,2,FALSE),""),"")</f>
        <v/>
      </c>
      <c r="Y164" s="189" t="str">
        <f t="shared" si="24"/>
        <v/>
      </c>
      <c r="Z164" s="189">
        <f>_xlfn.IFNA(IF('M1'!J161="WAIVED",IF(X164&lt;0,0,X164),0),"")</f>
        <v>0</v>
      </c>
      <c r="AA164" s="190" t="str">
        <f>_xlfn.IFNA(IF('M1'!J161&lt;&gt;"",VLOOKUP('M1'!J161,INPUT,IF(X164&lt;0,2,3),FALSE),""),"")</f>
        <v/>
      </c>
      <c r="AB164" s="191" t="str">
        <f t="shared" si="25"/>
        <v/>
      </c>
    </row>
    <row r="165" spans="14:28" x14ac:dyDescent="0.15">
      <c r="N165" s="94"/>
      <c r="O165" s="94"/>
      <c r="P165" s="94"/>
      <c r="V165" s="92" t="str">
        <f>'M1'!C162</f>
        <v>TEAM</v>
      </c>
      <c r="W165" s="92" t="str">
        <f>'M1'!D162</f>
        <v>Presentation</v>
      </c>
      <c r="X165" s="189" t="str">
        <f>_xlfn.IFNA(IF('M1'!E162&lt;&gt;"",VLOOKUP('M1'!E162,RUBRICTYPE,2,FALSE),""),"")</f>
        <v/>
      </c>
      <c r="Y165" s="189" t="str">
        <f t="shared" si="24"/>
        <v/>
      </c>
      <c r="Z165" s="189">
        <f>_xlfn.IFNA(IF('M1'!J162="WAIVED",IF(X165&lt;0,0,X165),0),"")</f>
        <v>0</v>
      </c>
      <c r="AA165" s="190" t="str">
        <f>_xlfn.IFNA(IF('M1'!J162&lt;&gt;"",VLOOKUP('M1'!J162,INPUT,IF(X165&lt;0,2,3),FALSE),""),"")</f>
        <v/>
      </c>
      <c r="AB165" s="191" t="str">
        <f t="shared" si="25"/>
        <v/>
      </c>
    </row>
    <row r="166" spans="14:28" x14ac:dyDescent="0.15">
      <c r="N166" s="94"/>
      <c r="O166" s="94"/>
      <c r="P166" s="94"/>
      <c r="V166" s="92" t="str">
        <f>'M1'!C163</f>
        <v>TEAM</v>
      </c>
      <c r="W166" s="92" t="str">
        <f>'M1'!D163</f>
        <v>Presentation</v>
      </c>
      <c r="X166" s="189" t="str">
        <f>_xlfn.IFNA(IF('M1'!E163&lt;&gt;"",VLOOKUP('M1'!E163,RUBRICTYPE,2,FALSE),""),"")</f>
        <v/>
      </c>
      <c r="Y166" s="189" t="str">
        <f t="shared" si="24"/>
        <v/>
      </c>
      <c r="Z166" s="189">
        <f>_xlfn.IFNA(IF('M1'!J163="WAIVED",IF(X166&lt;0,0,X166),0),"")</f>
        <v>0</v>
      </c>
      <c r="AA166" s="190" t="str">
        <f>_xlfn.IFNA(IF('M1'!J163&lt;&gt;"",VLOOKUP('M1'!J163,INPUT,IF(X166&lt;0,2,3),FALSE),""),"")</f>
        <v/>
      </c>
      <c r="AB166" s="191" t="str">
        <f t="shared" si="25"/>
        <v/>
      </c>
    </row>
    <row r="167" spans="14:28" ht="13" x14ac:dyDescent="0.15">
      <c r="N167" s="94"/>
      <c r="O167" s="94"/>
      <c r="P167" s="94"/>
      <c r="V167" s="92">
        <f>'M1'!C164</f>
        <v>0</v>
      </c>
      <c r="W167" s="92">
        <f>'M1'!D164</f>
        <v>0</v>
      </c>
      <c r="X167" s="189" t="str">
        <f>_xlfn.IFNA(IF('M1'!E164&lt;&gt;"",VLOOKUP('M1'!E164,RUBRICTYPE,2,FALSE),""),"")</f>
        <v/>
      </c>
      <c r="Y167" s="189" t="str">
        <f t="shared" si="24"/>
        <v/>
      </c>
      <c r="Z167" s="189">
        <f>_xlfn.IFNA(IF('M1'!J164="WAIVED",IF(X167&lt;0,0,X167),0),"")</f>
        <v>0</v>
      </c>
      <c r="AA167" s="190" t="str">
        <f>_xlfn.IFNA(IF('M1'!J164&lt;&gt;"",VLOOKUP('M1'!J164,INPUT,IF(X167&lt;0,2,3),FALSE),""),"")</f>
        <v/>
      </c>
      <c r="AB167" s="191" t="str">
        <f t="shared" si="25"/>
        <v/>
      </c>
    </row>
    <row r="168" spans="14:28" ht="13" x14ac:dyDescent="0.15">
      <c r="N168" s="94"/>
      <c r="O168" s="94"/>
      <c r="P168" s="94"/>
      <c r="V168" s="92">
        <f>'M1'!C165</f>
        <v>0</v>
      </c>
      <c r="W168" s="92">
        <f>'M1'!D165</f>
        <v>0</v>
      </c>
      <c r="X168" s="189" t="str">
        <f>_xlfn.IFNA(IF('M1'!E165&lt;&gt;"",VLOOKUP('M1'!E165,RUBRICTYPE,2,FALSE),""),"")</f>
        <v/>
      </c>
      <c r="Y168" s="189" t="str">
        <f t="shared" si="24"/>
        <v/>
      </c>
      <c r="Z168" s="189">
        <f>_xlfn.IFNA(IF('M1'!J165="WAIVED",IF(X168&lt;0,0,X168),0),"")</f>
        <v>0</v>
      </c>
      <c r="AA168" s="190" t="str">
        <f>_xlfn.IFNA(IF('M1'!J165&lt;&gt;"",VLOOKUP('M1'!J165,INPUT,IF(X168&lt;0,2,3),FALSE),""),"")</f>
        <v/>
      </c>
      <c r="AB168" s="191" t="str">
        <f t="shared" si="25"/>
        <v/>
      </c>
    </row>
    <row r="169" spans="14:28" ht="13" x14ac:dyDescent="0.15">
      <c r="N169" s="94"/>
      <c r="O169" s="94"/>
      <c r="P169" s="94"/>
      <c r="V169" s="92" t="str">
        <f>'M1'!C166</f>
        <v> </v>
      </c>
      <c r="W169" s="92">
        <f>'M1'!D166</f>
        <v>0</v>
      </c>
      <c r="X169" s="189" t="str">
        <f>_xlfn.IFNA(IF('M1'!E166&lt;&gt;"",VLOOKUP('M1'!E166,RUBRICTYPE,2,FALSE),""),"")</f>
        <v/>
      </c>
      <c r="Y169" s="189" t="str">
        <f t="shared" si="24"/>
        <v/>
      </c>
      <c r="Z169" s="189">
        <f>_xlfn.IFNA(IF('M1'!J166="WAIVED",IF(X169&lt;0,0,X169),0),"")</f>
        <v>0</v>
      </c>
      <c r="AA169" s="190" t="str">
        <f>_xlfn.IFNA(IF('M1'!J166&lt;&gt;"",VLOOKUP('M1'!J166,INPUT,IF(X169&lt;0,2,3),FALSE),""),"")</f>
        <v/>
      </c>
      <c r="AB169" s="191" t="str">
        <f t="shared" si="25"/>
        <v/>
      </c>
    </row>
    <row r="170" spans="14:28" ht="13" x14ac:dyDescent="0.15">
      <c r="N170" s="94"/>
      <c r="O170" s="94"/>
      <c r="P170" s="94"/>
      <c r="V170" s="92" t="str">
        <f>'M1'!C167</f>
        <v>Example</v>
      </c>
      <c r="W170" s="92" t="str">
        <f>'M1'!D167</f>
        <v>LIBRARY</v>
      </c>
      <c r="X170" s="189" t="str">
        <f>_xlfn.IFNA(IF('M1'!E167&lt;&gt;"",VLOOKUP('M1'!E167,RUBRICTYPE,2,FALSE),""),"")</f>
        <v/>
      </c>
      <c r="Y170" s="189" t="str">
        <f t="shared" si="24"/>
        <v/>
      </c>
      <c r="Z170" s="189">
        <f>_xlfn.IFNA(IF('M1'!J167="WAIVED",IF(X170&lt;0,0,X170),0),"")</f>
        <v>0</v>
      </c>
      <c r="AA170" s="190" t="str">
        <f>_xlfn.IFNA(IF('M1'!J167&lt;&gt;"",VLOOKUP('M1'!J167,INPUT,IF(X170&lt;0,2,3),FALSE),""),"")</f>
        <v/>
      </c>
      <c r="AB170" s="191" t="str">
        <f t="shared" si="25"/>
        <v/>
      </c>
    </row>
    <row r="171" spans="14:28" ht="13" x14ac:dyDescent="0.15">
      <c r="N171" s="94"/>
      <c r="O171" s="94"/>
      <c r="P171" s="94"/>
      <c r="V171" s="92" t="str">
        <f>'M1'!C168</f>
        <v>Lib 01</v>
      </c>
      <c r="W171" s="92" t="str">
        <f>'M1'!D168</f>
        <v>LIBRARY</v>
      </c>
      <c r="X171" s="189" t="str">
        <f>_xlfn.IFNA(IF('M1'!E168&lt;&gt;"",VLOOKUP('M1'!E168,RUBRICTYPE,2,FALSE),""),"")</f>
        <v/>
      </c>
      <c r="Y171" s="189" t="str">
        <f t="shared" si="24"/>
        <v/>
      </c>
      <c r="Z171" s="189">
        <f>_xlfn.IFNA(IF('M1'!J168="WAIVED",IF(X171&lt;0,0,X171),0),"")</f>
        <v>0</v>
      </c>
      <c r="AA171" s="190" t="str">
        <f>_xlfn.IFNA(IF('M1'!J168&lt;&gt;"",VLOOKUP('M1'!J168,INPUT,IF(X171&lt;0,2,3),FALSE),""),"")</f>
        <v/>
      </c>
      <c r="AB171" s="191" t="str">
        <f t="shared" si="25"/>
        <v/>
      </c>
    </row>
    <row r="172" spans="14:28" ht="13" x14ac:dyDescent="0.15">
      <c r="N172" s="94"/>
      <c r="O172" s="94"/>
      <c r="P172" s="94"/>
      <c r="V172" s="92" t="str">
        <f>'M1'!C169</f>
        <v>Lib 02</v>
      </c>
      <c r="W172" s="92" t="str">
        <f>'M1'!D169</f>
        <v>LIBRARY</v>
      </c>
      <c r="X172" s="189" t="str">
        <f>_xlfn.IFNA(IF('M1'!E169&lt;&gt;"",VLOOKUP('M1'!E169,RUBRICTYPE,2,FALSE),""),"")</f>
        <v/>
      </c>
      <c r="Y172" s="189" t="str">
        <f t="shared" si="24"/>
        <v/>
      </c>
      <c r="Z172" s="189">
        <f>_xlfn.IFNA(IF('M1'!J169="WAIVED",IF(X172&lt;0,0,X172),0),"")</f>
        <v>0</v>
      </c>
      <c r="AA172" s="190" t="str">
        <f>_xlfn.IFNA(IF('M1'!J169&lt;&gt;"",VLOOKUP('M1'!J169,INPUT,IF(X172&lt;0,2,3),FALSE),""),"")</f>
        <v/>
      </c>
      <c r="AB172" s="191" t="str">
        <f t="shared" si="25"/>
        <v/>
      </c>
    </row>
    <row r="173" spans="14:28" ht="13" x14ac:dyDescent="0.15">
      <c r="N173" s="94"/>
      <c r="O173" s="94"/>
      <c r="P173" s="94"/>
      <c r="V173" s="92" t="str">
        <f>'M1'!C170</f>
        <v>Lib 03</v>
      </c>
      <c r="W173" s="92" t="str">
        <f>'M1'!D170</f>
        <v>LIBRARY</v>
      </c>
      <c r="X173" s="189" t="str">
        <f>_xlfn.IFNA(IF('M1'!E170&lt;&gt;"",VLOOKUP('M1'!E170,RUBRICTYPE,2,FALSE),""),"")</f>
        <v/>
      </c>
      <c r="Y173" s="189" t="str">
        <f t="shared" si="24"/>
        <v/>
      </c>
      <c r="Z173" s="189">
        <f>_xlfn.IFNA(IF('M1'!J170="WAIVED",IF(X173&lt;0,0,X173),0),"")</f>
        <v>0</v>
      </c>
      <c r="AA173" s="190" t="str">
        <f>_xlfn.IFNA(IF('M1'!J170&lt;&gt;"",VLOOKUP('M1'!J170,INPUT,IF(X173&lt;0,2,3),FALSE),""),"")</f>
        <v/>
      </c>
      <c r="AB173" s="191" t="str">
        <f t="shared" si="25"/>
        <v/>
      </c>
    </row>
    <row r="174" spans="14:28" ht="13" x14ac:dyDescent="0.15">
      <c r="N174" s="94"/>
      <c r="O174" s="94"/>
      <c r="P174" s="94"/>
      <c r="V174" s="92" t="str">
        <f>'M1'!C171</f>
        <v>Lib 04</v>
      </c>
      <c r="W174" s="92" t="str">
        <f>'M1'!D171</f>
        <v>LIBRARY</v>
      </c>
      <c r="X174" s="189" t="str">
        <f>_xlfn.IFNA(IF('M1'!E171&lt;&gt;"",VLOOKUP('M1'!E171,RUBRICTYPE,2,FALSE),""),"")</f>
        <v/>
      </c>
      <c r="Y174" s="189" t="str">
        <f t="shared" si="24"/>
        <v/>
      </c>
      <c r="Z174" s="189">
        <f>_xlfn.IFNA(IF('M1'!J171="WAIVED",IF(X174&lt;0,0,X174),0),"")</f>
        <v>0</v>
      </c>
      <c r="AA174" s="190" t="str">
        <f>_xlfn.IFNA(IF('M1'!J171&lt;&gt;"",VLOOKUP('M1'!J171,INPUT,IF(X174&lt;0,2,3),FALSE),""),"")</f>
        <v/>
      </c>
      <c r="AB174" s="191" t="str">
        <f t="shared" si="25"/>
        <v/>
      </c>
    </row>
    <row r="175" spans="14:28" ht="13" x14ac:dyDescent="0.15">
      <c r="N175" s="94"/>
      <c r="O175" s="94"/>
      <c r="P175" s="94"/>
      <c r="V175" s="92" t="str">
        <f>'M1'!C172</f>
        <v>Lib 05</v>
      </c>
      <c r="W175" s="92" t="str">
        <f>'M1'!D172</f>
        <v>LIBRARY</v>
      </c>
      <c r="X175" s="189" t="str">
        <f>_xlfn.IFNA(IF('M1'!E172&lt;&gt;"",VLOOKUP('M1'!E172,RUBRICTYPE,2,FALSE),""),"")</f>
        <v/>
      </c>
      <c r="Y175" s="189" t="str">
        <f t="shared" si="24"/>
        <v/>
      </c>
      <c r="Z175" s="189">
        <f>_xlfn.IFNA(IF('M1'!J172="WAIVED",IF(X175&lt;0,0,X175),0),"")</f>
        <v>0</v>
      </c>
      <c r="AA175" s="190" t="str">
        <f>_xlfn.IFNA(IF('M1'!J172&lt;&gt;"",VLOOKUP('M1'!J172,INPUT,IF(X175&lt;0,2,3),FALSE),""),"")</f>
        <v/>
      </c>
      <c r="AB175" s="191" t="str">
        <f t="shared" si="25"/>
        <v/>
      </c>
    </row>
    <row r="176" spans="14:28" ht="13" x14ac:dyDescent="0.15">
      <c r="N176" s="94"/>
      <c r="O176" s="94"/>
      <c r="P176" s="94"/>
      <c r="V176" s="92" t="str">
        <f>'M1'!C173</f>
        <v>Lib 06</v>
      </c>
      <c r="W176" s="92" t="str">
        <f>'M1'!D173</f>
        <v>LIBRARY</v>
      </c>
      <c r="X176" s="189" t="str">
        <f>_xlfn.IFNA(IF('M1'!E173&lt;&gt;"",VLOOKUP('M1'!E173,RUBRICTYPE,2,FALSE),""),"")</f>
        <v/>
      </c>
      <c r="Y176" s="189" t="str">
        <f t="shared" si="24"/>
        <v/>
      </c>
      <c r="Z176" s="189">
        <f>_xlfn.IFNA(IF('M1'!J173="WAIVED",IF(X176&lt;0,0,X176),0),"")</f>
        <v>0</v>
      </c>
      <c r="AA176" s="190" t="str">
        <f>_xlfn.IFNA(IF('M1'!J173&lt;&gt;"",VLOOKUP('M1'!J173,INPUT,IF(X176&lt;0,2,3),FALSE),""),"")</f>
        <v/>
      </c>
      <c r="AB176" s="191" t="str">
        <f t="shared" si="25"/>
        <v/>
      </c>
    </row>
    <row r="177" spans="14:28" ht="13" x14ac:dyDescent="0.15">
      <c r="N177" s="94"/>
      <c r="O177" s="94"/>
      <c r="P177" s="94"/>
      <c r="V177" s="92" t="str">
        <f>'M1'!C174</f>
        <v>Lib 07</v>
      </c>
      <c r="W177" s="92" t="str">
        <f>'M1'!D174</f>
        <v>LIBRARY</v>
      </c>
      <c r="X177" s="189" t="str">
        <f>_xlfn.IFNA(IF('M1'!E174&lt;&gt;"",VLOOKUP('M1'!E174,RUBRICTYPE,2,FALSE),""),"")</f>
        <v/>
      </c>
      <c r="Y177" s="189" t="str">
        <f t="shared" si="24"/>
        <v/>
      </c>
      <c r="Z177" s="189">
        <f>_xlfn.IFNA(IF('M1'!J174="WAIVED",IF(X177&lt;0,0,X177),0),"")</f>
        <v>0</v>
      </c>
      <c r="AA177" s="190" t="str">
        <f>_xlfn.IFNA(IF('M1'!J174&lt;&gt;"",VLOOKUP('M1'!J174,INPUT,IF(X177&lt;0,2,3),FALSE),""),"")</f>
        <v/>
      </c>
      <c r="AB177" s="191" t="str">
        <f t="shared" si="25"/>
        <v/>
      </c>
    </row>
    <row r="178" spans="14:28" ht="13" x14ac:dyDescent="0.15">
      <c r="N178" s="94"/>
      <c r="O178" s="94"/>
      <c r="P178" s="94"/>
      <c r="V178" s="92" t="str">
        <f>'M1'!C175</f>
        <v>Lib 08</v>
      </c>
      <c r="W178" s="92" t="str">
        <f>'M1'!D175</f>
        <v>LIBRARY</v>
      </c>
      <c r="X178" s="189" t="str">
        <f>_xlfn.IFNA(IF('M1'!E175&lt;&gt;"",VLOOKUP('M1'!E175,RUBRICTYPE,2,FALSE),""),"")</f>
        <v/>
      </c>
      <c r="Y178" s="189" t="str">
        <f t="shared" si="24"/>
        <v/>
      </c>
      <c r="Z178" s="189">
        <f>_xlfn.IFNA(IF('M1'!J175="WAIVED",IF(X178&lt;0,0,X178),0),"")</f>
        <v>0</v>
      </c>
      <c r="AA178" s="190" t="str">
        <f>_xlfn.IFNA(IF('M1'!J175&lt;&gt;"",VLOOKUP('M1'!J175,INPUT,IF(X178&lt;0,2,3),FALSE),""),"")</f>
        <v/>
      </c>
      <c r="AB178" s="191" t="str">
        <f t="shared" si="25"/>
        <v/>
      </c>
    </row>
    <row r="179" spans="14:28" ht="13" x14ac:dyDescent="0.15">
      <c r="N179" s="94"/>
      <c r="O179" s="94"/>
      <c r="P179" s="94"/>
      <c r="V179" s="92" t="str">
        <f>'M1'!C176</f>
        <v>Lib 09</v>
      </c>
      <c r="W179" s="92" t="str">
        <f>'M1'!D176</f>
        <v>LIBRARY</v>
      </c>
      <c r="X179" s="189" t="str">
        <f>_xlfn.IFNA(IF('M1'!E176&lt;&gt;"",VLOOKUP('M1'!E176,RUBRICTYPE,2,FALSE),""),"")</f>
        <v/>
      </c>
      <c r="Y179" s="189" t="str">
        <f t="shared" si="24"/>
        <v/>
      </c>
      <c r="Z179" s="189">
        <f>_xlfn.IFNA(IF('M1'!J176="WAIVED",IF(X179&lt;0,0,X179),0),"")</f>
        <v>0</v>
      </c>
      <c r="AA179" s="190" t="str">
        <f>_xlfn.IFNA(IF('M1'!J176&lt;&gt;"",VLOOKUP('M1'!J176,INPUT,IF(X179&lt;0,2,3),FALSE),""),"")</f>
        <v/>
      </c>
      <c r="AB179" s="191" t="str">
        <f t="shared" si="25"/>
        <v/>
      </c>
    </row>
    <row r="180" spans="14:28" ht="13" x14ac:dyDescent="0.15">
      <c r="N180" s="94"/>
      <c r="O180" s="94"/>
      <c r="P180" s="94"/>
      <c r="V180" s="92" t="str">
        <f>'M1'!C177</f>
        <v>Lib 10</v>
      </c>
      <c r="W180" s="92" t="str">
        <f>'M1'!D177</f>
        <v>LIBRARY</v>
      </c>
      <c r="X180" s="189" t="str">
        <f>_xlfn.IFNA(IF('M1'!E177&lt;&gt;"",VLOOKUP('M1'!E177,RUBRICTYPE,2,FALSE),""),"")</f>
        <v/>
      </c>
      <c r="Y180" s="189" t="str">
        <f t="shared" si="24"/>
        <v/>
      </c>
      <c r="Z180" s="189">
        <f>_xlfn.IFNA(IF('M1'!J177="WAIVED",IF(X180&lt;0,0,X180),0),"")</f>
        <v>0</v>
      </c>
      <c r="AA180" s="190" t="str">
        <f>_xlfn.IFNA(IF('M1'!J177&lt;&gt;"",VLOOKUP('M1'!J177,INPUT,IF(X180&lt;0,2,3),FALSE),""),"")</f>
        <v/>
      </c>
      <c r="AB180" s="191" t="str">
        <f t="shared" si="25"/>
        <v/>
      </c>
    </row>
    <row r="181" spans="14:28" ht="13" x14ac:dyDescent="0.15">
      <c r="N181" s="94"/>
      <c r="O181" s="94"/>
      <c r="P181" s="94"/>
      <c r="V181" s="92" t="str">
        <f>'M1'!C178</f>
        <v>Lib 11</v>
      </c>
      <c r="W181" s="92" t="str">
        <f>'M1'!D178</f>
        <v>LIBRARY</v>
      </c>
      <c r="X181" s="189" t="str">
        <f>_xlfn.IFNA(IF('M1'!E178&lt;&gt;"",VLOOKUP('M1'!E178,RUBRICTYPE,2,FALSE),""),"")</f>
        <v/>
      </c>
      <c r="Y181" s="189" t="str">
        <f t="shared" si="24"/>
        <v/>
      </c>
      <c r="Z181" s="189">
        <f>_xlfn.IFNA(IF('M1'!J178="WAIVED",IF(X181&lt;0,0,X181),0),"")</f>
        <v>0</v>
      </c>
      <c r="AA181" s="190" t="str">
        <f>_xlfn.IFNA(IF('M1'!J178&lt;&gt;"",VLOOKUP('M1'!J178,INPUT,IF(X181&lt;0,2,3),FALSE),""),"")</f>
        <v/>
      </c>
      <c r="AB181" s="191" t="str">
        <f t="shared" si="25"/>
        <v/>
      </c>
    </row>
    <row r="182" spans="14:28" ht="13" x14ac:dyDescent="0.15">
      <c r="N182" s="94"/>
      <c r="O182" s="94"/>
      <c r="P182" s="94"/>
      <c r="V182" s="92" t="str">
        <f>'M1'!C179</f>
        <v>Lib 12</v>
      </c>
      <c r="W182" s="92" t="str">
        <f>'M1'!D179</f>
        <v>LIBRARY</v>
      </c>
      <c r="X182" s="189" t="str">
        <f>_xlfn.IFNA(IF('M1'!E179&lt;&gt;"",VLOOKUP('M1'!E179,RUBRICTYPE,2,FALSE),""),"")</f>
        <v/>
      </c>
      <c r="Y182" s="189" t="str">
        <f t="shared" si="24"/>
        <v/>
      </c>
      <c r="Z182" s="189">
        <f>_xlfn.IFNA(IF('M1'!J179="WAIVED",IF(X182&lt;0,0,X182),0),"")</f>
        <v>0</v>
      </c>
      <c r="AA182" s="190" t="str">
        <f>_xlfn.IFNA(IF('M1'!J179&lt;&gt;"",VLOOKUP('M1'!J179,INPUT,IF(X182&lt;0,2,3),FALSE),""),"")</f>
        <v/>
      </c>
      <c r="AB182" s="191" t="str">
        <f t="shared" si="25"/>
        <v/>
      </c>
    </row>
    <row r="183" spans="14:28" ht="13" x14ac:dyDescent="0.15">
      <c r="N183" s="94"/>
      <c r="O183" s="94"/>
      <c r="P183" s="94"/>
      <c r="V183" s="92" t="str">
        <f>'M1'!C180</f>
        <v>Lib 13</v>
      </c>
      <c r="W183" s="92" t="str">
        <f>'M1'!D180</f>
        <v>LIBRARY</v>
      </c>
      <c r="X183" s="189" t="str">
        <f>_xlfn.IFNA(IF('M1'!E180&lt;&gt;"",VLOOKUP('M1'!E180,RUBRICTYPE,2,FALSE),""),"")</f>
        <v/>
      </c>
      <c r="Y183" s="189" t="str">
        <f t="shared" si="24"/>
        <v/>
      </c>
      <c r="Z183" s="189">
        <f>_xlfn.IFNA(IF('M1'!J180="WAIVED",IF(X183&lt;0,0,X183),0),"")</f>
        <v>0</v>
      </c>
      <c r="AA183" s="190" t="str">
        <f>_xlfn.IFNA(IF('M1'!J180&lt;&gt;"",VLOOKUP('M1'!J180,INPUT,IF(X183&lt;0,2,3),FALSE),""),"")</f>
        <v/>
      </c>
      <c r="AB183" s="191" t="str">
        <f t="shared" si="25"/>
        <v/>
      </c>
    </row>
    <row r="184" spans="14:28" ht="13" x14ac:dyDescent="0.15">
      <c r="N184" s="94"/>
      <c r="O184" s="94"/>
      <c r="P184" s="94"/>
      <c r="V184" s="92" t="str">
        <f>'M1'!C181</f>
        <v>Lib 14</v>
      </c>
      <c r="W184" s="92" t="str">
        <f>'M1'!D181</f>
        <v>LIBRARY</v>
      </c>
      <c r="X184" s="189" t="str">
        <f>_xlfn.IFNA(IF('M1'!E181&lt;&gt;"",VLOOKUP('M1'!E181,RUBRICTYPE,2,FALSE),""),"")</f>
        <v/>
      </c>
      <c r="Y184" s="189" t="str">
        <f t="shared" si="24"/>
        <v/>
      </c>
      <c r="Z184" s="189">
        <f>_xlfn.IFNA(IF('M1'!J181="WAIVED",IF(X184&lt;0,0,X184),0),"")</f>
        <v>0</v>
      </c>
      <c r="AA184" s="190" t="str">
        <f>_xlfn.IFNA(IF('M1'!J181&lt;&gt;"",VLOOKUP('M1'!J181,INPUT,IF(X184&lt;0,2,3),FALSE),""),"")</f>
        <v/>
      </c>
      <c r="AB184" s="191" t="str">
        <f t="shared" si="25"/>
        <v/>
      </c>
    </row>
    <row r="185" spans="14:28" ht="13" x14ac:dyDescent="0.15">
      <c r="N185" s="94"/>
      <c r="O185" s="94"/>
      <c r="P185" s="94"/>
      <c r="V185" s="92" t="str">
        <f>'M1'!C182</f>
        <v>Lib 15</v>
      </c>
      <c r="W185" s="92" t="str">
        <f>'M1'!D182</f>
        <v>LIBRARY</v>
      </c>
      <c r="X185" s="189" t="str">
        <f>_xlfn.IFNA(IF('M1'!E182&lt;&gt;"",VLOOKUP('M1'!E182,RUBRICTYPE,2,FALSE),""),"")</f>
        <v/>
      </c>
      <c r="Y185" s="189" t="str">
        <f t="shared" si="24"/>
        <v/>
      </c>
      <c r="Z185" s="189">
        <f>_xlfn.IFNA(IF('M1'!J182="WAIVED",IF(X185&lt;0,0,X185),0),"")</f>
        <v>0</v>
      </c>
      <c r="AA185" s="190" t="str">
        <f>_xlfn.IFNA(IF('M1'!J182&lt;&gt;"",VLOOKUP('M1'!J182,INPUT,IF(X185&lt;0,2,3),FALSE),""),"")</f>
        <v/>
      </c>
      <c r="AB185" s="191" t="str">
        <f t="shared" si="25"/>
        <v/>
      </c>
    </row>
    <row r="186" spans="14:28" ht="13" x14ac:dyDescent="0.15">
      <c r="N186" s="94"/>
      <c r="O186" s="94"/>
      <c r="P186" s="94"/>
      <c r="V186" s="92" t="str">
        <f>'M1'!C183</f>
        <v>Lib 16</v>
      </c>
      <c r="W186" s="92" t="str">
        <f>'M1'!D183</f>
        <v>LIBRARY</v>
      </c>
      <c r="X186" s="189" t="str">
        <f>_xlfn.IFNA(IF('M1'!E183&lt;&gt;"",VLOOKUP('M1'!E183,RUBRICTYPE,2,FALSE),""),"")</f>
        <v/>
      </c>
      <c r="Y186" s="189" t="str">
        <f t="shared" si="24"/>
        <v/>
      </c>
      <c r="Z186" s="189">
        <f>_xlfn.IFNA(IF('M1'!J183="WAIVED",IF(X186&lt;0,0,X186),0),"")</f>
        <v>0</v>
      </c>
      <c r="AA186" s="190" t="str">
        <f>_xlfn.IFNA(IF('M1'!J183&lt;&gt;"",VLOOKUP('M1'!J183,INPUT,IF(X186&lt;0,2,3),FALSE),""),"")</f>
        <v/>
      </c>
      <c r="AB186" s="191" t="str">
        <f t="shared" si="25"/>
        <v/>
      </c>
    </row>
    <row r="187" spans="14:28" ht="13" x14ac:dyDescent="0.15">
      <c r="N187" s="94"/>
      <c r="O187" s="94"/>
      <c r="P187" s="94"/>
      <c r="V187" s="92" t="str">
        <f>'M1'!C184</f>
        <v>Lib 17</v>
      </c>
      <c r="W187" s="92" t="str">
        <f>'M1'!D184</f>
        <v>LIBRARY</v>
      </c>
      <c r="X187" s="189" t="str">
        <f>_xlfn.IFNA(IF('M1'!E184&lt;&gt;"",VLOOKUP('M1'!E184,RUBRICTYPE,2,FALSE),""),"")</f>
        <v/>
      </c>
      <c r="Y187" s="189" t="str">
        <f t="shared" si="24"/>
        <v/>
      </c>
      <c r="Z187" s="189">
        <f>_xlfn.IFNA(IF('M1'!J184="WAIVED",IF(X187&lt;0,0,X187),0),"")</f>
        <v>0</v>
      </c>
      <c r="AA187" s="190" t="str">
        <f>_xlfn.IFNA(IF('M1'!J184&lt;&gt;"",VLOOKUP('M1'!J184,INPUT,IF(X187&lt;0,2,3),FALSE),""),"")</f>
        <v/>
      </c>
      <c r="AB187" s="191" t="str">
        <f t="shared" si="25"/>
        <v/>
      </c>
    </row>
    <row r="188" spans="14:28" ht="13" x14ac:dyDescent="0.15">
      <c r="N188" s="94"/>
      <c r="O188" s="94"/>
      <c r="P188" s="94"/>
      <c r="V188" s="92" t="str">
        <f>'M1'!C185</f>
        <v>Lib 18</v>
      </c>
      <c r="W188" s="92" t="str">
        <f>'M1'!D185</f>
        <v>LIBRARY</v>
      </c>
      <c r="X188" s="189" t="str">
        <f>_xlfn.IFNA(IF('M1'!E185&lt;&gt;"",VLOOKUP('M1'!E185,RUBRICTYPE,2,FALSE),""),"")</f>
        <v/>
      </c>
      <c r="Y188" s="189" t="str">
        <f t="shared" si="24"/>
        <v/>
      </c>
      <c r="Z188" s="189">
        <f>_xlfn.IFNA(IF('M1'!J185="WAIVED",IF(X188&lt;0,0,X188),0),"")</f>
        <v>0</v>
      </c>
      <c r="AA188" s="190" t="str">
        <f>_xlfn.IFNA(IF('M1'!J185&lt;&gt;"",VLOOKUP('M1'!J185,INPUT,IF(X188&lt;0,2,3),FALSE),""),"")</f>
        <v/>
      </c>
      <c r="AB188" s="191" t="str">
        <f t="shared" si="25"/>
        <v/>
      </c>
    </row>
    <row r="189" spans="14:28" ht="13" x14ac:dyDescent="0.15">
      <c r="N189" s="94"/>
      <c r="O189" s="94"/>
      <c r="P189" s="94"/>
      <c r="V189" s="92" t="str">
        <f>'M1'!C186</f>
        <v>Lib 19</v>
      </c>
      <c r="W189" s="92" t="str">
        <f>'M1'!D186</f>
        <v>LIBRARY</v>
      </c>
      <c r="X189" s="189" t="str">
        <f>_xlfn.IFNA(IF('M1'!E186&lt;&gt;"",VLOOKUP('M1'!E186,RUBRICTYPE,2,FALSE),""),"")</f>
        <v/>
      </c>
      <c r="Y189" s="189" t="str">
        <f t="shared" si="24"/>
        <v/>
      </c>
      <c r="Z189" s="189">
        <f>_xlfn.IFNA(IF('M1'!J186="WAIVED",IF(X189&lt;0,0,X189),0),"")</f>
        <v>0</v>
      </c>
      <c r="AA189" s="190" t="str">
        <f>_xlfn.IFNA(IF('M1'!J186&lt;&gt;"",VLOOKUP('M1'!J186,INPUT,IF(X189&lt;0,2,3),FALSE),""),"")</f>
        <v/>
      </c>
      <c r="AB189" s="191" t="str">
        <f t="shared" si="25"/>
        <v/>
      </c>
    </row>
    <row r="190" spans="14:28" ht="13" x14ac:dyDescent="0.15">
      <c r="N190" s="94"/>
      <c r="O190" s="94"/>
      <c r="P190" s="94"/>
      <c r="V190" s="92" t="str">
        <f>'M1'!C187</f>
        <v>Lib 20</v>
      </c>
      <c r="W190" s="92" t="str">
        <f>'M1'!D187</f>
        <v>LIBRARY</v>
      </c>
      <c r="X190" s="189" t="str">
        <f>_xlfn.IFNA(IF('M1'!E187&lt;&gt;"",VLOOKUP('M1'!E187,RUBRICTYPE,2,FALSE),""),"")</f>
        <v/>
      </c>
      <c r="Y190" s="189" t="str">
        <f t="shared" si="24"/>
        <v/>
      </c>
      <c r="Z190" s="189">
        <f>_xlfn.IFNA(IF('M1'!J187="WAIVED",IF(X190&lt;0,0,X190),0),"")</f>
        <v>0</v>
      </c>
      <c r="AA190" s="190" t="str">
        <f>_xlfn.IFNA(IF('M1'!J187&lt;&gt;"",VLOOKUP('M1'!J187,INPUT,IF(X190&lt;0,2,3),FALSE),""),"")</f>
        <v/>
      </c>
      <c r="AB190" s="191" t="str">
        <f t="shared" si="25"/>
        <v/>
      </c>
    </row>
    <row r="191" spans="14:28" ht="13" x14ac:dyDescent="0.15">
      <c r="N191" s="94"/>
      <c r="O191" s="94"/>
      <c r="P191" s="94"/>
      <c r="V191" s="92">
        <f>'M1'!C188</f>
        <v>0</v>
      </c>
      <c r="W191" s="92">
        <f>'M1'!D188</f>
        <v>0</v>
      </c>
      <c r="X191" s="189" t="str">
        <f>_xlfn.IFNA(IF('M1'!E188&lt;&gt;"",VLOOKUP('M1'!E188,RUBRICTYPE,2,FALSE),""),"")</f>
        <v/>
      </c>
      <c r="Y191" s="189" t="str">
        <f t="shared" si="24"/>
        <v/>
      </c>
      <c r="Z191" s="189">
        <f>_xlfn.IFNA(IF('M1'!J188="WAIVED",IF(X191&lt;0,0,X191),0),"")</f>
        <v>0</v>
      </c>
      <c r="AA191" s="190" t="str">
        <f>_xlfn.IFNA(IF('M1'!J188&lt;&gt;"",VLOOKUP('M1'!J188,INPUT,IF(X191&lt;0,2,3),FALSE),""),"")</f>
        <v/>
      </c>
      <c r="AB191" s="191" t="str">
        <f t="shared" si="25"/>
        <v/>
      </c>
    </row>
    <row r="192" spans="14:28" ht="13" x14ac:dyDescent="0.15">
      <c r="N192" s="94"/>
      <c r="O192" s="94"/>
      <c r="P192" s="94"/>
      <c r="V192" s="92">
        <f>'M1'!C189</f>
        <v>0</v>
      </c>
      <c r="W192" s="92">
        <f>'M1'!D189</f>
        <v>0</v>
      </c>
      <c r="X192" s="189" t="str">
        <f>_xlfn.IFNA(IF('M1'!E189&lt;&gt;"",VLOOKUP('M1'!E189,RUBRICTYPE,2,FALSE),""),"")</f>
        <v/>
      </c>
      <c r="Y192" s="189" t="str">
        <f t="shared" si="24"/>
        <v/>
      </c>
      <c r="Z192" s="189">
        <f>_xlfn.IFNA(IF('M1'!J189="WAIVED",IF(X192&lt;0,0,X192),0),"")</f>
        <v>0</v>
      </c>
      <c r="AA192" s="190" t="str">
        <f>_xlfn.IFNA(IF('M1'!J189&lt;&gt;"",VLOOKUP('M1'!J189,INPUT,IF(X192&lt;0,2,3),FALSE),""),"")</f>
        <v/>
      </c>
      <c r="AB192" s="191" t="str">
        <f t="shared" si="25"/>
        <v/>
      </c>
    </row>
    <row r="193" spans="14:28" ht="13" x14ac:dyDescent="0.15">
      <c r="N193" s="94"/>
      <c r="O193" s="94"/>
      <c r="P193" s="94"/>
      <c r="V193" s="92">
        <f>'M1'!C190</f>
        <v>0</v>
      </c>
      <c r="W193" s="92">
        <f>'M1'!D190</f>
        <v>0</v>
      </c>
      <c r="X193" s="189" t="str">
        <f>_xlfn.IFNA(IF('M1'!E190&lt;&gt;"",VLOOKUP('M1'!E190,RUBRICTYPE,2,FALSE),""),"")</f>
        <v/>
      </c>
      <c r="Y193" s="189" t="str">
        <f t="shared" si="24"/>
        <v/>
      </c>
      <c r="Z193" s="189">
        <f>_xlfn.IFNA(IF('M1'!J190="WAIVED",IF(X193&lt;0,0,X193),0),"")</f>
        <v>0</v>
      </c>
      <c r="AA193" s="190" t="str">
        <f>_xlfn.IFNA(IF('M1'!J190&lt;&gt;"",VLOOKUP('M1'!J190,INPUT,IF(X193&lt;0,2,3),FALSE),""),"")</f>
        <v/>
      </c>
      <c r="AB193" s="191" t="str">
        <f t="shared" si="25"/>
        <v/>
      </c>
    </row>
    <row r="194" spans="14:28" ht="13" x14ac:dyDescent="0.15">
      <c r="N194" s="94"/>
      <c r="O194" s="94"/>
      <c r="P194" s="94"/>
      <c r="V194" s="92">
        <f>'M1'!C191</f>
        <v>0</v>
      </c>
      <c r="W194" s="92">
        <f>'M1'!D191</f>
        <v>0</v>
      </c>
      <c r="X194" s="189" t="str">
        <f>_xlfn.IFNA(IF('M1'!E191&lt;&gt;"",VLOOKUP('M1'!E191,RUBRICTYPE,2,FALSE),""),"")</f>
        <v/>
      </c>
      <c r="Y194" s="189" t="str">
        <f t="shared" si="24"/>
        <v/>
      </c>
      <c r="Z194" s="189">
        <f>_xlfn.IFNA(IF('M1'!J191="WAIVED",IF(X194&lt;0,0,X194),0),"")</f>
        <v>0</v>
      </c>
      <c r="AA194" s="190" t="str">
        <f>_xlfn.IFNA(IF('M1'!J191&lt;&gt;"",VLOOKUP('M1'!J191,INPUT,IF(X194&lt;0,2,3),FALSE),""),"")</f>
        <v/>
      </c>
      <c r="AB194" s="191" t="str">
        <f t="shared" si="25"/>
        <v/>
      </c>
    </row>
    <row r="195" spans="14:28" ht="13" x14ac:dyDescent="0.15">
      <c r="N195" s="94"/>
      <c r="O195" s="94"/>
      <c r="P195" s="94"/>
      <c r="V195" s="92">
        <f>'M1'!C192</f>
        <v>0</v>
      </c>
      <c r="W195" s="92">
        <f>'M1'!D192</f>
        <v>0</v>
      </c>
      <c r="X195" s="189" t="str">
        <f>_xlfn.IFNA(IF('M1'!E192&lt;&gt;"",VLOOKUP('M1'!E192,RUBRICTYPE,2,FALSE),""),"")</f>
        <v/>
      </c>
      <c r="Y195" s="189" t="str">
        <f t="shared" si="24"/>
        <v/>
      </c>
      <c r="Z195" s="189">
        <f>_xlfn.IFNA(IF('M1'!J192="WAIVED",IF(X195&lt;0,0,X195),0),"")</f>
        <v>0</v>
      </c>
      <c r="AA195" s="190" t="str">
        <f>_xlfn.IFNA(IF('M1'!J192&lt;&gt;"",VLOOKUP('M1'!J192,INPUT,IF(X195&lt;0,2,3),FALSE),""),"")</f>
        <v/>
      </c>
      <c r="AB195" s="191" t="str">
        <f t="shared" si="25"/>
        <v/>
      </c>
    </row>
    <row r="196" spans="14:28" ht="13" x14ac:dyDescent="0.15">
      <c r="N196" s="94"/>
      <c r="O196" s="94"/>
      <c r="P196" s="94"/>
      <c r="V196" s="92">
        <f>'M1'!C193</f>
        <v>0</v>
      </c>
      <c r="W196" s="92">
        <f>'M1'!D193</f>
        <v>0</v>
      </c>
      <c r="X196" s="189" t="str">
        <f>_xlfn.IFNA(IF('M1'!E193&lt;&gt;"",VLOOKUP('M1'!E193,RUBRICTYPE,2,FALSE),""),"")</f>
        <v/>
      </c>
      <c r="Y196" s="189" t="str">
        <f t="shared" si="24"/>
        <v/>
      </c>
      <c r="Z196" s="189">
        <f>_xlfn.IFNA(IF('M1'!J193="WAIVED",IF(X196&lt;0,0,X196),0),"")</f>
        <v>0</v>
      </c>
      <c r="AA196" s="190" t="str">
        <f>_xlfn.IFNA(IF('M1'!J193&lt;&gt;"",VLOOKUP('M1'!J193,INPUT,IF(X196&lt;0,2,3),FALSE),""),"")</f>
        <v/>
      </c>
      <c r="AB196" s="191" t="str">
        <f t="shared" si="25"/>
        <v/>
      </c>
    </row>
    <row r="197" spans="14:28" ht="13" x14ac:dyDescent="0.15">
      <c r="N197" s="94"/>
      <c r="O197" s="94"/>
      <c r="P197" s="94"/>
      <c r="V197" s="92">
        <f>'M1'!C194</f>
        <v>0</v>
      </c>
      <c r="W197" s="92">
        <f>'M1'!D194</f>
        <v>0</v>
      </c>
      <c r="X197" s="189" t="str">
        <f>_xlfn.IFNA(IF('M1'!E194&lt;&gt;"",VLOOKUP('M1'!E194,RUBRICTYPE,2,FALSE),""),"")</f>
        <v/>
      </c>
      <c r="Y197" s="189" t="str">
        <f t="shared" si="24"/>
        <v/>
      </c>
      <c r="Z197" s="189">
        <f>_xlfn.IFNA(IF('M1'!J194="WAIVED",IF(X197&lt;0,0,X197),0),"")</f>
        <v>0</v>
      </c>
      <c r="AA197" s="190" t="str">
        <f>_xlfn.IFNA(IF('M1'!J194&lt;&gt;"",VLOOKUP('M1'!J194,INPUT,IF(X197&lt;0,2,3),FALSE),""),"")</f>
        <v/>
      </c>
      <c r="AB197" s="191" t="str">
        <f t="shared" si="25"/>
        <v/>
      </c>
    </row>
    <row r="198" spans="14:28" ht="13" x14ac:dyDescent="0.15">
      <c r="N198" s="94"/>
      <c r="O198" s="94"/>
      <c r="P198" s="94"/>
      <c r="V198" s="92">
        <f>'M1'!C195</f>
        <v>0</v>
      </c>
      <c r="W198" s="92">
        <f>'M1'!D195</f>
        <v>0</v>
      </c>
      <c r="X198" s="189" t="str">
        <f>_xlfn.IFNA(IF('M1'!E195&lt;&gt;"",VLOOKUP('M1'!E195,RUBRICTYPE,2,FALSE),""),"")</f>
        <v/>
      </c>
      <c r="Y198" s="189" t="str">
        <f t="shared" si="24"/>
        <v/>
      </c>
      <c r="Z198" s="189">
        <f>_xlfn.IFNA(IF('M1'!J195="WAIVED",IF(X198&lt;0,0,X198),0),"")</f>
        <v>0</v>
      </c>
      <c r="AA198" s="190" t="str">
        <f>_xlfn.IFNA(IF('M1'!J195&lt;&gt;"",VLOOKUP('M1'!J195,INPUT,IF(X198&lt;0,2,3),FALSE),""),"")</f>
        <v/>
      </c>
      <c r="AB198" s="191" t="str">
        <f t="shared" si="25"/>
        <v/>
      </c>
    </row>
    <row r="199" spans="14:28" ht="13" x14ac:dyDescent="0.15">
      <c r="N199" s="94"/>
      <c r="O199" s="94"/>
      <c r="P199" s="94"/>
      <c r="V199" s="92">
        <f>'M1'!C196</f>
        <v>0</v>
      </c>
      <c r="W199" s="92">
        <f>'M1'!D196</f>
        <v>0</v>
      </c>
      <c r="X199" s="189" t="str">
        <f>_xlfn.IFNA(IF('M1'!E196&lt;&gt;"",VLOOKUP('M1'!E196,RUBRICTYPE,2,FALSE),""),"")</f>
        <v/>
      </c>
      <c r="Y199" s="189" t="str">
        <f t="shared" si="24"/>
        <v/>
      </c>
      <c r="Z199" s="189">
        <f>_xlfn.IFNA(IF('M1'!J196="WAIVED",IF(X199&lt;0,0,X199),0),"")</f>
        <v>0</v>
      </c>
      <c r="AA199" s="190" t="str">
        <f>_xlfn.IFNA(IF('M1'!J196&lt;&gt;"",VLOOKUP('M1'!J196,INPUT,IF(X199&lt;0,2,3),FALSE),""),"")</f>
        <v/>
      </c>
      <c r="AB199" s="191" t="str">
        <f t="shared" si="25"/>
        <v/>
      </c>
    </row>
    <row r="200" spans="14:28" ht="13" x14ac:dyDescent="0.15">
      <c r="N200" s="94"/>
      <c r="O200" s="94"/>
      <c r="P200" s="94"/>
      <c r="V200" s="92" t="str">
        <f>'M1'!C167</f>
        <v>Example</v>
      </c>
      <c r="W200" s="92" t="str">
        <f>'M1'!D167</f>
        <v>LIBRARY</v>
      </c>
      <c r="X200" s="189" t="str">
        <f>_xlfn.IFNA(IF('M1'!E167&lt;&gt;"",VLOOKUP('M1'!E167,RUBRICTYPE,2,FALSE),""),"")</f>
        <v/>
      </c>
      <c r="Y200" s="189" t="str">
        <f t="shared" ref="Y200:Y210" si="26">_xlfn.IFNA(IF(X200&gt;0,X200,0),"")</f>
        <v/>
      </c>
      <c r="Z200" s="189">
        <f>_xlfn.IFNA(IF('M1'!J167="WAIVED",IF(X200&lt;0,0,X200),0),"")</f>
        <v>0</v>
      </c>
      <c r="AA200" s="190" t="str">
        <f>_xlfn.IFNA(IF('M1'!J167&lt;&gt;"",VLOOKUP('M1'!J167,INPUT,IF(X200&lt;0,2,3),FALSE),""),"")</f>
        <v/>
      </c>
      <c r="AB200" s="191" t="str">
        <f t="shared" ref="AB200:AB210" si="27">_xlfn.IFNA(IF(X200&lt;&gt;"",X200*AA200,""),"")</f>
        <v/>
      </c>
    </row>
    <row r="201" spans="14:28" ht="13" x14ac:dyDescent="0.15">
      <c r="N201" s="94"/>
      <c r="O201" s="94"/>
      <c r="P201" s="94"/>
      <c r="V201" s="92" t="str">
        <f>'M1'!C168</f>
        <v>Lib 01</v>
      </c>
      <c r="W201" s="92" t="str">
        <f>'M1'!D168</f>
        <v>LIBRARY</v>
      </c>
      <c r="X201" s="189" t="str">
        <f>_xlfn.IFNA(IF('M1'!E168&lt;&gt;"",VLOOKUP('M1'!E168,RUBRICTYPE,2,FALSE),""),"")</f>
        <v/>
      </c>
      <c r="Y201" s="189" t="str">
        <f t="shared" si="26"/>
        <v/>
      </c>
      <c r="Z201" s="189">
        <f>_xlfn.IFNA(IF('M1'!J168="WAIVED",IF(X201&lt;0,0,X201),0),"")</f>
        <v>0</v>
      </c>
      <c r="AA201" s="190" t="str">
        <f>_xlfn.IFNA(IF('M1'!J168&lt;&gt;"",VLOOKUP('M1'!J168,INPUT,IF(X201&lt;0,2,3),FALSE),""),"")</f>
        <v/>
      </c>
      <c r="AB201" s="191" t="str">
        <f t="shared" si="27"/>
        <v/>
      </c>
    </row>
    <row r="202" spans="14:28" ht="13" x14ac:dyDescent="0.15">
      <c r="N202" s="94"/>
      <c r="O202" s="94"/>
      <c r="P202" s="94"/>
      <c r="V202" s="92" t="str">
        <f>'M1'!C169</f>
        <v>Lib 02</v>
      </c>
      <c r="W202" s="92" t="str">
        <f>'M1'!D169</f>
        <v>LIBRARY</v>
      </c>
      <c r="X202" s="189" t="str">
        <f>_xlfn.IFNA(IF('M1'!E169&lt;&gt;"",VLOOKUP('M1'!E169,RUBRICTYPE,2,FALSE),""),"")</f>
        <v/>
      </c>
      <c r="Y202" s="189" t="str">
        <f t="shared" si="26"/>
        <v/>
      </c>
      <c r="Z202" s="189">
        <f>_xlfn.IFNA(IF('M1'!J169="WAIVED",IF(X202&lt;0,0,X202),0),"")</f>
        <v>0</v>
      </c>
      <c r="AA202" s="190" t="str">
        <f>_xlfn.IFNA(IF('M1'!J169&lt;&gt;"",VLOOKUP('M1'!J169,INPUT,IF(X202&lt;0,2,3),FALSE),""),"")</f>
        <v/>
      </c>
      <c r="AB202" s="191" t="str">
        <f t="shared" si="27"/>
        <v/>
      </c>
    </row>
    <row r="203" spans="14:28" ht="13" x14ac:dyDescent="0.15">
      <c r="N203" s="94"/>
      <c r="O203" s="94"/>
      <c r="P203" s="94"/>
      <c r="V203" s="92" t="str">
        <f>'M1'!C170</f>
        <v>Lib 03</v>
      </c>
      <c r="W203" s="92" t="str">
        <f>'M1'!D170</f>
        <v>LIBRARY</v>
      </c>
      <c r="X203" s="189" t="str">
        <f>_xlfn.IFNA(IF('M1'!E170&lt;&gt;"",VLOOKUP('M1'!E170,RUBRICTYPE,2,FALSE),""),"")</f>
        <v/>
      </c>
      <c r="Y203" s="189" t="str">
        <f t="shared" si="26"/>
        <v/>
      </c>
      <c r="Z203" s="189">
        <f>_xlfn.IFNA(IF('M1'!J170="WAIVED",IF(X203&lt;0,0,X203),0),"")</f>
        <v>0</v>
      </c>
      <c r="AA203" s="190" t="str">
        <f>_xlfn.IFNA(IF('M1'!J170&lt;&gt;"",VLOOKUP('M1'!J170,INPUT,IF(X203&lt;0,2,3),FALSE),""),"")</f>
        <v/>
      </c>
      <c r="AB203" s="191" t="str">
        <f t="shared" si="27"/>
        <v/>
      </c>
    </row>
    <row r="204" spans="14:28" ht="13" x14ac:dyDescent="0.15">
      <c r="N204" s="94"/>
      <c r="O204" s="94"/>
      <c r="P204" s="94"/>
      <c r="V204" s="92" t="str">
        <f>'M1'!C171</f>
        <v>Lib 04</v>
      </c>
      <c r="W204" s="92" t="str">
        <f>'M1'!D171</f>
        <v>LIBRARY</v>
      </c>
      <c r="X204" s="189" t="str">
        <f>_xlfn.IFNA(IF('M1'!E171&lt;&gt;"",VLOOKUP('M1'!E171,RUBRICTYPE,2,FALSE),""),"")</f>
        <v/>
      </c>
      <c r="Y204" s="189" t="str">
        <f t="shared" si="26"/>
        <v/>
      </c>
      <c r="Z204" s="189">
        <f>_xlfn.IFNA(IF('M1'!J171="WAIVED",IF(X204&lt;0,0,X204),0),"")</f>
        <v>0</v>
      </c>
      <c r="AA204" s="190" t="str">
        <f>_xlfn.IFNA(IF('M1'!J171&lt;&gt;"",VLOOKUP('M1'!J171,INPUT,IF(X204&lt;0,2,3),FALSE),""),"")</f>
        <v/>
      </c>
      <c r="AB204" s="191" t="str">
        <f t="shared" si="27"/>
        <v/>
      </c>
    </row>
    <row r="205" spans="14:28" ht="13" x14ac:dyDescent="0.15">
      <c r="N205" s="94"/>
      <c r="O205" s="94"/>
      <c r="P205" s="94"/>
      <c r="V205" s="92" t="str">
        <f>'M1'!C172</f>
        <v>Lib 05</v>
      </c>
      <c r="W205" s="92" t="str">
        <f>'M1'!D172</f>
        <v>LIBRARY</v>
      </c>
      <c r="X205" s="189" t="str">
        <f>_xlfn.IFNA(IF('M1'!E172&lt;&gt;"",VLOOKUP('M1'!E172,RUBRICTYPE,2,FALSE),""),"")</f>
        <v/>
      </c>
      <c r="Y205" s="189" t="str">
        <f t="shared" si="26"/>
        <v/>
      </c>
      <c r="Z205" s="189">
        <f>_xlfn.IFNA(IF('M1'!J172="WAIVED",IF(X205&lt;0,0,X205),0),"")</f>
        <v>0</v>
      </c>
      <c r="AA205" s="190" t="str">
        <f>_xlfn.IFNA(IF('M1'!J172&lt;&gt;"",VLOOKUP('M1'!J172,INPUT,IF(X205&lt;0,2,3),FALSE),""),"")</f>
        <v/>
      </c>
      <c r="AB205" s="191" t="str">
        <f t="shared" si="27"/>
        <v/>
      </c>
    </row>
    <row r="206" spans="14:28" ht="13" x14ac:dyDescent="0.15">
      <c r="N206" s="94"/>
      <c r="O206" s="94"/>
      <c r="P206" s="94"/>
      <c r="V206" s="92" t="str">
        <f>'M1'!C173</f>
        <v>Lib 06</v>
      </c>
      <c r="W206" s="92" t="str">
        <f>'M1'!D173</f>
        <v>LIBRARY</v>
      </c>
      <c r="X206" s="189" t="str">
        <f>_xlfn.IFNA(IF('M1'!E173&lt;&gt;"",VLOOKUP('M1'!E173,RUBRICTYPE,2,FALSE),""),"")</f>
        <v/>
      </c>
      <c r="Y206" s="189" t="str">
        <f t="shared" si="26"/>
        <v/>
      </c>
      <c r="Z206" s="189">
        <f>_xlfn.IFNA(IF('M1'!J173="WAIVED",IF(X206&lt;0,0,X206),0),"")</f>
        <v>0</v>
      </c>
      <c r="AA206" s="190" t="str">
        <f>_xlfn.IFNA(IF('M1'!J173&lt;&gt;"",VLOOKUP('M1'!J173,INPUT,IF(X206&lt;0,2,3),FALSE),""),"")</f>
        <v/>
      </c>
      <c r="AB206" s="191" t="str">
        <f t="shared" si="27"/>
        <v/>
      </c>
    </row>
    <row r="207" spans="14:28" ht="13" x14ac:dyDescent="0.15">
      <c r="N207" s="94"/>
      <c r="O207" s="94"/>
      <c r="P207" s="94"/>
      <c r="V207" s="92" t="str">
        <f>'M1'!C174</f>
        <v>Lib 07</v>
      </c>
      <c r="W207" s="92" t="str">
        <f>'M1'!D174</f>
        <v>LIBRARY</v>
      </c>
      <c r="X207" s="189" t="str">
        <f>_xlfn.IFNA(IF('M1'!E174&lt;&gt;"",VLOOKUP('M1'!E174,RUBRICTYPE,2,FALSE),""),"")</f>
        <v/>
      </c>
      <c r="Y207" s="189" t="str">
        <f t="shared" si="26"/>
        <v/>
      </c>
      <c r="Z207" s="189">
        <f>_xlfn.IFNA(IF('M1'!J174="WAIVED",IF(X207&lt;0,0,X207),0),"")</f>
        <v>0</v>
      </c>
      <c r="AA207" s="190" t="str">
        <f>_xlfn.IFNA(IF('M1'!J174&lt;&gt;"",VLOOKUP('M1'!J174,INPUT,IF(X207&lt;0,2,3),FALSE),""),"")</f>
        <v/>
      </c>
      <c r="AB207" s="191" t="str">
        <f t="shared" si="27"/>
        <v/>
      </c>
    </row>
    <row r="208" spans="14:28" ht="13" x14ac:dyDescent="0.15">
      <c r="N208" s="94"/>
      <c r="O208" s="94"/>
      <c r="P208" s="94"/>
      <c r="V208" s="92" t="str">
        <f>'M1'!C175</f>
        <v>Lib 08</v>
      </c>
      <c r="W208" s="92" t="str">
        <f>'M1'!D175</f>
        <v>LIBRARY</v>
      </c>
      <c r="X208" s="189" t="str">
        <f>_xlfn.IFNA(IF('M1'!E175&lt;&gt;"",VLOOKUP('M1'!E175,RUBRICTYPE,2,FALSE),""),"")</f>
        <v/>
      </c>
      <c r="Y208" s="189" t="str">
        <f t="shared" si="26"/>
        <v/>
      </c>
      <c r="Z208" s="189">
        <f>_xlfn.IFNA(IF('M1'!J175="WAIVED",IF(X208&lt;0,0,X208),0),"")</f>
        <v>0</v>
      </c>
      <c r="AA208" s="190" t="str">
        <f>_xlfn.IFNA(IF('M1'!J175&lt;&gt;"",VLOOKUP('M1'!J175,INPUT,IF(X208&lt;0,2,3),FALSE),""),"")</f>
        <v/>
      </c>
      <c r="AB208" s="191" t="str">
        <f t="shared" si="27"/>
        <v/>
      </c>
    </row>
    <row r="209" spans="14:28" ht="13" x14ac:dyDescent="0.15">
      <c r="N209" s="94"/>
      <c r="O209" s="94"/>
      <c r="P209" s="94"/>
      <c r="V209" s="92" t="str">
        <f>'M1'!C176</f>
        <v>Lib 09</v>
      </c>
      <c r="W209" s="92" t="str">
        <f>'M1'!D176</f>
        <v>LIBRARY</v>
      </c>
      <c r="X209" s="189" t="str">
        <f>_xlfn.IFNA(IF('M1'!E176&lt;&gt;"",VLOOKUP('M1'!E176,RUBRICTYPE,2,FALSE),""),"")</f>
        <v/>
      </c>
      <c r="Y209" s="189" t="str">
        <f t="shared" si="26"/>
        <v/>
      </c>
      <c r="Z209" s="189">
        <f>_xlfn.IFNA(IF('M1'!J176="WAIVED",IF(X209&lt;0,0,X209),0),"")</f>
        <v>0</v>
      </c>
      <c r="AA209" s="190" t="str">
        <f>_xlfn.IFNA(IF('M1'!J176&lt;&gt;"",VLOOKUP('M1'!J176,INPUT,IF(X209&lt;0,2,3),FALSE),""),"")</f>
        <v/>
      </c>
      <c r="AB209" s="191" t="str">
        <f t="shared" si="27"/>
        <v/>
      </c>
    </row>
    <row r="210" spans="14:28" ht="13" x14ac:dyDescent="0.15">
      <c r="N210" s="94"/>
      <c r="O210" s="94"/>
      <c r="P210" s="94"/>
      <c r="V210" s="92" t="str">
        <f>'M1'!C177</f>
        <v>Lib 10</v>
      </c>
      <c r="W210" s="92" t="str">
        <f>'M1'!D177</f>
        <v>LIBRARY</v>
      </c>
      <c r="X210" s="189" t="str">
        <f>_xlfn.IFNA(IF('M1'!E177&lt;&gt;"",VLOOKUP('M1'!E177,RUBRICTYPE,2,FALSE),""),"")</f>
        <v/>
      </c>
      <c r="Y210" s="189" t="str">
        <f t="shared" si="26"/>
        <v/>
      </c>
      <c r="Z210" s="189">
        <f>_xlfn.IFNA(IF('M1'!J177="WAIVED",IF(X210&lt;0,0,X210),0),"")</f>
        <v>0</v>
      </c>
      <c r="AA210" s="190" t="str">
        <f>_xlfn.IFNA(IF('M1'!J177&lt;&gt;"",VLOOKUP('M1'!J177,INPUT,IF(X210&lt;0,2,3),FALSE),""),"")</f>
        <v/>
      </c>
      <c r="AB210" s="191" t="str">
        <f t="shared" si="27"/>
        <v/>
      </c>
    </row>
    <row r="211" spans="14:28" ht="13" x14ac:dyDescent="0.15">
      <c r="N211" s="94"/>
      <c r="O211" s="94"/>
      <c r="P211" s="94"/>
      <c r="V211" s="92" t="str">
        <f>'M1'!C178</f>
        <v>Lib 11</v>
      </c>
      <c r="W211" s="92" t="str">
        <f>'M1'!D178</f>
        <v>LIBRARY</v>
      </c>
      <c r="X211" s="189" t="str">
        <f>_xlfn.IFNA(IF('M1'!E178&lt;&gt;"",VLOOKUP('M1'!E178,RUBRICTYPE,2,FALSE),""),"")</f>
        <v/>
      </c>
      <c r="Y211" s="189" t="str">
        <f t="shared" ref="Y211:Y266" si="28">_xlfn.IFNA(IF(X211&gt;0,X211,0),"")</f>
        <v/>
      </c>
      <c r="Z211" s="189">
        <f>_xlfn.IFNA(IF('M1'!J178="WAIVED",IF(X211&lt;0,0,X211),0),"")</f>
        <v>0</v>
      </c>
      <c r="AA211" s="190" t="str">
        <f>_xlfn.IFNA(IF('M1'!J178&lt;&gt;"",VLOOKUP('M1'!J178,INPUT,IF(X211&lt;0,2,3),FALSE),""),"")</f>
        <v/>
      </c>
      <c r="AB211" s="191" t="str">
        <f t="shared" ref="AB211:AB266" si="29">_xlfn.IFNA(IF(X211&lt;&gt;"",X211*AA211,""),"")</f>
        <v/>
      </c>
    </row>
    <row r="212" spans="14:28" ht="13" x14ac:dyDescent="0.15">
      <c r="N212" s="94"/>
      <c r="O212" s="94"/>
      <c r="P212" s="94"/>
      <c r="V212" s="92" t="str">
        <f>'M1'!C179</f>
        <v>Lib 12</v>
      </c>
      <c r="W212" s="92" t="str">
        <f>'M1'!D179</f>
        <v>LIBRARY</v>
      </c>
      <c r="X212" s="189" t="str">
        <f>_xlfn.IFNA(IF('M1'!E179&lt;&gt;"",VLOOKUP('M1'!E179,RUBRICTYPE,2,FALSE),""),"")</f>
        <v/>
      </c>
      <c r="Y212" s="189" t="str">
        <f t="shared" si="28"/>
        <v/>
      </c>
      <c r="Z212" s="189">
        <f>_xlfn.IFNA(IF('M1'!J179="WAIVED",IF(X212&lt;0,0,X212),0),"")</f>
        <v>0</v>
      </c>
      <c r="AA212" s="190" t="str">
        <f>_xlfn.IFNA(IF('M1'!J179&lt;&gt;"",VLOOKUP('M1'!J179,INPUT,IF(X212&lt;0,2,3),FALSE),""),"")</f>
        <v/>
      </c>
      <c r="AB212" s="191" t="str">
        <f t="shared" si="29"/>
        <v/>
      </c>
    </row>
    <row r="213" spans="14:28" ht="13" x14ac:dyDescent="0.15">
      <c r="N213" s="94"/>
      <c r="O213" s="94"/>
      <c r="P213" s="94"/>
      <c r="V213" s="92" t="str">
        <f>'M1'!C180</f>
        <v>Lib 13</v>
      </c>
      <c r="W213" s="92" t="str">
        <f>'M1'!D180</f>
        <v>LIBRARY</v>
      </c>
      <c r="X213" s="189" t="str">
        <f>_xlfn.IFNA(IF('M1'!E180&lt;&gt;"",VLOOKUP('M1'!E180,RUBRICTYPE,2,FALSE),""),"")</f>
        <v/>
      </c>
      <c r="Y213" s="189" t="str">
        <f t="shared" si="28"/>
        <v/>
      </c>
      <c r="Z213" s="189">
        <f>_xlfn.IFNA(IF('M1'!J180="WAIVED",IF(X213&lt;0,0,X213),0),"")</f>
        <v>0</v>
      </c>
      <c r="AA213" s="190" t="str">
        <f>_xlfn.IFNA(IF('M1'!J180&lt;&gt;"",VLOOKUP('M1'!J180,INPUT,IF(X213&lt;0,2,3),FALSE),""),"")</f>
        <v/>
      </c>
      <c r="AB213" s="191" t="str">
        <f t="shared" si="29"/>
        <v/>
      </c>
    </row>
    <row r="214" spans="14:28" ht="13" x14ac:dyDescent="0.15">
      <c r="N214" s="94"/>
      <c r="O214" s="94"/>
      <c r="P214" s="94"/>
      <c r="V214" s="92" t="str">
        <f>'M1'!C181</f>
        <v>Lib 14</v>
      </c>
      <c r="W214" s="92" t="str">
        <f>'M1'!D181</f>
        <v>LIBRARY</v>
      </c>
      <c r="X214" s="189" t="str">
        <f>_xlfn.IFNA(IF('M1'!E181&lt;&gt;"",VLOOKUP('M1'!E181,RUBRICTYPE,2,FALSE),""),"")</f>
        <v/>
      </c>
      <c r="Y214" s="189" t="str">
        <f t="shared" si="28"/>
        <v/>
      </c>
      <c r="Z214" s="189">
        <f>_xlfn.IFNA(IF('M1'!J181="WAIVED",IF(X214&lt;0,0,X214),0),"")</f>
        <v>0</v>
      </c>
      <c r="AA214" s="190" t="str">
        <f>_xlfn.IFNA(IF('M1'!J181&lt;&gt;"",VLOOKUP('M1'!J181,INPUT,IF(X214&lt;0,2,3),FALSE),""),"")</f>
        <v/>
      </c>
      <c r="AB214" s="191" t="str">
        <f t="shared" si="29"/>
        <v/>
      </c>
    </row>
    <row r="215" spans="14:28" ht="13" x14ac:dyDescent="0.15">
      <c r="N215" s="94"/>
      <c r="O215" s="94"/>
      <c r="P215" s="94"/>
      <c r="V215" s="92" t="str">
        <f>'M1'!C182</f>
        <v>Lib 15</v>
      </c>
      <c r="W215" s="92" t="str">
        <f>'M1'!D182</f>
        <v>LIBRARY</v>
      </c>
      <c r="X215" s="189" t="str">
        <f>_xlfn.IFNA(IF('M1'!E182&lt;&gt;"",VLOOKUP('M1'!E182,RUBRICTYPE,2,FALSE),""),"")</f>
        <v/>
      </c>
      <c r="Y215" s="189" t="str">
        <f t="shared" si="28"/>
        <v/>
      </c>
      <c r="Z215" s="189">
        <f>_xlfn.IFNA(IF('M1'!J182="WAIVED",IF(X215&lt;0,0,X215),0),"")</f>
        <v>0</v>
      </c>
      <c r="AA215" s="190" t="str">
        <f>_xlfn.IFNA(IF('M1'!J182&lt;&gt;"",VLOOKUP('M1'!J182,INPUT,IF(X215&lt;0,2,3),FALSE),""),"")</f>
        <v/>
      </c>
      <c r="AB215" s="191" t="str">
        <f t="shared" si="29"/>
        <v/>
      </c>
    </row>
    <row r="216" spans="14:28" ht="13" x14ac:dyDescent="0.15">
      <c r="N216" s="94"/>
      <c r="O216" s="94"/>
      <c r="P216" s="94"/>
      <c r="V216" s="92" t="str">
        <f>'M1'!C183</f>
        <v>Lib 16</v>
      </c>
      <c r="W216" s="92" t="str">
        <f>'M1'!D183</f>
        <v>LIBRARY</v>
      </c>
      <c r="X216" s="189" t="str">
        <f>_xlfn.IFNA(IF('M1'!E183&lt;&gt;"",VLOOKUP('M1'!E183,RUBRICTYPE,2,FALSE),""),"")</f>
        <v/>
      </c>
      <c r="Y216" s="189" t="str">
        <f t="shared" si="28"/>
        <v/>
      </c>
      <c r="Z216" s="189">
        <f>_xlfn.IFNA(IF('M1'!J183="WAIVED",IF(X216&lt;0,0,X216),0),"")</f>
        <v>0</v>
      </c>
      <c r="AA216" s="190" t="str">
        <f>_xlfn.IFNA(IF('M1'!J183&lt;&gt;"",VLOOKUP('M1'!J183,INPUT,IF(X216&lt;0,2,3),FALSE),""),"")</f>
        <v/>
      </c>
      <c r="AB216" s="191" t="str">
        <f t="shared" si="29"/>
        <v/>
      </c>
    </row>
    <row r="217" spans="14:28" ht="13" x14ac:dyDescent="0.15">
      <c r="N217" s="94"/>
      <c r="O217" s="94"/>
      <c r="P217" s="94"/>
      <c r="V217" s="92" t="str">
        <f>'M1'!C184</f>
        <v>Lib 17</v>
      </c>
      <c r="W217" s="92" t="str">
        <f>'M1'!D184</f>
        <v>LIBRARY</v>
      </c>
      <c r="X217" s="189" t="str">
        <f>_xlfn.IFNA(IF('M1'!E184&lt;&gt;"",VLOOKUP('M1'!E184,RUBRICTYPE,2,FALSE),""),"")</f>
        <v/>
      </c>
      <c r="Y217" s="189" t="str">
        <f t="shared" si="28"/>
        <v/>
      </c>
      <c r="Z217" s="189">
        <f>_xlfn.IFNA(IF('M1'!J184="WAIVED",IF(X217&lt;0,0,X217),0),"")</f>
        <v>0</v>
      </c>
      <c r="AA217" s="190" t="str">
        <f>_xlfn.IFNA(IF('M1'!J184&lt;&gt;"",VLOOKUP('M1'!J184,INPUT,IF(X217&lt;0,2,3),FALSE),""),"")</f>
        <v/>
      </c>
      <c r="AB217" s="191" t="str">
        <f t="shared" si="29"/>
        <v/>
      </c>
    </row>
    <row r="218" spans="14:28" ht="13" x14ac:dyDescent="0.15">
      <c r="N218" s="94"/>
      <c r="O218" s="94"/>
      <c r="P218" s="94"/>
      <c r="V218" s="92" t="str">
        <f>'M1'!C185</f>
        <v>Lib 18</v>
      </c>
      <c r="W218" s="92" t="str">
        <f>'M1'!D185</f>
        <v>LIBRARY</v>
      </c>
      <c r="X218" s="189" t="str">
        <f>_xlfn.IFNA(IF('M1'!E185&lt;&gt;"",VLOOKUP('M1'!E185,RUBRICTYPE,2,FALSE),""),"")</f>
        <v/>
      </c>
      <c r="Y218" s="189" t="str">
        <f t="shared" si="28"/>
        <v/>
      </c>
      <c r="Z218" s="189">
        <f>_xlfn.IFNA(IF('M1'!J185="WAIVED",IF(X218&lt;0,0,X218),0),"")</f>
        <v>0</v>
      </c>
      <c r="AA218" s="190" t="str">
        <f>_xlfn.IFNA(IF('M1'!J185&lt;&gt;"",VLOOKUP('M1'!J185,INPUT,IF(X218&lt;0,2,3),FALSE),""),"")</f>
        <v/>
      </c>
      <c r="AB218" s="191" t="str">
        <f t="shared" si="29"/>
        <v/>
      </c>
    </row>
    <row r="219" spans="14:28" ht="13" x14ac:dyDescent="0.15">
      <c r="N219" s="94"/>
      <c r="O219" s="94"/>
      <c r="P219" s="94"/>
      <c r="V219" s="92" t="str">
        <f>'M1'!C186</f>
        <v>Lib 19</v>
      </c>
      <c r="W219" s="92" t="str">
        <f>'M1'!D186</f>
        <v>LIBRARY</v>
      </c>
      <c r="X219" s="189" t="str">
        <f>_xlfn.IFNA(IF('M1'!E186&lt;&gt;"",VLOOKUP('M1'!E186,RUBRICTYPE,2,FALSE),""),"")</f>
        <v/>
      </c>
      <c r="Y219" s="189" t="str">
        <f t="shared" si="28"/>
        <v/>
      </c>
      <c r="Z219" s="189">
        <f>_xlfn.IFNA(IF('M1'!J186="WAIVED",IF(X219&lt;0,0,X219),0),"")</f>
        <v>0</v>
      </c>
      <c r="AA219" s="190" t="str">
        <f>_xlfn.IFNA(IF('M1'!J186&lt;&gt;"",VLOOKUP('M1'!J186,INPUT,IF(X219&lt;0,2,3),FALSE),""),"")</f>
        <v/>
      </c>
      <c r="AB219" s="191" t="str">
        <f t="shared" si="29"/>
        <v/>
      </c>
    </row>
    <row r="220" spans="14:28" ht="13" x14ac:dyDescent="0.15">
      <c r="N220" s="94"/>
      <c r="O220" s="94"/>
      <c r="P220" s="94"/>
      <c r="V220" s="92" t="str">
        <f>'M1'!C187</f>
        <v>Lib 20</v>
      </c>
      <c r="W220" s="92" t="str">
        <f>'M1'!D187</f>
        <v>LIBRARY</v>
      </c>
      <c r="X220" s="189" t="str">
        <f>_xlfn.IFNA(IF('M1'!E187&lt;&gt;"",VLOOKUP('M1'!E187,RUBRICTYPE,2,FALSE),""),"")</f>
        <v/>
      </c>
      <c r="Y220" s="189" t="str">
        <f t="shared" si="28"/>
        <v/>
      </c>
      <c r="Z220" s="189">
        <f>_xlfn.IFNA(IF('M1'!J187="WAIVED",IF(X220&lt;0,0,X220),0),"")</f>
        <v>0</v>
      </c>
      <c r="AA220" s="190" t="str">
        <f>_xlfn.IFNA(IF('M1'!J187&lt;&gt;"",VLOOKUP('M1'!J187,INPUT,IF(X220&lt;0,2,3),FALSE),""),"")</f>
        <v/>
      </c>
      <c r="AB220" s="191" t="str">
        <f t="shared" si="29"/>
        <v/>
      </c>
    </row>
    <row r="221" spans="14:28" ht="13" x14ac:dyDescent="0.15">
      <c r="N221" s="94"/>
      <c r="O221" s="94"/>
      <c r="P221" s="94"/>
      <c r="V221" s="92">
        <f>'M1'!C188</f>
        <v>0</v>
      </c>
      <c r="W221" s="92">
        <f>'M1'!D188</f>
        <v>0</v>
      </c>
      <c r="X221" s="189" t="str">
        <f>_xlfn.IFNA(IF('M1'!E188&lt;&gt;"",VLOOKUP('M1'!E188,RUBRICTYPE,2,FALSE),""),"")</f>
        <v/>
      </c>
      <c r="Y221" s="189" t="str">
        <f t="shared" si="28"/>
        <v/>
      </c>
      <c r="Z221" s="189">
        <f>_xlfn.IFNA(IF('M1'!J188="WAIVED",IF(X221&lt;0,0,X221),0),"")</f>
        <v>0</v>
      </c>
      <c r="AA221" s="190" t="str">
        <f>_xlfn.IFNA(IF('M1'!J188&lt;&gt;"",VLOOKUP('M1'!J188,INPUT,IF(X221&lt;0,2,3),FALSE),""),"")</f>
        <v/>
      </c>
      <c r="AB221" s="191" t="str">
        <f t="shared" si="29"/>
        <v/>
      </c>
    </row>
    <row r="222" spans="14:28" ht="13" x14ac:dyDescent="0.15">
      <c r="N222" s="94"/>
      <c r="O222" s="94"/>
      <c r="P222" s="94"/>
      <c r="V222" s="92">
        <f>'M1'!C189</f>
        <v>0</v>
      </c>
      <c r="W222" s="92">
        <f>'M1'!D189</f>
        <v>0</v>
      </c>
      <c r="X222" s="189" t="str">
        <f>_xlfn.IFNA(IF('M1'!E189&lt;&gt;"",VLOOKUP('M1'!E189,RUBRICTYPE,2,FALSE),""),"")</f>
        <v/>
      </c>
      <c r="Y222" s="189" t="str">
        <f t="shared" si="28"/>
        <v/>
      </c>
      <c r="Z222" s="189">
        <f>_xlfn.IFNA(IF('M1'!J189="WAIVED",IF(X222&lt;0,0,X222),0),"")</f>
        <v>0</v>
      </c>
      <c r="AA222" s="190" t="str">
        <f>_xlfn.IFNA(IF('M1'!J189&lt;&gt;"",VLOOKUP('M1'!J189,INPUT,IF(X222&lt;0,2,3),FALSE),""),"")</f>
        <v/>
      </c>
      <c r="AB222" s="191" t="str">
        <f t="shared" si="29"/>
        <v/>
      </c>
    </row>
    <row r="223" spans="14:28" ht="13" x14ac:dyDescent="0.15">
      <c r="N223" s="94"/>
      <c r="O223" s="94"/>
      <c r="P223" s="94"/>
      <c r="V223" s="92">
        <f>'M1'!C190</f>
        <v>0</v>
      </c>
      <c r="W223" s="92">
        <f>'M1'!D190</f>
        <v>0</v>
      </c>
      <c r="X223" s="189" t="str">
        <f>_xlfn.IFNA(IF('M1'!E190&lt;&gt;"",VLOOKUP('M1'!E190,RUBRICTYPE,2,FALSE),""),"")</f>
        <v/>
      </c>
      <c r="Y223" s="189" t="str">
        <f t="shared" si="28"/>
        <v/>
      </c>
      <c r="Z223" s="189">
        <f>_xlfn.IFNA(IF('M1'!J190="WAIVED",IF(X223&lt;0,0,X223),0),"")</f>
        <v>0</v>
      </c>
      <c r="AA223" s="190" t="str">
        <f>_xlfn.IFNA(IF('M1'!J190&lt;&gt;"",VLOOKUP('M1'!J190,INPUT,IF(X223&lt;0,2,3),FALSE),""),"")</f>
        <v/>
      </c>
      <c r="AB223" s="191" t="str">
        <f t="shared" si="29"/>
        <v/>
      </c>
    </row>
    <row r="224" spans="14:28" ht="13" x14ac:dyDescent="0.15">
      <c r="N224" s="94"/>
      <c r="O224" s="94"/>
      <c r="P224" s="94"/>
      <c r="V224" s="92">
        <f>'M1'!C191</f>
        <v>0</v>
      </c>
      <c r="W224" s="92">
        <f>'M1'!D191</f>
        <v>0</v>
      </c>
      <c r="X224" s="189" t="str">
        <f>_xlfn.IFNA(IF('M1'!E191&lt;&gt;"",VLOOKUP('M1'!E191,RUBRICTYPE,2,FALSE),""),"")</f>
        <v/>
      </c>
      <c r="Y224" s="189" t="str">
        <f t="shared" si="28"/>
        <v/>
      </c>
      <c r="Z224" s="189">
        <f>_xlfn.IFNA(IF('M1'!J191="WAIVED",IF(X224&lt;0,0,X224),0),"")</f>
        <v>0</v>
      </c>
      <c r="AA224" s="190" t="str">
        <f>_xlfn.IFNA(IF('M1'!J191&lt;&gt;"",VLOOKUP('M1'!J191,INPUT,IF(X224&lt;0,2,3),FALSE),""),"")</f>
        <v/>
      </c>
      <c r="AB224" s="191" t="str">
        <f t="shared" si="29"/>
        <v/>
      </c>
    </row>
    <row r="225" spans="14:28" ht="13" x14ac:dyDescent="0.15">
      <c r="N225" s="94"/>
      <c r="O225" s="94"/>
      <c r="P225" s="94"/>
      <c r="V225" s="92">
        <f>'M1'!C192</f>
        <v>0</v>
      </c>
      <c r="W225" s="92">
        <f>'M1'!D192</f>
        <v>0</v>
      </c>
      <c r="X225" s="189" t="str">
        <f>_xlfn.IFNA(IF('M1'!E192&lt;&gt;"",VLOOKUP('M1'!E192,RUBRICTYPE,2,FALSE),""),"")</f>
        <v/>
      </c>
      <c r="Y225" s="189" t="str">
        <f t="shared" si="28"/>
        <v/>
      </c>
      <c r="Z225" s="189">
        <f>_xlfn.IFNA(IF('M1'!J192="WAIVED",IF(X225&lt;0,0,X225),0),"")</f>
        <v>0</v>
      </c>
      <c r="AA225" s="190" t="str">
        <f>_xlfn.IFNA(IF('M1'!J192&lt;&gt;"",VLOOKUP('M1'!J192,INPUT,IF(X225&lt;0,2,3),FALSE),""),"")</f>
        <v/>
      </c>
      <c r="AB225" s="191" t="str">
        <f t="shared" si="29"/>
        <v/>
      </c>
    </row>
    <row r="226" spans="14:28" ht="13" x14ac:dyDescent="0.15">
      <c r="N226" s="94"/>
      <c r="O226" s="94"/>
      <c r="P226" s="94"/>
      <c r="V226" s="92">
        <f>'M1'!C193</f>
        <v>0</v>
      </c>
      <c r="W226" s="92">
        <f>'M1'!D193</f>
        <v>0</v>
      </c>
      <c r="X226" s="189" t="str">
        <f>_xlfn.IFNA(IF('M1'!E193&lt;&gt;"",VLOOKUP('M1'!E193,RUBRICTYPE,2,FALSE),""),"")</f>
        <v/>
      </c>
      <c r="Y226" s="189" t="str">
        <f t="shared" si="28"/>
        <v/>
      </c>
      <c r="Z226" s="189">
        <f>_xlfn.IFNA(IF('M1'!J193="WAIVED",IF(X226&lt;0,0,X226),0),"")</f>
        <v>0</v>
      </c>
      <c r="AA226" s="190" t="str">
        <f>_xlfn.IFNA(IF('M1'!J193&lt;&gt;"",VLOOKUP('M1'!J193,INPUT,IF(X226&lt;0,2,3),FALSE),""),"")</f>
        <v/>
      </c>
      <c r="AB226" s="191" t="str">
        <f t="shared" si="29"/>
        <v/>
      </c>
    </row>
    <row r="227" spans="14:28" ht="13" x14ac:dyDescent="0.15">
      <c r="N227" s="94"/>
      <c r="O227" s="94"/>
      <c r="P227" s="94"/>
      <c r="V227" s="92">
        <f>'M1'!C194</f>
        <v>0</v>
      </c>
      <c r="W227" s="92">
        <f>'M1'!D194</f>
        <v>0</v>
      </c>
      <c r="X227" s="189" t="str">
        <f>_xlfn.IFNA(IF('M1'!E194&lt;&gt;"",VLOOKUP('M1'!E194,RUBRICTYPE,2,FALSE),""),"")</f>
        <v/>
      </c>
      <c r="Y227" s="189" t="str">
        <f t="shared" si="28"/>
        <v/>
      </c>
      <c r="Z227" s="189">
        <f>_xlfn.IFNA(IF('M1'!J194="WAIVED",IF(X227&lt;0,0,X227),0),"")</f>
        <v>0</v>
      </c>
      <c r="AA227" s="190" t="str">
        <f>_xlfn.IFNA(IF('M1'!J194&lt;&gt;"",VLOOKUP('M1'!J194,INPUT,IF(X227&lt;0,2,3),FALSE),""),"")</f>
        <v/>
      </c>
      <c r="AB227" s="191" t="str">
        <f t="shared" si="29"/>
        <v/>
      </c>
    </row>
    <row r="228" spans="14:28" ht="13" x14ac:dyDescent="0.15">
      <c r="N228" s="94"/>
      <c r="O228" s="94"/>
      <c r="P228" s="94"/>
      <c r="V228" s="92">
        <f>'M1'!C195</f>
        <v>0</v>
      </c>
      <c r="W228" s="92">
        <f>'M1'!D195</f>
        <v>0</v>
      </c>
      <c r="X228" s="189" t="str">
        <f>_xlfn.IFNA(IF('M1'!E195&lt;&gt;"",VLOOKUP('M1'!E195,RUBRICTYPE,2,FALSE),""),"")</f>
        <v/>
      </c>
      <c r="Y228" s="189" t="str">
        <f t="shared" si="28"/>
        <v/>
      </c>
      <c r="Z228" s="189">
        <f>_xlfn.IFNA(IF('M1'!J195="WAIVED",IF(X228&lt;0,0,X228),0),"")</f>
        <v>0</v>
      </c>
      <c r="AA228" s="190" t="str">
        <f>_xlfn.IFNA(IF('M1'!J195&lt;&gt;"",VLOOKUP('M1'!J195,INPUT,IF(X228&lt;0,2,3),FALSE),""),"")</f>
        <v/>
      </c>
      <c r="AB228" s="191" t="str">
        <f t="shared" si="29"/>
        <v/>
      </c>
    </row>
    <row r="229" spans="14:28" ht="13" x14ac:dyDescent="0.15">
      <c r="N229" s="94"/>
      <c r="O229" s="94"/>
      <c r="P229" s="94"/>
      <c r="V229" s="92">
        <f>'M1'!C196</f>
        <v>0</v>
      </c>
      <c r="W229" s="92">
        <f>'M1'!D196</f>
        <v>0</v>
      </c>
      <c r="X229" s="189" t="str">
        <f>_xlfn.IFNA(IF('M1'!E196&lt;&gt;"",VLOOKUP('M1'!E196,RUBRICTYPE,2,FALSE),""),"")</f>
        <v/>
      </c>
      <c r="Y229" s="189" t="str">
        <f t="shared" si="28"/>
        <v/>
      </c>
      <c r="Z229" s="189">
        <f>_xlfn.IFNA(IF('M1'!J196="WAIVED",IF(X229&lt;0,0,X229),0),"")</f>
        <v>0</v>
      </c>
      <c r="AA229" s="190" t="str">
        <f>_xlfn.IFNA(IF('M1'!J196&lt;&gt;"",VLOOKUP('M1'!J196,INPUT,IF(X229&lt;0,2,3),FALSE),""),"")</f>
        <v/>
      </c>
      <c r="AB229" s="191" t="str">
        <f t="shared" si="29"/>
        <v/>
      </c>
    </row>
    <row r="230" spans="14:28" ht="13" x14ac:dyDescent="0.15">
      <c r="N230" s="94"/>
      <c r="O230" s="94"/>
      <c r="P230" s="94"/>
      <c r="V230" s="92">
        <f>'M1'!C197</f>
        <v>0</v>
      </c>
      <c r="W230" s="92">
        <f>'M1'!D197</f>
        <v>0</v>
      </c>
      <c r="X230" s="189" t="str">
        <f>_xlfn.IFNA(IF('M1'!E197&lt;&gt;"",VLOOKUP('M1'!E197,RUBRICTYPE,2,FALSE),""),"")</f>
        <v/>
      </c>
      <c r="Y230" s="189" t="str">
        <f t="shared" si="28"/>
        <v/>
      </c>
      <c r="Z230" s="189">
        <f>_xlfn.IFNA(IF('M1'!J197="WAIVED",IF(X230&lt;0,0,X230),0),"")</f>
        <v>0</v>
      </c>
      <c r="AA230" s="190" t="str">
        <f>_xlfn.IFNA(IF('M1'!J197&lt;&gt;"",VLOOKUP('M1'!J197,INPUT,IF(X230&lt;0,2,3),FALSE),""),"")</f>
        <v/>
      </c>
      <c r="AB230" s="191" t="str">
        <f t="shared" si="29"/>
        <v/>
      </c>
    </row>
    <row r="231" spans="14:28" ht="13" x14ac:dyDescent="0.15">
      <c r="N231" s="94"/>
      <c r="O231" s="94"/>
      <c r="P231" s="94"/>
      <c r="V231" s="92">
        <f>'M1'!C198</f>
        <v>0</v>
      </c>
      <c r="W231" s="92">
        <f>'M1'!D198</f>
        <v>0</v>
      </c>
      <c r="X231" s="189" t="str">
        <f>_xlfn.IFNA(IF('M1'!E198&lt;&gt;"",VLOOKUP('M1'!E198,RUBRICTYPE,2,FALSE),""),"")</f>
        <v/>
      </c>
      <c r="Y231" s="189" t="str">
        <f t="shared" si="28"/>
        <v/>
      </c>
      <c r="Z231" s="189">
        <f>_xlfn.IFNA(IF('M1'!J198="WAIVED",IF(X231&lt;0,0,X231),0),"")</f>
        <v>0</v>
      </c>
      <c r="AA231" s="190" t="str">
        <f>_xlfn.IFNA(IF('M1'!J198&lt;&gt;"",VLOOKUP('M1'!J198,INPUT,IF(X231&lt;0,2,3),FALSE),""),"")</f>
        <v/>
      </c>
      <c r="AB231" s="191" t="str">
        <f t="shared" si="29"/>
        <v/>
      </c>
    </row>
    <row r="232" spans="14:28" ht="13" x14ac:dyDescent="0.15">
      <c r="N232" s="94"/>
      <c r="O232" s="94"/>
      <c r="P232" s="94"/>
      <c r="V232" s="92">
        <f>'M1'!C199</f>
        <v>0</v>
      </c>
      <c r="W232" s="92">
        <f>'M1'!D199</f>
        <v>0</v>
      </c>
      <c r="X232" s="189" t="str">
        <f>_xlfn.IFNA(IF('M1'!E199&lt;&gt;"",VLOOKUP('M1'!E199,RUBRICTYPE,2,FALSE),""),"")</f>
        <v/>
      </c>
      <c r="Y232" s="189" t="str">
        <f t="shared" si="28"/>
        <v/>
      </c>
      <c r="Z232" s="189">
        <f>_xlfn.IFNA(IF('M1'!J199="WAIVED",IF(X232&lt;0,0,X232),0),"")</f>
        <v>0</v>
      </c>
      <c r="AA232" s="190" t="str">
        <f>_xlfn.IFNA(IF('M1'!J199&lt;&gt;"",VLOOKUP('M1'!J199,INPUT,IF(X232&lt;0,2,3),FALSE),""),"")</f>
        <v/>
      </c>
      <c r="AB232" s="191" t="str">
        <f t="shared" si="29"/>
        <v/>
      </c>
    </row>
    <row r="233" spans="14:28" ht="13" x14ac:dyDescent="0.15">
      <c r="N233" s="94"/>
      <c r="O233" s="94"/>
      <c r="P233" s="94"/>
      <c r="V233" s="92">
        <f>'M1'!C200</f>
        <v>0</v>
      </c>
      <c r="W233" s="92">
        <f>'M1'!D200</f>
        <v>0</v>
      </c>
      <c r="X233" s="189" t="str">
        <f>_xlfn.IFNA(IF('M1'!E200&lt;&gt;"",VLOOKUP('M1'!E200,RUBRICTYPE,2,FALSE),""),"")</f>
        <v/>
      </c>
      <c r="Y233" s="189" t="str">
        <f t="shared" si="28"/>
        <v/>
      </c>
      <c r="Z233" s="189">
        <f>_xlfn.IFNA(IF('M1'!J200="WAIVED",IF(X233&lt;0,0,X233),0),"")</f>
        <v>0</v>
      </c>
      <c r="AA233" s="190" t="str">
        <f>_xlfn.IFNA(IF('M1'!J200&lt;&gt;"",VLOOKUP('M1'!J200,INPUT,IF(X233&lt;0,2,3),FALSE),""),"")</f>
        <v/>
      </c>
      <c r="AB233" s="191" t="str">
        <f t="shared" si="29"/>
        <v/>
      </c>
    </row>
    <row r="234" spans="14:28" ht="13" x14ac:dyDescent="0.15">
      <c r="N234" s="94"/>
      <c r="O234" s="94"/>
      <c r="P234" s="94"/>
      <c r="V234" s="92">
        <f>'M1'!C201</f>
        <v>0</v>
      </c>
      <c r="W234" s="92">
        <f>'M1'!D201</f>
        <v>0</v>
      </c>
      <c r="X234" s="189" t="str">
        <f>_xlfn.IFNA(IF('M1'!E201&lt;&gt;"",VLOOKUP('M1'!E201,RUBRICTYPE,2,FALSE),""),"")</f>
        <v/>
      </c>
      <c r="Y234" s="189" t="str">
        <f t="shared" si="28"/>
        <v/>
      </c>
      <c r="Z234" s="189">
        <f>_xlfn.IFNA(IF('M1'!J201="WAIVED",IF(X234&lt;0,0,X234),0),"")</f>
        <v>0</v>
      </c>
      <c r="AA234" s="190" t="str">
        <f>_xlfn.IFNA(IF('M1'!J201&lt;&gt;"",VLOOKUP('M1'!J201,INPUT,IF(X234&lt;0,2,3),FALSE),""),"")</f>
        <v/>
      </c>
      <c r="AB234" s="191" t="str">
        <f t="shared" si="29"/>
        <v/>
      </c>
    </row>
    <row r="235" spans="14:28" ht="13" x14ac:dyDescent="0.15">
      <c r="N235" s="94"/>
      <c r="O235" s="94"/>
      <c r="P235" s="94"/>
      <c r="V235" s="92">
        <f>'M1'!C202</f>
        <v>0</v>
      </c>
      <c r="W235" s="92">
        <f>'M1'!D202</f>
        <v>0</v>
      </c>
      <c r="X235" s="189" t="str">
        <f>_xlfn.IFNA(IF('M1'!E202&lt;&gt;"",VLOOKUP('M1'!E202,RUBRICTYPE,2,FALSE),""),"")</f>
        <v/>
      </c>
      <c r="Y235" s="189" t="str">
        <f t="shared" si="28"/>
        <v/>
      </c>
      <c r="Z235" s="189">
        <f>_xlfn.IFNA(IF('M1'!J202="WAIVED",IF(X235&lt;0,0,X235),0),"")</f>
        <v>0</v>
      </c>
      <c r="AA235" s="190" t="str">
        <f>_xlfn.IFNA(IF('M1'!J202&lt;&gt;"",VLOOKUP('M1'!J202,INPUT,IF(X235&lt;0,2,3),FALSE),""),"")</f>
        <v/>
      </c>
      <c r="AB235" s="191" t="str">
        <f t="shared" si="29"/>
        <v/>
      </c>
    </row>
    <row r="236" spans="14:28" ht="13" x14ac:dyDescent="0.15">
      <c r="N236" s="94"/>
      <c r="O236" s="94"/>
      <c r="P236" s="94"/>
      <c r="V236" s="92">
        <f>'M1'!C203</f>
        <v>0</v>
      </c>
      <c r="W236" s="92">
        <f>'M1'!D203</f>
        <v>0</v>
      </c>
      <c r="X236" s="189" t="str">
        <f>_xlfn.IFNA(IF('M1'!E203&lt;&gt;"",VLOOKUP('M1'!E203,RUBRICTYPE,2,FALSE),""),"")</f>
        <v/>
      </c>
      <c r="Y236" s="189" t="str">
        <f t="shared" si="28"/>
        <v/>
      </c>
      <c r="Z236" s="189">
        <f>_xlfn.IFNA(IF('M1'!J203="WAIVED",IF(X236&lt;0,0,X236),0),"")</f>
        <v>0</v>
      </c>
      <c r="AA236" s="190" t="str">
        <f>_xlfn.IFNA(IF('M1'!J203&lt;&gt;"",VLOOKUP('M1'!J203,INPUT,IF(X236&lt;0,2,3),FALSE),""),"")</f>
        <v/>
      </c>
      <c r="AB236" s="191" t="str">
        <f t="shared" si="29"/>
        <v/>
      </c>
    </row>
    <row r="237" spans="14:28" ht="13" x14ac:dyDescent="0.15">
      <c r="N237" s="94"/>
      <c r="O237" s="94"/>
      <c r="P237" s="94"/>
      <c r="V237" s="92">
        <f>'M1'!C204</f>
        <v>0</v>
      </c>
      <c r="W237" s="92">
        <f>'M1'!D204</f>
        <v>0</v>
      </c>
      <c r="X237" s="189" t="str">
        <f>_xlfn.IFNA(IF('M1'!E204&lt;&gt;"",VLOOKUP('M1'!E204,RUBRICTYPE,2,FALSE),""),"")</f>
        <v/>
      </c>
      <c r="Y237" s="189" t="str">
        <f t="shared" si="28"/>
        <v/>
      </c>
      <c r="Z237" s="189">
        <f>_xlfn.IFNA(IF('M1'!J204="WAIVED",IF(X237&lt;0,0,X237),0),"")</f>
        <v>0</v>
      </c>
      <c r="AA237" s="190" t="str">
        <f>_xlfn.IFNA(IF('M1'!J204&lt;&gt;"",VLOOKUP('M1'!J204,INPUT,IF(X237&lt;0,2,3),FALSE),""),"")</f>
        <v/>
      </c>
      <c r="AB237" s="191" t="str">
        <f t="shared" si="29"/>
        <v/>
      </c>
    </row>
    <row r="238" spans="14:28" ht="13" x14ac:dyDescent="0.15">
      <c r="N238" s="94"/>
      <c r="O238" s="94"/>
      <c r="P238" s="94"/>
      <c r="V238" s="92">
        <f>'M1'!C205</f>
        <v>0</v>
      </c>
      <c r="W238" s="92">
        <f>'M1'!D205</f>
        <v>0</v>
      </c>
      <c r="X238" s="189" t="str">
        <f>_xlfn.IFNA(IF('M1'!E205&lt;&gt;"",VLOOKUP('M1'!E205,RUBRICTYPE,2,FALSE),""),"")</f>
        <v/>
      </c>
      <c r="Y238" s="189" t="str">
        <f t="shared" si="28"/>
        <v/>
      </c>
      <c r="Z238" s="189">
        <f>_xlfn.IFNA(IF('M1'!J205="WAIVED",IF(X238&lt;0,0,X238),0),"")</f>
        <v>0</v>
      </c>
      <c r="AA238" s="190" t="str">
        <f>_xlfn.IFNA(IF('M1'!J205&lt;&gt;"",VLOOKUP('M1'!J205,INPUT,IF(X238&lt;0,2,3),FALSE),""),"")</f>
        <v/>
      </c>
      <c r="AB238" s="191" t="str">
        <f t="shared" si="29"/>
        <v/>
      </c>
    </row>
    <row r="239" spans="14:28" ht="13" x14ac:dyDescent="0.15">
      <c r="N239" s="94"/>
      <c r="O239" s="94"/>
      <c r="P239" s="94"/>
      <c r="V239" s="92">
        <f>'M1'!C206</f>
        <v>0</v>
      </c>
      <c r="W239" s="92">
        <f>'M1'!D206</f>
        <v>0</v>
      </c>
      <c r="X239" s="189" t="str">
        <f>_xlfn.IFNA(IF('M1'!E206&lt;&gt;"",VLOOKUP('M1'!E206,RUBRICTYPE,2,FALSE),""),"")</f>
        <v/>
      </c>
      <c r="Y239" s="189" t="str">
        <f t="shared" si="28"/>
        <v/>
      </c>
      <c r="Z239" s="189">
        <f>_xlfn.IFNA(IF('M1'!J206="WAIVED",IF(X239&lt;0,0,X239),0),"")</f>
        <v>0</v>
      </c>
      <c r="AA239" s="190" t="str">
        <f>_xlfn.IFNA(IF('M1'!J206&lt;&gt;"",VLOOKUP('M1'!J206,INPUT,IF(X239&lt;0,2,3),FALSE),""),"")</f>
        <v/>
      </c>
      <c r="AB239" s="191" t="str">
        <f t="shared" si="29"/>
        <v/>
      </c>
    </row>
    <row r="240" spans="14:28" ht="13" x14ac:dyDescent="0.15">
      <c r="N240" s="94"/>
      <c r="O240" s="94"/>
      <c r="P240" s="94"/>
      <c r="V240" s="92">
        <f>'M1'!C207</f>
        <v>0</v>
      </c>
      <c r="W240" s="92">
        <f>'M1'!D207</f>
        <v>0</v>
      </c>
      <c r="X240" s="189" t="str">
        <f>_xlfn.IFNA(IF('M1'!E207&lt;&gt;"",VLOOKUP('M1'!E207,RUBRICTYPE,2,FALSE),""),"")</f>
        <v/>
      </c>
      <c r="Y240" s="189" t="str">
        <f t="shared" si="28"/>
        <v/>
      </c>
      <c r="Z240" s="189">
        <f>_xlfn.IFNA(IF('M1'!J207="WAIVED",IF(X240&lt;0,0,X240),0),"")</f>
        <v>0</v>
      </c>
      <c r="AA240" s="190" t="str">
        <f>_xlfn.IFNA(IF('M1'!J207&lt;&gt;"",VLOOKUP('M1'!J207,INPUT,IF(X240&lt;0,2,3),FALSE),""),"")</f>
        <v/>
      </c>
      <c r="AB240" s="191" t="str">
        <f t="shared" si="29"/>
        <v/>
      </c>
    </row>
    <row r="241" spans="14:28" ht="13" x14ac:dyDescent="0.15">
      <c r="N241" s="94"/>
      <c r="O241" s="94"/>
      <c r="P241" s="94"/>
      <c r="V241" s="92">
        <f>'M1'!C208</f>
        <v>0</v>
      </c>
      <c r="W241" s="92">
        <f>'M1'!D208</f>
        <v>0</v>
      </c>
      <c r="X241" s="189" t="str">
        <f>_xlfn.IFNA(IF('M1'!E208&lt;&gt;"",VLOOKUP('M1'!E208,RUBRICTYPE,2,FALSE),""),"")</f>
        <v/>
      </c>
      <c r="Y241" s="189" t="str">
        <f t="shared" si="28"/>
        <v/>
      </c>
      <c r="Z241" s="189">
        <f>_xlfn.IFNA(IF('M1'!J208="WAIVED",IF(X241&lt;0,0,X241),0),"")</f>
        <v>0</v>
      </c>
      <c r="AA241" s="190" t="str">
        <f>_xlfn.IFNA(IF('M1'!J208&lt;&gt;"",VLOOKUP('M1'!J208,INPUT,IF(X241&lt;0,2,3),FALSE),""),"")</f>
        <v/>
      </c>
      <c r="AB241" s="191" t="str">
        <f t="shared" si="29"/>
        <v/>
      </c>
    </row>
    <row r="242" spans="14:28" ht="13" x14ac:dyDescent="0.15">
      <c r="N242" s="94"/>
      <c r="O242" s="94"/>
      <c r="P242" s="94"/>
      <c r="V242" s="92">
        <f>'M1'!C209</f>
        <v>0</v>
      </c>
      <c r="W242" s="92">
        <f>'M1'!D209</f>
        <v>0</v>
      </c>
      <c r="X242" s="189" t="str">
        <f>_xlfn.IFNA(IF('M1'!E209&lt;&gt;"",VLOOKUP('M1'!E209,RUBRICTYPE,2,FALSE),""),"")</f>
        <v/>
      </c>
      <c r="Y242" s="189" t="str">
        <f t="shared" si="28"/>
        <v/>
      </c>
      <c r="Z242" s="189">
        <f>_xlfn.IFNA(IF('M1'!J209="WAIVED",IF(X242&lt;0,0,X242),0),"")</f>
        <v>0</v>
      </c>
      <c r="AA242" s="190" t="str">
        <f>_xlfn.IFNA(IF('M1'!J209&lt;&gt;"",VLOOKUP('M1'!J209,INPUT,IF(X242&lt;0,2,3),FALSE),""),"")</f>
        <v/>
      </c>
      <c r="AB242" s="191" t="str">
        <f t="shared" si="29"/>
        <v/>
      </c>
    </row>
    <row r="243" spans="14:28" ht="13" x14ac:dyDescent="0.15">
      <c r="N243" s="94"/>
      <c r="O243" s="94"/>
      <c r="P243" s="94"/>
      <c r="V243" s="92">
        <f>'M1'!C210</f>
        <v>0</v>
      </c>
      <c r="W243" s="92">
        <f>'M1'!D210</f>
        <v>0</v>
      </c>
      <c r="X243" s="189" t="str">
        <f>_xlfn.IFNA(IF('M1'!E210&lt;&gt;"",VLOOKUP('M1'!E210,RUBRICTYPE,2,FALSE),""),"")</f>
        <v/>
      </c>
      <c r="Y243" s="189" t="str">
        <f t="shared" si="28"/>
        <v/>
      </c>
      <c r="Z243" s="189">
        <f>_xlfn.IFNA(IF('M1'!J210="WAIVED",IF(X243&lt;0,0,X243),0),"")</f>
        <v>0</v>
      </c>
      <c r="AA243" s="190" t="str">
        <f>_xlfn.IFNA(IF('M1'!J210&lt;&gt;"",VLOOKUP('M1'!J210,INPUT,IF(X243&lt;0,2,3),FALSE),""),"")</f>
        <v/>
      </c>
      <c r="AB243" s="191" t="str">
        <f t="shared" si="29"/>
        <v/>
      </c>
    </row>
    <row r="244" spans="14:28" ht="13" x14ac:dyDescent="0.15">
      <c r="N244" s="94"/>
      <c r="O244" s="94"/>
      <c r="P244" s="94"/>
      <c r="V244" s="92">
        <f>'M1'!C211</f>
        <v>0</v>
      </c>
      <c r="W244" s="92">
        <f>'M1'!D211</f>
        <v>0</v>
      </c>
      <c r="X244" s="189" t="str">
        <f>_xlfn.IFNA(IF('M1'!E211&lt;&gt;"",VLOOKUP('M1'!E211,RUBRICTYPE,2,FALSE),""),"")</f>
        <v/>
      </c>
      <c r="Y244" s="189" t="str">
        <f t="shared" si="28"/>
        <v/>
      </c>
      <c r="Z244" s="189">
        <f>_xlfn.IFNA(IF('M1'!J211="WAIVED",IF(X244&lt;0,0,X244),0),"")</f>
        <v>0</v>
      </c>
      <c r="AA244" s="190" t="str">
        <f>_xlfn.IFNA(IF('M1'!J211&lt;&gt;"",VLOOKUP('M1'!J211,INPUT,IF(X244&lt;0,2,3),FALSE),""),"")</f>
        <v/>
      </c>
      <c r="AB244" s="191" t="str">
        <f t="shared" si="29"/>
        <v/>
      </c>
    </row>
    <row r="245" spans="14:28" ht="13" x14ac:dyDescent="0.15">
      <c r="N245" s="94"/>
      <c r="O245" s="94"/>
      <c r="P245" s="94"/>
      <c r="V245" s="92">
        <f>'M1'!C212</f>
        <v>0</v>
      </c>
      <c r="W245" s="92">
        <f>'M1'!D212</f>
        <v>0</v>
      </c>
      <c r="X245" s="189" t="str">
        <f>_xlfn.IFNA(IF('M1'!E212&lt;&gt;"",VLOOKUP('M1'!E212,RUBRICTYPE,2,FALSE),""),"")</f>
        <v/>
      </c>
      <c r="Y245" s="189" t="str">
        <f t="shared" si="28"/>
        <v/>
      </c>
      <c r="Z245" s="189">
        <f>_xlfn.IFNA(IF('M1'!J212="WAIVED",IF(X245&lt;0,0,X245),0),"")</f>
        <v>0</v>
      </c>
      <c r="AA245" s="190" t="str">
        <f>_xlfn.IFNA(IF('M1'!J212&lt;&gt;"",VLOOKUP('M1'!J212,INPUT,IF(X245&lt;0,2,3),FALSE),""),"")</f>
        <v/>
      </c>
      <c r="AB245" s="191" t="str">
        <f t="shared" si="29"/>
        <v/>
      </c>
    </row>
    <row r="246" spans="14:28" ht="13" x14ac:dyDescent="0.15">
      <c r="N246" s="94"/>
      <c r="O246" s="94"/>
      <c r="P246" s="94"/>
      <c r="V246" s="92">
        <f>'M1'!C213</f>
        <v>0</v>
      </c>
      <c r="W246" s="92">
        <f>'M1'!D213</f>
        <v>0</v>
      </c>
      <c r="X246" s="189" t="str">
        <f>_xlfn.IFNA(IF('M1'!E213&lt;&gt;"",VLOOKUP('M1'!E213,RUBRICTYPE,2,FALSE),""),"")</f>
        <v/>
      </c>
      <c r="Y246" s="189" t="str">
        <f t="shared" si="28"/>
        <v/>
      </c>
      <c r="Z246" s="189">
        <f>_xlfn.IFNA(IF('M1'!J213="WAIVED",IF(X246&lt;0,0,X246),0),"")</f>
        <v>0</v>
      </c>
      <c r="AA246" s="190" t="str">
        <f>_xlfn.IFNA(IF('M1'!J213&lt;&gt;"",VLOOKUP('M1'!J213,INPUT,IF(X246&lt;0,2,3),FALSE),""),"")</f>
        <v/>
      </c>
      <c r="AB246" s="191" t="str">
        <f t="shared" si="29"/>
        <v/>
      </c>
    </row>
    <row r="247" spans="14:28" ht="13" x14ac:dyDescent="0.15">
      <c r="N247" s="94"/>
      <c r="O247" s="94"/>
      <c r="P247" s="94"/>
      <c r="V247" s="92">
        <f>'M1'!C214</f>
        <v>0</v>
      </c>
      <c r="W247" s="92">
        <f>'M1'!D214</f>
        <v>0</v>
      </c>
      <c r="X247" s="189" t="str">
        <f>_xlfn.IFNA(IF('M1'!E214&lt;&gt;"",VLOOKUP('M1'!E214,RUBRICTYPE,2,FALSE),""),"")</f>
        <v/>
      </c>
      <c r="Y247" s="189" t="str">
        <f t="shared" si="28"/>
        <v/>
      </c>
      <c r="Z247" s="189">
        <f>_xlfn.IFNA(IF('M1'!J214="WAIVED",IF(X247&lt;0,0,X247),0),"")</f>
        <v>0</v>
      </c>
      <c r="AA247" s="190" t="str">
        <f>_xlfn.IFNA(IF('M1'!J214&lt;&gt;"",VLOOKUP('M1'!J214,INPUT,IF(X247&lt;0,2,3),FALSE),""),"")</f>
        <v/>
      </c>
      <c r="AB247" s="191" t="str">
        <f t="shared" si="29"/>
        <v/>
      </c>
    </row>
    <row r="248" spans="14:28" ht="13" x14ac:dyDescent="0.15">
      <c r="N248" s="94"/>
      <c r="O248" s="94"/>
      <c r="P248" s="94"/>
      <c r="V248" s="92">
        <f>'M1'!C215</f>
        <v>0</v>
      </c>
      <c r="W248" s="92">
        <f>'M1'!D215</f>
        <v>0</v>
      </c>
      <c r="X248" s="189" t="str">
        <f>_xlfn.IFNA(IF('M1'!E215&lt;&gt;"",VLOOKUP('M1'!E215,RUBRICTYPE,2,FALSE),""),"")</f>
        <v/>
      </c>
      <c r="Y248" s="189" t="str">
        <f t="shared" si="28"/>
        <v/>
      </c>
      <c r="Z248" s="189">
        <f>_xlfn.IFNA(IF('M1'!J215="WAIVED",IF(X248&lt;0,0,X248),0),"")</f>
        <v>0</v>
      </c>
      <c r="AA248" s="190" t="str">
        <f>_xlfn.IFNA(IF('M1'!J215&lt;&gt;"",VLOOKUP('M1'!J215,INPUT,IF(X248&lt;0,2,3),FALSE),""),"")</f>
        <v/>
      </c>
      <c r="AB248" s="191" t="str">
        <f t="shared" si="29"/>
        <v/>
      </c>
    </row>
    <row r="249" spans="14:28" ht="13" x14ac:dyDescent="0.15">
      <c r="N249" s="94"/>
      <c r="O249" s="94"/>
      <c r="P249" s="94"/>
      <c r="V249" s="92">
        <f>'M1'!C216</f>
        <v>0</v>
      </c>
      <c r="W249" s="92">
        <f>'M1'!D216</f>
        <v>0</v>
      </c>
      <c r="X249" s="189" t="str">
        <f>_xlfn.IFNA(IF('M1'!E216&lt;&gt;"",VLOOKUP('M1'!E216,RUBRICTYPE,2,FALSE),""),"")</f>
        <v/>
      </c>
      <c r="Y249" s="189" t="str">
        <f t="shared" si="28"/>
        <v/>
      </c>
      <c r="Z249" s="189">
        <f>_xlfn.IFNA(IF('M1'!J216="WAIVED",IF(X249&lt;0,0,X249),0),"")</f>
        <v>0</v>
      </c>
      <c r="AA249" s="190" t="str">
        <f>_xlfn.IFNA(IF('M1'!J216&lt;&gt;"",VLOOKUP('M1'!J216,INPUT,IF(X249&lt;0,2,3),FALSE),""),"")</f>
        <v/>
      </c>
      <c r="AB249" s="191" t="str">
        <f t="shared" si="29"/>
        <v/>
      </c>
    </row>
    <row r="250" spans="14:28" ht="13" x14ac:dyDescent="0.15">
      <c r="N250" s="94"/>
      <c r="O250" s="94"/>
      <c r="P250" s="94"/>
      <c r="V250" s="92">
        <f>'M1'!C217</f>
        <v>0</v>
      </c>
      <c r="W250" s="92">
        <f>'M1'!D217</f>
        <v>0</v>
      </c>
      <c r="X250" s="189" t="str">
        <f>_xlfn.IFNA(IF('M1'!E217&lt;&gt;"",VLOOKUP('M1'!E217,RUBRICTYPE,2,FALSE),""),"")</f>
        <v/>
      </c>
      <c r="Y250" s="189" t="str">
        <f t="shared" si="28"/>
        <v/>
      </c>
      <c r="Z250" s="189">
        <f>_xlfn.IFNA(IF('M1'!J217="WAIVED",IF(X250&lt;0,0,X250),0),"")</f>
        <v>0</v>
      </c>
      <c r="AA250" s="190" t="str">
        <f>_xlfn.IFNA(IF('M1'!J217&lt;&gt;"",VLOOKUP('M1'!J217,INPUT,IF(X250&lt;0,2,3),FALSE),""),"")</f>
        <v/>
      </c>
      <c r="AB250" s="191" t="str">
        <f t="shared" si="29"/>
        <v/>
      </c>
    </row>
    <row r="251" spans="14:28" ht="13" x14ac:dyDescent="0.15">
      <c r="N251" s="94"/>
      <c r="O251" s="94"/>
      <c r="P251" s="94"/>
      <c r="V251" s="92">
        <f>'M1'!C218</f>
        <v>0</v>
      </c>
      <c r="W251" s="92">
        <f>'M1'!D218</f>
        <v>0</v>
      </c>
      <c r="X251" s="189" t="str">
        <f>_xlfn.IFNA(IF('M1'!E218&lt;&gt;"",VLOOKUP('M1'!E218,RUBRICTYPE,2,FALSE),""),"")</f>
        <v/>
      </c>
      <c r="Y251" s="189" t="str">
        <f t="shared" si="28"/>
        <v/>
      </c>
      <c r="Z251" s="189">
        <f>_xlfn.IFNA(IF('M1'!J218="WAIVED",IF(X251&lt;0,0,X251),0),"")</f>
        <v>0</v>
      </c>
      <c r="AA251" s="190" t="str">
        <f>_xlfn.IFNA(IF('M1'!J218&lt;&gt;"",VLOOKUP('M1'!J218,INPUT,IF(X251&lt;0,2,3),FALSE),""),"")</f>
        <v/>
      </c>
      <c r="AB251" s="191" t="str">
        <f t="shared" si="29"/>
        <v/>
      </c>
    </row>
    <row r="252" spans="14:28" ht="13" x14ac:dyDescent="0.15">
      <c r="N252" s="94"/>
      <c r="O252" s="94"/>
      <c r="P252" s="94"/>
      <c r="V252" s="92">
        <f>'M1'!C219</f>
        <v>0</v>
      </c>
      <c r="W252" s="92">
        <f>'M1'!D219</f>
        <v>0</v>
      </c>
      <c r="X252" s="189" t="str">
        <f>_xlfn.IFNA(IF('M1'!E219&lt;&gt;"",VLOOKUP('M1'!E219,RUBRICTYPE,2,FALSE),""),"")</f>
        <v/>
      </c>
      <c r="Y252" s="189" t="str">
        <f t="shared" si="28"/>
        <v/>
      </c>
      <c r="Z252" s="189">
        <f>_xlfn.IFNA(IF('M1'!J219="WAIVED",IF(X252&lt;0,0,X252),0),"")</f>
        <v>0</v>
      </c>
      <c r="AA252" s="190" t="str">
        <f>_xlfn.IFNA(IF('M1'!J219&lt;&gt;"",VLOOKUP('M1'!J219,INPUT,IF(X252&lt;0,2,3),FALSE),""),"")</f>
        <v/>
      </c>
      <c r="AB252" s="191" t="str">
        <f t="shared" si="29"/>
        <v/>
      </c>
    </row>
    <row r="253" spans="14:28" ht="13" x14ac:dyDescent="0.15">
      <c r="N253" s="94"/>
      <c r="O253" s="94"/>
      <c r="P253" s="94"/>
      <c r="V253" s="92">
        <f>'M1'!C220</f>
        <v>0</v>
      </c>
      <c r="W253" s="92">
        <f>'M1'!D220</f>
        <v>0</v>
      </c>
      <c r="X253" s="189" t="str">
        <f>_xlfn.IFNA(IF('M1'!E220&lt;&gt;"",VLOOKUP('M1'!E220,RUBRICTYPE,2,FALSE),""),"")</f>
        <v/>
      </c>
      <c r="Y253" s="189" t="str">
        <f t="shared" si="28"/>
        <v/>
      </c>
      <c r="Z253" s="189">
        <f>_xlfn.IFNA(IF('M1'!J220="WAIVED",IF(X253&lt;0,0,X253),0),"")</f>
        <v>0</v>
      </c>
      <c r="AA253" s="190" t="str">
        <f>_xlfn.IFNA(IF('M1'!J220&lt;&gt;"",VLOOKUP('M1'!J220,INPUT,IF(X253&lt;0,2,3),FALSE),""),"")</f>
        <v/>
      </c>
      <c r="AB253" s="191" t="str">
        <f t="shared" si="29"/>
        <v/>
      </c>
    </row>
    <row r="254" spans="14:28" ht="13" x14ac:dyDescent="0.15">
      <c r="N254" s="94"/>
      <c r="O254" s="94"/>
      <c r="P254" s="94"/>
      <c r="V254" s="92">
        <f>'M1'!C221</f>
        <v>0</v>
      </c>
      <c r="W254" s="92">
        <f>'M1'!D221</f>
        <v>0</v>
      </c>
      <c r="X254" s="189" t="str">
        <f>_xlfn.IFNA(IF('M1'!E221&lt;&gt;"",VLOOKUP('M1'!E221,RUBRICTYPE,2,FALSE),""),"")</f>
        <v/>
      </c>
      <c r="Y254" s="189" t="str">
        <f t="shared" si="28"/>
        <v/>
      </c>
      <c r="Z254" s="189">
        <f>_xlfn.IFNA(IF('M1'!J221="WAIVED",IF(X254&lt;0,0,X254),0),"")</f>
        <v>0</v>
      </c>
      <c r="AA254" s="190" t="str">
        <f>_xlfn.IFNA(IF('M1'!J221&lt;&gt;"",VLOOKUP('M1'!J221,INPUT,IF(X254&lt;0,2,3),FALSE),""),"")</f>
        <v/>
      </c>
      <c r="AB254" s="191" t="str">
        <f t="shared" si="29"/>
        <v/>
      </c>
    </row>
    <row r="255" spans="14:28" ht="13" x14ac:dyDescent="0.15">
      <c r="N255" s="94"/>
      <c r="O255" s="94"/>
      <c r="P255" s="94"/>
      <c r="V255" s="92">
        <f>'M1'!C222</f>
        <v>0</v>
      </c>
      <c r="W255" s="92">
        <f>'M1'!D222</f>
        <v>0</v>
      </c>
      <c r="X255" s="189" t="str">
        <f>_xlfn.IFNA(IF('M1'!E222&lt;&gt;"",VLOOKUP('M1'!E222,RUBRICTYPE,2,FALSE),""),"")</f>
        <v/>
      </c>
      <c r="Y255" s="189" t="str">
        <f t="shared" si="28"/>
        <v/>
      </c>
      <c r="Z255" s="189">
        <f>_xlfn.IFNA(IF('M1'!J222="WAIVED",IF(X255&lt;0,0,X255),0),"")</f>
        <v>0</v>
      </c>
      <c r="AA255" s="190" t="str">
        <f>_xlfn.IFNA(IF('M1'!J222&lt;&gt;"",VLOOKUP('M1'!J222,INPUT,IF(X255&lt;0,2,3),FALSE),""),"")</f>
        <v/>
      </c>
      <c r="AB255" s="191" t="str">
        <f t="shared" si="29"/>
        <v/>
      </c>
    </row>
    <row r="256" spans="14:28" ht="13" x14ac:dyDescent="0.15">
      <c r="N256" s="94"/>
      <c r="O256" s="94"/>
      <c r="P256" s="94"/>
      <c r="V256" s="92">
        <f>'M1'!C223</f>
        <v>0</v>
      </c>
      <c r="W256" s="92">
        <f>'M1'!D223</f>
        <v>0</v>
      </c>
      <c r="X256" s="189" t="str">
        <f>_xlfn.IFNA(IF('M1'!E223&lt;&gt;"",VLOOKUP('M1'!E223,RUBRICTYPE,2,FALSE),""),"")</f>
        <v/>
      </c>
      <c r="Y256" s="189" t="str">
        <f t="shared" si="28"/>
        <v/>
      </c>
      <c r="Z256" s="189">
        <f>_xlfn.IFNA(IF('M1'!J223="WAIVED",IF(X256&lt;0,0,X256),0),"")</f>
        <v>0</v>
      </c>
      <c r="AA256" s="190" t="str">
        <f>_xlfn.IFNA(IF('M1'!J223&lt;&gt;"",VLOOKUP('M1'!J223,INPUT,IF(X256&lt;0,2,3),FALSE),""),"")</f>
        <v/>
      </c>
      <c r="AB256" s="191" t="str">
        <f t="shared" si="29"/>
        <v/>
      </c>
    </row>
    <row r="257" spans="14:28" ht="13" x14ac:dyDescent="0.15">
      <c r="N257" s="94"/>
      <c r="O257" s="94"/>
      <c r="P257" s="94"/>
      <c r="V257" s="92">
        <f>'M1'!C224</f>
        <v>0</v>
      </c>
      <c r="W257" s="92">
        <f>'M1'!D224</f>
        <v>0</v>
      </c>
      <c r="X257" s="189" t="str">
        <f>_xlfn.IFNA(IF('M1'!E224&lt;&gt;"",VLOOKUP('M1'!E224,RUBRICTYPE,2,FALSE),""),"")</f>
        <v/>
      </c>
      <c r="Y257" s="189" t="str">
        <f t="shared" si="28"/>
        <v/>
      </c>
      <c r="Z257" s="189">
        <f>_xlfn.IFNA(IF('M1'!J224="WAIVED",IF(X257&lt;0,0,X257),0),"")</f>
        <v>0</v>
      </c>
      <c r="AA257" s="190" t="str">
        <f>_xlfn.IFNA(IF('M1'!J224&lt;&gt;"",VLOOKUP('M1'!J224,INPUT,IF(X257&lt;0,2,3),FALSE),""),"")</f>
        <v/>
      </c>
      <c r="AB257" s="191" t="str">
        <f t="shared" si="29"/>
        <v/>
      </c>
    </row>
    <row r="258" spans="14:28" ht="13" x14ac:dyDescent="0.15">
      <c r="N258" s="94"/>
      <c r="O258" s="94"/>
      <c r="P258" s="94"/>
      <c r="V258" s="92">
        <f>'M1'!C225</f>
        <v>0</v>
      </c>
      <c r="W258" s="92">
        <f>'M1'!D225</f>
        <v>0</v>
      </c>
      <c r="X258" s="189" t="str">
        <f>_xlfn.IFNA(IF('M1'!E225&lt;&gt;"",VLOOKUP('M1'!E225,RUBRICTYPE,2,FALSE),""),"")</f>
        <v/>
      </c>
      <c r="Y258" s="189" t="str">
        <f t="shared" si="28"/>
        <v/>
      </c>
      <c r="Z258" s="189">
        <f>_xlfn.IFNA(IF('M1'!J225="WAIVED",IF(X258&lt;0,0,X258),0),"")</f>
        <v>0</v>
      </c>
      <c r="AA258" s="190" t="str">
        <f>_xlfn.IFNA(IF('M1'!J225&lt;&gt;"",VLOOKUP('M1'!J225,INPUT,IF(X258&lt;0,2,3),FALSE),""),"")</f>
        <v/>
      </c>
      <c r="AB258" s="191" t="str">
        <f t="shared" si="29"/>
        <v/>
      </c>
    </row>
    <row r="259" spans="14:28" ht="13" x14ac:dyDescent="0.15">
      <c r="N259" s="94"/>
      <c r="O259" s="94"/>
      <c r="P259" s="94"/>
      <c r="V259" s="92">
        <f>'M1'!C226</f>
        <v>0</v>
      </c>
      <c r="W259" s="92">
        <f>'M1'!D226</f>
        <v>0</v>
      </c>
      <c r="X259" s="189" t="str">
        <f>_xlfn.IFNA(IF('M1'!E226&lt;&gt;"",VLOOKUP('M1'!E226,RUBRICTYPE,2,FALSE),""),"")</f>
        <v/>
      </c>
      <c r="Y259" s="189" t="str">
        <f t="shared" si="28"/>
        <v/>
      </c>
      <c r="Z259" s="189">
        <f>_xlfn.IFNA(IF('M1'!J226="WAIVED",IF(X259&lt;0,0,X259),0),"")</f>
        <v>0</v>
      </c>
      <c r="AA259" s="190" t="str">
        <f>_xlfn.IFNA(IF('M1'!J226&lt;&gt;"",VLOOKUP('M1'!J226,INPUT,IF(X259&lt;0,2,3),FALSE),""),"")</f>
        <v/>
      </c>
      <c r="AB259" s="191" t="str">
        <f t="shared" si="29"/>
        <v/>
      </c>
    </row>
    <row r="260" spans="14:28" ht="13" x14ac:dyDescent="0.15">
      <c r="N260" s="94"/>
      <c r="O260" s="94"/>
      <c r="P260" s="94"/>
      <c r="V260" s="92">
        <f>'M1'!C227</f>
        <v>0</v>
      </c>
      <c r="W260" s="92">
        <f>'M1'!D227</f>
        <v>0</v>
      </c>
      <c r="X260" s="189" t="str">
        <f>_xlfn.IFNA(IF('M1'!E227&lt;&gt;"",VLOOKUP('M1'!E227,RUBRICTYPE,2,FALSE),""),"")</f>
        <v/>
      </c>
      <c r="Y260" s="189" t="str">
        <f t="shared" si="28"/>
        <v/>
      </c>
      <c r="Z260" s="189">
        <f>_xlfn.IFNA(IF('M1'!J227="WAIVED",IF(X260&lt;0,0,X260),0),"")</f>
        <v>0</v>
      </c>
      <c r="AA260" s="190" t="str">
        <f>_xlfn.IFNA(IF('M1'!J227&lt;&gt;"",VLOOKUP('M1'!J227,INPUT,IF(X260&lt;0,2,3),FALSE),""),"")</f>
        <v/>
      </c>
      <c r="AB260" s="191" t="str">
        <f t="shared" si="29"/>
        <v/>
      </c>
    </row>
    <row r="261" spans="14:28" ht="13" x14ac:dyDescent="0.15">
      <c r="N261" s="94"/>
      <c r="O261" s="94"/>
      <c r="P261" s="94"/>
      <c r="V261" s="92">
        <f>'M1'!C228</f>
        <v>0</v>
      </c>
      <c r="W261" s="92">
        <f>'M1'!D228</f>
        <v>0</v>
      </c>
      <c r="X261" s="189" t="str">
        <f>_xlfn.IFNA(IF('M1'!E228&lt;&gt;"",VLOOKUP('M1'!E228,RUBRICTYPE,2,FALSE),""),"")</f>
        <v/>
      </c>
      <c r="Y261" s="189" t="str">
        <f t="shared" si="28"/>
        <v/>
      </c>
      <c r="Z261" s="189">
        <f>_xlfn.IFNA(IF('M1'!J228="WAIVED",IF(X261&lt;0,0,X261),0),"")</f>
        <v>0</v>
      </c>
      <c r="AA261" s="190" t="str">
        <f>_xlfn.IFNA(IF('M1'!J228&lt;&gt;"",VLOOKUP('M1'!J228,INPUT,IF(X261&lt;0,2,3),FALSE),""),"")</f>
        <v/>
      </c>
      <c r="AB261" s="191" t="str">
        <f t="shared" si="29"/>
        <v/>
      </c>
    </row>
    <row r="262" spans="14:28" ht="13" x14ac:dyDescent="0.15">
      <c r="N262" s="94"/>
      <c r="O262" s="94"/>
      <c r="P262" s="94"/>
      <c r="V262" s="92">
        <f>'M1'!C229</f>
        <v>0</v>
      </c>
      <c r="W262" s="92">
        <f>'M1'!D229</f>
        <v>0</v>
      </c>
      <c r="X262" s="189" t="str">
        <f>_xlfn.IFNA(IF('M1'!E229&lt;&gt;"",VLOOKUP('M1'!E229,RUBRICTYPE,2,FALSE),""),"")</f>
        <v/>
      </c>
      <c r="Y262" s="189" t="str">
        <f t="shared" si="28"/>
        <v/>
      </c>
      <c r="Z262" s="189">
        <f>_xlfn.IFNA(IF('M1'!J229="WAIVED",IF(X262&lt;0,0,X262),0),"")</f>
        <v>0</v>
      </c>
      <c r="AA262" s="190" t="str">
        <f>_xlfn.IFNA(IF('M1'!J229&lt;&gt;"",VLOOKUP('M1'!J229,INPUT,IF(X262&lt;0,2,3),FALSE),""),"")</f>
        <v/>
      </c>
      <c r="AB262" s="191" t="str">
        <f t="shared" si="29"/>
        <v/>
      </c>
    </row>
    <row r="263" spans="14:28" ht="13" x14ac:dyDescent="0.15">
      <c r="N263" s="94"/>
      <c r="O263" s="94"/>
      <c r="P263" s="94"/>
      <c r="V263" s="92">
        <f>'M1'!C230</f>
        <v>0</v>
      </c>
      <c r="W263" s="92">
        <f>'M1'!D230</f>
        <v>0</v>
      </c>
      <c r="X263" s="189" t="str">
        <f>_xlfn.IFNA(IF('M1'!E230&lt;&gt;"",VLOOKUP('M1'!E230,RUBRICTYPE,2,FALSE),""),"")</f>
        <v/>
      </c>
      <c r="Y263" s="189" t="str">
        <f t="shared" si="28"/>
        <v/>
      </c>
      <c r="Z263" s="189">
        <f>_xlfn.IFNA(IF('M1'!J230="WAIVED",IF(X263&lt;0,0,X263),0),"")</f>
        <v>0</v>
      </c>
      <c r="AA263" s="190" t="str">
        <f>_xlfn.IFNA(IF('M1'!J230&lt;&gt;"",VLOOKUP('M1'!J230,INPUT,IF(X263&lt;0,2,3),FALSE),""),"")</f>
        <v/>
      </c>
      <c r="AB263" s="191" t="str">
        <f t="shared" si="29"/>
        <v/>
      </c>
    </row>
    <row r="264" spans="14:28" ht="13" x14ac:dyDescent="0.15">
      <c r="N264" s="94"/>
      <c r="O264" s="94"/>
      <c r="P264" s="94"/>
      <c r="V264" s="92">
        <f>'M1'!C231</f>
        <v>0</v>
      </c>
      <c r="W264" s="92">
        <f>'M1'!D231</f>
        <v>0</v>
      </c>
      <c r="X264" s="189" t="str">
        <f>_xlfn.IFNA(IF('M1'!E231&lt;&gt;"",VLOOKUP('M1'!E231,RUBRICTYPE,2,FALSE),""),"")</f>
        <v/>
      </c>
      <c r="Y264" s="189" t="str">
        <f t="shared" si="28"/>
        <v/>
      </c>
      <c r="Z264" s="189">
        <f>_xlfn.IFNA(IF('M1'!J231="WAIVED",IF(X264&lt;0,0,X264),0),"")</f>
        <v>0</v>
      </c>
      <c r="AA264" s="190" t="str">
        <f>_xlfn.IFNA(IF('M1'!J231&lt;&gt;"",VLOOKUP('M1'!J231,INPUT,IF(X264&lt;0,2,3),FALSE),""),"")</f>
        <v/>
      </c>
      <c r="AB264" s="191" t="str">
        <f t="shared" si="29"/>
        <v/>
      </c>
    </row>
    <row r="265" spans="14:28" ht="13" x14ac:dyDescent="0.15">
      <c r="N265" s="94"/>
      <c r="O265" s="94"/>
      <c r="P265" s="94"/>
      <c r="V265" s="92">
        <f>'M1'!C232</f>
        <v>0</v>
      </c>
      <c r="W265" s="92">
        <f>'M1'!D232</f>
        <v>0</v>
      </c>
      <c r="X265" s="189" t="str">
        <f>_xlfn.IFNA(IF('M1'!E232&lt;&gt;"",VLOOKUP('M1'!E232,RUBRICTYPE,2,FALSE),""),"")</f>
        <v/>
      </c>
      <c r="Y265" s="189" t="str">
        <f t="shared" si="28"/>
        <v/>
      </c>
      <c r="Z265" s="189">
        <f>_xlfn.IFNA(IF('M1'!J232="WAIVED",IF(X265&lt;0,0,X265),0),"")</f>
        <v>0</v>
      </c>
      <c r="AA265" s="190" t="str">
        <f>_xlfn.IFNA(IF('M1'!J232&lt;&gt;"",VLOOKUP('M1'!J232,INPUT,IF(X265&lt;0,2,3),FALSE),""),"")</f>
        <v/>
      </c>
      <c r="AB265" s="191" t="str">
        <f t="shared" si="29"/>
        <v/>
      </c>
    </row>
    <row r="266" spans="14:28" ht="13" x14ac:dyDescent="0.15">
      <c r="N266" s="94"/>
      <c r="O266" s="94"/>
      <c r="P266" s="94"/>
      <c r="V266" s="92">
        <f>'M1'!C233</f>
        <v>0</v>
      </c>
      <c r="W266" s="92">
        <f>'M1'!D233</f>
        <v>0</v>
      </c>
      <c r="X266" s="189" t="str">
        <f>_xlfn.IFNA(IF('M1'!E233&lt;&gt;"",VLOOKUP('M1'!E233,RUBRICTYPE,2,FALSE),""),"")</f>
        <v/>
      </c>
      <c r="Y266" s="189" t="str">
        <f t="shared" si="28"/>
        <v/>
      </c>
      <c r="Z266" s="189">
        <f>_xlfn.IFNA(IF('M1'!J233="WAIVED",IF(X266&lt;0,0,X266),0),"")</f>
        <v>0</v>
      </c>
      <c r="AA266" s="190" t="str">
        <f>_xlfn.IFNA(IF('M1'!J233&lt;&gt;"",VLOOKUP('M1'!J233,INPUT,IF(X266&lt;0,2,3),FALSE),""),"")</f>
        <v/>
      </c>
      <c r="AB266" s="191" t="str">
        <f t="shared" si="29"/>
        <v/>
      </c>
    </row>
    <row r="267" spans="14:28" ht="13" x14ac:dyDescent="0.15">
      <c r="N267" s="94"/>
      <c r="O267" s="94"/>
      <c r="P267" s="94"/>
      <c r="V267" s="92">
        <f>'M1'!C219</f>
        <v>0</v>
      </c>
      <c r="W267" s="92">
        <f>'M1'!D219</f>
        <v>0</v>
      </c>
      <c r="X267" s="189" t="str">
        <f>_xlfn.IFNA(IF('M1'!E219&lt;&gt;"",VLOOKUP('M1'!E219,RUBRICTYPE,2,FALSE),""),"")</f>
        <v/>
      </c>
      <c r="Y267" s="189" t="str">
        <f t="shared" ref="Y267:Y274" si="30">_xlfn.IFNA(IF(X267&gt;0,X267,0),"")</f>
        <v/>
      </c>
      <c r="Z267" s="189">
        <f>_xlfn.IFNA(IF('M1'!J219="WAIVED",IF(X267&lt;0,0,X267),0),"")</f>
        <v>0</v>
      </c>
      <c r="AA267" s="190" t="str">
        <f>_xlfn.IFNA(IF('M1'!J219&lt;&gt;"",VLOOKUP('M1'!J219,INPUT,IF(X267&lt;0,2,3),FALSE),""),"")</f>
        <v/>
      </c>
      <c r="AB267" s="191" t="str">
        <f t="shared" ref="AB267:AB274" si="31">_xlfn.IFNA(IF(X267&lt;&gt;"",X267*AA267,""),"")</f>
        <v/>
      </c>
    </row>
    <row r="268" spans="14:28" ht="13" x14ac:dyDescent="0.15">
      <c r="N268" s="94"/>
      <c r="O268" s="94"/>
      <c r="P268" s="94"/>
      <c r="V268" s="92">
        <f>'M1'!C220</f>
        <v>0</v>
      </c>
      <c r="W268" s="92">
        <f>'M1'!D220</f>
        <v>0</v>
      </c>
      <c r="X268" s="189" t="str">
        <f>_xlfn.IFNA(IF('M1'!E220&lt;&gt;"",VLOOKUP('M1'!E220,RUBRICTYPE,2,FALSE),""),"")</f>
        <v/>
      </c>
      <c r="Y268" s="189" t="str">
        <f t="shared" si="30"/>
        <v/>
      </c>
      <c r="Z268" s="189">
        <f>_xlfn.IFNA(IF('M1'!J220="WAIVED",IF(X268&lt;0,0,X268),0),"")</f>
        <v>0</v>
      </c>
      <c r="AA268" s="190" t="str">
        <f>_xlfn.IFNA(IF('M1'!J220&lt;&gt;"",VLOOKUP('M1'!J220,INPUT,IF(X268&lt;0,2,3),FALSE),""),"")</f>
        <v/>
      </c>
      <c r="AB268" s="191" t="str">
        <f t="shared" si="31"/>
        <v/>
      </c>
    </row>
    <row r="269" spans="14:28" ht="13" x14ac:dyDescent="0.15">
      <c r="N269" s="94"/>
      <c r="O269" s="94"/>
      <c r="P269" s="94"/>
      <c r="V269" s="92">
        <f>'M1'!C221</f>
        <v>0</v>
      </c>
      <c r="W269" s="92">
        <f>'M1'!D221</f>
        <v>0</v>
      </c>
      <c r="X269" s="189" t="str">
        <f>_xlfn.IFNA(IF('M1'!E221&lt;&gt;"",VLOOKUP('M1'!E221,RUBRICTYPE,2,FALSE),""),"")</f>
        <v/>
      </c>
      <c r="Y269" s="189" t="str">
        <f t="shared" si="30"/>
        <v/>
      </c>
      <c r="Z269" s="189">
        <f>_xlfn.IFNA(IF('M1'!J221="WAIVED",IF(X269&lt;0,0,X269),0),"")</f>
        <v>0</v>
      </c>
      <c r="AA269" s="190" t="str">
        <f>_xlfn.IFNA(IF('M1'!J221&lt;&gt;"",VLOOKUP('M1'!J221,INPUT,IF(X269&lt;0,2,3),FALSE),""),"")</f>
        <v/>
      </c>
      <c r="AB269" s="191" t="str">
        <f t="shared" si="31"/>
        <v/>
      </c>
    </row>
    <row r="270" spans="14:28" ht="13" x14ac:dyDescent="0.15">
      <c r="N270" s="94"/>
      <c r="O270" s="94"/>
      <c r="P270" s="94"/>
      <c r="V270" s="92">
        <f>'M1'!C222</f>
        <v>0</v>
      </c>
      <c r="W270" s="92">
        <f>'M1'!D222</f>
        <v>0</v>
      </c>
      <c r="X270" s="189" t="str">
        <f>_xlfn.IFNA(IF('M1'!E222&lt;&gt;"",VLOOKUP('M1'!E222,RUBRICTYPE,2,FALSE),""),"")</f>
        <v/>
      </c>
      <c r="Y270" s="189" t="str">
        <f t="shared" si="30"/>
        <v/>
      </c>
      <c r="Z270" s="189">
        <f>_xlfn.IFNA(IF('M1'!J222="WAIVED",IF(X270&lt;0,0,X270),0),"")</f>
        <v>0</v>
      </c>
      <c r="AA270" s="190" t="str">
        <f>_xlfn.IFNA(IF('M1'!J222&lt;&gt;"",VLOOKUP('M1'!J222,INPUT,IF(X270&lt;0,2,3),FALSE),""),"")</f>
        <v/>
      </c>
      <c r="AB270" s="191" t="str">
        <f t="shared" si="31"/>
        <v/>
      </c>
    </row>
    <row r="271" spans="14:28" ht="13" x14ac:dyDescent="0.15">
      <c r="N271" s="94"/>
      <c r="O271" s="94"/>
      <c r="P271" s="94"/>
      <c r="V271" s="92">
        <f>'M1'!C223</f>
        <v>0</v>
      </c>
      <c r="W271" s="92">
        <f>'M1'!D223</f>
        <v>0</v>
      </c>
      <c r="X271" s="189" t="str">
        <f>_xlfn.IFNA(IF('M1'!E223&lt;&gt;"",VLOOKUP('M1'!E223,RUBRICTYPE,2,FALSE),""),"")</f>
        <v/>
      </c>
      <c r="Y271" s="189" t="str">
        <f t="shared" si="30"/>
        <v/>
      </c>
      <c r="Z271" s="189">
        <f>_xlfn.IFNA(IF('M1'!J223="WAIVED",IF(X271&lt;0,0,X271),0),"")</f>
        <v>0</v>
      </c>
      <c r="AA271" s="190" t="str">
        <f>_xlfn.IFNA(IF('M1'!J223&lt;&gt;"",VLOOKUP('M1'!J223,INPUT,IF(X271&lt;0,2,3),FALSE),""),"")</f>
        <v/>
      </c>
      <c r="AB271" s="191" t="str">
        <f t="shared" si="31"/>
        <v/>
      </c>
    </row>
    <row r="272" spans="14:28" ht="13" x14ac:dyDescent="0.15">
      <c r="N272" s="94"/>
      <c r="O272" s="94"/>
      <c r="P272" s="94"/>
      <c r="V272" s="92">
        <f>'M1'!C224</f>
        <v>0</v>
      </c>
      <c r="W272" s="92">
        <f>'M1'!D224</f>
        <v>0</v>
      </c>
      <c r="X272" s="189" t="str">
        <f>_xlfn.IFNA(IF('M1'!E224&lt;&gt;"",VLOOKUP('M1'!E224,RUBRICTYPE,2,FALSE),""),"")</f>
        <v/>
      </c>
      <c r="Y272" s="189" t="str">
        <f t="shared" si="30"/>
        <v/>
      </c>
      <c r="Z272" s="189">
        <f>_xlfn.IFNA(IF('M1'!J224="WAIVED",IF(X272&lt;0,0,X272),0),"")</f>
        <v>0</v>
      </c>
      <c r="AA272" s="190" t="str">
        <f>_xlfn.IFNA(IF('M1'!J224&lt;&gt;"",VLOOKUP('M1'!J224,INPUT,IF(X272&lt;0,2,3),FALSE),""),"")</f>
        <v/>
      </c>
      <c r="AB272" s="191" t="str">
        <f t="shared" si="31"/>
        <v/>
      </c>
    </row>
    <row r="273" spans="14:28" ht="13" x14ac:dyDescent="0.15">
      <c r="N273" s="94"/>
      <c r="O273" s="94"/>
      <c r="P273" s="94"/>
      <c r="V273" s="92">
        <f>'M1'!C225</f>
        <v>0</v>
      </c>
      <c r="W273" s="92">
        <f>'M1'!D225</f>
        <v>0</v>
      </c>
      <c r="X273" s="189" t="str">
        <f>_xlfn.IFNA(IF('M1'!E225&lt;&gt;"",VLOOKUP('M1'!E225,RUBRICTYPE,2,FALSE),""),"")</f>
        <v/>
      </c>
      <c r="Y273" s="189" t="str">
        <f t="shared" si="30"/>
        <v/>
      </c>
      <c r="Z273" s="189">
        <f>_xlfn.IFNA(IF('M1'!J225="WAIVED",IF(X273&lt;0,0,X273),0),"")</f>
        <v>0</v>
      </c>
      <c r="AA273" s="190" t="str">
        <f>_xlfn.IFNA(IF('M1'!J225&lt;&gt;"",VLOOKUP('M1'!J225,INPUT,IF(X273&lt;0,2,3),FALSE),""),"")</f>
        <v/>
      </c>
      <c r="AB273" s="191" t="str">
        <f t="shared" si="31"/>
        <v/>
      </c>
    </row>
    <row r="274" spans="14:28" ht="13" x14ac:dyDescent="0.15">
      <c r="N274" s="94"/>
      <c r="O274" s="94"/>
      <c r="P274" s="94"/>
      <c r="V274" s="92">
        <f>'M1'!C226</f>
        <v>0</v>
      </c>
      <c r="W274" s="92">
        <f>'M1'!D226</f>
        <v>0</v>
      </c>
      <c r="X274" s="189" t="str">
        <f>_xlfn.IFNA(IF('M1'!E226&lt;&gt;"",VLOOKUP('M1'!E226,RUBRICTYPE,2,FALSE),""),"")</f>
        <v/>
      </c>
      <c r="Y274" s="189" t="str">
        <f t="shared" si="30"/>
        <v/>
      </c>
      <c r="Z274" s="189">
        <f>_xlfn.IFNA(IF('M1'!J226="WAIVED",IF(X274&lt;0,0,X274),0),"")</f>
        <v>0</v>
      </c>
      <c r="AA274" s="190" t="str">
        <f>_xlfn.IFNA(IF('M1'!J226&lt;&gt;"",VLOOKUP('M1'!J226,INPUT,IF(X274&lt;0,2,3),FALSE),""),"")</f>
        <v/>
      </c>
      <c r="AB274" s="191" t="str">
        <f t="shared" si="31"/>
        <v/>
      </c>
    </row>
    <row r="275" spans="14:28" ht="13" x14ac:dyDescent="0.15">
      <c r="N275" s="94"/>
      <c r="O275" s="94"/>
      <c r="P275" s="94"/>
      <c r="V275" s="92">
        <f>'M1'!C227</f>
        <v>0</v>
      </c>
      <c r="W275" s="92">
        <f>'M1'!D227</f>
        <v>0</v>
      </c>
      <c r="X275" s="189" t="str">
        <f>_xlfn.IFNA(IF('M1'!E227&lt;&gt;"",VLOOKUP('M1'!E227,RUBRICTYPE,2,FALSE),""),"")</f>
        <v/>
      </c>
      <c r="Y275" s="189" t="str">
        <f t="shared" ref="Y275:Y338" si="32">_xlfn.IFNA(IF(X275&gt;0,X275,0),"")</f>
        <v/>
      </c>
      <c r="Z275" s="189">
        <f>_xlfn.IFNA(IF('M1'!J227="WAIVED",IF(X275&lt;0,0,X275),0),"")</f>
        <v>0</v>
      </c>
      <c r="AA275" s="190" t="str">
        <f>_xlfn.IFNA(IF('M1'!J227&lt;&gt;"",VLOOKUP('M1'!J227,INPUT,IF(X275&lt;0,2,3),FALSE),""),"")</f>
        <v/>
      </c>
      <c r="AB275" s="191" t="str">
        <f t="shared" ref="AB275:AB338" si="33">_xlfn.IFNA(IF(X275&lt;&gt;"",X275*AA275,""),"")</f>
        <v/>
      </c>
    </row>
    <row r="276" spans="14:28" ht="13" x14ac:dyDescent="0.15">
      <c r="N276" s="94"/>
      <c r="O276" s="94"/>
      <c r="P276" s="94"/>
      <c r="V276" s="92">
        <f>'M1'!C228</f>
        <v>0</v>
      </c>
      <c r="W276" s="92">
        <f>'M1'!D228</f>
        <v>0</v>
      </c>
      <c r="X276" s="189" t="str">
        <f>_xlfn.IFNA(IF('M1'!E228&lt;&gt;"",VLOOKUP('M1'!E228,RUBRICTYPE,2,FALSE),""),"")</f>
        <v/>
      </c>
      <c r="Y276" s="189" t="str">
        <f t="shared" si="32"/>
        <v/>
      </c>
      <c r="Z276" s="189">
        <f>_xlfn.IFNA(IF('M1'!J228="WAIVED",IF(X276&lt;0,0,X276),0),"")</f>
        <v>0</v>
      </c>
      <c r="AA276" s="190" t="str">
        <f>_xlfn.IFNA(IF('M1'!J228&lt;&gt;"",VLOOKUP('M1'!J228,INPUT,IF(X276&lt;0,2,3),FALSE),""),"")</f>
        <v/>
      </c>
      <c r="AB276" s="191" t="str">
        <f t="shared" si="33"/>
        <v/>
      </c>
    </row>
    <row r="277" spans="14:28" ht="13" x14ac:dyDescent="0.15">
      <c r="N277" s="94"/>
      <c r="O277" s="94"/>
      <c r="P277" s="94"/>
      <c r="V277" s="92">
        <f>'M1'!C229</f>
        <v>0</v>
      </c>
      <c r="W277" s="92">
        <f>'M1'!D229</f>
        <v>0</v>
      </c>
      <c r="X277" s="189" t="str">
        <f>_xlfn.IFNA(IF('M1'!E229&lt;&gt;"",VLOOKUP('M1'!E229,RUBRICTYPE,2,FALSE),""),"")</f>
        <v/>
      </c>
      <c r="Y277" s="189" t="str">
        <f t="shared" si="32"/>
        <v/>
      </c>
      <c r="Z277" s="189">
        <f>_xlfn.IFNA(IF('M1'!J229="WAIVED",IF(X277&lt;0,0,X277),0),"")</f>
        <v>0</v>
      </c>
      <c r="AA277" s="190" t="str">
        <f>_xlfn.IFNA(IF('M1'!J229&lt;&gt;"",VLOOKUP('M1'!J229,INPUT,IF(X277&lt;0,2,3),FALSE),""),"")</f>
        <v/>
      </c>
      <c r="AB277" s="191" t="str">
        <f t="shared" si="33"/>
        <v/>
      </c>
    </row>
    <row r="278" spans="14:28" ht="13" x14ac:dyDescent="0.15">
      <c r="N278" s="94"/>
      <c r="O278" s="94"/>
      <c r="P278" s="94"/>
      <c r="V278" s="92">
        <f>'M1'!C230</f>
        <v>0</v>
      </c>
      <c r="W278" s="92">
        <f>'M1'!D230</f>
        <v>0</v>
      </c>
      <c r="X278" s="189" t="str">
        <f>_xlfn.IFNA(IF('M1'!E230&lt;&gt;"",VLOOKUP('M1'!E230,RUBRICTYPE,2,FALSE),""),"")</f>
        <v/>
      </c>
      <c r="Y278" s="189" t="str">
        <f t="shared" si="32"/>
        <v/>
      </c>
      <c r="Z278" s="189">
        <f>_xlfn.IFNA(IF('M1'!J230="WAIVED",IF(X278&lt;0,0,X278),0),"")</f>
        <v>0</v>
      </c>
      <c r="AA278" s="190" t="str">
        <f>_xlfn.IFNA(IF('M1'!J230&lt;&gt;"",VLOOKUP('M1'!J230,INPUT,IF(X278&lt;0,2,3),FALSE),""),"")</f>
        <v/>
      </c>
      <c r="AB278" s="191" t="str">
        <f t="shared" si="33"/>
        <v/>
      </c>
    </row>
    <row r="279" spans="14:28" ht="13" x14ac:dyDescent="0.15">
      <c r="N279" s="94"/>
      <c r="O279" s="94"/>
      <c r="P279" s="94"/>
      <c r="V279" s="92">
        <f>'M1'!C231</f>
        <v>0</v>
      </c>
      <c r="W279" s="92">
        <f>'M1'!D231</f>
        <v>0</v>
      </c>
      <c r="X279" s="189" t="str">
        <f>_xlfn.IFNA(IF('M1'!E231&lt;&gt;"",VLOOKUP('M1'!E231,RUBRICTYPE,2,FALSE),""),"")</f>
        <v/>
      </c>
      <c r="Y279" s="189" t="str">
        <f t="shared" si="32"/>
        <v/>
      </c>
      <c r="Z279" s="189">
        <f>_xlfn.IFNA(IF('M1'!J231="WAIVED",IF(X279&lt;0,0,X279),0),"")</f>
        <v>0</v>
      </c>
      <c r="AA279" s="190" t="str">
        <f>_xlfn.IFNA(IF('M1'!J231&lt;&gt;"",VLOOKUP('M1'!J231,INPUT,IF(X279&lt;0,2,3),FALSE),""),"")</f>
        <v/>
      </c>
      <c r="AB279" s="191" t="str">
        <f t="shared" si="33"/>
        <v/>
      </c>
    </row>
    <row r="280" spans="14:28" ht="13" x14ac:dyDescent="0.15">
      <c r="N280" s="94"/>
      <c r="O280" s="94"/>
      <c r="P280" s="94"/>
      <c r="V280" s="92">
        <f>'M1'!C232</f>
        <v>0</v>
      </c>
      <c r="W280" s="92">
        <f>'M1'!D232</f>
        <v>0</v>
      </c>
      <c r="X280" s="189" t="str">
        <f>_xlfn.IFNA(IF('M1'!E232&lt;&gt;"",VLOOKUP('M1'!E232,RUBRICTYPE,2,FALSE),""),"")</f>
        <v/>
      </c>
      <c r="Y280" s="189" t="str">
        <f t="shared" si="32"/>
        <v/>
      </c>
      <c r="Z280" s="189">
        <f>_xlfn.IFNA(IF('M1'!J232="WAIVED",IF(X280&lt;0,0,X280),0),"")</f>
        <v>0</v>
      </c>
      <c r="AA280" s="190" t="str">
        <f>_xlfn.IFNA(IF('M1'!J232&lt;&gt;"",VLOOKUP('M1'!J232,INPUT,IF(X280&lt;0,2,3),FALSE),""),"")</f>
        <v/>
      </c>
      <c r="AB280" s="191" t="str">
        <f t="shared" si="33"/>
        <v/>
      </c>
    </row>
    <row r="281" spans="14:28" ht="13" x14ac:dyDescent="0.15">
      <c r="N281" s="94"/>
      <c r="O281" s="94"/>
      <c r="P281" s="94"/>
      <c r="V281" s="92">
        <f>'M1'!C233</f>
        <v>0</v>
      </c>
      <c r="W281" s="92">
        <f>'M1'!D233</f>
        <v>0</v>
      </c>
      <c r="X281" s="189" t="str">
        <f>_xlfn.IFNA(IF('M1'!E233&lt;&gt;"",VLOOKUP('M1'!E233,RUBRICTYPE,2,FALSE),""),"")</f>
        <v/>
      </c>
      <c r="Y281" s="189" t="str">
        <f t="shared" si="32"/>
        <v/>
      </c>
      <c r="Z281" s="189">
        <f>_xlfn.IFNA(IF('M1'!J233="WAIVED",IF(X281&lt;0,0,X281),0),"")</f>
        <v>0</v>
      </c>
      <c r="AA281" s="190" t="str">
        <f>_xlfn.IFNA(IF('M1'!J233&lt;&gt;"",VLOOKUP('M1'!J233,INPUT,IF(X281&lt;0,2,3),FALSE),""),"")</f>
        <v/>
      </c>
      <c r="AB281" s="191" t="str">
        <f t="shared" si="33"/>
        <v/>
      </c>
    </row>
    <row r="282" spans="14:28" ht="13" x14ac:dyDescent="0.15">
      <c r="N282" s="94"/>
      <c r="O282" s="94"/>
      <c r="P282" s="94"/>
      <c r="V282" s="92">
        <f>'M1'!C234</f>
        <v>0</v>
      </c>
      <c r="W282" s="92">
        <f>'M1'!D234</f>
        <v>0</v>
      </c>
      <c r="X282" s="189" t="str">
        <f>_xlfn.IFNA(IF('M1'!E234&lt;&gt;"",VLOOKUP('M1'!E234,RUBRICTYPE,2,FALSE),""),"")</f>
        <v/>
      </c>
      <c r="Y282" s="189" t="str">
        <f t="shared" si="32"/>
        <v/>
      </c>
      <c r="Z282" s="189">
        <f>_xlfn.IFNA(IF('M1'!J234="WAIVED",IF(X282&lt;0,0,X282),0),"")</f>
        <v>0</v>
      </c>
      <c r="AA282" s="190" t="str">
        <f>_xlfn.IFNA(IF('M1'!J234&lt;&gt;"",VLOOKUP('M1'!J234,INPUT,IF(X282&lt;0,2,3),FALSE),""),"")</f>
        <v/>
      </c>
      <c r="AB282" s="191" t="str">
        <f t="shared" si="33"/>
        <v/>
      </c>
    </row>
    <row r="283" spans="14:28" ht="13" x14ac:dyDescent="0.15">
      <c r="N283" s="94"/>
      <c r="O283" s="94"/>
      <c r="P283" s="94"/>
      <c r="V283" s="92">
        <f>'M1'!C235</f>
        <v>0</v>
      </c>
      <c r="W283" s="92">
        <f>'M1'!D235</f>
        <v>0</v>
      </c>
      <c r="X283" s="189" t="str">
        <f>_xlfn.IFNA(IF('M1'!E235&lt;&gt;"",VLOOKUP('M1'!E235,RUBRICTYPE,2,FALSE),""),"")</f>
        <v/>
      </c>
      <c r="Y283" s="189" t="str">
        <f t="shared" si="32"/>
        <v/>
      </c>
      <c r="Z283" s="189">
        <f>_xlfn.IFNA(IF('M1'!J235="WAIVED",IF(X283&lt;0,0,X283),0),"")</f>
        <v>0</v>
      </c>
      <c r="AA283" s="190" t="str">
        <f>_xlfn.IFNA(IF('M1'!J235&lt;&gt;"",VLOOKUP('M1'!J235,INPUT,IF(X283&lt;0,2,3),FALSE),""),"")</f>
        <v/>
      </c>
      <c r="AB283" s="191" t="str">
        <f t="shared" si="33"/>
        <v/>
      </c>
    </row>
    <row r="284" spans="14:28" ht="13" x14ac:dyDescent="0.15">
      <c r="N284" s="94"/>
      <c r="O284" s="94"/>
      <c r="P284" s="94"/>
      <c r="V284" s="92">
        <f>'M1'!C236</f>
        <v>0</v>
      </c>
      <c r="W284" s="92">
        <f>'M1'!D236</f>
        <v>0</v>
      </c>
      <c r="X284" s="189" t="str">
        <f>_xlfn.IFNA(IF('M1'!E236&lt;&gt;"",VLOOKUP('M1'!E236,RUBRICTYPE,2,FALSE),""),"")</f>
        <v/>
      </c>
      <c r="Y284" s="189" t="str">
        <f t="shared" si="32"/>
        <v/>
      </c>
      <c r="Z284" s="189">
        <f>_xlfn.IFNA(IF('M1'!J236="WAIVED",IF(X284&lt;0,0,X284),0),"")</f>
        <v>0</v>
      </c>
      <c r="AA284" s="190" t="str">
        <f>_xlfn.IFNA(IF('M1'!J236&lt;&gt;"",VLOOKUP('M1'!J236,INPUT,IF(X284&lt;0,2,3),FALSE),""),"")</f>
        <v/>
      </c>
      <c r="AB284" s="191" t="str">
        <f t="shared" si="33"/>
        <v/>
      </c>
    </row>
    <row r="285" spans="14:28" ht="13" x14ac:dyDescent="0.15">
      <c r="N285" s="94"/>
      <c r="O285" s="94"/>
      <c r="P285" s="94"/>
      <c r="V285" s="92">
        <f>'M1'!C237</f>
        <v>0</v>
      </c>
      <c r="W285" s="92">
        <f>'M1'!D237</f>
        <v>0</v>
      </c>
      <c r="X285" s="189" t="str">
        <f>_xlfn.IFNA(IF('M1'!E237&lt;&gt;"",VLOOKUP('M1'!E237,RUBRICTYPE,2,FALSE),""),"")</f>
        <v/>
      </c>
      <c r="Y285" s="189" t="str">
        <f t="shared" si="32"/>
        <v/>
      </c>
      <c r="Z285" s="189">
        <f>_xlfn.IFNA(IF('M1'!J237="WAIVED",IF(X285&lt;0,0,X285),0),"")</f>
        <v>0</v>
      </c>
      <c r="AA285" s="190" t="str">
        <f>_xlfn.IFNA(IF('M1'!J237&lt;&gt;"",VLOOKUP('M1'!J237,INPUT,IF(X285&lt;0,2,3),FALSE),""),"")</f>
        <v/>
      </c>
      <c r="AB285" s="191" t="str">
        <f t="shared" si="33"/>
        <v/>
      </c>
    </row>
    <row r="286" spans="14:28" ht="13" x14ac:dyDescent="0.15">
      <c r="N286" s="94"/>
      <c r="O286" s="94"/>
      <c r="P286" s="94"/>
      <c r="V286" s="92">
        <f>'M1'!C238</f>
        <v>0</v>
      </c>
      <c r="W286" s="92">
        <f>'M1'!D238</f>
        <v>0</v>
      </c>
      <c r="X286" s="189" t="str">
        <f>_xlfn.IFNA(IF('M1'!E238&lt;&gt;"",VLOOKUP('M1'!E238,RUBRICTYPE,2,FALSE),""),"")</f>
        <v/>
      </c>
      <c r="Y286" s="189" t="str">
        <f t="shared" si="32"/>
        <v/>
      </c>
      <c r="Z286" s="189">
        <f>_xlfn.IFNA(IF('M1'!J238="WAIVED",IF(X286&lt;0,0,X286),0),"")</f>
        <v>0</v>
      </c>
      <c r="AA286" s="190" t="str">
        <f>_xlfn.IFNA(IF('M1'!J238&lt;&gt;"",VLOOKUP('M1'!J238,INPUT,IF(X286&lt;0,2,3),FALSE),""),"")</f>
        <v/>
      </c>
      <c r="AB286" s="191" t="str">
        <f t="shared" si="33"/>
        <v/>
      </c>
    </row>
    <row r="287" spans="14:28" ht="13" x14ac:dyDescent="0.15">
      <c r="N287" s="94"/>
      <c r="O287" s="94"/>
      <c r="P287" s="94"/>
      <c r="V287" s="92">
        <f>'M1'!C239</f>
        <v>0</v>
      </c>
      <c r="W287" s="92">
        <f>'M1'!D239</f>
        <v>0</v>
      </c>
      <c r="X287" s="189" t="str">
        <f>_xlfn.IFNA(IF('M1'!E239&lt;&gt;"",VLOOKUP('M1'!E239,RUBRICTYPE,2,FALSE),""),"")</f>
        <v/>
      </c>
      <c r="Y287" s="189" t="str">
        <f t="shared" si="32"/>
        <v/>
      </c>
      <c r="Z287" s="189">
        <f>_xlfn.IFNA(IF('M1'!J239="WAIVED",IF(X287&lt;0,0,X287),0),"")</f>
        <v>0</v>
      </c>
      <c r="AA287" s="190" t="str">
        <f>_xlfn.IFNA(IF('M1'!J239&lt;&gt;"",VLOOKUP('M1'!J239,INPUT,IF(X287&lt;0,2,3),FALSE),""),"")</f>
        <v/>
      </c>
      <c r="AB287" s="191" t="str">
        <f t="shared" si="33"/>
        <v/>
      </c>
    </row>
    <row r="288" spans="14:28" ht="13" x14ac:dyDescent="0.15">
      <c r="N288" s="94"/>
      <c r="O288" s="94"/>
      <c r="P288" s="94"/>
      <c r="V288" s="92">
        <f>'M1'!C240</f>
        <v>0</v>
      </c>
      <c r="W288" s="92">
        <f>'M1'!D240</f>
        <v>0</v>
      </c>
      <c r="X288" s="189" t="str">
        <f>_xlfn.IFNA(IF('M1'!E240&lt;&gt;"",VLOOKUP('M1'!E240,RUBRICTYPE,2,FALSE),""),"")</f>
        <v/>
      </c>
      <c r="Y288" s="189" t="str">
        <f t="shared" si="32"/>
        <v/>
      </c>
      <c r="Z288" s="189">
        <f>_xlfn.IFNA(IF('M1'!J240="WAIVED",IF(X288&lt;0,0,X288),0),"")</f>
        <v>0</v>
      </c>
      <c r="AA288" s="190" t="str">
        <f>_xlfn.IFNA(IF('M1'!J240&lt;&gt;"",VLOOKUP('M1'!J240,INPUT,IF(X288&lt;0,2,3),FALSE),""),"")</f>
        <v/>
      </c>
      <c r="AB288" s="191" t="str">
        <f t="shared" si="33"/>
        <v/>
      </c>
    </row>
    <row r="289" spans="14:28" ht="13" x14ac:dyDescent="0.15">
      <c r="N289" s="94"/>
      <c r="O289" s="94"/>
      <c r="P289" s="94"/>
      <c r="V289" s="92">
        <f>'M1'!C241</f>
        <v>0</v>
      </c>
      <c r="W289" s="92">
        <f>'M1'!D241</f>
        <v>0</v>
      </c>
      <c r="X289" s="189" t="str">
        <f>_xlfn.IFNA(IF('M1'!E241&lt;&gt;"",VLOOKUP('M1'!E241,RUBRICTYPE,2,FALSE),""),"")</f>
        <v/>
      </c>
      <c r="Y289" s="189" t="str">
        <f t="shared" si="32"/>
        <v/>
      </c>
      <c r="Z289" s="189">
        <f>_xlfn.IFNA(IF('M1'!J241="WAIVED",IF(X289&lt;0,0,X289),0),"")</f>
        <v>0</v>
      </c>
      <c r="AA289" s="190" t="str">
        <f>_xlfn.IFNA(IF('M1'!J241&lt;&gt;"",VLOOKUP('M1'!J241,INPUT,IF(X289&lt;0,2,3),FALSE),""),"")</f>
        <v/>
      </c>
      <c r="AB289" s="191" t="str">
        <f t="shared" si="33"/>
        <v/>
      </c>
    </row>
    <row r="290" spans="14:28" ht="13" x14ac:dyDescent="0.15">
      <c r="N290" s="94"/>
      <c r="O290" s="94"/>
      <c r="P290" s="94"/>
      <c r="V290" s="92">
        <f>'M1'!C242</f>
        <v>0</v>
      </c>
      <c r="W290" s="92">
        <f>'M1'!D242</f>
        <v>0</v>
      </c>
      <c r="X290" s="189" t="str">
        <f>_xlfn.IFNA(IF('M1'!E242&lt;&gt;"",VLOOKUP('M1'!E242,RUBRICTYPE,2,FALSE),""),"")</f>
        <v/>
      </c>
      <c r="Y290" s="189" t="str">
        <f t="shared" si="32"/>
        <v/>
      </c>
      <c r="Z290" s="189">
        <f>_xlfn.IFNA(IF('M1'!J242="WAIVED",IF(X290&lt;0,0,X290),0),"")</f>
        <v>0</v>
      </c>
      <c r="AA290" s="190" t="str">
        <f>_xlfn.IFNA(IF('M1'!J242&lt;&gt;"",VLOOKUP('M1'!J242,INPUT,IF(X290&lt;0,2,3),FALSE),""),"")</f>
        <v/>
      </c>
      <c r="AB290" s="191" t="str">
        <f t="shared" si="33"/>
        <v/>
      </c>
    </row>
    <row r="291" spans="14:28" ht="13" x14ac:dyDescent="0.15">
      <c r="N291" s="94"/>
      <c r="O291" s="94"/>
      <c r="P291" s="94"/>
      <c r="V291" s="92">
        <f>'M1'!C243</f>
        <v>0</v>
      </c>
      <c r="W291" s="92">
        <f>'M1'!D243</f>
        <v>0</v>
      </c>
      <c r="X291" s="189" t="str">
        <f>_xlfn.IFNA(IF('M1'!E243&lt;&gt;"",VLOOKUP('M1'!E243,RUBRICTYPE,2,FALSE),""),"")</f>
        <v/>
      </c>
      <c r="Y291" s="189" t="str">
        <f t="shared" si="32"/>
        <v/>
      </c>
      <c r="Z291" s="189">
        <f>_xlfn.IFNA(IF('M1'!J243="WAIVED",IF(X291&lt;0,0,X291),0),"")</f>
        <v>0</v>
      </c>
      <c r="AA291" s="190" t="str">
        <f>_xlfn.IFNA(IF('M1'!J243&lt;&gt;"",VLOOKUP('M1'!J243,INPUT,IF(X291&lt;0,2,3),FALSE),""),"")</f>
        <v/>
      </c>
      <c r="AB291" s="191" t="str">
        <f t="shared" si="33"/>
        <v/>
      </c>
    </row>
    <row r="292" spans="14:28" ht="13" x14ac:dyDescent="0.15">
      <c r="N292" s="94"/>
      <c r="O292" s="94"/>
      <c r="P292" s="94"/>
      <c r="V292" s="92">
        <f>'M1'!C244</f>
        <v>0</v>
      </c>
      <c r="W292" s="92">
        <f>'M1'!D244</f>
        <v>0</v>
      </c>
      <c r="X292" s="189" t="str">
        <f>_xlfn.IFNA(IF('M1'!E244&lt;&gt;"",VLOOKUP('M1'!E244,RUBRICTYPE,2,FALSE),""),"")</f>
        <v/>
      </c>
      <c r="Y292" s="189" t="str">
        <f t="shared" si="32"/>
        <v/>
      </c>
      <c r="Z292" s="189">
        <f>_xlfn.IFNA(IF('M1'!J244="WAIVED",IF(X292&lt;0,0,X292),0),"")</f>
        <v>0</v>
      </c>
      <c r="AA292" s="190" t="str">
        <f>_xlfn.IFNA(IF('M1'!J244&lt;&gt;"",VLOOKUP('M1'!J244,INPUT,IF(X292&lt;0,2,3),FALSE),""),"")</f>
        <v/>
      </c>
      <c r="AB292" s="191" t="str">
        <f t="shared" si="33"/>
        <v/>
      </c>
    </row>
    <row r="293" spans="14:28" ht="13" x14ac:dyDescent="0.15">
      <c r="N293" s="94"/>
      <c r="O293" s="94"/>
      <c r="P293" s="94"/>
      <c r="V293" s="92">
        <f>'M1'!C245</f>
        <v>0</v>
      </c>
      <c r="W293" s="92">
        <f>'M1'!D245</f>
        <v>0</v>
      </c>
      <c r="X293" s="189" t="str">
        <f>_xlfn.IFNA(IF('M1'!E245&lt;&gt;"",VLOOKUP('M1'!E245,RUBRICTYPE,2,FALSE),""),"")</f>
        <v/>
      </c>
      <c r="Y293" s="189" t="str">
        <f t="shared" si="32"/>
        <v/>
      </c>
      <c r="Z293" s="189">
        <f>_xlfn.IFNA(IF('M1'!J245="WAIVED",IF(X293&lt;0,0,X293),0),"")</f>
        <v>0</v>
      </c>
      <c r="AA293" s="190" t="str">
        <f>_xlfn.IFNA(IF('M1'!J245&lt;&gt;"",VLOOKUP('M1'!J245,INPUT,IF(X293&lt;0,2,3),FALSE),""),"")</f>
        <v/>
      </c>
      <c r="AB293" s="191" t="str">
        <f t="shared" si="33"/>
        <v/>
      </c>
    </row>
    <row r="294" spans="14:28" ht="13" x14ac:dyDescent="0.15">
      <c r="N294" s="94"/>
      <c r="O294" s="94"/>
      <c r="P294" s="94"/>
      <c r="V294" s="92">
        <f>'M1'!C246</f>
        <v>0</v>
      </c>
      <c r="W294" s="92">
        <f>'M1'!D246</f>
        <v>0</v>
      </c>
      <c r="X294" s="189" t="str">
        <f>_xlfn.IFNA(IF('M1'!E246&lt;&gt;"",VLOOKUP('M1'!E246,RUBRICTYPE,2,FALSE),""),"")</f>
        <v/>
      </c>
      <c r="Y294" s="189" t="str">
        <f t="shared" si="32"/>
        <v/>
      </c>
      <c r="Z294" s="189">
        <f>_xlfn.IFNA(IF('M1'!J246="WAIVED",IF(X294&lt;0,0,X294),0),"")</f>
        <v>0</v>
      </c>
      <c r="AA294" s="190" t="str">
        <f>_xlfn.IFNA(IF('M1'!J246&lt;&gt;"",VLOOKUP('M1'!J246,INPUT,IF(X294&lt;0,2,3),FALSE),""),"")</f>
        <v/>
      </c>
      <c r="AB294" s="191" t="str">
        <f t="shared" si="33"/>
        <v/>
      </c>
    </row>
    <row r="295" spans="14:28" ht="13" x14ac:dyDescent="0.15">
      <c r="N295" s="94"/>
      <c r="O295" s="94"/>
      <c r="P295" s="94"/>
      <c r="V295" s="92">
        <f>'M1'!C247</f>
        <v>0</v>
      </c>
      <c r="W295" s="92">
        <f>'M1'!D247</f>
        <v>0</v>
      </c>
      <c r="X295" s="189" t="str">
        <f>_xlfn.IFNA(IF('M1'!E247&lt;&gt;"",VLOOKUP('M1'!E247,RUBRICTYPE,2,FALSE),""),"")</f>
        <v/>
      </c>
      <c r="Y295" s="189" t="str">
        <f t="shared" si="32"/>
        <v/>
      </c>
      <c r="Z295" s="189">
        <f>_xlfn.IFNA(IF('M1'!J247="WAIVED",IF(X295&lt;0,0,X295),0),"")</f>
        <v>0</v>
      </c>
      <c r="AA295" s="190" t="str">
        <f>_xlfn.IFNA(IF('M1'!J247&lt;&gt;"",VLOOKUP('M1'!J247,INPUT,IF(X295&lt;0,2,3),FALSE),""),"")</f>
        <v/>
      </c>
      <c r="AB295" s="191" t="str">
        <f t="shared" si="33"/>
        <v/>
      </c>
    </row>
    <row r="296" spans="14:28" ht="13" x14ac:dyDescent="0.15">
      <c r="N296" s="94"/>
      <c r="O296" s="94"/>
      <c r="P296" s="94"/>
      <c r="V296" s="92">
        <f>'M1'!C248</f>
        <v>0</v>
      </c>
      <c r="W296" s="92">
        <f>'M1'!D248</f>
        <v>0</v>
      </c>
      <c r="X296" s="189" t="str">
        <f>_xlfn.IFNA(IF('M1'!E248&lt;&gt;"",VLOOKUP('M1'!E248,RUBRICTYPE,2,FALSE),""),"")</f>
        <v/>
      </c>
      <c r="Y296" s="189" t="str">
        <f t="shared" si="32"/>
        <v/>
      </c>
      <c r="Z296" s="189">
        <f>_xlfn.IFNA(IF('M1'!J248="WAIVED",IF(X296&lt;0,0,X296),0),"")</f>
        <v>0</v>
      </c>
      <c r="AA296" s="190" t="str">
        <f>_xlfn.IFNA(IF('M1'!J248&lt;&gt;"",VLOOKUP('M1'!J248,INPUT,IF(X296&lt;0,2,3),FALSE),""),"")</f>
        <v/>
      </c>
      <c r="AB296" s="191" t="str">
        <f t="shared" si="33"/>
        <v/>
      </c>
    </row>
    <row r="297" spans="14:28" ht="13" x14ac:dyDescent="0.15">
      <c r="N297" s="94"/>
      <c r="O297" s="94"/>
      <c r="P297" s="94"/>
      <c r="V297" s="92">
        <f>'M1'!C249</f>
        <v>0</v>
      </c>
      <c r="W297" s="92">
        <f>'M1'!D249</f>
        <v>0</v>
      </c>
      <c r="X297" s="189" t="str">
        <f>_xlfn.IFNA(IF('M1'!E249&lt;&gt;"",VLOOKUP('M1'!E249,RUBRICTYPE,2,FALSE),""),"")</f>
        <v/>
      </c>
      <c r="Y297" s="189" t="str">
        <f t="shared" si="32"/>
        <v/>
      </c>
      <c r="Z297" s="189">
        <f>_xlfn.IFNA(IF('M1'!J249="WAIVED",IF(X297&lt;0,0,X297),0),"")</f>
        <v>0</v>
      </c>
      <c r="AA297" s="190" t="str">
        <f>_xlfn.IFNA(IF('M1'!J249&lt;&gt;"",VLOOKUP('M1'!J249,INPUT,IF(X297&lt;0,2,3),FALSE),""),"")</f>
        <v/>
      </c>
      <c r="AB297" s="191" t="str">
        <f t="shared" si="33"/>
        <v/>
      </c>
    </row>
    <row r="298" spans="14:28" ht="13" x14ac:dyDescent="0.15">
      <c r="N298" s="94"/>
      <c r="O298" s="94"/>
      <c r="P298" s="94"/>
      <c r="V298" s="92">
        <f>'M1'!C250</f>
        <v>0</v>
      </c>
      <c r="W298" s="92">
        <f>'M1'!D250</f>
        <v>0</v>
      </c>
      <c r="X298" s="189" t="str">
        <f>_xlfn.IFNA(IF('M1'!E250&lt;&gt;"",VLOOKUP('M1'!E250,RUBRICTYPE,2,FALSE),""),"")</f>
        <v/>
      </c>
      <c r="Y298" s="189" t="str">
        <f t="shared" si="32"/>
        <v/>
      </c>
      <c r="Z298" s="189">
        <f>_xlfn.IFNA(IF('M1'!J250="WAIVED",IF(X298&lt;0,0,X298),0),"")</f>
        <v>0</v>
      </c>
      <c r="AA298" s="190" t="str">
        <f>_xlfn.IFNA(IF('M1'!J250&lt;&gt;"",VLOOKUP('M1'!J250,INPUT,IF(X298&lt;0,2,3),FALSE),""),"")</f>
        <v/>
      </c>
      <c r="AB298" s="191" t="str">
        <f t="shared" si="33"/>
        <v/>
      </c>
    </row>
    <row r="299" spans="14:28" ht="13" x14ac:dyDescent="0.15">
      <c r="N299" s="94"/>
      <c r="O299" s="94"/>
      <c r="P299" s="94"/>
      <c r="V299" s="92">
        <f>'M1'!C251</f>
        <v>0</v>
      </c>
      <c r="W299" s="92">
        <f>'M1'!D251</f>
        <v>0</v>
      </c>
      <c r="X299" s="189" t="str">
        <f>_xlfn.IFNA(IF('M1'!E251&lt;&gt;"",VLOOKUP('M1'!E251,RUBRICTYPE,2,FALSE),""),"")</f>
        <v/>
      </c>
      <c r="Y299" s="189" t="str">
        <f t="shared" si="32"/>
        <v/>
      </c>
      <c r="Z299" s="189">
        <f>_xlfn.IFNA(IF('M1'!J251="WAIVED",IF(X299&lt;0,0,X299),0),"")</f>
        <v>0</v>
      </c>
      <c r="AA299" s="190" t="str">
        <f>_xlfn.IFNA(IF('M1'!J251&lt;&gt;"",VLOOKUP('M1'!J251,INPUT,IF(X299&lt;0,2,3),FALSE),""),"")</f>
        <v/>
      </c>
      <c r="AB299" s="191" t="str">
        <f t="shared" si="33"/>
        <v/>
      </c>
    </row>
    <row r="300" spans="14:28" ht="13" x14ac:dyDescent="0.15">
      <c r="N300" s="94"/>
      <c r="O300" s="94"/>
      <c r="P300" s="94"/>
      <c r="V300" s="92">
        <f>'M1'!C252</f>
        <v>0</v>
      </c>
      <c r="W300" s="92">
        <f>'M1'!D252</f>
        <v>0</v>
      </c>
      <c r="X300" s="189" t="str">
        <f>_xlfn.IFNA(IF('M1'!E252&lt;&gt;"",VLOOKUP('M1'!E252,RUBRICTYPE,2,FALSE),""),"")</f>
        <v/>
      </c>
      <c r="Y300" s="189" t="str">
        <f t="shared" si="32"/>
        <v/>
      </c>
      <c r="Z300" s="189">
        <f>_xlfn.IFNA(IF('M1'!J252="WAIVED",IF(X300&lt;0,0,X300),0),"")</f>
        <v>0</v>
      </c>
      <c r="AA300" s="190" t="str">
        <f>_xlfn.IFNA(IF('M1'!J252&lt;&gt;"",VLOOKUP('M1'!J252,INPUT,IF(X300&lt;0,2,3),FALSE),""),"")</f>
        <v/>
      </c>
      <c r="AB300" s="191" t="str">
        <f t="shared" si="33"/>
        <v/>
      </c>
    </row>
    <row r="301" spans="14:28" ht="13" x14ac:dyDescent="0.15">
      <c r="N301" s="94"/>
      <c r="O301" s="94"/>
      <c r="P301" s="94"/>
      <c r="V301" s="92">
        <f>'M1'!C253</f>
        <v>0</v>
      </c>
      <c r="W301" s="92">
        <f>'M1'!D253</f>
        <v>0</v>
      </c>
      <c r="X301" s="189" t="str">
        <f>_xlfn.IFNA(IF('M1'!E253&lt;&gt;"",VLOOKUP('M1'!E253,RUBRICTYPE,2,FALSE),""),"")</f>
        <v/>
      </c>
      <c r="Y301" s="189" t="str">
        <f t="shared" si="32"/>
        <v/>
      </c>
      <c r="Z301" s="189">
        <f>_xlfn.IFNA(IF('M1'!J253="WAIVED",IF(X301&lt;0,0,X301),0),"")</f>
        <v>0</v>
      </c>
      <c r="AA301" s="190" t="str">
        <f>_xlfn.IFNA(IF('M1'!J253&lt;&gt;"",VLOOKUP('M1'!J253,INPUT,IF(X301&lt;0,2,3),FALSE),""),"")</f>
        <v/>
      </c>
      <c r="AB301" s="191" t="str">
        <f t="shared" si="33"/>
        <v/>
      </c>
    </row>
    <row r="302" spans="14:28" ht="13" x14ac:dyDescent="0.15">
      <c r="N302" s="94"/>
      <c r="O302" s="94"/>
      <c r="P302" s="94"/>
      <c r="V302" s="92">
        <f>'M1'!C254</f>
        <v>0</v>
      </c>
      <c r="W302" s="92">
        <f>'M1'!D254</f>
        <v>0</v>
      </c>
      <c r="X302" s="189" t="str">
        <f>_xlfn.IFNA(IF('M1'!E254&lt;&gt;"",VLOOKUP('M1'!E254,RUBRICTYPE,2,FALSE),""),"")</f>
        <v/>
      </c>
      <c r="Y302" s="189" t="str">
        <f t="shared" si="32"/>
        <v/>
      </c>
      <c r="Z302" s="189">
        <f>_xlfn.IFNA(IF('M1'!J254="WAIVED",IF(X302&lt;0,0,X302),0),"")</f>
        <v>0</v>
      </c>
      <c r="AA302" s="190" t="str">
        <f>_xlfn.IFNA(IF('M1'!J254&lt;&gt;"",VLOOKUP('M1'!J254,INPUT,IF(X302&lt;0,2,3),FALSE),""),"")</f>
        <v/>
      </c>
      <c r="AB302" s="191" t="str">
        <f t="shared" si="33"/>
        <v/>
      </c>
    </row>
    <row r="303" spans="14:28" ht="13" x14ac:dyDescent="0.15">
      <c r="N303" s="94"/>
      <c r="O303" s="94"/>
      <c r="P303" s="94"/>
      <c r="V303" s="92">
        <f>'M1'!C255</f>
        <v>0</v>
      </c>
      <c r="W303" s="92">
        <f>'M1'!D255</f>
        <v>0</v>
      </c>
      <c r="X303" s="189" t="str">
        <f>_xlfn.IFNA(IF('M1'!E255&lt;&gt;"",VLOOKUP('M1'!E255,RUBRICTYPE,2,FALSE),""),"")</f>
        <v/>
      </c>
      <c r="Y303" s="189" t="str">
        <f t="shared" si="32"/>
        <v/>
      </c>
      <c r="Z303" s="189">
        <f>_xlfn.IFNA(IF('M1'!J255="WAIVED",IF(X303&lt;0,0,X303),0),"")</f>
        <v>0</v>
      </c>
      <c r="AA303" s="190" t="str">
        <f>_xlfn.IFNA(IF('M1'!J255&lt;&gt;"",VLOOKUP('M1'!J255,INPUT,IF(X303&lt;0,2,3),FALSE),""),"")</f>
        <v/>
      </c>
      <c r="AB303" s="191" t="str">
        <f t="shared" si="33"/>
        <v/>
      </c>
    </row>
    <row r="304" spans="14:28" ht="13" x14ac:dyDescent="0.15">
      <c r="N304" s="94"/>
      <c r="O304" s="94"/>
      <c r="P304" s="94"/>
      <c r="V304" s="92">
        <f>'M1'!C256</f>
        <v>0</v>
      </c>
      <c r="W304" s="92">
        <f>'M1'!D256</f>
        <v>0</v>
      </c>
      <c r="X304" s="189" t="str">
        <f>_xlfn.IFNA(IF('M1'!E256&lt;&gt;"",VLOOKUP('M1'!E256,RUBRICTYPE,2,FALSE),""),"")</f>
        <v/>
      </c>
      <c r="Y304" s="189" t="str">
        <f t="shared" si="32"/>
        <v/>
      </c>
      <c r="Z304" s="189">
        <f>_xlfn.IFNA(IF('M1'!J256="WAIVED",IF(X304&lt;0,0,X304),0),"")</f>
        <v>0</v>
      </c>
      <c r="AA304" s="190" t="str">
        <f>_xlfn.IFNA(IF('M1'!J256&lt;&gt;"",VLOOKUP('M1'!J256,INPUT,IF(X304&lt;0,2,3),FALSE),""),"")</f>
        <v/>
      </c>
      <c r="AB304" s="191" t="str">
        <f t="shared" si="33"/>
        <v/>
      </c>
    </row>
    <row r="305" spans="14:28" ht="13" x14ac:dyDescent="0.15">
      <c r="N305" s="94"/>
      <c r="O305" s="94"/>
      <c r="P305" s="94"/>
      <c r="V305" s="92">
        <f>'M1'!C257</f>
        <v>0</v>
      </c>
      <c r="W305" s="92">
        <f>'M1'!D257</f>
        <v>0</v>
      </c>
      <c r="X305" s="189" t="str">
        <f>_xlfn.IFNA(IF('M1'!E257&lt;&gt;"",VLOOKUP('M1'!E257,RUBRICTYPE,2,FALSE),""),"")</f>
        <v/>
      </c>
      <c r="Y305" s="189" t="str">
        <f t="shared" si="32"/>
        <v/>
      </c>
      <c r="Z305" s="189">
        <f>_xlfn.IFNA(IF('M1'!J257="WAIVED",IF(X305&lt;0,0,X305),0),"")</f>
        <v>0</v>
      </c>
      <c r="AA305" s="190" t="str">
        <f>_xlfn.IFNA(IF('M1'!J257&lt;&gt;"",VLOOKUP('M1'!J257,INPUT,IF(X305&lt;0,2,3),FALSE),""),"")</f>
        <v/>
      </c>
      <c r="AB305" s="191" t="str">
        <f t="shared" si="33"/>
        <v/>
      </c>
    </row>
    <row r="306" spans="14:28" ht="13" x14ac:dyDescent="0.15">
      <c r="N306" s="94"/>
      <c r="O306" s="94"/>
      <c r="P306" s="94"/>
      <c r="V306" s="92">
        <f>'M1'!C258</f>
        <v>0</v>
      </c>
      <c r="W306" s="92">
        <f>'M1'!D258</f>
        <v>0</v>
      </c>
      <c r="X306" s="189" t="str">
        <f>_xlfn.IFNA(IF('M1'!E258&lt;&gt;"",VLOOKUP('M1'!E258,RUBRICTYPE,2,FALSE),""),"")</f>
        <v/>
      </c>
      <c r="Y306" s="189" t="str">
        <f t="shared" si="32"/>
        <v/>
      </c>
      <c r="Z306" s="189">
        <f>_xlfn.IFNA(IF('M1'!J258="WAIVED",IF(X306&lt;0,0,X306),0),"")</f>
        <v>0</v>
      </c>
      <c r="AA306" s="190" t="str">
        <f>_xlfn.IFNA(IF('M1'!J258&lt;&gt;"",VLOOKUP('M1'!J258,INPUT,IF(X306&lt;0,2,3),FALSE),""),"")</f>
        <v/>
      </c>
      <c r="AB306" s="191" t="str">
        <f t="shared" si="33"/>
        <v/>
      </c>
    </row>
    <row r="307" spans="14:28" ht="13" x14ac:dyDescent="0.15">
      <c r="N307" s="94"/>
      <c r="O307" s="94"/>
      <c r="P307" s="94"/>
      <c r="V307" s="92">
        <f>'M1'!C259</f>
        <v>0</v>
      </c>
      <c r="W307" s="92">
        <f>'M1'!D259</f>
        <v>0</v>
      </c>
      <c r="X307" s="189" t="str">
        <f>_xlfn.IFNA(IF('M1'!E259&lt;&gt;"",VLOOKUP('M1'!E259,RUBRICTYPE,2,FALSE),""),"")</f>
        <v/>
      </c>
      <c r="Y307" s="189" t="str">
        <f t="shared" si="32"/>
        <v/>
      </c>
      <c r="Z307" s="189">
        <f>_xlfn.IFNA(IF('M1'!J259="WAIVED",IF(X307&lt;0,0,X307),0),"")</f>
        <v>0</v>
      </c>
      <c r="AA307" s="190" t="str">
        <f>_xlfn.IFNA(IF('M1'!J259&lt;&gt;"",VLOOKUP('M1'!J259,INPUT,IF(X307&lt;0,2,3),FALSE),""),"")</f>
        <v/>
      </c>
      <c r="AB307" s="191" t="str">
        <f t="shared" si="33"/>
        <v/>
      </c>
    </row>
    <row r="308" spans="14:28" ht="13" x14ac:dyDescent="0.15">
      <c r="N308" s="94"/>
      <c r="O308" s="94"/>
      <c r="P308" s="94"/>
      <c r="V308" s="92">
        <f>'M1'!C260</f>
        <v>0</v>
      </c>
      <c r="W308" s="92">
        <f>'M1'!D260</f>
        <v>0</v>
      </c>
      <c r="X308" s="189" t="str">
        <f>_xlfn.IFNA(IF('M1'!E260&lt;&gt;"",VLOOKUP('M1'!E260,RUBRICTYPE,2,FALSE),""),"")</f>
        <v/>
      </c>
      <c r="Y308" s="189" t="str">
        <f t="shared" si="32"/>
        <v/>
      </c>
      <c r="Z308" s="189">
        <f>_xlfn.IFNA(IF('M1'!J260="WAIVED",IF(X308&lt;0,0,X308),0),"")</f>
        <v>0</v>
      </c>
      <c r="AA308" s="190" t="str">
        <f>_xlfn.IFNA(IF('M1'!J260&lt;&gt;"",VLOOKUP('M1'!J260,INPUT,IF(X308&lt;0,2,3),FALSE),""),"")</f>
        <v/>
      </c>
      <c r="AB308" s="191" t="str">
        <f t="shared" si="33"/>
        <v/>
      </c>
    </row>
    <row r="309" spans="14:28" ht="13" x14ac:dyDescent="0.15">
      <c r="N309" s="94"/>
      <c r="O309" s="94"/>
      <c r="P309" s="94"/>
      <c r="V309" s="92">
        <f>'M1'!C261</f>
        <v>0</v>
      </c>
      <c r="W309" s="92">
        <f>'M1'!D261</f>
        <v>0</v>
      </c>
      <c r="X309" s="189" t="str">
        <f>_xlfn.IFNA(IF('M1'!E261&lt;&gt;"",VLOOKUP('M1'!E261,RUBRICTYPE,2,FALSE),""),"")</f>
        <v/>
      </c>
      <c r="Y309" s="189" t="str">
        <f t="shared" si="32"/>
        <v/>
      </c>
      <c r="Z309" s="189">
        <f>_xlfn.IFNA(IF('M1'!J261="WAIVED",IF(X309&lt;0,0,X309),0),"")</f>
        <v>0</v>
      </c>
      <c r="AA309" s="190" t="str">
        <f>_xlfn.IFNA(IF('M1'!J261&lt;&gt;"",VLOOKUP('M1'!J261,INPUT,IF(X309&lt;0,2,3),FALSE),""),"")</f>
        <v/>
      </c>
      <c r="AB309" s="191" t="str">
        <f t="shared" si="33"/>
        <v/>
      </c>
    </row>
    <row r="310" spans="14:28" ht="13" x14ac:dyDescent="0.15">
      <c r="N310" s="94"/>
      <c r="O310" s="94"/>
      <c r="P310" s="94"/>
      <c r="V310" s="92">
        <f>'M1'!C262</f>
        <v>0</v>
      </c>
      <c r="W310" s="92">
        <f>'M1'!D262</f>
        <v>0</v>
      </c>
      <c r="X310" s="189" t="str">
        <f>_xlfn.IFNA(IF('M1'!E262&lt;&gt;"",VLOOKUP('M1'!E262,RUBRICTYPE,2,FALSE),""),"")</f>
        <v/>
      </c>
      <c r="Y310" s="189" t="str">
        <f t="shared" si="32"/>
        <v/>
      </c>
      <c r="Z310" s="189">
        <f>_xlfn.IFNA(IF('M1'!J262="WAIVED",IF(X310&lt;0,0,X310),0),"")</f>
        <v>0</v>
      </c>
      <c r="AA310" s="190" t="str">
        <f>_xlfn.IFNA(IF('M1'!J262&lt;&gt;"",VLOOKUP('M1'!J262,INPUT,IF(X310&lt;0,2,3),FALSE),""),"")</f>
        <v/>
      </c>
      <c r="AB310" s="191" t="str">
        <f t="shared" si="33"/>
        <v/>
      </c>
    </row>
    <row r="311" spans="14:28" ht="13" x14ac:dyDescent="0.15">
      <c r="N311" s="94"/>
      <c r="O311" s="94"/>
      <c r="P311" s="94"/>
      <c r="V311" s="92">
        <f>'M1'!C263</f>
        <v>0</v>
      </c>
      <c r="W311" s="92">
        <f>'M1'!D263</f>
        <v>0</v>
      </c>
      <c r="X311" s="189" t="str">
        <f>_xlfn.IFNA(IF('M1'!E263&lt;&gt;"",VLOOKUP('M1'!E263,RUBRICTYPE,2,FALSE),""),"")</f>
        <v/>
      </c>
      <c r="Y311" s="189" t="str">
        <f t="shared" si="32"/>
        <v/>
      </c>
      <c r="Z311" s="189">
        <f>_xlfn.IFNA(IF('M1'!J263="WAIVED",IF(X311&lt;0,0,X311),0),"")</f>
        <v>0</v>
      </c>
      <c r="AA311" s="190" t="str">
        <f>_xlfn.IFNA(IF('M1'!J263&lt;&gt;"",VLOOKUP('M1'!J263,INPUT,IF(X311&lt;0,2,3),FALSE),""),"")</f>
        <v/>
      </c>
      <c r="AB311" s="191" t="str">
        <f t="shared" si="33"/>
        <v/>
      </c>
    </row>
    <row r="312" spans="14:28" ht="13" x14ac:dyDescent="0.15">
      <c r="N312" s="94"/>
      <c r="O312" s="94"/>
      <c r="P312" s="94"/>
      <c r="V312" s="92">
        <f>'M1'!C264</f>
        <v>0</v>
      </c>
      <c r="W312" s="92">
        <f>'M1'!D264</f>
        <v>0</v>
      </c>
      <c r="X312" s="189" t="str">
        <f>_xlfn.IFNA(IF('M1'!E264&lt;&gt;"",VLOOKUP('M1'!E264,RUBRICTYPE,2,FALSE),""),"")</f>
        <v/>
      </c>
      <c r="Y312" s="189" t="str">
        <f t="shared" si="32"/>
        <v/>
      </c>
      <c r="Z312" s="189">
        <f>_xlfn.IFNA(IF('M1'!J264="WAIVED",IF(X312&lt;0,0,X312),0),"")</f>
        <v>0</v>
      </c>
      <c r="AA312" s="190" t="str">
        <f>_xlfn.IFNA(IF('M1'!J264&lt;&gt;"",VLOOKUP('M1'!J264,INPUT,IF(X312&lt;0,2,3),FALSE),""),"")</f>
        <v/>
      </c>
      <c r="AB312" s="191" t="str">
        <f t="shared" si="33"/>
        <v/>
      </c>
    </row>
    <row r="313" spans="14:28" ht="13" x14ac:dyDescent="0.15">
      <c r="N313" s="94"/>
      <c r="O313" s="94"/>
      <c r="P313" s="94"/>
      <c r="V313" s="92">
        <f>'M1'!C265</f>
        <v>0</v>
      </c>
      <c r="W313" s="92">
        <f>'M1'!D265</f>
        <v>0</v>
      </c>
      <c r="X313" s="189" t="str">
        <f>_xlfn.IFNA(IF('M1'!E265&lt;&gt;"",VLOOKUP('M1'!E265,RUBRICTYPE,2,FALSE),""),"")</f>
        <v/>
      </c>
      <c r="Y313" s="189" t="str">
        <f t="shared" si="32"/>
        <v/>
      </c>
      <c r="Z313" s="189">
        <f>_xlfn.IFNA(IF('M1'!J265="WAIVED",IF(X313&lt;0,0,X313),0),"")</f>
        <v>0</v>
      </c>
      <c r="AA313" s="190" t="str">
        <f>_xlfn.IFNA(IF('M1'!J265&lt;&gt;"",VLOOKUP('M1'!J265,INPUT,IF(X313&lt;0,2,3),FALSE),""),"")</f>
        <v/>
      </c>
      <c r="AB313" s="191" t="str">
        <f t="shared" si="33"/>
        <v/>
      </c>
    </row>
    <row r="314" spans="14:28" ht="13" x14ac:dyDescent="0.15">
      <c r="N314" s="94"/>
      <c r="O314" s="94"/>
      <c r="P314" s="94"/>
      <c r="V314" s="92">
        <f>'M1'!C266</f>
        <v>0</v>
      </c>
      <c r="W314" s="92">
        <f>'M1'!D266</f>
        <v>0</v>
      </c>
      <c r="X314" s="189" t="str">
        <f>_xlfn.IFNA(IF('M1'!E266&lt;&gt;"",VLOOKUP('M1'!E266,RUBRICTYPE,2,FALSE),""),"")</f>
        <v/>
      </c>
      <c r="Y314" s="189" t="str">
        <f t="shared" si="32"/>
        <v/>
      </c>
      <c r="Z314" s="189">
        <f>_xlfn.IFNA(IF('M1'!J266="WAIVED",IF(X314&lt;0,0,X314),0),"")</f>
        <v>0</v>
      </c>
      <c r="AA314" s="190" t="str">
        <f>_xlfn.IFNA(IF('M1'!J266&lt;&gt;"",VLOOKUP('M1'!J266,INPUT,IF(X314&lt;0,2,3),FALSE),""),"")</f>
        <v/>
      </c>
      <c r="AB314" s="191" t="str">
        <f t="shared" si="33"/>
        <v/>
      </c>
    </row>
    <row r="315" spans="14:28" ht="13" x14ac:dyDescent="0.15">
      <c r="N315" s="94"/>
      <c r="O315" s="94"/>
      <c r="P315" s="94"/>
      <c r="V315" s="92">
        <f>'M1'!C267</f>
        <v>0</v>
      </c>
      <c r="W315" s="92">
        <f>'M1'!D267</f>
        <v>0</v>
      </c>
      <c r="X315" s="189" t="str">
        <f>_xlfn.IFNA(IF('M1'!E267&lt;&gt;"",VLOOKUP('M1'!E267,RUBRICTYPE,2,FALSE),""),"")</f>
        <v/>
      </c>
      <c r="Y315" s="189" t="str">
        <f t="shared" si="32"/>
        <v/>
      </c>
      <c r="Z315" s="189">
        <f>_xlfn.IFNA(IF('M1'!J267="WAIVED",IF(X315&lt;0,0,X315),0),"")</f>
        <v>0</v>
      </c>
      <c r="AA315" s="190" t="str">
        <f>_xlfn.IFNA(IF('M1'!J267&lt;&gt;"",VLOOKUP('M1'!J267,INPUT,IF(X315&lt;0,2,3),FALSE),""),"")</f>
        <v/>
      </c>
      <c r="AB315" s="191" t="str">
        <f t="shared" si="33"/>
        <v/>
      </c>
    </row>
    <row r="316" spans="14:28" ht="13" x14ac:dyDescent="0.15">
      <c r="N316" s="94"/>
      <c r="O316" s="94"/>
      <c r="P316" s="94"/>
      <c r="V316" s="92">
        <f>'M1'!C268</f>
        <v>0</v>
      </c>
      <c r="W316" s="92">
        <f>'M1'!D268</f>
        <v>0</v>
      </c>
      <c r="X316" s="189" t="str">
        <f>_xlfn.IFNA(IF('M1'!E268&lt;&gt;"",VLOOKUP('M1'!E268,RUBRICTYPE,2,FALSE),""),"")</f>
        <v/>
      </c>
      <c r="Y316" s="189" t="str">
        <f t="shared" si="32"/>
        <v/>
      </c>
      <c r="Z316" s="189">
        <f>_xlfn.IFNA(IF('M1'!J268="WAIVED",IF(X316&lt;0,0,X316),0),"")</f>
        <v>0</v>
      </c>
      <c r="AA316" s="190" t="str">
        <f>_xlfn.IFNA(IF('M1'!J268&lt;&gt;"",VLOOKUP('M1'!J268,INPUT,IF(X316&lt;0,2,3),FALSE),""),"")</f>
        <v/>
      </c>
      <c r="AB316" s="191" t="str">
        <f t="shared" si="33"/>
        <v/>
      </c>
    </row>
    <row r="317" spans="14:28" ht="13" x14ac:dyDescent="0.15">
      <c r="N317" s="94"/>
      <c r="O317" s="94"/>
      <c r="P317" s="94"/>
      <c r="V317" s="92">
        <f>'M1'!C269</f>
        <v>0</v>
      </c>
      <c r="W317" s="92">
        <f>'M1'!D269</f>
        <v>0</v>
      </c>
      <c r="X317" s="189" t="str">
        <f>_xlfn.IFNA(IF('M1'!E269&lt;&gt;"",VLOOKUP('M1'!E269,RUBRICTYPE,2,FALSE),""),"")</f>
        <v/>
      </c>
      <c r="Y317" s="189" t="str">
        <f t="shared" si="32"/>
        <v/>
      </c>
      <c r="Z317" s="189">
        <f>_xlfn.IFNA(IF('M1'!J269="WAIVED",IF(X317&lt;0,0,X317),0),"")</f>
        <v>0</v>
      </c>
      <c r="AA317" s="190" t="str">
        <f>_xlfn.IFNA(IF('M1'!J269&lt;&gt;"",VLOOKUP('M1'!J269,INPUT,IF(X317&lt;0,2,3),FALSE),""),"")</f>
        <v/>
      </c>
      <c r="AB317" s="191" t="str">
        <f t="shared" si="33"/>
        <v/>
      </c>
    </row>
    <row r="318" spans="14:28" ht="13" x14ac:dyDescent="0.15">
      <c r="N318" s="94"/>
      <c r="O318" s="94"/>
      <c r="P318" s="94"/>
      <c r="V318" s="92">
        <f>'M1'!C270</f>
        <v>0</v>
      </c>
      <c r="W318" s="92">
        <f>'M1'!D270</f>
        <v>0</v>
      </c>
      <c r="X318" s="189" t="str">
        <f>_xlfn.IFNA(IF('M1'!E270&lt;&gt;"",VLOOKUP('M1'!E270,RUBRICTYPE,2,FALSE),""),"")</f>
        <v/>
      </c>
      <c r="Y318" s="189" t="str">
        <f t="shared" si="32"/>
        <v/>
      </c>
      <c r="Z318" s="189">
        <f>_xlfn.IFNA(IF('M1'!J270="WAIVED",IF(X318&lt;0,0,X318),0),"")</f>
        <v>0</v>
      </c>
      <c r="AA318" s="190" t="str">
        <f>_xlfn.IFNA(IF('M1'!J270&lt;&gt;"",VLOOKUP('M1'!J270,INPUT,IF(X318&lt;0,2,3),FALSE),""),"")</f>
        <v/>
      </c>
      <c r="AB318" s="191" t="str">
        <f t="shared" si="33"/>
        <v/>
      </c>
    </row>
    <row r="319" spans="14:28" ht="13" x14ac:dyDescent="0.15">
      <c r="N319" s="94"/>
      <c r="O319" s="94"/>
      <c r="P319" s="94"/>
      <c r="V319" s="92">
        <f>'M1'!C271</f>
        <v>0</v>
      </c>
      <c r="W319" s="92">
        <f>'M1'!D271</f>
        <v>0</v>
      </c>
      <c r="X319" s="189" t="str">
        <f>_xlfn.IFNA(IF('M1'!E271&lt;&gt;"",VLOOKUP('M1'!E271,RUBRICTYPE,2,FALSE),""),"")</f>
        <v/>
      </c>
      <c r="Y319" s="189" t="str">
        <f t="shared" si="32"/>
        <v/>
      </c>
      <c r="Z319" s="189">
        <f>_xlfn.IFNA(IF('M1'!J271="WAIVED",IF(X319&lt;0,0,X319),0),"")</f>
        <v>0</v>
      </c>
      <c r="AA319" s="190" t="str">
        <f>_xlfn.IFNA(IF('M1'!J271&lt;&gt;"",VLOOKUP('M1'!J271,INPUT,IF(X319&lt;0,2,3),FALSE),""),"")</f>
        <v/>
      </c>
      <c r="AB319" s="191" t="str">
        <f t="shared" si="33"/>
        <v/>
      </c>
    </row>
    <row r="320" spans="14:28" ht="13" x14ac:dyDescent="0.15">
      <c r="N320" s="94"/>
      <c r="O320" s="94"/>
      <c r="P320" s="94"/>
      <c r="V320" s="92">
        <f>'M1'!C272</f>
        <v>0</v>
      </c>
      <c r="W320" s="92">
        <f>'M1'!D272</f>
        <v>0</v>
      </c>
      <c r="X320" s="189" t="str">
        <f>_xlfn.IFNA(IF('M1'!E272&lt;&gt;"",VLOOKUP('M1'!E272,RUBRICTYPE,2,FALSE),""),"")</f>
        <v/>
      </c>
      <c r="Y320" s="189" t="str">
        <f t="shared" si="32"/>
        <v/>
      </c>
      <c r="Z320" s="189">
        <f>_xlfn.IFNA(IF('M1'!J272="WAIVED",IF(X320&lt;0,0,X320),0),"")</f>
        <v>0</v>
      </c>
      <c r="AA320" s="190" t="str">
        <f>_xlfn.IFNA(IF('M1'!J272&lt;&gt;"",VLOOKUP('M1'!J272,INPUT,IF(X320&lt;0,2,3),FALSE),""),"")</f>
        <v/>
      </c>
      <c r="AB320" s="191" t="str">
        <f t="shared" si="33"/>
        <v/>
      </c>
    </row>
    <row r="321" spans="14:28" ht="13" x14ac:dyDescent="0.15">
      <c r="N321" s="94"/>
      <c r="O321" s="94"/>
      <c r="P321" s="94"/>
      <c r="V321" s="92">
        <f>'M1'!C273</f>
        <v>0</v>
      </c>
      <c r="W321" s="92">
        <f>'M1'!D273</f>
        <v>0</v>
      </c>
      <c r="X321" s="189" t="str">
        <f>_xlfn.IFNA(IF('M1'!E273&lt;&gt;"",VLOOKUP('M1'!E273,RUBRICTYPE,2,FALSE),""),"")</f>
        <v/>
      </c>
      <c r="Y321" s="189" t="str">
        <f t="shared" si="32"/>
        <v/>
      </c>
      <c r="Z321" s="189">
        <f>_xlfn.IFNA(IF('M1'!J273="WAIVED",IF(X321&lt;0,0,X321),0),"")</f>
        <v>0</v>
      </c>
      <c r="AA321" s="190" t="str">
        <f>_xlfn.IFNA(IF('M1'!J273&lt;&gt;"",VLOOKUP('M1'!J273,INPUT,IF(X321&lt;0,2,3),FALSE),""),"")</f>
        <v/>
      </c>
      <c r="AB321" s="191" t="str">
        <f t="shared" si="33"/>
        <v/>
      </c>
    </row>
    <row r="322" spans="14:28" ht="13" x14ac:dyDescent="0.15">
      <c r="N322" s="94"/>
      <c r="O322" s="94"/>
      <c r="P322" s="94"/>
      <c r="V322" s="92">
        <f>'M1'!C274</f>
        <v>0</v>
      </c>
      <c r="W322" s="92">
        <f>'M1'!D274</f>
        <v>0</v>
      </c>
      <c r="X322" s="189" t="str">
        <f>_xlfn.IFNA(IF('M1'!E274&lt;&gt;"",VLOOKUP('M1'!E274,RUBRICTYPE,2,FALSE),""),"")</f>
        <v/>
      </c>
      <c r="Y322" s="189" t="str">
        <f t="shared" si="32"/>
        <v/>
      </c>
      <c r="Z322" s="189">
        <f>_xlfn.IFNA(IF('M1'!J274="WAIVED",IF(X322&lt;0,0,X322),0),"")</f>
        <v>0</v>
      </c>
      <c r="AA322" s="190" t="str">
        <f>_xlfn.IFNA(IF('M1'!J274&lt;&gt;"",VLOOKUP('M1'!J274,INPUT,IF(X322&lt;0,2,3),FALSE),""),"")</f>
        <v/>
      </c>
      <c r="AB322" s="191" t="str">
        <f t="shared" si="33"/>
        <v/>
      </c>
    </row>
    <row r="323" spans="14:28" ht="13" x14ac:dyDescent="0.15">
      <c r="N323" s="94"/>
      <c r="O323" s="94"/>
      <c r="P323" s="94"/>
      <c r="V323" s="92">
        <f>'M1'!C275</f>
        <v>0</v>
      </c>
      <c r="W323" s="92">
        <f>'M1'!D275</f>
        <v>0</v>
      </c>
      <c r="X323" s="189" t="str">
        <f>_xlfn.IFNA(IF('M1'!E275&lt;&gt;"",VLOOKUP('M1'!E275,RUBRICTYPE,2,FALSE),""),"")</f>
        <v/>
      </c>
      <c r="Y323" s="189" t="str">
        <f t="shared" si="32"/>
        <v/>
      </c>
      <c r="Z323" s="189">
        <f>_xlfn.IFNA(IF('M1'!J275="WAIVED",IF(X323&lt;0,0,X323),0),"")</f>
        <v>0</v>
      </c>
      <c r="AA323" s="190" t="str">
        <f>_xlfn.IFNA(IF('M1'!J275&lt;&gt;"",VLOOKUP('M1'!J275,INPUT,IF(X323&lt;0,2,3),FALSE),""),"")</f>
        <v/>
      </c>
      <c r="AB323" s="191" t="str">
        <f t="shared" si="33"/>
        <v/>
      </c>
    </row>
    <row r="324" spans="14:28" ht="13" x14ac:dyDescent="0.15">
      <c r="N324" s="94"/>
      <c r="O324" s="94"/>
      <c r="P324" s="94"/>
      <c r="V324" s="92">
        <f>'M1'!C276</f>
        <v>0</v>
      </c>
      <c r="W324" s="92">
        <f>'M1'!D276</f>
        <v>0</v>
      </c>
      <c r="X324" s="189" t="str">
        <f>_xlfn.IFNA(IF('M1'!E276&lt;&gt;"",VLOOKUP('M1'!E276,RUBRICTYPE,2,FALSE),""),"")</f>
        <v/>
      </c>
      <c r="Y324" s="189" t="str">
        <f t="shared" si="32"/>
        <v/>
      </c>
      <c r="Z324" s="189">
        <f>_xlfn.IFNA(IF('M1'!J276="WAIVED",IF(X324&lt;0,0,X324),0),"")</f>
        <v>0</v>
      </c>
      <c r="AA324" s="190" t="str">
        <f>_xlfn.IFNA(IF('M1'!J276&lt;&gt;"",VLOOKUP('M1'!J276,INPUT,IF(X324&lt;0,2,3),FALSE),""),"")</f>
        <v/>
      </c>
      <c r="AB324" s="191" t="str">
        <f t="shared" si="33"/>
        <v/>
      </c>
    </row>
    <row r="325" spans="14:28" ht="13" x14ac:dyDescent="0.15">
      <c r="N325" s="94"/>
      <c r="O325" s="94"/>
      <c r="P325" s="94"/>
      <c r="V325" s="92">
        <f>'M1'!C277</f>
        <v>0</v>
      </c>
      <c r="W325" s="92">
        <f>'M1'!D277</f>
        <v>0</v>
      </c>
      <c r="X325" s="189" t="str">
        <f>_xlfn.IFNA(IF('M1'!E277&lt;&gt;"",VLOOKUP('M1'!E277,RUBRICTYPE,2,FALSE),""),"")</f>
        <v/>
      </c>
      <c r="Y325" s="189" t="str">
        <f t="shared" si="32"/>
        <v/>
      </c>
      <c r="Z325" s="189">
        <f>_xlfn.IFNA(IF('M1'!J277="WAIVED",IF(X325&lt;0,0,X325),0),"")</f>
        <v>0</v>
      </c>
      <c r="AA325" s="190" t="str">
        <f>_xlfn.IFNA(IF('M1'!J277&lt;&gt;"",VLOOKUP('M1'!J277,INPUT,IF(X325&lt;0,2,3),FALSE),""),"")</f>
        <v/>
      </c>
      <c r="AB325" s="191" t="str">
        <f t="shared" si="33"/>
        <v/>
      </c>
    </row>
    <row r="326" spans="14:28" ht="13" x14ac:dyDescent="0.15">
      <c r="N326" s="94"/>
      <c r="O326" s="94"/>
      <c r="P326" s="94"/>
      <c r="V326" s="92">
        <f>'M1'!C278</f>
        <v>0</v>
      </c>
      <c r="W326" s="92">
        <f>'M1'!D278</f>
        <v>0</v>
      </c>
      <c r="X326" s="189" t="str">
        <f>_xlfn.IFNA(IF('M1'!E278&lt;&gt;"",VLOOKUP('M1'!E278,RUBRICTYPE,2,FALSE),""),"")</f>
        <v/>
      </c>
      <c r="Y326" s="189" t="str">
        <f t="shared" si="32"/>
        <v/>
      </c>
      <c r="Z326" s="189">
        <f>_xlfn.IFNA(IF('M1'!J278="WAIVED",IF(X326&lt;0,0,X326),0),"")</f>
        <v>0</v>
      </c>
      <c r="AA326" s="190" t="str">
        <f>_xlfn.IFNA(IF('M1'!J278&lt;&gt;"",VLOOKUP('M1'!J278,INPUT,IF(X326&lt;0,2,3),FALSE),""),"")</f>
        <v/>
      </c>
      <c r="AB326" s="191" t="str">
        <f t="shared" si="33"/>
        <v/>
      </c>
    </row>
    <row r="327" spans="14:28" ht="13" x14ac:dyDescent="0.15">
      <c r="N327" s="94"/>
      <c r="O327" s="94"/>
      <c r="P327" s="94"/>
      <c r="V327" s="92">
        <f>'M1'!C279</f>
        <v>0</v>
      </c>
      <c r="W327" s="92">
        <f>'M1'!D279</f>
        <v>0</v>
      </c>
      <c r="X327" s="189" t="str">
        <f>_xlfn.IFNA(IF('M1'!E279&lt;&gt;"",VLOOKUP('M1'!E279,RUBRICTYPE,2,FALSE),""),"")</f>
        <v/>
      </c>
      <c r="Y327" s="189" t="str">
        <f t="shared" si="32"/>
        <v/>
      </c>
      <c r="Z327" s="189">
        <f>_xlfn.IFNA(IF('M1'!J279="WAIVED",IF(X327&lt;0,0,X327),0),"")</f>
        <v>0</v>
      </c>
      <c r="AA327" s="190" t="str">
        <f>_xlfn.IFNA(IF('M1'!J279&lt;&gt;"",VLOOKUP('M1'!J279,INPUT,IF(X327&lt;0,2,3),FALSE),""),"")</f>
        <v/>
      </c>
      <c r="AB327" s="191" t="str">
        <f t="shared" si="33"/>
        <v/>
      </c>
    </row>
    <row r="328" spans="14:28" ht="13" x14ac:dyDescent="0.15">
      <c r="N328" s="94"/>
      <c r="O328" s="94"/>
      <c r="P328" s="94"/>
      <c r="V328" s="92">
        <f>'M1'!C280</f>
        <v>0</v>
      </c>
      <c r="W328" s="92">
        <f>'M1'!D280</f>
        <v>0</v>
      </c>
      <c r="X328" s="189" t="str">
        <f>_xlfn.IFNA(IF('M1'!E280&lt;&gt;"",VLOOKUP('M1'!E280,RUBRICTYPE,2,FALSE),""),"")</f>
        <v/>
      </c>
      <c r="Y328" s="189" t="str">
        <f t="shared" si="32"/>
        <v/>
      </c>
      <c r="Z328" s="189">
        <f>_xlfn.IFNA(IF('M1'!J280="WAIVED",IF(X328&lt;0,0,X328),0),"")</f>
        <v>0</v>
      </c>
      <c r="AA328" s="190" t="str">
        <f>_xlfn.IFNA(IF('M1'!J280&lt;&gt;"",VLOOKUP('M1'!J280,INPUT,IF(X328&lt;0,2,3),FALSE),""),"")</f>
        <v/>
      </c>
      <c r="AB328" s="191" t="str">
        <f t="shared" si="33"/>
        <v/>
      </c>
    </row>
    <row r="329" spans="14:28" ht="13" x14ac:dyDescent="0.15">
      <c r="N329" s="94"/>
      <c r="O329" s="94"/>
      <c r="P329" s="94"/>
      <c r="V329" s="92">
        <f>'M1'!C281</f>
        <v>0</v>
      </c>
      <c r="W329" s="92">
        <f>'M1'!D281</f>
        <v>0</v>
      </c>
      <c r="X329" s="189" t="str">
        <f>_xlfn.IFNA(IF('M1'!E281&lt;&gt;"",VLOOKUP('M1'!E281,RUBRICTYPE,2,FALSE),""),"")</f>
        <v/>
      </c>
      <c r="Y329" s="189" t="str">
        <f t="shared" si="32"/>
        <v/>
      </c>
      <c r="Z329" s="189">
        <f>_xlfn.IFNA(IF('M1'!J281="WAIVED",IF(X329&lt;0,0,X329),0),"")</f>
        <v>0</v>
      </c>
      <c r="AA329" s="190" t="str">
        <f>_xlfn.IFNA(IF('M1'!J281&lt;&gt;"",VLOOKUP('M1'!J281,INPUT,IF(X329&lt;0,2,3),FALSE),""),"")</f>
        <v/>
      </c>
      <c r="AB329" s="191" t="str">
        <f t="shared" si="33"/>
        <v/>
      </c>
    </row>
    <row r="330" spans="14:28" ht="13" x14ac:dyDescent="0.15">
      <c r="N330" s="94"/>
      <c r="O330" s="94"/>
      <c r="P330" s="94"/>
      <c r="V330" s="92">
        <f>'M1'!C282</f>
        <v>0</v>
      </c>
      <c r="W330" s="92">
        <f>'M1'!D282</f>
        <v>0</v>
      </c>
      <c r="X330" s="189" t="str">
        <f>_xlfn.IFNA(IF('M1'!E282&lt;&gt;"",VLOOKUP('M1'!E282,RUBRICTYPE,2,FALSE),""),"")</f>
        <v/>
      </c>
      <c r="Y330" s="189" t="str">
        <f t="shared" si="32"/>
        <v/>
      </c>
      <c r="Z330" s="189">
        <f>_xlfn.IFNA(IF('M1'!J282="WAIVED",IF(X330&lt;0,0,X330),0),"")</f>
        <v>0</v>
      </c>
      <c r="AA330" s="190" t="str">
        <f>_xlfn.IFNA(IF('M1'!J282&lt;&gt;"",VLOOKUP('M1'!J282,INPUT,IF(X330&lt;0,2,3),FALSE),""),"")</f>
        <v/>
      </c>
      <c r="AB330" s="191" t="str">
        <f t="shared" si="33"/>
        <v/>
      </c>
    </row>
    <row r="331" spans="14:28" ht="13" x14ac:dyDescent="0.15">
      <c r="N331" s="94"/>
      <c r="O331" s="94"/>
      <c r="P331" s="94"/>
      <c r="V331" s="92">
        <f>'M1'!C283</f>
        <v>0</v>
      </c>
      <c r="W331" s="92">
        <f>'M1'!D283</f>
        <v>0</v>
      </c>
      <c r="X331" s="189" t="str">
        <f>_xlfn.IFNA(IF('M1'!E283&lt;&gt;"",VLOOKUP('M1'!E283,RUBRICTYPE,2,FALSE),""),"")</f>
        <v/>
      </c>
      <c r="Y331" s="189" t="str">
        <f t="shared" si="32"/>
        <v/>
      </c>
      <c r="Z331" s="189">
        <f>_xlfn.IFNA(IF('M1'!J283="WAIVED",IF(X331&lt;0,0,X331),0),"")</f>
        <v>0</v>
      </c>
      <c r="AA331" s="190" t="str">
        <f>_xlfn.IFNA(IF('M1'!J283&lt;&gt;"",VLOOKUP('M1'!J283,INPUT,IF(X331&lt;0,2,3),FALSE),""),"")</f>
        <v/>
      </c>
      <c r="AB331" s="191" t="str">
        <f t="shared" si="33"/>
        <v/>
      </c>
    </row>
    <row r="332" spans="14:28" ht="13" x14ac:dyDescent="0.15">
      <c r="N332" s="94"/>
      <c r="O332" s="94"/>
      <c r="P332" s="94"/>
      <c r="V332" s="92">
        <f>'M1'!C284</f>
        <v>0</v>
      </c>
      <c r="W332" s="92">
        <f>'M1'!D284</f>
        <v>0</v>
      </c>
      <c r="X332" s="189" t="str">
        <f>_xlfn.IFNA(IF('M1'!E284&lt;&gt;"",VLOOKUP('M1'!E284,RUBRICTYPE,2,FALSE),""),"")</f>
        <v/>
      </c>
      <c r="Y332" s="189" t="str">
        <f t="shared" si="32"/>
        <v/>
      </c>
      <c r="Z332" s="189">
        <f>_xlfn.IFNA(IF('M1'!J284="WAIVED",IF(X332&lt;0,0,X332),0),"")</f>
        <v>0</v>
      </c>
      <c r="AA332" s="190" t="str">
        <f>_xlfn.IFNA(IF('M1'!J284&lt;&gt;"",VLOOKUP('M1'!J284,INPUT,IF(X332&lt;0,2,3),FALSE),""),"")</f>
        <v/>
      </c>
      <c r="AB332" s="191" t="str">
        <f t="shared" si="33"/>
        <v/>
      </c>
    </row>
    <row r="333" spans="14:28" ht="13" x14ac:dyDescent="0.15">
      <c r="N333" s="94"/>
      <c r="O333" s="94"/>
      <c r="P333" s="94"/>
      <c r="V333" s="92">
        <f>'M1'!C285</f>
        <v>0</v>
      </c>
      <c r="W333" s="92">
        <f>'M1'!D285</f>
        <v>0</v>
      </c>
      <c r="X333" s="189" t="str">
        <f>_xlfn.IFNA(IF('M1'!E285&lt;&gt;"",VLOOKUP('M1'!E285,RUBRICTYPE,2,FALSE),""),"")</f>
        <v/>
      </c>
      <c r="Y333" s="189" t="str">
        <f t="shared" si="32"/>
        <v/>
      </c>
      <c r="Z333" s="189">
        <f>_xlfn.IFNA(IF('M1'!J285="WAIVED",IF(X333&lt;0,0,X333),0),"")</f>
        <v>0</v>
      </c>
      <c r="AA333" s="190" t="str">
        <f>_xlfn.IFNA(IF('M1'!J285&lt;&gt;"",VLOOKUP('M1'!J285,INPUT,IF(X333&lt;0,2,3),FALSE),""),"")</f>
        <v/>
      </c>
      <c r="AB333" s="191" t="str">
        <f t="shared" si="33"/>
        <v/>
      </c>
    </row>
    <row r="334" spans="14:28" ht="13" x14ac:dyDescent="0.15">
      <c r="N334" s="94"/>
      <c r="O334" s="94"/>
      <c r="P334" s="94"/>
      <c r="V334" s="92">
        <f>'M1'!C286</f>
        <v>0</v>
      </c>
      <c r="W334" s="92">
        <f>'M1'!D286</f>
        <v>0</v>
      </c>
      <c r="X334" s="189" t="str">
        <f>_xlfn.IFNA(IF('M1'!E286&lt;&gt;"",VLOOKUP('M1'!E286,RUBRICTYPE,2,FALSE),""),"")</f>
        <v/>
      </c>
      <c r="Y334" s="189" t="str">
        <f t="shared" si="32"/>
        <v/>
      </c>
      <c r="Z334" s="189">
        <f>_xlfn.IFNA(IF('M1'!J286="WAIVED",IF(X334&lt;0,0,X334),0),"")</f>
        <v>0</v>
      </c>
      <c r="AA334" s="190" t="str">
        <f>_xlfn.IFNA(IF('M1'!J286&lt;&gt;"",VLOOKUP('M1'!J286,INPUT,IF(X334&lt;0,2,3),FALSE),""),"")</f>
        <v/>
      </c>
      <c r="AB334" s="191" t="str">
        <f t="shared" si="33"/>
        <v/>
      </c>
    </row>
    <row r="335" spans="14:28" ht="13" x14ac:dyDescent="0.15">
      <c r="N335" s="94"/>
      <c r="O335" s="94"/>
      <c r="P335" s="94"/>
      <c r="V335" s="92">
        <f>'M1'!C287</f>
        <v>0</v>
      </c>
      <c r="W335" s="92">
        <f>'M1'!D287</f>
        <v>0</v>
      </c>
      <c r="X335" s="189" t="str">
        <f>_xlfn.IFNA(IF('M1'!E287&lt;&gt;"",VLOOKUP('M1'!E287,RUBRICTYPE,2,FALSE),""),"")</f>
        <v/>
      </c>
      <c r="Y335" s="189" t="str">
        <f t="shared" si="32"/>
        <v/>
      </c>
      <c r="Z335" s="189">
        <f>_xlfn.IFNA(IF('M1'!J287="WAIVED",IF(X335&lt;0,0,X335),0),"")</f>
        <v>0</v>
      </c>
      <c r="AA335" s="190" t="str">
        <f>_xlfn.IFNA(IF('M1'!J287&lt;&gt;"",VLOOKUP('M1'!J287,INPUT,IF(X335&lt;0,2,3),FALSE),""),"")</f>
        <v/>
      </c>
      <c r="AB335" s="191" t="str">
        <f t="shared" si="33"/>
        <v/>
      </c>
    </row>
    <row r="336" spans="14:28" ht="13" x14ac:dyDescent="0.15">
      <c r="N336" s="94"/>
      <c r="O336" s="94"/>
      <c r="P336" s="94"/>
      <c r="V336" s="92">
        <f>'M1'!C288</f>
        <v>0</v>
      </c>
      <c r="W336" s="92">
        <f>'M1'!D288</f>
        <v>0</v>
      </c>
      <c r="X336" s="189" t="str">
        <f>_xlfn.IFNA(IF('M1'!E288&lt;&gt;"",VLOOKUP('M1'!E288,RUBRICTYPE,2,FALSE),""),"")</f>
        <v/>
      </c>
      <c r="Y336" s="189" t="str">
        <f t="shared" si="32"/>
        <v/>
      </c>
      <c r="Z336" s="189">
        <f>_xlfn.IFNA(IF('M1'!J288="WAIVED",IF(X336&lt;0,0,X336),0),"")</f>
        <v>0</v>
      </c>
      <c r="AA336" s="190" t="str">
        <f>_xlfn.IFNA(IF('M1'!J288&lt;&gt;"",VLOOKUP('M1'!J288,INPUT,IF(X336&lt;0,2,3),FALSE),""),"")</f>
        <v/>
      </c>
      <c r="AB336" s="191" t="str">
        <f t="shared" si="33"/>
        <v/>
      </c>
    </row>
    <row r="337" spans="14:28" ht="13" x14ac:dyDescent="0.15">
      <c r="N337" s="94"/>
      <c r="O337" s="94"/>
      <c r="P337" s="94"/>
      <c r="V337" s="92">
        <f>'M1'!C289</f>
        <v>0</v>
      </c>
      <c r="W337" s="92">
        <f>'M1'!D289</f>
        <v>0</v>
      </c>
      <c r="X337" s="189" t="str">
        <f>_xlfn.IFNA(IF('M1'!E289&lt;&gt;"",VLOOKUP('M1'!E289,RUBRICTYPE,2,FALSE),""),"")</f>
        <v/>
      </c>
      <c r="Y337" s="189" t="str">
        <f t="shared" si="32"/>
        <v/>
      </c>
      <c r="Z337" s="189">
        <f>_xlfn.IFNA(IF('M1'!J289="WAIVED",IF(X337&lt;0,0,X337),0),"")</f>
        <v>0</v>
      </c>
      <c r="AA337" s="190" t="str">
        <f>_xlfn.IFNA(IF('M1'!J289&lt;&gt;"",VLOOKUP('M1'!J289,INPUT,IF(X337&lt;0,2,3),FALSE),""),"")</f>
        <v/>
      </c>
      <c r="AB337" s="191" t="str">
        <f t="shared" si="33"/>
        <v/>
      </c>
    </row>
    <row r="338" spans="14:28" ht="13" x14ac:dyDescent="0.15">
      <c r="N338" s="94"/>
      <c r="O338" s="94"/>
      <c r="P338" s="94"/>
      <c r="V338" s="92">
        <f>'M1'!C290</f>
        <v>0</v>
      </c>
      <c r="W338" s="92">
        <f>'M1'!D290</f>
        <v>0</v>
      </c>
      <c r="X338" s="189" t="str">
        <f>_xlfn.IFNA(IF('M1'!E290&lt;&gt;"",VLOOKUP('M1'!E290,RUBRICTYPE,2,FALSE),""),"")</f>
        <v/>
      </c>
      <c r="Y338" s="189" t="str">
        <f t="shared" si="32"/>
        <v/>
      </c>
      <c r="Z338" s="189">
        <f>_xlfn.IFNA(IF('M1'!J290="WAIVED",IF(X338&lt;0,0,X338),0),"")</f>
        <v>0</v>
      </c>
      <c r="AA338" s="190" t="str">
        <f>_xlfn.IFNA(IF('M1'!J290&lt;&gt;"",VLOOKUP('M1'!J290,INPUT,IF(X338&lt;0,2,3),FALSE),""),"")</f>
        <v/>
      </c>
      <c r="AB338" s="191" t="str">
        <f t="shared" si="33"/>
        <v/>
      </c>
    </row>
    <row r="339" spans="14:28" ht="13" x14ac:dyDescent="0.15">
      <c r="N339" s="94"/>
      <c r="O339" s="94"/>
      <c r="P339" s="94"/>
      <c r="V339" s="92">
        <f>'M1'!C291</f>
        <v>0</v>
      </c>
      <c r="W339" s="92">
        <f>'M1'!D291</f>
        <v>0</v>
      </c>
      <c r="X339" s="189" t="str">
        <f>_xlfn.IFNA(IF('M1'!E291&lt;&gt;"",VLOOKUP('M1'!E291,RUBRICTYPE,2,FALSE),""),"")</f>
        <v/>
      </c>
      <c r="Y339" s="189" t="str">
        <f t="shared" ref="Y339:Y402" si="34">_xlfn.IFNA(IF(X339&gt;0,X339,0),"")</f>
        <v/>
      </c>
      <c r="Z339" s="189">
        <f>_xlfn.IFNA(IF('M1'!J291="WAIVED",IF(X339&lt;0,0,X339),0),"")</f>
        <v>0</v>
      </c>
      <c r="AA339" s="190" t="str">
        <f>_xlfn.IFNA(IF('M1'!J291&lt;&gt;"",VLOOKUP('M1'!J291,INPUT,IF(X339&lt;0,2,3),FALSE),""),"")</f>
        <v/>
      </c>
      <c r="AB339" s="191" t="str">
        <f t="shared" ref="AB339:AB402" si="35">_xlfn.IFNA(IF(X339&lt;&gt;"",X339*AA339,""),"")</f>
        <v/>
      </c>
    </row>
    <row r="340" spans="14:28" ht="13" x14ac:dyDescent="0.15">
      <c r="N340" s="94"/>
      <c r="O340" s="94"/>
      <c r="P340" s="94"/>
      <c r="V340" s="92">
        <f>'M1'!C292</f>
        <v>0</v>
      </c>
      <c r="W340" s="92">
        <f>'M1'!D292</f>
        <v>0</v>
      </c>
      <c r="X340" s="189" t="str">
        <f>_xlfn.IFNA(IF('M1'!E292&lt;&gt;"",VLOOKUP('M1'!E292,RUBRICTYPE,2,FALSE),""),"")</f>
        <v/>
      </c>
      <c r="Y340" s="189" t="str">
        <f t="shared" si="34"/>
        <v/>
      </c>
      <c r="Z340" s="189">
        <f>_xlfn.IFNA(IF('M1'!J292="WAIVED",IF(X340&lt;0,0,X340),0),"")</f>
        <v>0</v>
      </c>
      <c r="AA340" s="190" t="str">
        <f>_xlfn.IFNA(IF('M1'!J292&lt;&gt;"",VLOOKUP('M1'!J292,INPUT,IF(X340&lt;0,2,3),FALSE),""),"")</f>
        <v/>
      </c>
      <c r="AB340" s="191" t="str">
        <f t="shared" si="35"/>
        <v/>
      </c>
    </row>
    <row r="341" spans="14:28" ht="13" x14ac:dyDescent="0.15">
      <c r="N341" s="94"/>
      <c r="O341" s="94"/>
      <c r="P341" s="94"/>
      <c r="V341" s="92">
        <f>'M1'!C293</f>
        <v>0</v>
      </c>
      <c r="W341" s="92">
        <f>'M1'!D293</f>
        <v>0</v>
      </c>
      <c r="X341" s="189" t="str">
        <f>_xlfn.IFNA(IF('M1'!E293&lt;&gt;"",VLOOKUP('M1'!E293,RUBRICTYPE,2,FALSE),""),"")</f>
        <v/>
      </c>
      <c r="Y341" s="189" t="str">
        <f t="shared" si="34"/>
        <v/>
      </c>
      <c r="Z341" s="189">
        <f>_xlfn.IFNA(IF('M1'!J293="WAIVED",IF(X341&lt;0,0,X341),0),"")</f>
        <v>0</v>
      </c>
      <c r="AA341" s="190" t="str">
        <f>_xlfn.IFNA(IF('M1'!J293&lt;&gt;"",VLOOKUP('M1'!J293,INPUT,IF(X341&lt;0,2,3),FALSE),""),"")</f>
        <v/>
      </c>
      <c r="AB341" s="191" t="str">
        <f t="shared" si="35"/>
        <v/>
      </c>
    </row>
    <row r="342" spans="14:28" ht="13" x14ac:dyDescent="0.15">
      <c r="N342" s="94"/>
      <c r="O342" s="94"/>
      <c r="P342" s="94"/>
      <c r="V342" s="92">
        <f>'M1'!C294</f>
        <v>0</v>
      </c>
      <c r="W342" s="92">
        <f>'M1'!D294</f>
        <v>0</v>
      </c>
      <c r="X342" s="189" t="str">
        <f>_xlfn.IFNA(IF('M1'!E294&lt;&gt;"",VLOOKUP('M1'!E294,RUBRICTYPE,2,FALSE),""),"")</f>
        <v/>
      </c>
      <c r="Y342" s="189" t="str">
        <f t="shared" si="34"/>
        <v/>
      </c>
      <c r="Z342" s="189">
        <f>_xlfn.IFNA(IF('M1'!J294="WAIVED",IF(X342&lt;0,0,X342),0),"")</f>
        <v>0</v>
      </c>
      <c r="AA342" s="190" t="str">
        <f>_xlfn.IFNA(IF('M1'!J294&lt;&gt;"",VLOOKUP('M1'!J294,INPUT,IF(X342&lt;0,2,3),FALSE),""),"")</f>
        <v/>
      </c>
      <c r="AB342" s="191" t="str">
        <f t="shared" si="35"/>
        <v/>
      </c>
    </row>
    <row r="343" spans="14:28" ht="13" x14ac:dyDescent="0.15">
      <c r="N343" s="94"/>
      <c r="O343" s="94"/>
      <c r="P343" s="94"/>
      <c r="V343" s="92">
        <f>'M1'!C295</f>
        <v>0</v>
      </c>
      <c r="W343" s="92">
        <f>'M1'!D295</f>
        <v>0</v>
      </c>
      <c r="X343" s="189" t="str">
        <f>_xlfn.IFNA(IF('M1'!E295&lt;&gt;"",VLOOKUP('M1'!E295,RUBRICTYPE,2,FALSE),""),"")</f>
        <v/>
      </c>
      <c r="Y343" s="189" t="str">
        <f t="shared" si="34"/>
        <v/>
      </c>
      <c r="Z343" s="189">
        <f>_xlfn.IFNA(IF('M1'!J295="WAIVED",IF(X343&lt;0,0,X343),0),"")</f>
        <v>0</v>
      </c>
      <c r="AA343" s="190" t="str">
        <f>_xlfn.IFNA(IF('M1'!J295&lt;&gt;"",VLOOKUP('M1'!J295,INPUT,IF(X343&lt;0,2,3),FALSE),""),"")</f>
        <v/>
      </c>
      <c r="AB343" s="191" t="str">
        <f t="shared" si="35"/>
        <v/>
      </c>
    </row>
    <row r="344" spans="14:28" ht="13" x14ac:dyDescent="0.15">
      <c r="N344" s="94"/>
      <c r="O344" s="94"/>
      <c r="P344" s="94"/>
      <c r="V344" s="92">
        <f>'M1'!C296</f>
        <v>0</v>
      </c>
      <c r="W344" s="92">
        <f>'M1'!D296</f>
        <v>0</v>
      </c>
      <c r="X344" s="189" t="str">
        <f>_xlfn.IFNA(IF('M1'!E296&lt;&gt;"",VLOOKUP('M1'!E296,RUBRICTYPE,2,FALSE),""),"")</f>
        <v/>
      </c>
      <c r="Y344" s="189" t="str">
        <f t="shared" si="34"/>
        <v/>
      </c>
      <c r="Z344" s="189">
        <f>_xlfn.IFNA(IF('M1'!J296="WAIVED",IF(X344&lt;0,0,X344),0),"")</f>
        <v>0</v>
      </c>
      <c r="AA344" s="190" t="str">
        <f>_xlfn.IFNA(IF('M1'!J296&lt;&gt;"",VLOOKUP('M1'!J296,INPUT,IF(X344&lt;0,2,3),FALSE),""),"")</f>
        <v/>
      </c>
      <c r="AB344" s="191" t="str">
        <f t="shared" si="35"/>
        <v/>
      </c>
    </row>
    <row r="345" spans="14:28" ht="13" x14ac:dyDescent="0.15">
      <c r="N345" s="94"/>
      <c r="O345" s="94"/>
      <c r="P345" s="94"/>
      <c r="V345" s="92">
        <f>'M1'!C297</f>
        <v>0</v>
      </c>
      <c r="W345" s="92">
        <f>'M1'!D297</f>
        <v>0</v>
      </c>
      <c r="X345" s="189" t="str">
        <f>_xlfn.IFNA(IF('M1'!E297&lt;&gt;"",VLOOKUP('M1'!E297,RUBRICTYPE,2,FALSE),""),"")</f>
        <v/>
      </c>
      <c r="Y345" s="189" t="str">
        <f t="shared" si="34"/>
        <v/>
      </c>
      <c r="Z345" s="189">
        <f>_xlfn.IFNA(IF('M1'!J297="WAIVED",IF(X345&lt;0,0,X345),0),"")</f>
        <v>0</v>
      </c>
      <c r="AA345" s="190" t="str">
        <f>_xlfn.IFNA(IF('M1'!J297&lt;&gt;"",VLOOKUP('M1'!J297,INPUT,IF(X345&lt;0,2,3),FALSE),""),"")</f>
        <v/>
      </c>
      <c r="AB345" s="191" t="str">
        <f t="shared" si="35"/>
        <v/>
      </c>
    </row>
    <row r="346" spans="14:28" ht="13" x14ac:dyDescent="0.15">
      <c r="N346" s="94"/>
      <c r="O346" s="94"/>
      <c r="P346" s="94"/>
      <c r="V346" s="92">
        <f>'M1'!C298</f>
        <v>0</v>
      </c>
      <c r="W346" s="92">
        <f>'M1'!D298</f>
        <v>0</v>
      </c>
      <c r="X346" s="189" t="str">
        <f>_xlfn.IFNA(IF('M1'!E298&lt;&gt;"",VLOOKUP('M1'!E298,RUBRICTYPE,2,FALSE),""),"")</f>
        <v/>
      </c>
      <c r="Y346" s="189" t="str">
        <f t="shared" si="34"/>
        <v/>
      </c>
      <c r="Z346" s="189">
        <f>_xlfn.IFNA(IF('M1'!J298="WAIVED",IF(X346&lt;0,0,X346),0),"")</f>
        <v>0</v>
      </c>
      <c r="AA346" s="190" t="str">
        <f>_xlfn.IFNA(IF('M1'!J298&lt;&gt;"",VLOOKUP('M1'!J298,INPUT,IF(X346&lt;0,2,3),FALSE),""),"")</f>
        <v/>
      </c>
      <c r="AB346" s="191" t="str">
        <f t="shared" si="35"/>
        <v/>
      </c>
    </row>
    <row r="347" spans="14:28" ht="13" x14ac:dyDescent="0.15">
      <c r="N347" s="94"/>
      <c r="O347" s="94"/>
      <c r="P347" s="94"/>
      <c r="V347" s="92">
        <f>'M1'!C299</f>
        <v>0</v>
      </c>
      <c r="W347" s="92">
        <f>'M1'!D299</f>
        <v>0</v>
      </c>
      <c r="X347" s="189" t="str">
        <f>_xlfn.IFNA(IF('M1'!E299&lt;&gt;"",VLOOKUP('M1'!E299,RUBRICTYPE,2,FALSE),""),"")</f>
        <v/>
      </c>
      <c r="Y347" s="189" t="str">
        <f t="shared" si="34"/>
        <v/>
      </c>
      <c r="Z347" s="189">
        <f>_xlfn.IFNA(IF('M1'!J299="WAIVED",IF(X347&lt;0,0,X347),0),"")</f>
        <v>0</v>
      </c>
      <c r="AA347" s="190" t="str">
        <f>_xlfn.IFNA(IF('M1'!J299&lt;&gt;"",VLOOKUP('M1'!J299,INPUT,IF(X347&lt;0,2,3),FALSE),""),"")</f>
        <v/>
      </c>
      <c r="AB347" s="191" t="str">
        <f t="shared" si="35"/>
        <v/>
      </c>
    </row>
    <row r="348" spans="14:28" ht="13" x14ac:dyDescent="0.15">
      <c r="N348" s="94"/>
      <c r="O348" s="94"/>
      <c r="P348" s="94"/>
      <c r="V348" s="92">
        <f>'M1'!C300</f>
        <v>0</v>
      </c>
      <c r="W348" s="92">
        <f>'M1'!D300</f>
        <v>0</v>
      </c>
      <c r="X348" s="189" t="str">
        <f>_xlfn.IFNA(IF('M1'!E300&lt;&gt;"",VLOOKUP('M1'!E300,RUBRICTYPE,2,FALSE),""),"")</f>
        <v/>
      </c>
      <c r="Y348" s="189" t="str">
        <f t="shared" si="34"/>
        <v/>
      </c>
      <c r="Z348" s="189">
        <f>_xlfn.IFNA(IF('M1'!J300="WAIVED",IF(X348&lt;0,0,X348),0),"")</f>
        <v>0</v>
      </c>
      <c r="AA348" s="190" t="str">
        <f>_xlfn.IFNA(IF('M1'!J300&lt;&gt;"",VLOOKUP('M1'!J300,INPUT,IF(X348&lt;0,2,3),FALSE),""),"")</f>
        <v/>
      </c>
      <c r="AB348" s="191" t="str">
        <f t="shared" si="35"/>
        <v/>
      </c>
    </row>
    <row r="349" spans="14:28" ht="13" x14ac:dyDescent="0.15">
      <c r="N349" s="94"/>
      <c r="O349" s="94"/>
      <c r="P349" s="94"/>
      <c r="V349" s="92">
        <f>'M1'!C301</f>
        <v>0</v>
      </c>
      <c r="W349" s="92">
        <f>'M1'!D301</f>
        <v>0</v>
      </c>
      <c r="X349" s="189" t="str">
        <f>_xlfn.IFNA(IF('M1'!E301&lt;&gt;"",VLOOKUP('M1'!E301,RUBRICTYPE,2,FALSE),""),"")</f>
        <v/>
      </c>
      <c r="Y349" s="189" t="str">
        <f t="shared" si="34"/>
        <v/>
      </c>
      <c r="Z349" s="189">
        <f>_xlfn.IFNA(IF('M1'!J301="WAIVED",IF(X349&lt;0,0,X349),0),"")</f>
        <v>0</v>
      </c>
      <c r="AA349" s="190" t="str">
        <f>_xlfn.IFNA(IF('M1'!J301&lt;&gt;"",VLOOKUP('M1'!J301,INPUT,IF(X349&lt;0,2,3),FALSE),""),"")</f>
        <v/>
      </c>
      <c r="AB349" s="191" t="str">
        <f t="shared" si="35"/>
        <v/>
      </c>
    </row>
    <row r="350" spans="14:28" ht="13" x14ac:dyDescent="0.15">
      <c r="N350" s="94"/>
      <c r="O350" s="94"/>
      <c r="P350" s="94"/>
      <c r="V350" s="92">
        <f>'M1'!C302</f>
        <v>0</v>
      </c>
      <c r="W350" s="92">
        <f>'M1'!D302</f>
        <v>0</v>
      </c>
      <c r="X350" s="189" t="str">
        <f>_xlfn.IFNA(IF('M1'!E302&lt;&gt;"",VLOOKUP('M1'!E302,RUBRICTYPE,2,FALSE),""),"")</f>
        <v/>
      </c>
      <c r="Y350" s="189" t="str">
        <f t="shared" si="34"/>
        <v/>
      </c>
      <c r="Z350" s="189">
        <f>_xlfn.IFNA(IF('M1'!J302="WAIVED",IF(X350&lt;0,0,X350),0),"")</f>
        <v>0</v>
      </c>
      <c r="AA350" s="190" t="str">
        <f>_xlfn.IFNA(IF('M1'!J302&lt;&gt;"",VLOOKUP('M1'!J302,INPUT,IF(X350&lt;0,2,3),FALSE),""),"")</f>
        <v/>
      </c>
      <c r="AB350" s="191" t="str">
        <f t="shared" si="35"/>
        <v/>
      </c>
    </row>
    <row r="351" spans="14:28" ht="13" x14ac:dyDescent="0.15">
      <c r="N351" s="94"/>
      <c r="O351" s="94"/>
      <c r="P351" s="94"/>
      <c r="V351" s="92">
        <f>'M1'!C303</f>
        <v>0</v>
      </c>
      <c r="W351" s="92">
        <f>'M1'!D303</f>
        <v>0</v>
      </c>
      <c r="X351" s="189" t="str">
        <f>_xlfn.IFNA(IF('M1'!E303&lt;&gt;"",VLOOKUP('M1'!E303,RUBRICTYPE,2,FALSE),""),"")</f>
        <v/>
      </c>
      <c r="Y351" s="189" t="str">
        <f t="shared" si="34"/>
        <v/>
      </c>
      <c r="Z351" s="189">
        <f>_xlfn.IFNA(IF('M1'!J303="WAIVED",IF(X351&lt;0,0,X351),0),"")</f>
        <v>0</v>
      </c>
      <c r="AA351" s="190" t="str">
        <f>_xlfn.IFNA(IF('M1'!J303&lt;&gt;"",VLOOKUP('M1'!J303,INPUT,IF(X351&lt;0,2,3),FALSE),""),"")</f>
        <v/>
      </c>
      <c r="AB351" s="191" t="str">
        <f t="shared" si="35"/>
        <v/>
      </c>
    </row>
    <row r="352" spans="14:28" ht="13" x14ac:dyDescent="0.15">
      <c r="N352" s="94"/>
      <c r="O352" s="94"/>
      <c r="P352" s="94"/>
      <c r="V352" s="92">
        <f>'M1'!C304</f>
        <v>0</v>
      </c>
      <c r="W352" s="92">
        <f>'M1'!D304</f>
        <v>0</v>
      </c>
      <c r="X352" s="189" t="str">
        <f>_xlfn.IFNA(IF('M1'!E304&lt;&gt;"",VLOOKUP('M1'!E304,RUBRICTYPE,2,FALSE),""),"")</f>
        <v/>
      </c>
      <c r="Y352" s="189" t="str">
        <f t="shared" si="34"/>
        <v/>
      </c>
      <c r="Z352" s="189">
        <f>_xlfn.IFNA(IF('M1'!J304="WAIVED",IF(X352&lt;0,0,X352),0),"")</f>
        <v>0</v>
      </c>
      <c r="AA352" s="190" t="str">
        <f>_xlfn.IFNA(IF('M1'!J304&lt;&gt;"",VLOOKUP('M1'!J304,INPUT,IF(X352&lt;0,2,3),FALSE),""),"")</f>
        <v/>
      </c>
      <c r="AB352" s="191" t="str">
        <f t="shared" si="35"/>
        <v/>
      </c>
    </row>
    <row r="353" spans="14:28" ht="13" x14ac:dyDescent="0.15">
      <c r="N353" s="94"/>
      <c r="O353" s="94"/>
      <c r="P353" s="94"/>
      <c r="V353" s="92">
        <f>'M1'!C305</f>
        <v>0</v>
      </c>
      <c r="W353" s="92">
        <f>'M1'!D305</f>
        <v>0</v>
      </c>
      <c r="X353" s="189" t="str">
        <f>_xlfn.IFNA(IF('M1'!E305&lt;&gt;"",VLOOKUP('M1'!E305,RUBRICTYPE,2,FALSE),""),"")</f>
        <v/>
      </c>
      <c r="Y353" s="189" t="str">
        <f t="shared" si="34"/>
        <v/>
      </c>
      <c r="Z353" s="189">
        <f>_xlfn.IFNA(IF('M1'!J305="WAIVED",IF(X353&lt;0,0,X353),0),"")</f>
        <v>0</v>
      </c>
      <c r="AA353" s="190" t="str">
        <f>_xlfn.IFNA(IF('M1'!J305&lt;&gt;"",VLOOKUP('M1'!J305,INPUT,IF(X353&lt;0,2,3),FALSE),""),"")</f>
        <v/>
      </c>
      <c r="AB353" s="191" t="str">
        <f t="shared" si="35"/>
        <v/>
      </c>
    </row>
    <row r="354" spans="14:28" ht="13" x14ac:dyDescent="0.15">
      <c r="N354" s="94"/>
      <c r="O354" s="94"/>
      <c r="P354" s="94"/>
      <c r="V354" s="92">
        <f>'M1'!C306</f>
        <v>0</v>
      </c>
      <c r="W354" s="92">
        <f>'M1'!D306</f>
        <v>0</v>
      </c>
      <c r="X354" s="189" t="str">
        <f>_xlfn.IFNA(IF('M1'!E306&lt;&gt;"",VLOOKUP('M1'!E306,RUBRICTYPE,2,FALSE),""),"")</f>
        <v/>
      </c>
      <c r="Y354" s="189" t="str">
        <f t="shared" si="34"/>
        <v/>
      </c>
      <c r="Z354" s="189">
        <f>_xlfn.IFNA(IF('M1'!J306="WAIVED",IF(X354&lt;0,0,X354),0),"")</f>
        <v>0</v>
      </c>
      <c r="AA354" s="190" t="str">
        <f>_xlfn.IFNA(IF('M1'!J306&lt;&gt;"",VLOOKUP('M1'!J306,INPUT,IF(X354&lt;0,2,3),FALSE),""),"")</f>
        <v/>
      </c>
      <c r="AB354" s="191" t="str">
        <f t="shared" si="35"/>
        <v/>
      </c>
    </row>
    <row r="355" spans="14:28" ht="13" x14ac:dyDescent="0.15">
      <c r="N355" s="94"/>
      <c r="O355" s="94"/>
      <c r="P355" s="94"/>
      <c r="V355" s="92">
        <f>'M1'!C307</f>
        <v>0</v>
      </c>
      <c r="W355" s="92">
        <f>'M1'!D307</f>
        <v>0</v>
      </c>
      <c r="X355" s="189" t="str">
        <f>_xlfn.IFNA(IF('M1'!E307&lt;&gt;"",VLOOKUP('M1'!E307,RUBRICTYPE,2,FALSE),""),"")</f>
        <v/>
      </c>
      <c r="Y355" s="189" t="str">
        <f t="shared" si="34"/>
        <v/>
      </c>
      <c r="Z355" s="189">
        <f>_xlfn.IFNA(IF('M1'!J307="WAIVED",IF(X355&lt;0,0,X355),0),"")</f>
        <v>0</v>
      </c>
      <c r="AA355" s="190" t="str">
        <f>_xlfn.IFNA(IF('M1'!J307&lt;&gt;"",VLOOKUP('M1'!J307,INPUT,IF(X355&lt;0,2,3),FALSE),""),"")</f>
        <v/>
      </c>
      <c r="AB355" s="191" t="str">
        <f t="shared" si="35"/>
        <v/>
      </c>
    </row>
    <row r="356" spans="14:28" ht="13" x14ac:dyDescent="0.15">
      <c r="N356" s="94"/>
      <c r="O356" s="94"/>
      <c r="P356" s="94"/>
      <c r="V356" s="92">
        <f>'M1'!C308</f>
        <v>0</v>
      </c>
      <c r="W356" s="92">
        <f>'M1'!D308</f>
        <v>0</v>
      </c>
      <c r="X356" s="189" t="str">
        <f>_xlfn.IFNA(IF('M1'!E308&lt;&gt;"",VLOOKUP('M1'!E308,RUBRICTYPE,2,FALSE),""),"")</f>
        <v/>
      </c>
      <c r="Y356" s="189" t="str">
        <f t="shared" si="34"/>
        <v/>
      </c>
      <c r="Z356" s="189">
        <f>_xlfn.IFNA(IF('M1'!J308="WAIVED",IF(X356&lt;0,0,X356),0),"")</f>
        <v>0</v>
      </c>
      <c r="AA356" s="190" t="str">
        <f>_xlfn.IFNA(IF('M1'!J308&lt;&gt;"",VLOOKUP('M1'!J308,INPUT,IF(X356&lt;0,2,3),FALSE),""),"")</f>
        <v/>
      </c>
      <c r="AB356" s="191" t="str">
        <f t="shared" si="35"/>
        <v/>
      </c>
    </row>
    <row r="357" spans="14:28" ht="13" x14ac:dyDescent="0.15">
      <c r="N357" s="94"/>
      <c r="O357" s="94"/>
      <c r="P357" s="94"/>
      <c r="V357" s="92">
        <f>'M1'!C309</f>
        <v>0</v>
      </c>
      <c r="W357" s="92">
        <f>'M1'!D309</f>
        <v>0</v>
      </c>
      <c r="X357" s="189" t="str">
        <f>_xlfn.IFNA(IF('M1'!E309&lt;&gt;"",VLOOKUP('M1'!E309,RUBRICTYPE,2,FALSE),""),"")</f>
        <v/>
      </c>
      <c r="Y357" s="189" t="str">
        <f t="shared" si="34"/>
        <v/>
      </c>
      <c r="Z357" s="189">
        <f>_xlfn.IFNA(IF('M1'!J309="WAIVED",IF(X357&lt;0,0,X357),0),"")</f>
        <v>0</v>
      </c>
      <c r="AA357" s="190" t="str">
        <f>_xlfn.IFNA(IF('M1'!J309&lt;&gt;"",VLOOKUP('M1'!J309,INPUT,IF(X357&lt;0,2,3),FALSE),""),"")</f>
        <v/>
      </c>
      <c r="AB357" s="191" t="str">
        <f t="shared" si="35"/>
        <v/>
      </c>
    </row>
    <row r="358" spans="14:28" ht="13" x14ac:dyDescent="0.15">
      <c r="N358" s="94"/>
      <c r="O358" s="94"/>
      <c r="P358" s="94"/>
      <c r="V358" s="92">
        <f>'M1'!C310</f>
        <v>0</v>
      </c>
      <c r="W358" s="92">
        <f>'M1'!D310</f>
        <v>0</v>
      </c>
      <c r="X358" s="189" t="str">
        <f>_xlfn.IFNA(IF('M1'!E310&lt;&gt;"",VLOOKUP('M1'!E310,RUBRICTYPE,2,FALSE),""),"")</f>
        <v/>
      </c>
      <c r="Y358" s="189" t="str">
        <f t="shared" si="34"/>
        <v/>
      </c>
      <c r="Z358" s="189">
        <f>_xlfn.IFNA(IF('M1'!J310="WAIVED",IF(X358&lt;0,0,X358),0),"")</f>
        <v>0</v>
      </c>
      <c r="AA358" s="190" t="str">
        <f>_xlfn.IFNA(IF('M1'!J310&lt;&gt;"",VLOOKUP('M1'!J310,INPUT,IF(X358&lt;0,2,3),FALSE),""),"")</f>
        <v/>
      </c>
      <c r="AB358" s="191" t="str">
        <f t="shared" si="35"/>
        <v/>
      </c>
    </row>
    <row r="359" spans="14:28" ht="13" x14ac:dyDescent="0.15">
      <c r="N359" s="94"/>
      <c r="O359" s="94"/>
      <c r="P359" s="94"/>
      <c r="V359" s="92">
        <f>'M1'!C311</f>
        <v>0</v>
      </c>
      <c r="W359" s="92">
        <f>'M1'!D311</f>
        <v>0</v>
      </c>
      <c r="X359" s="189" t="str">
        <f>_xlfn.IFNA(IF('M1'!E311&lt;&gt;"",VLOOKUP('M1'!E311,RUBRICTYPE,2,FALSE),""),"")</f>
        <v/>
      </c>
      <c r="Y359" s="189" t="str">
        <f t="shared" si="34"/>
        <v/>
      </c>
      <c r="Z359" s="189">
        <f>_xlfn.IFNA(IF('M1'!J311="WAIVED",IF(X359&lt;0,0,X359),0),"")</f>
        <v>0</v>
      </c>
      <c r="AA359" s="190" t="str">
        <f>_xlfn.IFNA(IF('M1'!J311&lt;&gt;"",VLOOKUP('M1'!J311,INPUT,IF(X359&lt;0,2,3),FALSE),""),"")</f>
        <v/>
      </c>
      <c r="AB359" s="191" t="str">
        <f t="shared" si="35"/>
        <v/>
      </c>
    </row>
    <row r="360" spans="14:28" ht="13" x14ac:dyDescent="0.15">
      <c r="N360" s="94"/>
      <c r="O360" s="94"/>
      <c r="P360" s="94"/>
      <c r="V360" s="92">
        <f>'M1'!C312</f>
        <v>0</v>
      </c>
      <c r="W360" s="92">
        <f>'M1'!D312</f>
        <v>0</v>
      </c>
      <c r="X360" s="189" t="str">
        <f>_xlfn.IFNA(IF('M1'!E312&lt;&gt;"",VLOOKUP('M1'!E312,RUBRICTYPE,2,FALSE),""),"")</f>
        <v/>
      </c>
      <c r="Y360" s="189" t="str">
        <f t="shared" si="34"/>
        <v/>
      </c>
      <c r="Z360" s="189">
        <f>_xlfn.IFNA(IF('M1'!J312="WAIVED",IF(X360&lt;0,0,X360),0),"")</f>
        <v>0</v>
      </c>
      <c r="AA360" s="190" t="str">
        <f>_xlfn.IFNA(IF('M1'!J312&lt;&gt;"",VLOOKUP('M1'!J312,INPUT,IF(X360&lt;0,2,3),FALSE),""),"")</f>
        <v/>
      </c>
      <c r="AB360" s="191" t="str">
        <f t="shared" si="35"/>
        <v/>
      </c>
    </row>
    <row r="361" spans="14:28" ht="13" x14ac:dyDescent="0.15">
      <c r="N361" s="94"/>
      <c r="O361" s="94"/>
      <c r="P361" s="94"/>
      <c r="V361" s="92">
        <f>'M1'!C313</f>
        <v>0</v>
      </c>
      <c r="W361" s="92">
        <f>'M1'!D313</f>
        <v>0</v>
      </c>
      <c r="X361" s="189" t="str">
        <f>_xlfn.IFNA(IF('M1'!E313&lt;&gt;"",VLOOKUP('M1'!E313,RUBRICTYPE,2,FALSE),""),"")</f>
        <v/>
      </c>
      <c r="Y361" s="189" t="str">
        <f t="shared" si="34"/>
        <v/>
      </c>
      <c r="Z361" s="189">
        <f>_xlfn.IFNA(IF('M1'!J313="WAIVED",IF(X361&lt;0,0,X361),0),"")</f>
        <v>0</v>
      </c>
      <c r="AA361" s="190" t="str">
        <f>_xlfn.IFNA(IF('M1'!J313&lt;&gt;"",VLOOKUP('M1'!J313,INPUT,IF(X361&lt;0,2,3),FALSE),""),"")</f>
        <v/>
      </c>
      <c r="AB361" s="191" t="str">
        <f t="shared" si="35"/>
        <v/>
      </c>
    </row>
    <row r="362" spans="14:28" ht="13" x14ac:dyDescent="0.15">
      <c r="N362" s="94"/>
      <c r="O362" s="94"/>
      <c r="P362" s="94"/>
      <c r="V362" s="92">
        <f>'M1'!C314</f>
        <v>0</v>
      </c>
      <c r="W362" s="92">
        <f>'M1'!D314</f>
        <v>0</v>
      </c>
      <c r="X362" s="189" t="str">
        <f>_xlfn.IFNA(IF('M1'!E314&lt;&gt;"",VLOOKUP('M1'!E314,RUBRICTYPE,2,FALSE),""),"")</f>
        <v/>
      </c>
      <c r="Y362" s="189" t="str">
        <f t="shared" si="34"/>
        <v/>
      </c>
      <c r="Z362" s="189">
        <f>_xlfn.IFNA(IF('M1'!J314="WAIVED",IF(X362&lt;0,0,X362),0),"")</f>
        <v>0</v>
      </c>
      <c r="AA362" s="190" t="str">
        <f>_xlfn.IFNA(IF('M1'!J314&lt;&gt;"",VLOOKUP('M1'!J314,INPUT,IF(X362&lt;0,2,3),FALSE),""),"")</f>
        <v/>
      </c>
      <c r="AB362" s="191" t="str">
        <f t="shared" si="35"/>
        <v/>
      </c>
    </row>
    <row r="363" spans="14:28" ht="13" x14ac:dyDescent="0.15">
      <c r="N363" s="94"/>
      <c r="O363" s="94"/>
      <c r="P363" s="94"/>
      <c r="V363" s="92">
        <f>'M1'!C315</f>
        <v>0</v>
      </c>
      <c r="W363" s="92">
        <f>'M1'!D315</f>
        <v>0</v>
      </c>
      <c r="X363" s="189" t="str">
        <f>_xlfn.IFNA(IF('M1'!E315&lt;&gt;"",VLOOKUP('M1'!E315,RUBRICTYPE,2,FALSE),""),"")</f>
        <v/>
      </c>
      <c r="Y363" s="189" t="str">
        <f t="shared" si="34"/>
        <v/>
      </c>
      <c r="Z363" s="189">
        <f>_xlfn.IFNA(IF('M1'!J315="WAIVED",IF(X363&lt;0,0,X363),0),"")</f>
        <v>0</v>
      </c>
      <c r="AA363" s="190" t="str">
        <f>_xlfn.IFNA(IF('M1'!J315&lt;&gt;"",VLOOKUP('M1'!J315,INPUT,IF(X363&lt;0,2,3),FALSE),""),"")</f>
        <v/>
      </c>
      <c r="AB363" s="191" t="str">
        <f t="shared" si="35"/>
        <v/>
      </c>
    </row>
    <row r="364" spans="14:28" ht="13" x14ac:dyDescent="0.15">
      <c r="N364" s="94"/>
      <c r="O364" s="94"/>
      <c r="P364" s="94"/>
      <c r="V364" s="92">
        <f>'M1'!C316</f>
        <v>0</v>
      </c>
      <c r="W364" s="92">
        <f>'M1'!D316</f>
        <v>0</v>
      </c>
      <c r="X364" s="189" t="str">
        <f>_xlfn.IFNA(IF('M1'!E316&lt;&gt;"",VLOOKUP('M1'!E316,RUBRICTYPE,2,FALSE),""),"")</f>
        <v/>
      </c>
      <c r="Y364" s="189" t="str">
        <f t="shared" si="34"/>
        <v/>
      </c>
      <c r="Z364" s="189">
        <f>_xlfn.IFNA(IF('M1'!J316="WAIVED",IF(X364&lt;0,0,X364),0),"")</f>
        <v>0</v>
      </c>
      <c r="AA364" s="190" t="str">
        <f>_xlfn.IFNA(IF('M1'!J316&lt;&gt;"",VLOOKUP('M1'!J316,INPUT,IF(X364&lt;0,2,3),FALSE),""),"")</f>
        <v/>
      </c>
      <c r="AB364" s="191" t="str">
        <f t="shared" si="35"/>
        <v/>
      </c>
    </row>
    <row r="365" spans="14:28" ht="13" x14ac:dyDescent="0.15">
      <c r="N365" s="94"/>
      <c r="O365" s="94"/>
      <c r="P365" s="94"/>
      <c r="V365" s="92">
        <f>'M1'!C317</f>
        <v>0</v>
      </c>
      <c r="W365" s="92">
        <f>'M1'!D317</f>
        <v>0</v>
      </c>
      <c r="X365" s="189" t="str">
        <f>_xlfn.IFNA(IF('M1'!E317&lt;&gt;"",VLOOKUP('M1'!E317,RUBRICTYPE,2,FALSE),""),"")</f>
        <v/>
      </c>
      <c r="Y365" s="189" t="str">
        <f t="shared" si="34"/>
        <v/>
      </c>
      <c r="Z365" s="189">
        <f>_xlfn.IFNA(IF('M1'!J317="WAIVED",IF(X365&lt;0,0,X365),0),"")</f>
        <v>0</v>
      </c>
      <c r="AA365" s="190" t="str">
        <f>_xlfn.IFNA(IF('M1'!J317&lt;&gt;"",VLOOKUP('M1'!J317,INPUT,IF(X365&lt;0,2,3),FALSE),""),"")</f>
        <v/>
      </c>
      <c r="AB365" s="191" t="str">
        <f t="shared" si="35"/>
        <v/>
      </c>
    </row>
    <row r="366" spans="14:28" ht="13" x14ac:dyDescent="0.15">
      <c r="N366" s="94"/>
      <c r="O366" s="94"/>
      <c r="P366" s="94"/>
      <c r="V366" s="92">
        <f>'M1'!C318</f>
        <v>0</v>
      </c>
      <c r="W366" s="92">
        <f>'M1'!D318</f>
        <v>0</v>
      </c>
      <c r="X366" s="189" t="str">
        <f>_xlfn.IFNA(IF('M1'!E318&lt;&gt;"",VLOOKUP('M1'!E318,RUBRICTYPE,2,FALSE),""),"")</f>
        <v/>
      </c>
      <c r="Y366" s="189" t="str">
        <f t="shared" si="34"/>
        <v/>
      </c>
      <c r="Z366" s="189">
        <f>_xlfn.IFNA(IF('M1'!J318="WAIVED",IF(X366&lt;0,0,X366),0),"")</f>
        <v>0</v>
      </c>
      <c r="AA366" s="190" t="str">
        <f>_xlfn.IFNA(IF('M1'!J318&lt;&gt;"",VLOOKUP('M1'!J318,INPUT,IF(X366&lt;0,2,3),FALSE),""),"")</f>
        <v/>
      </c>
      <c r="AB366" s="191" t="str">
        <f t="shared" si="35"/>
        <v/>
      </c>
    </row>
    <row r="367" spans="14:28" ht="13" x14ac:dyDescent="0.15">
      <c r="N367" s="94"/>
      <c r="O367" s="94"/>
      <c r="P367" s="94"/>
      <c r="V367" s="92">
        <f>'M1'!C319</f>
        <v>0</v>
      </c>
      <c r="W367" s="92">
        <f>'M1'!D319</f>
        <v>0</v>
      </c>
      <c r="X367" s="189" t="str">
        <f>_xlfn.IFNA(IF('M1'!E319&lt;&gt;"",VLOOKUP('M1'!E319,RUBRICTYPE,2,FALSE),""),"")</f>
        <v/>
      </c>
      <c r="Y367" s="189" t="str">
        <f t="shared" si="34"/>
        <v/>
      </c>
      <c r="Z367" s="189">
        <f>_xlfn.IFNA(IF('M1'!J319="WAIVED",IF(X367&lt;0,0,X367),0),"")</f>
        <v>0</v>
      </c>
      <c r="AA367" s="190" t="str">
        <f>_xlfn.IFNA(IF('M1'!J319&lt;&gt;"",VLOOKUP('M1'!J319,INPUT,IF(X367&lt;0,2,3),FALSE),""),"")</f>
        <v/>
      </c>
      <c r="AB367" s="191" t="str">
        <f t="shared" si="35"/>
        <v/>
      </c>
    </row>
    <row r="368" spans="14:28" ht="13" x14ac:dyDescent="0.15">
      <c r="N368" s="94"/>
      <c r="O368" s="94"/>
      <c r="P368" s="94"/>
      <c r="V368" s="92">
        <f>'M1'!C320</f>
        <v>0</v>
      </c>
      <c r="W368" s="92">
        <f>'M1'!D320</f>
        <v>0</v>
      </c>
      <c r="X368" s="189" t="str">
        <f>_xlfn.IFNA(IF('M1'!E320&lt;&gt;"",VLOOKUP('M1'!E320,RUBRICTYPE,2,FALSE),""),"")</f>
        <v/>
      </c>
      <c r="Y368" s="189" t="str">
        <f t="shared" si="34"/>
        <v/>
      </c>
      <c r="Z368" s="189">
        <f>_xlfn.IFNA(IF('M1'!J320="WAIVED",IF(X368&lt;0,0,X368),0),"")</f>
        <v>0</v>
      </c>
      <c r="AA368" s="190" t="str">
        <f>_xlfn.IFNA(IF('M1'!J320&lt;&gt;"",VLOOKUP('M1'!J320,INPUT,IF(X368&lt;0,2,3),FALSE),""),"")</f>
        <v/>
      </c>
      <c r="AB368" s="191" t="str">
        <f t="shared" si="35"/>
        <v/>
      </c>
    </row>
    <row r="369" spans="14:28" ht="13" x14ac:dyDescent="0.15">
      <c r="N369" s="94"/>
      <c r="O369" s="94"/>
      <c r="P369" s="94"/>
      <c r="V369" s="92">
        <f>'M1'!C321</f>
        <v>0</v>
      </c>
      <c r="W369" s="92">
        <f>'M1'!D321</f>
        <v>0</v>
      </c>
      <c r="X369" s="189" t="str">
        <f>_xlfn.IFNA(IF('M1'!E321&lt;&gt;"",VLOOKUP('M1'!E321,RUBRICTYPE,2,FALSE),""),"")</f>
        <v/>
      </c>
      <c r="Y369" s="189" t="str">
        <f t="shared" si="34"/>
        <v/>
      </c>
      <c r="Z369" s="189">
        <f>_xlfn.IFNA(IF('M1'!J321="WAIVED",IF(X369&lt;0,0,X369),0),"")</f>
        <v>0</v>
      </c>
      <c r="AA369" s="190" t="str">
        <f>_xlfn.IFNA(IF('M1'!J321&lt;&gt;"",VLOOKUP('M1'!J321,INPUT,IF(X369&lt;0,2,3),FALSE),""),"")</f>
        <v/>
      </c>
      <c r="AB369" s="191" t="str">
        <f t="shared" si="35"/>
        <v/>
      </c>
    </row>
    <row r="370" spans="14:28" ht="13" x14ac:dyDescent="0.15">
      <c r="N370" s="94"/>
      <c r="O370" s="94"/>
      <c r="P370" s="94"/>
      <c r="V370" s="92">
        <f>'M1'!C322</f>
        <v>0</v>
      </c>
      <c r="W370" s="92">
        <f>'M1'!D322</f>
        <v>0</v>
      </c>
      <c r="X370" s="189" t="str">
        <f>_xlfn.IFNA(IF('M1'!E322&lt;&gt;"",VLOOKUP('M1'!E322,RUBRICTYPE,2,FALSE),""),"")</f>
        <v/>
      </c>
      <c r="Y370" s="189" t="str">
        <f t="shared" si="34"/>
        <v/>
      </c>
      <c r="Z370" s="189">
        <f>_xlfn.IFNA(IF('M1'!J322="WAIVED",IF(X370&lt;0,0,X370),0),"")</f>
        <v>0</v>
      </c>
      <c r="AA370" s="190" t="str">
        <f>_xlfn.IFNA(IF('M1'!J322&lt;&gt;"",VLOOKUP('M1'!J322,INPUT,IF(X370&lt;0,2,3),FALSE),""),"")</f>
        <v/>
      </c>
      <c r="AB370" s="191" t="str">
        <f t="shared" si="35"/>
        <v/>
      </c>
    </row>
    <row r="371" spans="14:28" ht="13" x14ac:dyDescent="0.15">
      <c r="N371" s="94"/>
      <c r="O371" s="94"/>
      <c r="P371" s="94"/>
      <c r="V371" s="92">
        <f>'M1'!C323</f>
        <v>0</v>
      </c>
      <c r="W371" s="92">
        <f>'M1'!D323</f>
        <v>0</v>
      </c>
      <c r="X371" s="189" t="str">
        <f>_xlfn.IFNA(IF('M1'!E323&lt;&gt;"",VLOOKUP('M1'!E323,RUBRICTYPE,2,FALSE),""),"")</f>
        <v/>
      </c>
      <c r="Y371" s="189" t="str">
        <f t="shared" si="34"/>
        <v/>
      </c>
      <c r="Z371" s="189">
        <f>_xlfn.IFNA(IF('M1'!J323="WAIVED",IF(X371&lt;0,0,X371),0),"")</f>
        <v>0</v>
      </c>
      <c r="AA371" s="190" t="str">
        <f>_xlfn.IFNA(IF('M1'!J323&lt;&gt;"",VLOOKUP('M1'!J323,INPUT,IF(X371&lt;0,2,3),FALSE),""),"")</f>
        <v/>
      </c>
      <c r="AB371" s="191" t="str">
        <f t="shared" si="35"/>
        <v/>
      </c>
    </row>
    <row r="372" spans="14:28" ht="13" x14ac:dyDescent="0.15">
      <c r="N372" s="94"/>
      <c r="O372" s="94"/>
      <c r="P372" s="94"/>
      <c r="V372" s="92">
        <f>'M1'!C324</f>
        <v>0</v>
      </c>
      <c r="W372" s="92">
        <f>'M1'!D324</f>
        <v>0</v>
      </c>
      <c r="X372" s="189" t="str">
        <f>_xlfn.IFNA(IF('M1'!E324&lt;&gt;"",VLOOKUP('M1'!E324,RUBRICTYPE,2,FALSE),""),"")</f>
        <v/>
      </c>
      <c r="Y372" s="189" t="str">
        <f t="shared" si="34"/>
        <v/>
      </c>
      <c r="Z372" s="189">
        <f>_xlfn.IFNA(IF('M1'!J324="WAIVED",IF(X372&lt;0,0,X372),0),"")</f>
        <v>0</v>
      </c>
      <c r="AA372" s="190" t="str">
        <f>_xlfn.IFNA(IF('M1'!J324&lt;&gt;"",VLOOKUP('M1'!J324,INPUT,IF(X372&lt;0,2,3),FALSE),""),"")</f>
        <v/>
      </c>
      <c r="AB372" s="191" t="str">
        <f t="shared" si="35"/>
        <v/>
      </c>
    </row>
    <row r="373" spans="14:28" ht="13" x14ac:dyDescent="0.15">
      <c r="N373" s="94"/>
      <c r="O373" s="94"/>
      <c r="P373" s="94"/>
      <c r="V373" s="92">
        <f>'M1'!C325</f>
        <v>0</v>
      </c>
      <c r="W373" s="92">
        <f>'M1'!D325</f>
        <v>0</v>
      </c>
      <c r="X373" s="189" t="str">
        <f>_xlfn.IFNA(IF('M1'!E325&lt;&gt;"",VLOOKUP('M1'!E325,RUBRICTYPE,2,FALSE),""),"")</f>
        <v/>
      </c>
      <c r="Y373" s="189" t="str">
        <f t="shared" si="34"/>
        <v/>
      </c>
      <c r="Z373" s="189">
        <f>_xlfn.IFNA(IF('M1'!J325="WAIVED",IF(X373&lt;0,0,X373),0),"")</f>
        <v>0</v>
      </c>
      <c r="AA373" s="190" t="str">
        <f>_xlfn.IFNA(IF('M1'!J325&lt;&gt;"",VLOOKUP('M1'!J325,INPUT,IF(X373&lt;0,2,3),FALSE),""),"")</f>
        <v/>
      </c>
      <c r="AB373" s="191" t="str">
        <f t="shared" si="35"/>
        <v/>
      </c>
    </row>
    <row r="374" spans="14:28" ht="13" x14ac:dyDescent="0.15">
      <c r="N374" s="94"/>
      <c r="O374" s="94"/>
      <c r="P374" s="94"/>
      <c r="V374" s="92">
        <f>'M1'!C326</f>
        <v>0</v>
      </c>
      <c r="W374" s="92">
        <f>'M1'!D326</f>
        <v>0</v>
      </c>
      <c r="X374" s="189" t="str">
        <f>_xlfn.IFNA(IF('M1'!E326&lt;&gt;"",VLOOKUP('M1'!E326,RUBRICTYPE,2,FALSE),""),"")</f>
        <v/>
      </c>
      <c r="Y374" s="189" t="str">
        <f t="shared" si="34"/>
        <v/>
      </c>
      <c r="Z374" s="189">
        <f>_xlfn.IFNA(IF('M1'!J326="WAIVED",IF(X374&lt;0,0,X374),0),"")</f>
        <v>0</v>
      </c>
      <c r="AA374" s="190" t="str">
        <f>_xlfn.IFNA(IF('M1'!J326&lt;&gt;"",VLOOKUP('M1'!J326,INPUT,IF(X374&lt;0,2,3),FALSE),""),"")</f>
        <v/>
      </c>
      <c r="AB374" s="191" t="str">
        <f t="shared" si="35"/>
        <v/>
      </c>
    </row>
    <row r="375" spans="14:28" ht="13" x14ac:dyDescent="0.15">
      <c r="N375" s="94"/>
      <c r="O375" s="94"/>
      <c r="P375" s="94"/>
      <c r="V375" s="92">
        <f>'M1'!C327</f>
        <v>0</v>
      </c>
      <c r="W375" s="92">
        <f>'M1'!D327</f>
        <v>0</v>
      </c>
      <c r="X375" s="189" t="str">
        <f>_xlfn.IFNA(IF('M1'!E327&lt;&gt;"",VLOOKUP('M1'!E327,RUBRICTYPE,2,FALSE),""),"")</f>
        <v/>
      </c>
      <c r="Y375" s="189" t="str">
        <f t="shared" si="34"/>
        <v/>
      </c>
      <c r="Z375" s="189">
        <f>_xlfn.IFNA(IF('M1'!J327="WAIVED",IF(X375&lt;0,0,X375),0),"")</f>
        <v>0</v>
      </c>
      <c r="AA375" s="190" t="str">
        <f>_xlfn.IFNA(IF('M1'!J327&lt;&gt;"",VLOOKUP('M1'!J327,INPUT,IF(X375&lt;0,2,3),FALSE),""),"")</f>
        <v/>
      </c>
      <c r="AB375" s="191" t="str">
        <f t="shared" si="35"/>
        <v/>
      </c>
    </row>
    <row r="376" spans="14:28" ht="13" x14ac:dyDescent="0.15">
      <c r="N376" s="94"/>
      <c r="O376" s="94"/>
      <c r="P376" s="94"/>
      <c r="V376" s="92">
        <f>'M1'!C328</f>
        <v>0</v>
      </c>
      <c r="W376" s="92">
        <f>'M1'!D328</f>
        <v>0</v>
      </c>
      <c r="X376" s="189" t="str">
        <f>_xlfn.IFNA(IF('M1'!E328&lt;&gt;"",VLOOKUP('M1'!E328,RUBRICTYPE,2,FALSE),""),"")</f>
        <v/>
      </c>
      <c r="Y376" s="189" t="str">
        <f t="shared" si="34"/>
        <v/>
      </c>
      <c r="Z376" s="189">
        <f>_xlfn.IFNA(IF('M1'!J328="WAIVED",IF(X376&lt;0,0,X376),0),"")</f>
        <v>0</v>
      </c>
      <c r="AA376" s="190" t="str">
        <f>_xlfn.IFNA(IF('M1'!J328&lt;&gt;"",VLOOKUP('M1'!J328,INPUT,IF(X376&lt;0,2,3),FALSE),""),"")</f>
        <v/>
      </c>
      <c r="AB376" s="191" t="str">
        <f t="shared" si="35"/>
        <v/>
      </c>
    </row>
    <row r="377" spans="14:28" ht="13" x14ac:dyDescent="0.15">
      <c r="N377" s="94"/>
      <c r="O377" s="94"/>
      <c r="P377" s="94"/>
      <c r="V377" s="92">
        <f>'M1'!C329</f>
        <v>0</v>
      </c>
      <c r="W377" s="92">
        <f>'M1'!D329</f>
        <v>0</v>
      </c>
      <c r="X377" s="189" t="str">
        <f>_xlfn.IFNA(IF('M1'!E329&lt;&gt;"",VLOOKUP('M1'!E329,RUBRICTYPE,2,FALSE),""),"")</f>
        <v/>
      </c>
      <c r="Y377" s="189" t="str">
        <f t="shared" si="34"/>
        <v/>
      </c>
      <c r="Z377" s="189">
        <f>_xlfn.IFNA(IF('M1'!J329="WAIVED",IF(X377&lt;0,0,X377),0),"")</f>
        <v>0</v>
      </c>
      <c r="AA377" s="190" t="str">
        <f>_xlfn.IFNA(IF('M1'!J329&lt;&gt;"",VLOOKUP('M1'!J329,INPUT,IF(X377&lt;0,2,3),FALSE),""),"")</f>
        <v/>
      </c>
      <c r="AB377" s="191" t="str">
        <f t="shared" si="35"/>
        <v/>
      </c>
    </row>
    <row r="378" spans="14:28" ht="13" x14ac:dyDescent="0.15">
      <c r="N378" s="94"/>
      <c r="O378" s="94"/>
      <c r="P378" s="94"/>
      <c r="V378" s="92">
        <f>'M1'!C330</f>
        <v>0</v>
      </c>
      <c r="W378" s="92">
        <f>'M1'!D330</f>
        <v>0</v>
      </c>
      <c r="X378" s="189" t="str">
        <f>_xlfn.IFNA(IF('M1'!E330&lt;&gt;"",VLOOKUP('M1'!E330,RUBRICTYPE,2,FALSE),""),"")</f>
        <v/>
      </c>
      <c r="Y378" s="189" t="str">
        <f t="shared" si="34"/>
        <v/>
      </c>
      <c r="Z378" s="189">
        <f>_xlfn.IFNA(IF('M1'!J330="WAIVED",IF(X378&lt;0,0,X378),0),"")</f>
        <v>0</v>
      </c>
      <c r="AA378" s="190" t="str">
        <f>_xlfn.IFNA(IF('M1'!J330&lt;&gt;"",VLOOKUP('M1'!J330,INPUT,IF(X378&lt;0,2,3),FALSE),""),"")</f>
        <v/>
      </c>
      <c r="AB378" s="191" t="str">
        <f t="shared" si="35"/>
        <v/>
      </c>
    </row>
    <row r="379" spans="14:28" ht="13" x14ac:dyDescent="0.15">
      <c r="N379" s="94"/>
      <c r="O379" s="94"/>
      <c r="P379" s="94"/>
      <c r="V379" s="92">
        <f>'M1'!C331</f>
        <v>0</v>
      </c>
      <c r="W379" s="92">
        <f>'M1'!D331</f>
        <v>0</v>
      </c>
      <c r="X379" s="189" t="str">
        <f>_xlfn.IFNA(IF('M1'!E331&lt;&gt;"",VLOOKUP('M1'!E331,RUBRICTYPE,2,FALSE),""),"")</f>
        <v/>
      </c>
      <c r="Y379" s="189" t="str">
        <f t="shared" si="34"/>
        <v/>
      </c>
      <c r="Z379" s="189">
        <f>_xlfn.IFNA(IF('M1'!J331="WAIVED",IF(X379&lt;0,0,X379),0),"")</f>
        <v>0</v>
      </c>
      <c r="AA379" s="190" t="str">
        <f>_xlfn.IFNA(IF('M1'!J331&lt;&gt;"",VLOOKUP('M1'!J331,INPUT,IF(X379&lt;0,2,3),FALSE),""),"")</f>
        <v/>
      </c>
      <c r="AB379" s="191" t="str">
        <f t="shared" si="35"/>
        <v/>
      </c>
    </row>
    <row r="380" spans="14:28" ht="13" x14ac:dyDescent="0.15">
      <c r="N380" s="94"/>
      <c r="O380" s="94"/>
      <c r="P380" s="94"/>
      <c r="V380" s="92">
        <f>'M1'!C332</f>
        <v>0</v>
      </c>
      <c r="W380" s="92">
        <f>'M1'!D332</f>
        <v>0</v>
      </c>
      <c r="X380" s="189" t="str">
        <f>_xlfn.IFNA(IF('M1'!E332&lt;&gt;"",VLOOKUP('M1'!E332,RUBRICTYPE,2,FALSE),""),"")</f>
        <v/>
      </c>
      <c r="Y380" s="189" t="str">
        <f t="shared" si="34"/>
        <v/>
      </c>
      <c r="Z380" s="189">
        <f>_xlfn.IFNA(IF('M1'!J332="WAIVED",IF(X380&lt;0,0,X380),0),"")</f>
        <v>0</v>
      </c>
      <c r="AA380" s="190" t="str">
        <f>_xlfn.IFNA(IF('M1'!J332&lt;&gt;"",VLOOKUP('M1'!J332,INPUT,IF(X380&lt;0,2,3),FALSE),""),"")</f>
        <v/>
      </c>
      <c r="AB380" s="191" t="str">
        <f t="shared" si="35"/>
        <v/>
      </c>
    </row>
    <row r="381" spans="14:28" ht="13" x14ac:dyDescent="0.15">
      <c r="N381" s="94"/>
      <c r="O381" s="94"/>
      <c r="P381" s="94"/>
      <c r="V381" s="92">
        <f>'M1'!C333</f>
        <v>0</v>
      </c>
      <c r="W381" s="92">
        <f>'M1'!D333</f>
        <v>0</v>
      </c>
      <c r="X381" s="189" t="str">
        <f>_xlfn.IFNA(IF('M1'!E333&lt;&gt;"",VLOOKUP('M1'!E333,RUBRICTYPE,2,FALSE),""),"")</f>
        <v/>
      </c>
      <c r="Y381" s="189" t="str">
        <f t="shared" si="34"/>
        <v/>
      </c>
      <c r="Z381" s="189">
        <f>_xlfn.IFNA(IF('M1'!J333="WAIVED",IF(X381&lt;0,0,X381),0),"")</f>
        <v>0</v>
      </c>
      <c r="AA381" s="190" t="str">
        <f>_xlfn.IFNA(IF('M1'!J333&lt;&gt;"",VLOOKUP('M1'!J333,INPUT,IF(X381&lt;0,2,3),FALSE),""),"")</f>
        <v/>
      </c>
      <c r="AB381" s="191" t="str">
        <f t="shared" si="35"/>
        <v/>
      </c>
    </row>
    <row r="382" spans="14:28" ht="13" x14ac:dyDescent="0.15">
      <c r="N382" s="94"/>
      <c r="O382" s="94"/>
      <c r="P382" s="94"/>
      <c r="V382" s="92">
        <f>'M1'!C334</f>
        <v>0</v>
      </c>
      <c r="W382" s="92">
        <f>'M1'!D334</f>
        <v>0</v>
      </c>
      <c r="X382" s="189" t="str">
        <f>_xlfn.IFNA(IF('M1'!E334&lt;&gt;"",VLOOKUP('M1'!E334,RUBRICTYPE,2,FALSE),""),"")</f>
        <v/>
      </c>
      <c r="Y382" s="189" t="str">
        <f t="shared" si="34"/>
        <v/>
      </c>
      <c r="Z382" s="189">
        <f>_xlfn.IFNA(IF('M1'!J334="WAIVED",IF(X382&lt;0,0,X382),0),"")</f>
        <v>0</v>
      </c>
      <c r="AA382" s="190" t="str">
        <f>_xlfn.IFNA(IF('M1'!J334&lt;&gt;"",VLOOKUP('M1'!J334,INPUT,IF(X382&lt;0,2,3),FALSE),""),"")</f>
        <v/>
      </c>
      <c r="AB382" s="191" t="str">
        <f t="shared" si="35"/>
        <v/>
      </c>
    </row>
    <row r="383" spans="14:28" ht="13" x14ac:dyDescent="0.15">
      <c r="N383" s="94"/>
      <c r="O383" s="94"/>
      <c r="P383" s="94"/>
      <c r="V383" s="92">
        <f>'M1'!C335</f>
        <v>0</v>
      </c>
      <c r="W383" s="92">
        <f>'M1'!D335</f>
        <v>0</v>
      </c>
      <c r="X383" s="189" t="str">
        <f>_xlfn.IFNA(IF('M1'!E335&lt;&gt;"",VLOOKUP('M1'!E335,RUBRICTYPE,2,FALSE),""),"")</f>
        <v/>
      </c>
      <c r="Y383" s="189" t="str">
        <f t="shared" si="34"/>
        <v/>
      </c>
      <c r="Z383" s="189">
        <f>_xlfn.IFNA(IF('M1'!J335="WAIVED",IF(X383&lt;0,0,X383),0),"")</f>
        <v>0</v>
      </c>
      <c r="AA383" s="190" t="str">
        <f>_xlfn.IFNA(IF('M1'!J335&lt;&gt;"",VLOOKUP('M1'!J335,INPUT,IF(X383&lt;0,2,3),FALSE),""),"")</f>
        <v/>
      </c>
      <c r="AB383" s="191" t="str">
        <f t="shared" si="35"/>
        <v/>
      </c>
    </row>
    <row r="384" spans="14:28" ht="13" x14ac:dyDescent="0.15">
      <c r="N384" s="94"/>
      <c r="O384" s="94"/>
      <c r="P384" s="94"/>
      <c r="V384" s="92">
        <f>'M1'!C336</f>
        <v>0</v>
      </c>
      <c r="W384" s="92">
        <f>'M1'!D336</f>
        <v>0</v>
      </c>
      <c r="X384" s="189" t="str">
        <f>_xlfn.IFNA(IF('M1'!E336&lt;&gt;"",VLOOKUP('M1'!E336,RUBRICTYPE,2,FALSE),""),"")</f>
        <v/>
      </c>
      <c r="Y384" s="189" t="str">
        <f t="shared" si="34"/>
        <v/>
      </c>
      <c r="Z384" s="189">
        <f>_xlfn.IFNA(IF('M1'!J336="WAIVED",IF(X384&lt;0,0,X384),0),"")</f>
        <v>0</v>
      </c>
      <c r="AA384" s="190" t="str">
        <f>_xlfn.IFNA(IF('M1'!J336&lt;&gt;"",VLOOKUP('M1'!J336,INPUT,IF(X384&lt;0,2,3),FALSE),""),"")</f>
        <v/>
      </c>
      <c r="AB384" s="191" t="str">
        <f t="shared" si="35"/>
        <v/>
      </c>
    </row>
    <row r="385" spans="14:28" ht="13" x14ac:dyDescent="0.15">
      <c r="N385" s="94"/>
      <c r="O385" s="94"/>
      <c r="P385" s="94"/>
      <c r="V385" s="92">
        <f>'M1'!C337</f>
        <v>0</v>
      </c>
      <c r="W385" s="92">
        <f>'M1'!D337</f>
        <v>0</v>
      </c>
      <c r="X385" s="189" t="str">
        <f>_xlfn.IFNA(IF('M1'!E337&lt;&gt;"",VLOOKUP('M1'!E337,RUBRICTYPE,2,FALSE),""),"")</f>
        <v/>
      </c>
      <c r="Y385" s="189" t="str">
        <f t="shared" si="34"/>
        <v/>
      </c>
      <c r="Z385" s="189">
        <f>_xlfn.IFNA(IF('M1'!J337="WAIVED",IF(X385&lt;0,0,X385),0),"")</f>
        <v>0</v>
      </c>
      <c r="AA385" s="190" t="str">
        <f>_xlfn.IFNA(IF('M1'!J337&lt;&gt;"",VLOOKUP('M1'!J337,INPUT,IF(X385&lt;0,2,3),FALSE),""),"")</f>
        <v/>
      </c>
      <c r="AB385" s="191" t="str">
        <f t="shared" si="35"/>
        <v/>
      </c>
    </row>
    <row r="386" spans="14:28" ht="13" x14ac:dyDescent="0.15">
      <c r="N386" s="94"/>
      <c r="O386" s="94"/>
      <c r="P386" s="94"/>
      <c r="V386" s="92">
        <f>'M1'!C338</f>
        <v>0</v>
      </c>
      <c r="W386" s="92">
        <f>'M1'!D338</f>
        <v>0</v>
      </c>
      <c r="X386" s="189" t="str">
        <f>_xlfn.IFNA(IF('M1'!E338&lt;&gt;"",VLOOKUP('M1'!E338,RUBRICTYPE,2,FALSE),""),"")</f>
        <v/>
      </c>
      <c r="Y386" s="189" t="str">
        <f t="shared" si="34"/>
        <v/>
      </c>
      <c r="Z386" s="189">
        <f>_xlfn.IFNA(IF('M1'!J338="WAIVED",IF(X386&lt;0,0,X386),0),"")</f>
        <v>0</v>
      </c>
      <c r="AA386" s="190" t="str">
        <f>_xlfn.IFNA(IF('M1'!J338&lt;&gt;"",VLOOKUP('M1'!J338,INPUT,IF(X386&lt;0,2,3),FALSE),""),"")</f>
        <v/>
      </c>
      <c r="AB386" s="191" t="str">
        <f t="shared" si="35"/>
        <v/>
      </c>
    </row>
    <row r="387" spans="14:28" ht="13" x14ac:dyDescent="0.15">
      <c r="N387" s="94"/>
      <c r="O387" s="94"/>
      <c r="P387" s="94"/>
      <c r="V387" s="92">
        <f>'M1'!C339</f>
        <v>0</v>
      </c>
      <c r="W387" s="92">
        <f>'M1'!D339</f>
        <v>0</v>
      </c>
      <c r="X387" s="189" t="str">
        <f>_xlfn.IFNA(IF('M1'!E339&lt;&gt;"",VLOOKUP('M1'!E339,RUBRICTYPE,2,FALSE),""),"")</f>
        <v/>
      </c>
      <c r="Y387" s="189" t="str">
        <f t="shared" si="34"/>
        <v/>
      </c>
      <c r="Z387" s="189">
        <f>_xlfn.IFNA(IF('M1'!J339="WAIVED",IF(X387&lt;0,0,X387),0),"")</f>
        <v>0</v>
      </c>
      <c r="AA387" s="190" t="str">
        <f>_xlfn.IFNA(IF('M1'!J339&lt;&gt;"",VLOOKUP('M1'!J339,INPUT,IF(X387&lt;0,2,3),FALSE),""),"")</f>
        <v/>
      </c>
      <c r="AB387" s="191" t="str">
        <f t="shared" si="35"/>
        <v/>
      </c>
    </row>
    <row r="388" spans="14:28" ht="13" x14ac:dyDescent="0.15">
      <c r="N388" s="94"/>
      <c r="O388" s="94"/>
      <c r="P388" s="94"/>
      <c r="V388" s="92">
        <f>'M1'!C340</f>
        <v>0</v>
      </c>
      <c r="W388" s="92">
        <f>'M1'!D340</f>
        <v>0</v>
      </c>
      <c r="X388" s="189" t="str">
        <f>_xlfn.IFNA(IF('M1'!E340&lt;&gt;"",VLOOKUP('M1'!E340,RUBRICTYPE,2,FALSE),""),"")</f>
        <v/>
      </c>
      <c r="Y388" s="189" t="str">
        <f t="shared" si="34"/>
        <v/>
      </c>
      <c r="Z388" s="189">
        <f>_xlfn.IFNA(IF('M1'!J340="WAIVED",IF(X388&lt;0,0,X388),0),"")</f>
        <v>0</v>
      </c>
      <c r="AA388" s="190" t="str">
        <f>_xlfn.IFNA(IF('M1'!J340&lt;&gt;"",VLOOKUP('M1'!J340,INPUT,IF(X388&lt;0,2,3),FALSE),""),"")</f>
        <v/>
      </c>
      <c r="AB388" s="191" t="str">
        <f t="shared" si="35"/>
        <v/>
      </c>
    </row>
    <row r="389" spans="14:28" ht="13" x14ac:dyDescent="0.15">
      <c r="N389" s="94"/>
      <c r="O389" s="94"/>
      <c r="P389" s="94"/>
      <c r="V389" s="92">
        <f>'M1'!C341</f>
        <v>0</v>
      </c>
      <c r="W389" s="92">
        <f>'M1'!D341</f>
        <v>0</v>
      </c>
      <c r="X389" s="189" t="str">
        <f>_xlfn.IFNA(IF('M1'!E341&lt;&gt;"",VLOOKUP('M1'!E341,RUBRICTYPE,2,FALSE),""),"")</f>
        <v/>
      </c>
      <c r="Y389" s="189" t="str">
        <f t="shared" si="34"/>
        <v/>
      </c>
      <c r="Z389" s="189">
        <f>_xlfn.IFNA(IF('M1'!J341="WAIVED",IF(X389&lt;0,0,X389),0),"")</f>
        <v>0</v>
      </c>
      <c r="AA389" s="190" t="str">
        <f>_xlfn.IFNA(IF('M1'!J341&lt;&gt;"",VLOOKUP('M1'!J341,INPUT,IF(X389&lt;0,2,3),FALSE),""),"")</f>
        <v/>
      </c>
      <c r="AB389" s="191" t="str">
        <f t="shared" si="35"/>
        <v/>
      </c>
    </row>
    <row r="390" spans="14:28" ht="13" x14ac:dyDescent="0.15">
      <c r="N390" s="94"/>
      <c r="O390" s="94"/>
      <c r="P390" s="94"/>
      <c r="V390" s="92">
        <f>'M1'!C342</f>
        <v>0</v>
      </c>
      <c r="W390" s="92">
        <f>'M1'!D342</f>
        <v>0</v>
      </c>
      <c r="X390" s="189" t="str">
        <f>_xlfn.IFNA(IF('M1'!E342&lt;&gt;"",VLOOKUP('M1'!E342,RUBRICTYPE,2,FALSE),""),"")</f>
        <v/>
      </c>
      <c r="Y390" s="189" t="str">
        <f t="shared" si="34"/>
        <v/>
      </c>
      <c r="Z390" s="189">
        <f>_xlfn.IFNA(IF('M1'!J342="WAIVED",IF(X390&lt;0,0,X390),0),"")</f>
        <v>0</v>
      </c>
      <c r="AA390" s="190" t="str">
        <f>_xlfn.IFNA(IF('M1'!J342&lt;&gt;"",VLOOKUP('M1'!J342,INPUT,IF(X390&lt;0,2,3),FALSE),""),"")</f>
        <v/>
      </c>
      <c r="AB390" s="191" t="str">
        <f t="shared" si="35"/>
        <v/>
      </c>
    </row>
    <row r="391" spans="14:28" ht="13" x14ac:dyDescent="0.15">
      <c r="N391" s="94"/>
      <c r="O391" s="94"/>
      <c r="P391" s="94"/>
      <c r="V391" s="92">
        <f>'M1'!C343</f>
        <v>0</v>
      </c>
      <c r="W391" s="92">
        <f>'M1'!D343</f>
        <v>0</v>
      </c>
      <c r="X391" s="189" t="str">
        <f>_xlfn.IFNA(IF('M1'!E343&lt;&gt;"",VLOOKUP('M1'!E343,RUBRICTYPE,2,FALSE),""),"")</f>
        <v/>
      </c>
      <c r="Y391" s="189" t="str">
        <f t="shared" si="34"/>
        <v/>
      </c>
      <c r="Z391" s="189">
        <f>_xlfn.IFNA(IF('M1'!J343="WAIVED",IF(X391&lt;0,0,X391),0),"")</f>
        <v>0</v>
      </c>
      <c r="AA391" s="190" t="str">
        <f>_xlfn.IFNA(IF('M1'!J343&lt;&gt;"",VLOOKUP('M1'!J343,INPUT,IF(X391&lt;0,2,3),FALSE),""),"")</f>
        <v/>
      </c>
      <c r="AB391" s="191" t="str">
        <f t="shared" si="35"/>
        <v/>
      </c>
    </row>
    <row r="392" spans="14:28" ht="13" x14ac:dyDescent="0.15">
      <c r="N392" s="94"/>
      <c r="O392" s="94"/>
      <c r="P392" s="94"/>
      <c r="V392" s="92">
        <f>'M1'!C344</f>
        <v>0</v>
      </c>
      <c r="W392" s="92">
        <f>'M1'!D344</f>
        <v>0</v>
      </c>
      <c r="X392" s="189" t="str">
        <f>_xlfn.IFNA(IF('M1'!E344&lt;&gt;"",VLOOKUP('M1'!E344,RUBRICTYPE,2,FALSE),""),"")</f>
        <v/>
      </c>
      <c r="Y392" s="189" t="str">
        <f t="shared" si="34"/>
        <v/>
      </c>
      <c r="Z392" s="189">
        <f>_xlfn.IFNA(IF('M1'!J344="WAIVED",IF(X392&lt;0,0,X392),0),"")</f>
        <v>0</v>
      </c>
      <c r="AA392" s="190" t="str">
        <f>_xlfn.IFNA(IF('M1'!J344&lt;&gt;"",VLOOKUP('M1'!J344,INPUT,IF(X392&lt;0,2,3),FALSE),""),"")</f>
        <v/>
      </c>
      <c r="AB392" s="191" t="str">
        <f t="shared" si="35"/>
        <v/>
      </c>
    </row>
    <row r="393" spans="14:28" ht="13" x14ac:dyDescent="0.15">
      <c r="N393" s="94"/>
      <c r="O393" s="94"/>
      <c r="P393" s="94"/>
      <c r="V393" s="92">
        <f>'M1'!C345</f>
        <v>0</v>
      </c>
      <c r="W393" s="92">
        <f>'M1'!D345</f>
        <v>0</v>
      </c>
      <c r="X393" s="189" t="str">
        <f>_xlfn.IFNA(IF('M1'!E345&lt;&gt;"",VLOOKUP('M1'!E345,RUBRICTYPE,2,FALSE),""),"")</f>
        <v/>
      </c>
      <c r="Y393" s="189" t="str">
        <f t="shared" si="34"/>
        <v/>
      </c>
      <c r="Z393" s="189">
        <f>_xlfn.IFNA(IF('M1'!J345="WAIVED",IF(X393&lt;0,0,X393),0),"")</f>
        <v>0</v>
      </c>
      <c r="AA393" s="190" t="str">
        <f>_xlfn.IFNA(IF('M1'!J345&lt;&gt;"",VLOOKUP('M1'!J345,INPUT,IF(X393&lt;0,2,3),FALSE),""),"")</f>
        <v/>
      </c>
      <c r="AB393" s="191" t="str">
        <f t="shared" si="35"/>
        <v/>
      </c>
    </row>
    <row r="394" spans="14:28" ht="13" x14ac:dyDescent="0.15">
      <c r="N394" s="94"/>
      <c r="O394" s="94"/>
      <c r="P394" s="94"/>
      <c r="V394" s="92">
        <f>'M1'!C346</f>
        <v>0</v>
      </c>
      <c r="W394" s="92">
        <f>'M1'!D346</f>
        <v>0</v>
      </c>
      <c r="X394" s="189" t="str">
        <f>_xlfn.IFNA(IF('M1'!E346&lt;&gt;"",VLOOKUP('M1'!E346,RUBRICTYPE,2,FALSE),""),"")</f>
        <v/>
      </c>
      <c r="Y394" s="189" t="str">
        <f t="shared" si="34"/>
        <v/>
      </c>
      <c r="Z394" s="189">
        <f>_xlfn.IFNA(IF('M1'!J346="WAIVED",IF(X394&lt;0,0,X394),0),"")</f>
        <v>0</v>
      </c>
      <c r="AA394" s="190" t="str">
        <f>_xlfn.IFNA(IF('M1'!J346&lt;&gt;"",VLOOKUP('M1'!J346,INPUT,IF(X394&lt;0,2,3),FALSE),""),"")</f>
        <v/>
      </c>
      <c r="AB394" s="191" t="str">
        <f t="shared" si="35"/>
        <v/>
      </c>
    </row>
    <row r="395" spans="14:28" ht="13" x14ac:dyDescent="0.15">
      <c r="N395" s="94"/>
      <c r="O395" s="94"/>
      <c r="P395" s="94"/>
      <c r="V395" s="92">
        <f>'M1'!C347</f>
        <v>0</v>
      </c>
      <c r="W395" s="92">
        <f>'M1'!D347</f>
        <v>0</v>
      </c>
      <c r="X395" s="189" t="str">
        <f>_xlfn.IFNA(IF('M1'!E347&lt;&gt;"",VLOOKUP('M1'!E347,RUBRICTYPE,2,FALSE),""),"")</f>
        <v/>
      </c>
      <c r="Y395" s="189" t="str">
        <f t="shared" si="34"/>
        <v/>
      </c>
      <c r="Z395" s="189">
        <f>_xlfn.IFNA(IF('M1'!J347="WAIVED",IF(X395&lt;0,0,X395),0),"")</f>
        <v>0</v>
      </c>
      <c r="AA395" s="190" t="str">
        <f>_xlfn.IFNA(IF('M1'!J347&lt;&gt;"",VLOOKUP('M1'!J347,INPUT,IF(X395&lt;0,2,3),FALSE),""),"")</f>
        <v/>
      </c>
      <c r="AB395" s="191" t="str">
        <f t="shared" si="35"/>
        <v/>
      </c>
    </row>
    <row r="396" spans="14:28" ht="13" x14ac:dyDescent="0.15">
      <c r="N396" s="94"/>
      <c r="O396" s="94"/>
      <c r="P396" s="94"/>
      <c r="V396" s="92">
        <f>'M1'!C348</f>
        <v>0</v>
      </c>
      <c r="W396" s="92">
        <f>'M1'!D348</f>
        <v>0</v>
      </c>
      <c r="X396" s="189" t="str">
        <f>_xlfn.IFNA(IF('M1'!E348&lt;&gt;"",VLOOKUP('M1'!E348,RUBRICTYPE,2,FALSE),""),"")</f>
        <v/>
      </c>
      <c r="Y396" s="189" t="str">
        <f t="shared" si="34"/>
        <v/>
      </c>
      <c r="Z396" s="189">
        <f>_xlfn.IFNA(IF('M1'!J348="WAIVED",IF(X396&lt;0,0,X396),0),"")</f>
        <v>0</v>
      </c>
      <c r="AA396" s="190" t="str">
        <f>_xlfn.IFNA(IF('M1'!J348&lt;&gt;"",VLOOKUP('M1'!J348,INPUT,IF(X396&lt;0,2,3),FALSE),""),"")</f>
        <v/>
      </c>
      <c r="AB396" s="191" t="str">
        <f t="shared" si="35"/>
        <v/>
      </c>
    </row>
    <row r="397" spans="14:28" ht="13" x14ac:dyDescent="0.15">
      <c r="N397" s="94"/>
      <c r="O397" s="94"/>
      <c r="P397" s="94"/>
      <c r="V397" s="92">
        <f>'M1'!C349</f>
        <v>0</v>
      </c>
      <c r="W397" s="92">
        <f>'M1'!D349</f>
        <v>0</v>
      </c>
      <c r="X397" s="189" t="str">
        <f>_xlfn.IFNA(IF('M1'!E349&lt;&gt;"",VLOOKUP('M1'!E349,RUBRICTYPE,2,FALSE),""),"")</f>
        <v/>
      </c>
      <c r="Y397" s="189" t="str">
        <f t="shared" si="34"/>
        <v/>
      </c>
      <c r="Z397" s="189">
        <f>_xlfn.IFNA(IF('M1'!J349="WAIVED",IF(X397&lt;0,0,X397),0),"")</f>
        <v>0</v>
      </c>
      <c r="AA397" s="190" t="str">
        <f>_xlfn.IFNA(IF('M1'!J349&lt;&gt;"",VLOOKUP('M1'!J349,INPUT,IF(X397&lt;0,2,3),FALSE),""),"")</f>
        <v/>
      </c>
      <c r="AB397" s="191" t="str">
        <f t="shared" si="35"/>
        <v/>
      </c>
    </row>
    <row r="398" spans="14:28" ht="13" x14ac:dyDescent="0.15">
      <c r="N398" s="94"/>
      <c r="O398" s="94"/>
      <c r="P398" s="94"/>
      <c r="V398" s="92">
        <f>'M1'!C350</f>
        <v>0</v>
      </c>
      <c r="W398" s="92">
        <f>'M1'!D350</f>
        <v>0</v>
      </c>
      <c r="X398" s="189" t="str">
        <f>_xlfn.IFNA(IF('M1'!E350&lt;&gt;"",VLOOKUP('M1'!E350,RUBRICTYPE,2,FALSE),""),"")</f>
        <v/>
      </c>
      <c r="Y398" s="189" t="str">
        <f t="shared" si="34"/>
        <v/>
      </c>
      <c r="Z398" s="189">
        <f>_xlfn.IFNA(IF('M1'!J350="WAIVED",IF(X398&lt;0,0,X398),0),"")</f>
        <v>0</v>
      </c>
      <c r="AA398" s="190" t="str">
        <f>_xlfn.IFNA(IF('M1'!J350&lt;&gt;"",VLOOKUP('M1'!J350,INPUT,IF(X398&lt;0,2,3),FALSE),""),"")</f>
        <v/>
      </c>
      <c r="AB398" s="191" t="str">
        <f t="shared" si="35"/>
        <v/>
      </c>
    </row>
    <row r="399" spans="14:28" ht="13" x14ac:dyDescent="0.15">
      <c r="N399" s="94"/>
      <c r="O399" s="94"/>
      <c r="P399" s="94"/>
      <c r="V399" s="92">
        <f>'M1'!C351</f>
        <v>0</v>
      </c>
      <c r="W399" s="92">
        <f>'M1'!D351</f>
        <v>0</v>
      </c>
      <c r="X399" s="189" t="str">
        <f>_xlfn.IFNA(IF('M1'!E351&lt;&gt;"",VLOOKUP('M1'!E351,RUBRICTYPE,2,FALSE),""),"")</f>
        <v/>
      </c>
      <c r="Y399" s="189" t="str">
        <f t="shared" si="34"/>
        <v/>
      </c>
      <c r="Z399" s="189">
        <f>_xlfn.IFNA(IF('M1'!J351="WAIVED",IF(X399&lt;0,0,X399),0),"")</f>
        <v>0</v>
      </c>
      <c r="AA399" s="190" t="str">
        <f>_xlfn.IFNA(IF('M1'!J351&lt;&gt;"",VLOOKUP('M1'!J351,INPUT,IF(X399&lt;0,2,3),FALSE),""),"")</f>
        <v/>
      </c>
      <c r="AB399" s="191" t="str">
        <f t="shared" si="35"/>
        <v/>
      </c>
    </row>
    <row r="400" spans="14:28" ht="13" x14ac:dyDescent="0.15">
      <c r="N400" s="94"/>
      <c r="O400" s="94"/>
      <c r="P400" s="94"/>
      <c r="V400" s="92">
        <f>'M1'!C352</f>
        <v>0</v>
      </c>
      <c r="W400" s="92">
        <f>'M1'!D352</f>
        <v>0</v>
      </c>
      <c r="X400" s="189" t="str">
        <f>_xlfn.IFNA(IF('M1'!E352&lt;&gt;"",VLOOKUP('M1'!E352,RUBRICTYPE,2,FALSE),""),"")</f>
        <v/>
      </c>
      <c r="Y400" s="189" t="str">
        <f t="shared" si="34"/>
        <v/>
      </c>
      <c r="Z400" s="189">
        <f>_xlfn.IFNA(IF('M1'!J352="WAIVED",IF(X400&lt;0,0,X400),0),"")</f>
        <v>0</v>
      </c>
      <c r="AA400" s="190" t="str">
        <f>_xlfn.IFNA(IF('M1'!J352&lt;&gt;"",VLOOKUP('M1'!J352,INPUT,IF(X400&lt;0,2,3),FALSE),""),"")</f>
        <v/>
      </c>
      <c r="AB400" s="191" t="str">
        <f t="shared" si="35"/>
        <v/>
      </c>
    </row>
    <row r="401" spans="14:28" ht="13" x14ac:dyDescent="0.15">
      <c r="N401" s="94"/>
      <c r="O401" s="94"/>
      <c r="P401" s="94"/>
      <c r="V401" s="92">
        <f>'M1'!C353</f>
        <v>0</v>
      </c>
      <c r="W401" s="92">
        <f>'M1'!D353</f>
        <v>0</v>
      </c>
      <c r="X401" s="189" t="str">
        <f>_xlfn.IFNA(IF('M1'!E353&lt;&gt;"",VLOOKUP('M1'!E353,RUBRICTYPE,2,FALSE),""),"")</f>
        <v/>
      </c>
      <c r="Y401" s="189" t="str">
        <f t="shared" si="34"/>
        <v/>
      </c>
      <c r="Z401" s="189">
        <f>_xlfn.IFNA(IF('M1'!J353="WAIVED",IF(X401&lt;0,0,X401),0),"")</f>
        <v>0</v>
      </c>
      <c r="AA401" s="190" t="str">
        <f>_xlfn.IFNA(IF('M1'!J353&lt;&gt;"",VLOOKUP('M1'!J353,INPUT,IF(X401&lt;0,2,3),FALSE),""),"")</f>
        <v/>
      </c>
      <c r="AB401" s="191" t="str">
        <f t="shared" si="35"/>
        <v/>
      </c>
    </row>
    <row r="402" spans="14:28" ht="13" x14ac:dyDescent="0.15">
      <c r="N402" s="94"/>
      <c r="O402" s="94"/>
      <c r="P402" s="94"/>
      <c r="V402" s="92">
        <f>'M1'!C354</f>
        <v>0</v>
      </c>
      <c r="W402" s="92">
        <f>'M1'!D354</f>
        <v>0</v>
      </c>
      <c r="X402" s="189" t="str">
        <f>_xlfn.IFNA(IF('M1'!E354&lt;&gt;"",VLOOKUP('M1'!E354,RUBRICTYPE,2,FALSE),""),"")</f>
        <v/>
      </c>
      <c r="Y402" s="189" t="str">
        <f t="shared" si="34"/>
        <v/>
      </c>
      <c r="Z402" s="189">
        <f>_xlfn.IFNA(IF('M1'!J354="WAIVED",IF(X402&lt;0,0,X402),0),"")</f>
        <v>0</v>
      </c>
      <c r="AA402" s="190" t="str">
        <f>_xlfn.IFNA(IF('M1'!J354&lt;&gt;"",VLOOKUP('M1'!J354,INPUT,IF(X402&lt;0,2,3),FALSE),""),"")</f>
        <v/>
      </c>
      <c r="AB402" s="191" t="str">
        <f t="shared" si="35"/>
        <v/>
      </c>
    </row>
    <row r="403" spans="14:28" ht="13" x14ac:dyDescent="0.15">
      <c r="N403" s="94"/>
      <c r="O403" s="94"/>
      <c r="P403" s="94"/>
      <c r="V403" s="92">
        <f>'M1'!C355</f>
        <v>0</v>
      </c>
      <c r="W403" s="92">
        <f>'M1'!D355</f>
        <v>0</v>
      </c>
      <c r="X403" s="189" t="str">
        <f>_xlfn.IFNA(IF('M1'!E355&lt;&gt;"",VLOOKUP('M1'!E355,RUBRICTYPE,2,FALSE),""),"")</f>
        <v/>
      </c>
      <c r="Y403" s="189" t="str">
        <f t="shared" ref="Y403:Y466" si="36">_xlfn.IFNA(IF(X403&gt;0,X403,0),"")</f>
        <v/>
      </c>
      <c r="Z403" s="189">
        <f>_xlfn.IFNA(IF('M1'!J355="WAIVED",IF(X403&lt;0,0,X403),0),"")</f>
        <v>0</v>
      </c>
      <c r="AA403" s="190" t="str">
        <f>_xlfn.IFNA(IF('M1'!J355&lt;&gt;"",VLOOKUP('M1'!J355,INPUT,IF(X403&lt;0,2,3),FALSE),""),"")</f>
        <v/>
      </c>
      <c r="AB403" s="191" t="str">
        <f t="shared" ref="AB403:AB466" si="37">_xlfn.IFNA(IF(X403&lt;&gt;"",X403*AA403,""),"")</f>
        <v/>
      </c>
    </row>
    <row r="404" spans="14:28" ht="13" x14ac:dyDescent="0.15">
      <c r="N404" s="94"/>
      <c r="O404" s="94"/>
      <c r="P404" s="94"/>
      <c r="V404" s="92">
        <f>'M1'!C356</f>
        <v>0</v>
      </c>
      <c r="W404" s="92">
        <f>'M1'!D356</f>
        <v>0</v>
      </c>
      <c r="X404" s="189" t="str">
        <f>_xlfn.IFNA(IF('M1'!E356&lt;&gt;"",VLOOKUP('M1'!E356,RUBRICTYPE,2,FALSE),""),"")</f>
        <v/>
      </c>
      <c r="Y404" s="189" t="str">
        <f t="shared" si="36"/>
        <v/>
      </c>
      <c r="Z404" s="189">
        <f>_xlfn.IFNA(IF('M1'!J356="WAIVED",IF(X404&lt;0,0,X404),0),"")</f>
        <v>0</v>
      </c>
      <c r="AA404" s="190" t="str">
        <f>_xlfn.IFNA(IF('M1'!J356&lt;&gt;"",VLOOKUP('M1'!J356,INPUT,IF(X404&lt;0,2,3),FALSE),""),"")</f>
        <v/>
      </c>
      <c r="AB404" s="191" t="str">
        <f t="shared" si="37"/>
        <v/>
      </c>
    </row>
    <row r="405" spans="14:28" ht="13" x14ac:dyDescent="0.15">
      <c r="N405" s="94"/>
      <c r="O405" s="94"/>
      <c r="P405" s="94"/>
      <c r="V405" s="92">
        <f>'M1'!C357</f>
        <v>0</v>
      </c>
      <c r="W405" s="92">
        <f>'M1'!D357</f>
        <v>0</v>
      </c>
      <c r="X405" s="189" t="str">
        <f>_xlfn.IFNA(IF('M1'!E357&lt;&gt;"",VLOOKUP('M1'!E357,RUBRICTYPE,2,FALSE),""),"")</f>
        <v/>
      </c>
      <c r="Y405" s="189" t="str">
        <f t="shared" si="36"/>
        <v/>
      </c>
      <c r="Z405" s="189">
        <f>_xlfn.IFNA(IF('M1'!J357="WAIVED",IF(X405&lt;0,0,X405),0),"")</f>
        <v>0</v>
      </c>
      <c r="AA405" s="190" t="str">
        <f>_xlfn.IFNA(IF('M1'!J357&lt;&gt;"",VLOOKUP('M1'!J357,INPUT,IF(X405&lt;0,2,3),FALSE),""),"")</f>
        <v/>
      </c>
      <c r="AB405" s="191" t="str">
        <f t="shared" si="37"/>
        <v/>
      </c>
    </row>
    <row r="406" spans="14:28" ht="13" x14ac:dyDescent="0.15">
      <c r="N406" s="94"/>
      <c r="O406" s="94"/>
      <c r="P406" s="94"/>
      <c r="V406" s="92">
        <f>'M1'!C358</f>
        <v>0</v>
      </c>
      <c r="W406" s="92">
        <f>'M1'!D358</f>
        <v>0</v>
      </c>
      <c r="X406" s="189" t="str">
        <f>_xlfn.IFNA(IF('M1'!E358&lt;&gt;"",VLOOKUP('M1'!E358,RUBRICTYPE,2,FALSE),""),"")</f>
        <v/>
      </c>
      <c r="Y406" s="189" t="str">
        <f t="shared" si="36"/>
        <v/>
      </c>
      <c r="Z406" s="189">
        <f>_xlfn.IFNA(IF('M1'!J358="WAIVED",IF(X406&lt;0,0,X406),0),"")</f>
        <v>0</v>
      </c>
      <c r="AA406" s="190" t="str">
        <f>_xlfn.IFNA(IF('M1'!J358&lt;&gt;"",VLOOKUP('M1'!J358,INPUT,IF(X406&lt;0,2,3),FALSE),""),"")</f>
        <v/>
      </c>
      <c r="AB406" s="191" t="str">
        <f t="shared" si="37"/>
        <v/>
      </c>
    </row>
    <row r="407" spans="14:28" ht="13" x14ac:dyDescent="0.15">
      <c r="N407" s="94"/>
      <c r="O407" s="94"/>
      <c r="P407" s="94"/>
      <c r="V407" s="92">
        <f>'M1'!C359</f>
        <v>0</v>
      </c>
      <c r="W407" s="92">
        <f>'M1'!D359</f>
        <v>0</v>
      </c>
      <c r="X407" s="189" t="str">
        <f>_xlfn.IFNA(IF('M1'!E359&lt;&gt;"",VLOOKUP('M1'!E359,RUBRICTYPE,2,FALSE),""),"")</f>
        <v/>
      </c>
      <c r="Y407" s="189" t="str">
        <f t="shared" si="36"/>
        <v/>
      </c>
      <c r="Z407" s="189">
        <f>_xlfn.IFNA(IF('M1'!J359="WAIVED",IF(X407&lt;0,0,X407),0),"")</f>
        <v>0</v>
      </c>
      <c r="AA407" s="190" t="str">
        <f>_xlfn.IFNA(IF('M1'!J359&lt;&gt;"",VLOOKUP('M1'!J359,INPUT,IF(X407&lt;0,2,3),FALSE),""),"")</f>
        <v/>
      </c>
      <c r="AB407" s="191" t="str">
        <f t="shared" si="37"/>
        <v/>
      </c>
    </row>
    <row r="408" spans="14:28" ht="13" x14ac:dyDescent="0.15">
      <c r="N408" s="94"/>
      <c r="O408" s="94"/>
      <c r="P408" s="94"/>
      <c r="V408" s="92">
        <f>'M1'!C360</f>
        <v>0</v>
      </c>
      <c r="W408" s="92">
        <f>'M1'!D360</f>
        <v>0</v>
      </c>
      <c r="X408" s="189" t="str">
        <f>_xlfn.IFNA(IF('M1'!E360&lt;&gt;"",VLOOKUP('M1'!E360,RUBRICTYPE,2,FALSE),""),"")</f>
        <v/>
      </c>
      <c r="Y408" s="189" t="str">
        <f t="shared" si="36"/>
        <v/>
      </c>
      <c r="Z408" s="189">
        <f>_xlfn.IFNA(IF('M1'!J360="WAIVED",IF(X408&lt;0,0,X408),0),"")</f>
        <v>0</v>
      </c>
      <c r="AA408" s="190" t="str">
        <f>_xlfn.IFNA(IF('M1'!J360&lt;&gt;"",VLOOKUP('M1'!J360,INPUT,IF(X408&lt;0,2,3),FALSE),""),"")</f>
        <v/>
      </c>
      <c r="AB408" s="191" t="str">
        <f t="shared" si="37"/>
        <v/>
      </c>
    </row>
    <row r="409" spans="14:28" ht="13" x14ac:dyDescent="0.15">
      <c r="N409" s="94"/>
      <c r="O409" s="94"/>
      <c r="P409" s="94"/>
      <c r="V409" s="92">
        <f>'M1'!C361</f>
        <v>0</v>
      </c>
      <c r="W409" s="92">
        <f>'M1'!D361</f>
        <v>0</v>
      </c>
      <c r="X409" s="189" t="str">
        <f>_xlfn.IFNA(IF('M1'!E361&lt;&gt;"",VLOOKUP('M1'!E361,RUBRICTYPE,2,FALSE),""),"")</f>
        <v/>
      </c>
      <c r="Y409" s="189" t="str">
        <f t="shared" si="36"/>
        <v/>
      </c>
      <c r="Z409" s="189">
        <f>_xlfn.IFNA(IF('M1'!J361="WAIVED",IF(X409&lt;0,0,X409),0),"")</f>
        <v>0</v>
      </c>
      <c r="AA409" s="190" t="str">
        <f>_xlfn.IFNA(IF('M1'!J361&lt;&gt;"",VLOOKUP('M1'!J361,INPUT,IF(X409&lt;0,2,3),FALSE),""),"")</f>
        <v/>
      </c>
      <c r="AB409" s="191" t="str">
        <f t="shared" si="37"/>
        <v/>
      </c>
    </row>
    <row r="410" spans="14:28" ht="13" x14ac:dyDescent="0.15">
      <c r="N410" s="94"/>
      <c r="O410" s="94"/>
      <c r="P410" s="94"/>
      <c r="V410" s="92">
        <f>'M1'!C362</f>
        <v>0</v>
      </c>
      <c r="W410" s="92">
        <f>'M1'!D362</f>
        <v>0</v>
      </c>
      <c r="X410" s="189" t="str">
        <f>_xlfn.IFNA(IF('M1'!E362&lt;&gt;"",VLOOKUP('M1'!E362,RUBRICTYPE,2,FALSE),""),"")</f>
        <v/>
      </c>
      <c r="Y410" s="189" t="str">
        <f t="shared" si="36"/>
        <v/>
      </c>
      <c r="Z410" s="189">
        <f>_xlfn.IFNA(IF('M1'!J362="WAIVED",IF(X410&lt;0,0,X410),0),"")</f>
        <v>0</v>
      </c>
      <c r="AA410" s="190" t="str">
        <f>_xlfn.IFNA(IF('M1'!J362&lt;&gt;"",VLOOKUP('M1'!J362,INPUT,IF(X410&lt;0,2,3),FALSE),""),"")</f>
        <v/>
      </c>
      <c r="AB410" s="191" t="str">
        <f t="shared" si="37"/>
        <v/>
      </c>
    </row>
    <row r="411" spans="14:28" ht="13" x14ac:dyDescent="0.15">
      <c r="N411" s="94"/>
      <c r="O411" s="94"/>
      <c r="P411" s="94"/>
      <c r="V411" s="92">
        <f>'M1'!C363</f>
        <v>0</v>
      </c>
      <c r="W411" s="92">
        <f>'M1'!D363</f>
        <v>0</v>
      </c>
      <c r="X411" s="189" t="str">
        <f>_xlfn.IFNA(IF('M1'!E363&lt;&gt;"",VLOOKUP('M1'!E363,RUBRICTYPE,2,FALSE),""),"")</f>
        <v/>
      </c>
      <c r="Y411" s="189" t="str">
        <f t="shared" si="36"/>
        <v/>
      </c>
      <c r="Z411" s="189">
        <f>_xlfn.IFNA(IF('M1'!J363="WAIVED",IF(X411&lt;0,0,X411),0),"")</f>
        <v>0</v>
      </c>
      <c r="AA411" s="190" t="str">
        <f>_xlfn.IFNA(IF('M1'!J363&lt;&gt;"",VLOOKUP('M1'!J363,INPUT,IF(X411&lt;0,2,3),FALSE),""),"")</f>
        <v/>
      </c>
      <c r="AB411" s="191" t="str">
        <f t="shared" si="37"/>
        <v/>
      </c>
    </row>
    <row r="412" spans="14:28" ht="13" x14ac:dyDescent="0.15">
      <c r="N412" s="94"/>
      <c r="O412" s="94"/>
      <c r="P412" s="94"/>
      <c r="V412" s="92">
        <f>'M1'!C364</f>
        <v>0</v>
      </c>
      <c r="W412" s="92">
        <f>'M1'!D364</f>
        <v>0</v>
      </c>
      <c r="X412" s="189" t="str">
        <f>_xlfn.IFNA(IF('M1'!E364&lt;&gt;"",VLOOKUP('M1'!E364,RUBRICTYPE,2,FALSE),""),"")</f>
        <v/>
      </c>
      <c r="Y412" s="189" t="str">
        <f t="shared" si="36"/>
        <v/>
      </c>
      <c r="Z412" s="189">
        <f>_xlfn.IFNA(IF('M1'!J364="WAIVED",IF(X412&lt;0,0,X412),0),"")</f>
        <v>0</v>
      </c>
      <c r="AA412" s="190" t="str">
        <f>_xlfn.IFNA(IF('M1'!J364&lt;&gt;"",VLOOKUP('M1'!J364,INPUT,IF(X412&lt;0,2,3),FALSE),""),"")</f>
        <v/>
      </c>
      <c r="AB412" s="191" t="str">
        <f t="shared" si="37"/>
        <v/>
      </c>
    </row>
    <row r="413" spans="14:28" ht="13" x14ac:dyDescent="0.15">
      <c r="N413" s="94"/>
      <c r="O413" s="94"/>
      <c r="P413" s="94"/>
      <c r="V413" s="92">
        <f>'M1'!C365</f>
        <v>0</v>
      </c>
      <c r="W413" s="92">
        <f>'M1'!D365</f>
        <v>0</v>
      </c>
      <c r="X413" s="189" t="str">
        <f>_xlfn.IFNA(IF('M1'!E365&lt;&gt;"",VLOOKUP('M1'!E365,RUBRICTYPE,2,FALSE),""),"")</f>
        <v/>
      </c>
      <c r="Y413" s="189" t="str">
        <f t="shared" si="36"/>
        <v/>
      </c>
      <c r="Z413" s="189">
        <f>_xlfn.IFNA(IF('M1'!J365="WAIVED",IF(X413&lt;0,0,X413),0),"")</f>
        <v>0</v>
      </c>
      <c r="AA413" s="190" t="str">
        <f>_xlfn.IFNA(IF('M1'!J365&lt;&gt;"",VLOOKUP('M1'!J365,INPUT,IF(X413&lt;0,2,3),FALSE),""),"")</f>
        <v/>
      </c>
      <c r="AB413" s="191" t="str">
        <f t="shared" si="37"/>
        <v/>
      </c>
    </row>
    <row r="414" spans="14:28" ht="13" x14ac:dyDescent="0.15">
      <c r="N414" s="94"/>
      <c r="O414" s="94"/>
      <c r="P414" s="94"/>
      <c r="V414" s="92">
        <f>'M1'!C366</f>
        <v>0</v>
      </c>
      <c r="W414" s="92">
        <f>'M1'!D366</f>
        <v>0</v>
      </c>
      <c r="X414" s="189" t="str">
        <f>_xlfn.IFNA(IF('M1'!E366&lt;&gt;"",VLOOKUP('M1'!E366,RUBRICTYPE,2,FALSE),""),"")</f>
        <v/>
      </c>
      <c r="Y414" s="189" t="str">
        <f t="shared" si="36"/>
        <v/>
      </c>
      <c r="Z414" s="189">
        <f>_xlfn.IFNA(IF('M1'!J366="WAIVED",IF(X414&lt;0,0,X414),0),"")</f>
        <v>0</v>
      </c>
      <c r="AA414" s="190" t="str">
        <f>_xlfn.IFNA(IF('M1'!J366&lt;&gt;"",VLOOKUP('M1'!J366,INPUT,IF(X414&lt;0,2,3),FALSE),""),"")</f>
        <v/>
      </c>
      <c r="AB414" s="191" t="str">
        <f t="shared" si="37"/>
        <v/>
      </c>
    </row>
    <row r="415" spans="14:28" ht="13" x14ac:dyDescent="0.15">
      <c r="N415" s="94"/>
      <c r="O415" s="94"/>
      <c r="P415" s="94"/>
      <c r="V415" s="92">
        <f>'M1'!C367</f>
        <v>0</v>
      </c>
      <c r="W415" s="92">
        <f>'M1'!D367</f>
        <v>0</v>
      </c>
      <c r="X415" s="189" t="str">
        <f>_xlfn.IFNA(IF('M1'!E367&lt;&gt;"",VLOOKUP('M1'!E367,RUBRICTYPE,2,FALSE),""),"")</f>
        <v/>
      </c>
      <c r="Y415" s="189" t="str">
        <f t="shared" si="36"/>
        <v/>
      </c>
      <c r="Z415" s="189">
        <f>_xlfn.IFNA(IF('M1'!J367="WAIVED",IF(X415&lt;0,0,X415),0),"")</f>
        <v>0</v>
      </c>
      <c r="AA415" s="190" t="str">
        <f>_xlfn.IFNA(IF('M1'!J367&lt;&gt;"",VLOOKUP('M1'!J367,INPUT,IF(X415&lt;0,2,3),FALSE),""),"")</f>
        <v/>
      </c>
      <c r="AB415" s="191" t="str">
        <f t="shared" si="37"/>
        <v/>
      </c>
    </row>
    <row r="416" spans="14:28" ht="13" x14ac:dyDescent="0.15">
      <c r="N416" s="94"/>
      <c r="O416" s="94"/>
      <c r="P416" s="94"/>
      <c r="V416" s="92">
        <f>'M1'!C368</f>
        <v>0</v>
      </c>
      <c r="W416" s="92">
        <f>'M1'!D368</f>
        <v>0</v>
      </c>
      <c r="X416" s="189" t="str">
        <f>_xlfn.IFNA(IF('M1'!E368&lt;&gt;"",VLOOKUP('M1'!E368,RUBRICTYPE,2,FALSE),""),"")</f>
        <v/>
      </c>
      <c r="Y416" s="189" t="str">
        <f t="shared" si="36"/>
        <v/>
      </c>
      <c r="Z416" s="189">
        <f>_xlfn.IFNA(IF('M1'!J368="WAIVED",IF(X416&lt;0,0,X416),0),"")</f>
        <v>0</v>
      </c>
      <c r="AA416" s="190" t="str">
        <f>_xlfn.IFNA(IF('M1'!J368&lt;&gt;"",VLOOKUP('M1'!J368,INPUT,IF(X416&lt;0,2,3),FALSE),""),"")</f>
        <v/>
      </c>
      <c r="AB416" s="191" t="str">
        <f t="shared" si="37"/>
        <v/>
      </c>
    </row>
    <row r="417" spans="14:28" ht="13" x14ac:dyDescent="0.15">
      <c r="N417" s="94"/>
      <c r="O417" s="94"/>
      <c r="P417" s="94"/>
      <c r="V417" s="92">
        <f>'M1'!C369</f>
        <v>0</v>
      </c>
      <c r="W417" s="92">
        <f>'M1'!D369</f>
        <v>0</v>
      </c>
      <c r="X417" s="189" t="str">
        <f>_xlfn.IFNA(IF('M1'!E369&lt;&gt;"",VLOOKUP('M1'!E369,RUBRICTYPE,2,FALSE),""),"")</f>
        <v/>
      </c>
      <c r="Y417" s="189" t="str">
        <f t="shared" si="36"/>
        <v/>
      </c>
      <c r="Z417" s="189">
        <f>_xlfn.IFNA(IF('M1'!J369="WAIVED",IF(X417&lt;0,0,X417),0),"")</f>
        <v>0</v>
      </c>
      <c r="AA417" s="190" t="str">
        <f>_xlfn.IFNA(IF('M1'!J369&lt;&gt;"",VLOOKUP('M1'!J369,INPUT,IF(X417&lt;0,2,3),FALSE),""),"")</f>
        <v/>
      </c>
      <c r="AB417" s="191" t="str">
        <f t="shared" si="37"/>
        <v/>
      </c>
    </row>
    <row r="418" spans="14:28" ht="13" x14ac:dyDescent="0.15">
      <c r="N418" s="94"/>
      <c r="O418" s="94"/>
      <c r="P418" s="94"/>
      <c r="V418" s="92">
        <f>'M1'!C370</f>
        <v>0</v>
      </c>
      <c r="W418" s="92">
        <f>'M1'!D370</f>
        <v>0</v>
      </c>
      <c r="X418" s="189" t="str">
        <f>_xlfn.IFNA(IF('M1'!E370&lt;&gt;"",VLOOKUP('M1'!E370,RUBRICTYPE,2,FALSE),""),"")</f>
        <v/>
      </c>
      <c r="Y418" s="189" t="str">
        <f t="shared" si="36"/>
        <v/>
      </c>
      <c r="Z418" s="189">
        <f>_xlfn.IFNA(IF('M1'!J370="WAIVED",IF(X418&lt;0,0,X418),0),"")</f>
        <v>0</v>
      </c>
      <c r="AA418" s="190" t="str">
        <f>_xlfn.IFNA(IF('M1'!J370&lt;&gt;"",VLOOKUP('M1'!J370,INPUT,IF(X418&lt;0,2,3),FALSE),""),"")</f>
        <v/>
      </c>
      <c r="AB418" s="191" t="str">
        <f t="shared" si="37"/>
        <v/>
      </c>
    </row>
    <row r="419" spans="14:28" ht="13" x14ac:dyDescent="0.15">
      <c r="N419" s="94"/>
      <c r="O419" s="94"/>
      <c r="P419" s="94"/>
      <c r="V419" s="92">
        <f>'M1'!C371</f>
        <v>0</v>
      </c>
      <c r="W419" s="92">
        <f>'M1'!D371</f>
        <v>0</v>
      </c>
      <c r="X419" s="189" t="str">
        <f>_xlfn.IFNA(IF('M1'!E371&lt;&gt;"",VLOOKUP('M1'!E371,RUBRICTYPE,2,FALSE),""),"")</f>
        <v/>
      </c>
      <c r="Y419" s="189" t="str">
        <f t="shared" si="36"/>
        <v/>
      </c>
      <c r="Z419" s="189">
        <f>_xlfn.IFNA(IF('M1'!J371="WAIVED",IF(X419&lt;0,0,X419),0),"")</f>
        <v>0</v>
      </c>
      <c r="AA419" s="190" t="str">
        <f>_xlfn.IFNA(IF('M1'!J371&lt;&gt;"",VLOOKUP('M1'!J371,INPUT,IF(X419&lt;0,2,3),FALSE),""),"")</f>
        <v/>
      </c>
      <c r="AB419" s="191" t="str">
        <f t="shared" si="37"/>
        <v/>
      </c>
    </row>
    <row r="420" spans="14:28" ht="13" x14ac:dyDescent="0.15">
      <c r="N420" s="94"/>
      <c r="O420" s="94"/>
      <c r="P420" s="94"/>
      <c r="V420" s="92">
        <f>'M1'!C372</f>
        <v>0</v>
      </c>
      <c r="W420" s="92">
        <f>'M1'!D372</f>
        <v>0</v>
      </c>
      <c r="X420" s="189" t="str">
        <f>_xlfn.IFNA(IF('M1'!E372&lt;&gt;"",VLOOKUP('M1'!E372,RUBRICTYPE,2,FALSE),""),"")</f>
        <v/>
      </c>
      <c r="Y420" s="189" t="str">
        <f t="shared" si="36"/>
        <v/>
      </c>
      <c r="Z420" s="189">
        <f>_xlfn.IFNA(IF('M1'!J372="WAIVED",IF(X420&lt;0,0,X420),0),"")</f>
        <v>0</v>
      </c>
      <c r="AA420" s="190" t="str">
        <f>_xlfn.IFNA(IF('M1'!J372&lt;&gt;"",VLOOKUP('M1'!J372,INPUT,IF(X420&lt;0,2,3),FALSE),""),"")</f>
        <v/>
      </c>
      <c r="AB420" s="191" t="str">
        <f t="shared" si="37"/>
        <v/>
      </c>
    </row>
    <row r="421" spans="14:28" ht="13" x14ac:dyDescent="0.15">
      <c r="N421" s="94"/>
      <c r="O421" s="94"/>
      <c r="P421" s="94"/>
      <c r="V421" s="92">
        <f>'M1'!C373</f>
        <v>0</v>
      </c>
      <c r="W421" s="92">
        <f>'M1'!D373</f>
        <v>0</v>
      </c>
      <c r="X421" s="189" t="str">
        <f>_xlfn.IFNA(IF('M1'!E373&lt;&gt;"",VLOOKUP('M1'!E373,RUBRICTYPE,2,FALSE),""),"")</f>
        <v/>
      </c>
      <c r="Y421" s="189" t="str">
        <f t="shared" si="36"/>
        <v/>
      </c>
      <c r="Z421" s="189">
        <f>_xlfn.IFNA(IF('M1'!J373="WAIVED",IF(X421&lt;0,0,X421),0),"")</f>
        <v>0</v>
      </c>
      <c r="AA421" s="190" t="str">
        <f>_xlfn.IFNA(IF('M1'!J373&lt;&gt;"",VLOOKUP('M1'!J373,INPUT,IF(X421&lt;0,2,3),FALSE),""),"")</f>
        <v/>
      </c>
      <c r="AB421" s="191" t="str">
        <f t="shared" si="37"/>
        <v/>
      </c>
    </row>
    <row r="422" spans="14:28" ht="13" x14ac:dyDescent="0.15">
      <c r="N422" s="94"/>
      <c r="O422" s="94"/>
      <c r="P422" s="94"/>
      <c r="V422" s="92">
        <f>'M1'!C374</f>
        <v>0</v>
      </c>
      <c r="W422" s="92">
        <f>'M1'!D374</f>
        <v>0</v>
      </c>
      <c r="X422" s="189" t="str">
        <f>_xlfn.IFNA(IF('M1'!E374&lt;&gt;"",VLOOKUP('M1'!E374,RUBRICTYPE,2,FALSE),""),"")</f>
        <v/>
      </c>
      <c r="Y422" s="189" t="str">
        <f t="shared" si="36"/>
        <v/>
      </c>
      <c r="Z422" s="189">
        <f>_xlfn.IFNA(IF('M1'!J374="WAIVED",IF(X422&lt;0,0,X422),0),"")</f>
        <v>0</v>
      </c>
      <c r="AA422" s="190" t="str">
        <f>_xlfn.IFNA(IF('M1'!J374&lt;&gt;"",VLOOKUP('M1'!J374,INPUT,IF(X422&lt;0,2,3),FALSE),""),"")</f>
        <v/>
      </c>
      <c r="AB422" s="191" t="str">
        <f t="shared" si="37"/>
        <v/>
      </c>
    </row>
    <row r="423" spans="14:28" ht="13" x14ac:dyDescent="0.15">
      <c r="N423" s="94"/>
      <c r="O423" s="94"/>
      <c r="P423" s="94"/>
      <c r="V423" s="92">
        <f>'M1'!C375</f>
        <v>0</v>
      </c>
      <c r="W423" s="92">
        <f>'M1'!D375</f>
        <v>0</v>
      </c>
      <c r="X423" s="189" t="str">
        <f>_xlfn.IFNA(IF('M1'!E375&lt;&gt;"",VLOOKUP('M1'!E375,RUBRICTYPE,2,FALSE),""),"")</f>
        <v/>
      </c>
      <c r="Y423" s="189" t="str">
        <f t="shared" si="36"/>
        <v/>
      </c>
      <c r="Z423" s="189">
        <f>_xlfn.IFNA(IF('M1'!J375="WAIVED",IF(X423&lt;0,0,X423),0),"")</f>
        <v>0</v>
      </c>
      <c r="AA423" s="190" t="str">
        <f>_xlfn.IFNA(IF('M1'!J375&lt;&gt;"",VLOOKUP('M1'!J375,INPUT,IF(X423&lt;0,2,3),FALSE),""),"")</f>
        <v/>
      </c>
      <c r="AB423" s="191" t="str">
        <f t="shared" si="37"/>
        <v/>
      </c>
    </row>
    <row r="424" spans="14:28" ht="13" x14ac:dyDescent="0.15">
      <c r="N424" s="94"/>
      <c r="O424" s="94"/>
      <c r="P424" s="94"/>
      <c r="V424" s="92">
        <f>'M1'!C376</f>
        <v>0</v>
      </c>
      <c r="W424" s="92">
        <f>'M1'!D376</f>
        <v>0</v>
      </c>
      <c r="X424" s="189" t="str">
        <f>_xlfn.IFNA(IF('M1'!E376&lt;&gt;"",VLOOKUP('M1'!E376,RUBRICTYPE,2,FALSE),""),"")</f>
        <v/>
      </c>
      <c r="Y424" s="189" t="str">
        <f t="shared" si="36"/>
        <v/>
      </c>
      <c r="Z424" s="189">
        <f>_xlfn.IFNA(IF('M1'!J376="WAIVED",IF(X424&lt;0,0,X424),0),"")</f>
        <v>0</v>
      </c>
      <c r="AA424" s="190" t="str">
        <f>_xlfn.IFNA(IF('M1'!J376&lt;&gt;"",VLOOKUP('M1'!J376,INPUT,IF(X424&lt;0,2,3),FALSE),""),"")</f>
        <v/>
      </c>
      <c r="AB424" s="191" t="str">
        <f t="shared" si="37"/>
        <v/>
      </c>
    </row>
    <row r="425" spans="14:28" ht="13" x14ac:dyDescent="0.15">
      <c r="N425" s="94"/>
      <c r="O425" s="94"/>
      <c r="P425" s="94"/>
      <c r="V425" s="92">
        <f>'M1'!C377</f>
        <v>0</v>
      </c>
      <c r="W425" s="92">
        <f>'M1'!D377</f>
        <v>0</v>
      </c>
      <c r="X425" s="189" t="str">
        <f>_xlfn.IFNA(IF('M1'!E377&lt;&gt;"",VLOOKUP('M1'!E377,RUBRICTYPE,2,FALSE),""),"")</f>
        <v/>
      </c>
      <c r="Y425" s="189" t="str">
        <f t="shared" si="36"/>
        <v/>
      </c>
      <c r="Z425" s="189">
        <f>_xlfn.IFNA(IF('M1'!J377="WAIVED",IF(X425&lt;0,0,X425),0),"")</f>
        <v>0</v>
      </c>
      <c r="AA425" s="190" t="str">
        <f>_xlfn.IFNA(IF('M1'!J377&lt;&gt;"",VLOOKUP('M1'!J377,INPUT,IF(X425&lt;0,2,3),FALSE),""),"")</f>
        <v/>
      </c>
      <c r="AB425" s="191" t="str">
        <f t="shared" si="37"/>
        <v/>
      </c>
    </row>
    <row r="426" spans="14:28" ht="13" x14ac:dyDescent="0.15">
      <c r="N426" s="94"/>
      <c r="O426" s="94"/>
      <c r="P426" s="94"/>
      <c r="V426" s="92">
        <f>'M1'!C378</f>
        <v>0</v>
      </c>
      <c r="W426" s="92">
        <f>'M1'!D378</f>
        <v>0</v>
      </c>
      <c r="X426" s="189" t="str">
        <f>_xlfn.IFNA(IF('M1'!E378&lt;&gt;"",VLOOKUP('M1'!E378,RUBRICTYPE,2,FALSE),""),"")</f>
        <v/>
      </c>
      <c r="Y426" s="189" t="str">
        <f t="shared" si="36"/>
        <v/>
      </c>
      <c r="Z426" s="189">
        <f>_xlfn.IFNA(IF('M1'!J378="WAIVED",IF(X426&lt;0,0,X426),0),"")</f>
        <v>0</v>
      </c>
      <c r="AA426" s="190" t="str">
        <f>_xlfn.IFNA(IF('M1'!J378&lt;&gt;"",VLOOKUP('M1'!J378,INPUT,IF(X426&lt;0,2,3),FALSE),""),"")</f>
        <v/>
      </c>
      <c r="AB426" s="191" t="str">
        <f t="shared" si="37"/>
        <v/>
      </c>
    </row>
    <row r="427" spans="14:28" ht="13" x14ac:dyDescent="0.15">
      <c r="N427" s="94"/>
      <c r="O427" s="94"/>
      <c r="P427" s="94"/>
      <c r="V427" s="92">
        <f>'M1'!C379</f>
        <v>0</v>
      </c>
      <c r="W427" s="92">
        <f>'M1'!D379</f>
        <v>0</v>
      </c>
      <c r="X427" s="189" t="str">
        <f>_xlfn.IFNA(IF('M1'!E379&lt;&gt;"",VLOOKUP('M1'!E379,RUBRICTYPE,2,FALSE),""),"")</f>
        <v/>
      </c>
      <c r="Y427" s="189" t="str">
        <f t="shared" si="36"/>
        <v/>
      </c>
      <c r="Z427" s="189">
        <f>_xlfn.IFNA(IF('M1'!J379="WAIVED",IF(X427&lt;0,0,X427),0),"")</f>
        <v>0</v>
      </c>
      <c r="AA427" s="190" t="str">
        <f>_xlfn.IFNA(IF('M1'!J379&lt;&gt;"",VLOOKUP('M1'!J379,INPUT,IF(X427&lt;0,2,3),FALSE),""),"")</f>
        <v/>
      </c>
      <c r="AB427" s="191" t="str">
        <f t="shared" si="37"/>
        <v/>
      </c>
    </row>
    <row r="428" spans="14:28" ht="13" x14ac:dyDescent="0.15">
      <c r="N428" s="94"/>
      <c r="O428" s="94"/>
      <c r="P428" s="94"/>
      <c r="V428" s="92">
        <f>'M1'!C380</f>
        <v>0</v>
      </c>
      <c r="W428" s="92">
        <f>'M1'!D380</f>
        <v>0</v>
      </c>
      <c r="X428" s="189" t="str">
        <f>_xlfn.IFNA(IF('M1'!E380&lt;&gt;"",VLOOKUP('M1'!E380,RUBRICTYPE,2,FALSE),""),"")</f>
        <v/>
      </c>
      <c r="Y428" s="189" t="str">
        <f t="shared" si="36"/>
        <v/>
      </c>
      <c r="Z428" s="189">
        <f>_xlfn.IFNA(IF('M1'!J380="WAIVED",IF(X428&lt;0,0,X428),0),"")</f>
        <v>0</v>
      </c>
      <c r="AA428" s="190" t="str">
        <f>_xlfn.IFNA(IF('M1'!J380&lt;&gt;"",VLOOKUP('M1'!J380,INPUT,IF(X428&lt;0,2,3),FALSE),""),"")</f>
        <v/>
      </c>
      <c r="AB428" s="191" t="str">
        <f t="shared" si="37"/>
        <v/>
      </c>
    </row>
    <row r="429" spans="14:28" ht="13" x14ac:dyDescent="0.15">
      <c r="N429" s="94"/>
      <c r="O429" s="94"/>
      <c r="P429" s="94"/>
      <c r="V429" s="92">
        <f>'M1'!C381</f>
        <v>0</v>
      </c>
      <c r="W429" s="92">
        <f>'M1'!D381</f>
        <v>0</v>
      </c>
      <c r="X429" s="189" t="str">
        <f>_xlfn.IFNA(IF('M1'!E381&lt;&gt;"",VLOOKUP('M1'!E381,RUBRICTYPE,2,FALSE),""),"")</f>
        <v/>
      </c>
      <c r="Y429" s="189" t="str">
        <f t="shared" si="36"/>
        <v/>
      </c>
      <c r="Z429" s="189">
        <f>_xlfn.IFNA(IF('M1'!J381="WAIVED",IF(X429&lt;0,0,X429),0),"")</f>
        <v>0</v>
      </c>
      <c r="AA429" s="190" t="str">
        <f>_xlfn.IFNA(IF('M1'!J381&lt;&gt;"",VLOOKUP('M1'!J381,INPUT,IF(X429&lt;0,2,3),FALSE),""),"")</f>
        <v/>
      </c>
      <c r="AB429" s="191" t="str">
        <f t="shared" si="37"/>
        <v/>
      </c>
    </row>
    <row r="430" spans="14:28" ht="13" x14ac:dyDescent="0.15">
      <c r="N430" s="94"/>
      <c r="O430" s="94"/>
      <c r="P430" s="94"/>
      <c r="V430" s="92">
        <f>'M1'!C382</f>
        <v>0</v>
      </c>
      <c r="W430" s="92">
        <f>'M1'!D382</f>
        <v>0</v>
      </c>
      <c r="X430" s="189" t="str">
        <f>_xlfn.IFNA(IF('M1'!E382&lt;&gt;"",VLOOKUP('M1'!E382,RUBRICTYPE,2,FALSE),""),"")</f>
        <v/>
      </c>
      <c r="Y430" s="189" t="str">
        <f t="shared" si="36"/>
        <v/>
      </c>
      <c r="Z430" s="189">
        <f>_xlfn.IFNA(IF('M1'!J382="WAIVED",IF(X430&lt;0,0,X430),0),"")</f>
        <v>0</v>
      </c>
      <c r="AA430" s="190" t="str">
        <f>_xlfn.IFNA(IF('M1'!J382&lt;&gt;"",VLOOKUP('M1'!J382,INPUT,IF(X430&lt;0,2,3),FALSE),""),"")</f>
        <v/>
      </c>
      <c r="AB430" s="191" t="str">
        <f t="shared" si="37"/>
        <v/>
      </c>
    </row>
    <row r="431" spans="14:28" ht="13" x14ac:dyDescent="0.15">
      <c r="N431" s="94"/>
      <c r="O431" s="94"/>
      <c r="P431" s="94"/>
      <c r="V431" s="92">
        <f>'M1'!C383</f>
        <v>0</v>
      </c>
      <c r="W431" s="92">
        <f>'M1'!D383</f>
        <v>0</v>
      </c>
      <c r="X431" s="189" t="str">
        <f>_xlfn.IFNA(IF('M1'!E383&lt;&gt;"",VLOOKUP('M1'!E383,RUBRICTYPE,2,FALSE),""),"")</f>
        <v/>
      </c>
      <c r="Y431" s="189" t="str">
        <f t="shared" si="36"/>
        <v/>
      </c>
      <c r="Z431" s="189">
        <f>_xlfn.IFNA(IF('M1'!J383="WAIVED",IF(X431&lt;0,0,X431),0),"")</f>
        <v>0</v>
      </c>
      <c r="AA431" s="190" t="str">
        <f>_xlfn.IFNA(IF('M1'!J383&lt;&gt;"",VLOOKUP('M1'!J383,INPUT,IF(X431&lt;0,2,3),FALSE),""),"")</f>
        <v/>
      </c>
      <c r="AB431" s="191" t="str">
        <f t="shared" si="37"/>
        <v/>
      </c>
    </row>
    <row r="432" spans="14:28" ht="13" x14ac:dyDescent="0.15">
      <c r="N432" s="94"/>
      <c r="O432" s="94"/>
      <c r="P432" s="94"/>
      <c r="V432" s="92">
        <f>'M1'!C384</f>
        <v>0</v>
      </c>
      <c r="W432" s="92">
        <f>'M1'!D384</f>
        <v>0</v>
      </c>
      <c r="X432" s="189" t="str">
        <f>_xlfn.IFNA(IF('M1'!E384&lt;&gt;"",VLOOKUP('M1'!E384,RUBRICTYPE,2,FALSE),""),"")</f>
        <v/>
      </c>
      <c r="Y432" s="189" t="str">
        <f t="shared" si="36"/>
        <v/>
      </c>
      <c r="Z432" s="189">
        <f>_xlfn.IFNA(IF('M1'!J384="WAIVED",IF(X432&lt;0,0,X432),0),"")</f>
        <v>0</v>
      </c>
      <c r="AA432" s="190" t="str">
        <f>_xlfn.IFNA(IF('M1'!J384&lt;&gt;"",VLOOKUP('M1'!J384,INPUT,IF(X432&lt;0,2,3),FALSE),""),"")</f>
        <v/>
      </c>
      <c r="AB432" s="191" t="str">
        <f t="shared" si="37"/>
        <v/>
      </c>
    </row>
    <row r="433" spans="14:28" ht="13" x14ac:dyDescent="0.15">
      <c r="N433" s="94"/>
      <c r="O433" s="94"/>
      <c r="P433" s="94"/>
      <c r="V433" s="92">
        <f>'M1'!C385</f>
        <v>0</v>
      </c>
      <c r="W433" s="92">
        <f>'M1'!D385</f>
        <v>0</v>
      </c>
      <c r="X433" s="189" t="str">
        <f>_xlfn.IFNA(IF('M1'!E385&lt;&gt;"",VLOOKUP('M1'!E385,RUBRICTYPE,2,FALSE),""),"")</f>
        <v/>
      </c>
      <c r="Y433" s="189" t="str">
        <f t="shared" si="36"/>
        <v/>
      </c>
      <c r="Z433" s="189">
        <f>_xlfn.IFNA(IF('M1'!J385="WAIVED",IF(X433&lt;0,0,X433),0),"")</f>
        <v>0</v>
      </c>
      <c r="AA433" s="190" t="str">
        <f>_xlfn.IFNA(IF('M1'!J385&lt;&gt;"",VLOOKUP('M1'!J385,INPUT,IF(X433&lt;0,2,3),FALSE),""),"")</f>
        <v/>
      </c>
      <c r="AB433" s="191" t="str">
        <f t="shared" si="37"/>
        <v/>
      </c>
    </row>
    <row r="434" spans="14:28" ht="13" x14ac:dyDescent="0.15">
      <c r="N434" s="94"/>
      <c r="O434" s="94"/>
      <c r="P434" s="94"/>
      <c r="V434" s="92">
        <f>'M1'!C386</f>
        <v>0</v>
      </c>
      <c r="W434" s="92">
        <f>'M1'!D386</f>
        <v>0</v>
      </c>
      <c r="X434" s="189" t="str">
        <f>_xlfn.IFNA(IF('M1'!E386&lt;&gt;"",VLOOKUP('M1'!E386,RUBRICTYPE,2,FALSE),""),"")</f>
        <v/>
      </c>
      <c r="Y434" s="189" t="str">
        <f t="shared" si="36"/>
        <v/>
      </c>
      <c r="Z434" s="189">
        <f>_xlfn.IFNA(IF('M1'!J386="WAIVED",IF(X434&lt;0,0,X434),0),"")</f>
        <v>0</v>
      </c>
      <c r="AA434" s="190" t="str">
        <f>_xlfn.IFNA(IF('M1'!J386&lt;&gt;"",VLOOKUP('M1'!J386,INPUT,IF(X434&lt;0,2,3),FALSE),""),"")</f>
        <v/>
      </c>
      <c r="AB434" s="191" t="str">
        <f t="shared" si="37"/>
        <v/>
      </c>
    </row>
    <row r="435" spans="14:28" ht="13" x14ac:dyDescent="0.15">
      <c r="N435" s="94"/>
      <c r="O435" s="94"/>
      <c r="P435" s="94"/>
      <c r="V435" s="92">
        <f>'M1'!C387</f>
        <v>0</v>
      </c>
      <c r="W435" s="92">
        <f>'M1'!D387</f>
        <v>0</v>
      </c>
      <c r="X435" s="189" t="str">
        <f>_xlfn.IFNA(IF('M1'!E387&lt;&gt;"",VLOOKUP('M1'!E387,RUBRICTYPE,2,FALSE),""),"")</f>
        <v/>
      </c>
      <c r="Y435" s="189" t="str">
        <f t="shared" si="36"/>
        <v/>
      </c>
      <c r="Z435" s="189">
        <f>_xlfn.IFNA(IF('M1'!J387="WAIVED",IF(X435&lt;0,0,X435),0),"")</f>
        <v>0</v>
      </c>
      <c r="AA435" s="190" t="str">
        <f>_xlfn.IFNA(IF('M1'!J387&lt;&gt;"",VLOOKUP('M1'!J387,INPUT,IF(X435&lt;0,2,3),FALSE),""),"")</f>
        <v/>
      </c>
      <c r="AB435" s="191" t="str">
        <f t="shared" si="37"/>
        <v/>
      </c>
    </row>
    <row r="436" spans="14:28" ht="13" x14ac:dyDescent="0.15">
      <c r="N436" s="94"/>
      <c r="O436" s="94"/>
      <c r="P436" s="94"/>
      <c r="V436" s="92">
        <f>'M1'!C388</f>
        <v>0</v>
      </c>
      <c r="W436" s="92">
        <f>'M1'!D388</f>
        <v>0</v>
      </c>
      <c r="X436" s="189" t="str">
        <f>_xlfn.IFNA(IF('M1'!E388&lt;&gt;"",VLOOKUP('M1'!E388,RUBRICTYPE,2,FALSE),""),"")</f>
        <v/>
      </c>
      <c r="Y436" s="189" t="str">
        <f t="shared" si="36"/>
        <v/>
      </c>
      <c r="Z436" s="189">
        <f>_xlfn.IFNA(IF('M1'!J388="WAIVED",IF(X436&lt;0,0,X436),0),"")</f>
        <v>0</v>
      </c>
      <c r="AA436" s="190" t="str">
        <f>_xlfn.IFNA(IF('M1'!J388&lt;&gt;"",VLOOKUP('M1'!J388,INPUT,IF(X436&lt;0,2,3),FALSE),""),"")</f>
        <v/>
      </c>
      <c r="AB436" s="191" t="str">
        <f t="shared" si="37"/>
        <v/>
      </c>
    </row>
    <row r="437" spans="14:28" ht="13" x14ac:dyDescent="0.15">
      <c r="N437" s="94"/>
      <c r="O437" s="94"/>
      <c r="P437" s="94"/>
      <c r="V437" s="92">
        <f>'M1'!C389</f>
        <v>0</v>
      </c>
      <c r="W437" s="92">
        <f>'M1'!D389</f>
        <v>0</v>
      </c>
      <c r="X437" s="189" t="str">
        <f>_xlfn.IFNA(IF('M1'!E389&lt;&gt;"",VLOOKUP('M1'!E389,RUBRICTYPE,2,FALSE),""),"")</f>
        <v/>
      </c>
      <c r="Y437" s="189" t="str">
        <f t="shared" si="36"/>
        <v/>
      </c>
      <c r="Z437" s="189">
        <f>_xlfn.IFNA(IF('M1'!J389="WAIVED",IF(X437&lt;0,0,X437),0),"")</f>
        <v>0</v>
      </c>
      <c r="AA437" s="190" t="str">
        <f>_xlfn.IFNA(IF('M1'!J389&lt;&gt;"",VLOOKUP('M1'!J389,INPUT,IF(X437&lt;0,2,3),FALSE),""),"")</f>
        <v/>
      </c>
      <c r="AB437" s="191" t="str">
        <f t="shared" si="37"/>
        <v/>
      </c>
    </row>
    <row r="438" spans="14:28" ht="13" x14ac:dyDescent="0.15">
      <c r="N438" s="94"/>
      <c r="O438" s="94"/>
      <c r="P438" s="94"/>
      <c r="V438" s="92">
        <f>'M1'!C390</f>
        <v>0</v>
      </c>
      <c r="W438" s="92">
        <f>'M1'!D390</f>
        <v>0</v>
      </c>
      <c r="X438" s="189" t="str">
        <f>_xlfn.IFNA(IF('M1'!E390&lt;&gt;"",VLOOKUP('M1'!E390,RUBRICTYPE,2,FALSE),""),"")</f>
        <v/>
      </c>
      <c r="Y438" s="189" t="str">
        <f t="shared" si="36"/>
        <v/>
      </c>
      <c r="Z438" s="189">
        <f>_xlfn.IFNA(IF('M1'!J390="WAIVED",IF(X438&lt;0,0,X438),0),"")</f>
        <v>0</v>
      </c>
      <c r="AA438" s="190" t="str">
        <f>_xlfn.IFNA(IF('M1'!J390&lt;&gt;"",VLOOKUP('M1'!J390,INPUT,IF(X438&lt;0,2,3),FALSE),""),"")</f>
        <v/>
      </c>
      <c r="AB438" s="191" t="str">
        <f t="shared" si="37"/>
        <v/>
      </c>
    </row>
    <row r="439" spans="14:28" ht="13" x14ac:dyDescent="0.15">
      <c r="N439" s="94"/>
      <c r="O439" s="94"/>
      <c r="P439" s="94"/>
      <c r="V439" s="92">
        <f>'M1'!C391</f>
        <v>0</v>
      </c>
      <c r="W439" s="92">
        <f>'M1'!D391</f>
        <v>0</v>
      </c>
      <c r="X439" s="189" t="str">
        <f>_xlfn.IFNA(IF('M1'!E391&lt;&gt;"",VLOOKUP('M1'!E391,RUBRICTYPE,2,FALSE),""),"")</f>
        <v/>
      </c>
      <c r="Y439" s="189" t="str">
        <f t="shared" si="36"/>
        <v/>
      </c>
      <c r="Z439" s="189">
        <f>_xlfn.IFNA(IF('M1'!J391="WAIVED",IF(X439&lt;0,0,X439),0),"")</f>
        <v>0</v>
      </c>
      <c r="AA439" s="190" t="str">
        <f>_xlfn.IFNA(IF('M1'!J391&lt;&gt;"",VLOOKUP('M1'!J391,INPUT,IF(X439&lt;0,2,3),FALSE),""),"")</f>
        <v/>
      </c>
      <c r="AB439" s="191" t="str">
        <f t="shared" si="37"/>
        <v/>
      </c>
    </row>
    <row r="440" spans="14:28" ht="13" x14ac:dyDescent="0.15">
      <c r="N440" s="94"/>
      <c r="O440" s="94"/>
      <c r="P440" s="94"/>
      <c r="V440" s="92">
        <f>'M1'!C392</f>
        <v>0</v>
      </c>
      <c r="W440" s="92">
        <f>'M1'!D392</f>
        <v>0</v>
      </c>
      <c r="X440" s="189" t="str">
        <f>_xlfn.IFNA(IF('M1'!E392&lt;&gt;"",VLOOKUP('M1'!E392,RUBRICTYPE,2,FALSE),""),"")</f>
        <v/>
      </c>
      <c r="Y440" s="189" t="str">
        <f t="shared" si="36"/>
        <v/>
      </c>
      <c r="Z440" s="189">
        <f>_xlfn.IFNA(IF('M1'!J392="WAIVED",IF(X440&lt;0,0,X440),0),"")</f>
        <v>0</v>
      </c>
      <c r="AA440" s="190" t="str">
        <f>_xlfn.IFNA(IF('M1'!J392&lt;&gt;"",VLOOKUP('M1'!J392,INPUT,IF(X440&lt;0,2,3),FALSE),""),"")</f>
        <v/>
      </c>
      <c r="AB440" s="191" t="str">
        <f t="shared" si="37"/>
        <v/>
      </c>
    </row>
    <row r="441" spans="14:28" ht="13" x14ac:dyDescent="0.15">
      <c r="N441" s="94"/>
      <c r="O441" s="94"/>
      <c r="P441" s="94"/>
      <c r="V441" s="92">
        <f>'M1'!C393</f>
        <v>0</v>
      </c>
      <c r="W441" s="92">
        <f>'M1'!D393</f>
        <v>0</v>
      </c>
      <c r="X441" s="189" t="str">
        <f>_xlfn.IFNA(IF('M1'!E393&lt;&gt;"",VLOOKUP('M1'!E393,RUBRICTYPE,2,FALSE),""),"")</f>
        <v/>
      </c>
      <c r="Y441" s="189" t="str">
        <f t="shared" si="36"/>
        <v/>
      </c>
      <c r="Z441" s="189">
        <f>_xlfn.IFNA(IF('M1'!J393="WAIVED",IF(X441&lt;0,0,X441),0),"")</f>
        <v>0</v>
      </c>
      <c r="AA441" s="190" t="str">
        <f>_xlfn.IFNA(IF('M1'!J393&lt;&gt;"",VLOOKUP('M1'!J393,INPUT,IF(X441&lt;0,2,3),FALSE),""),"")</f>
        <v/>
      </c>
      <c r="AB441" s="191" t="str">
        <f t="shared" si="37"/>
        <v/>
      </c>
    </row>
    <row r="442" spans="14:28" ht="13" x14ac:dyDescent="0.15">
      <c r="N442" s="94"/>
      <c r="O442" s="94"/>
      <c r="P442" s="94"/>
      <c r="V442" s="92">
        <f>'M1'!C394</f>
        <v>0</v>
      </c>
      <c r="W442" s="92">
        <f>'M1'!D394</f>
        <v>0</v>
      </c>
      <c r="X442" s="189" t="str">
        <f>_xlfn.IFNA(IF('M1'!E394&lt;&gt;"",VLOOKUP('M1'!E394,RUBRICTYPE,2,FALSE),""),"")</f>
        <v/>
      </c>
      <c r="Y442" s="189" t="str">
        <f t="shared" si="36"/>
        <v/>
      </c>
      <c r="Z442" s="189">
        <f>_xlfn.IFNA(IF('M1'!J394="WAIVED",IF(X442&lt;0,0,X442),0),"")</f>
        <v>0</v>
      </c>
      <c r="AA442" s="190" t="str">
        <f>_xlfn.IFNA(IF('M1'!J394&lt;&gt;"",VLOOKUP('M1'!J394,INPUT,IF(X442&lt;0,2,3),FALSE),""),"")</f>
        <v/>
      </c>
      <c r="AB442" s="191" t="str">
        <f t="shared" si="37"/>
        <v/>
      </c>
    </row>
    <row r="443" spans="14:28" ht="13" x14ac:dyDescent="0.15">
      <c r="N443" s="94"/>
      <c r="O443" s="94"/>
      <c r="P443" s="94"/>
      <c r="V443" s="92">
        <f>'M1'!C395</f>
        <v>0</v>
      </c>
      <c r="W443" s="92">
        <f>'M1'!D395</f>
        <v>0</v>
      </c>
      <c r="X443" s="189" t="str">
        <f>_xlfn.IFNA(IF('M1'!E395&lt;&gt;"",VLOOKUP('M1'!E395,RUBRICTYPE,2,FALSE),""),"")</f>
        <v/>
      </c>
      <c r="Y443" s="189" t="str">
        <f t="shared" si="36"/>
        <v/>
      </c>
      <c r="Z443" s="189">
        <f>_xlfn.IFNA(IF('M1'!J395="WAIVED",IF(X443&lt;0,0,X443),0),"")</f>
        <v>0</v>
      </c>
      <c r="AA443" s="190" t="str">
        <f>_xlfn.IFNA(IF('M1'!J395&lt;&gt;"",VLOOKUP('M1'!J395,INPUT,IF(X443&lt;0,2,3),FALSE),""),"")</f>
        <v/>
      </c>
      <c r="AB443" s="191" t="str">
        <f t="shared" si="37"/>
        <v/>
      </c>
    </row>
    <row r="444" spans="14:28" ht="13" x14ac:dyDescent="0.15">
      <c r="N444" s="94"/>
      <c r="O444" s="94"/>
      <c r="P444" s="94"/>
      <c r="V444" s="92">
        <f>'M1'!C396</f>
        <v>0</v>
      </c>
      <c r="W444" s="92">
        <f>'M1'!D396</f>
        <v>0</v>
      </c>
      <c r="X444" s="189" t="str">
        <f>_xlfn.IFNA(IF('M1'!E396&lt;&gt;"",VLOOKUP('M1'!E396,RUBRICTYPE,2,FALSE),""),"")</f>
        <v/>
      </c>
      <c r="Y444" s="189" t="str">
        <f t="shared" si="36"/>
        <v/>
      </c>
      <c r="Z444" s="189">
        <f>_xlfn.IFNA(IF('M1'!J396="WAIVED",IF(X444&lt;0,0,X444),0),"")</f>
        <v>0</v>
      </c>
      <c r="AA444" s="190" t="str">
        <f>_xlfn.IFNA(IF('M1'!J396&lt;&gt;"",VLOOKUP('M1'!J396,INPUT,IF(X444&lt;0,2,3),FALSE),""),"")</f>
        <v/>
      </c>
      <c r="AB444" s="191" t="str">
        <f t="shared" si="37"/>
        <v/>
      </c>
    </row>
    <row r="445" spans="14:28" ht="13" x14ac:dyDescent="0.15">
      <c r="N445" s="94"/>
      <c r="O445" s="94"/>
      <c r="P445" s="94"/>
      <c r="V445" s="92">
        <f>'M1'!C397</f>
        <v>0</v>
      </c>
      <c r="W445" s="92">
        <f>'M1'!D397</f>
        <v>0</v>
      </c>
      <c r="X445" s="189" t="str">
        <f>_xlfn.IFNA(IF('M1'!E397&lt;&gt;"",VLOOKUP('M1'!E397,RUBRICTYPE,2,FALSE),""),"")</f>
        <v/>
      </c>
      <c r="Y445" s="189" t="str">
        <f t="shared" si="36"/>
        <v/>
      </c>
      <c r="Z445" s="189">
        <f>_xlfn.IFNA(IF('M1'!J397="WAIVED",IF(X445&lt;0,0,X445),0),"")</f>
        <v>0</v>
      </c>
      <c r="AA445" s="190" t="str">
        <f>_xlfn.IFNA(IF('M1'!J397&lt;&gt;"",VLOOKUP('M1'!J397,INPUT,IF(X445&lt;0,2,3),FALSE),""),"")</f>
        <v/>
      </c>
      <c r="AB445" s="191" t="str">
        <f t="shared" si="37"/>
        <v/>
      </c>
    </row>
    <row r="446" spans="14:28" ht="13" x14ac:dyDescent="0.15">
      <c r="N446" s="94"/>
      <c r="O446" s="94"/>
      <c r="P446" s="94"/>
      <c r="V446" s="92">
        <f>'M1'!C398</f>
        <v>0</v>
      </c>
      <c r="W446" s="92">
        <f>'M1'!D398</f>
        <v>0</v>
      </c>
      <c r="X446" s="189" t="str">
        <f>_xlfn.IFNA(IF('M1'!E398&lt;&gt;"",VLOOKUP('M1'!E398,RUBRICTYPE,2,FALSE),""),"")</f>
        <v/>
      </c>
      <c r="Y446" s="189" t="str">
        <f t="shared" si="36"/>
        <v/>
      </c>
      <c r="Z446" s="189">
        <f>_xlfn.IFNA(IF('M1'!J398="WAIVED",IF(X446&lt;0,0,X446),0),"")</f>
        <v>0</v>
      </c>
      <c r="AA446" s="190" t="str">
        <f>_xlfn.IFNA(IF('M1'!J398&lt;&gt;"",VLOOKUP('M1'!J398,INPUT,IF(X446&lt;0,2,3),FALSE),""),"")</f>
        <v/>
      </c>
      <c r="AB446" s="191" t="str">
        <f t="shared" si="37"/>
        <v/>
      </c>
    </row>
    <row r="447" spans="14:28" ht="13" x14ac:dyDescent="0.15">
      <c r="N447" s="94"/>
      <c r="O447" s="94"/>
      <c r="P447" s="94"/>
      <c r="V447" s="92">
        <f>'M1'!C399</f>
        <v>0</v>
      </c>
      <c r="W447" s="92">
        <f>'M1'!D399</f>
        <v>0</v>
      </c>
      <c r="X447" s="189" t="str">
        <f>_xlfn.IFNA(IF('M1'!E399&lt;&gt;"",VLOOKUP('M1'!E399,RUBRICTYPE,2,FALSE),""),"")</f>
        <v/>
      </c>
      <c r="Y447" s="189" t="str">
        <f t="shared" si="36"/>
        <v/>
      </c>
      <c r="Z447" s="189">
        <f>_xlfn.IFNA(IF('M1'!J399="WAIVED",IF(X447&lt;0,0,X447),0),"")</f>
        <v>0</v>
      </c>
      <c r="AA447" s="190" t="str">
        <f>_xlfn.IFNA(IF('M1'!J399&lt;&gt;"",VLOOKUP('M1'!J399,INPUT,IF(X447&lt;0,2,3),FALSE),""),"")</f>
        <v/>
      </c>
      <c r="AB447" s="191" t="str">
        <f t="shared" si="37"/>
        <v/>
      </c>
    </row>
    <row r="448" spans="14:28" ht="13" x14ac:dyDescent="0.15">
      <c r="N448" s="94"/>
      <c r="O448" s="94"/>
      <c r="P448" s="94"/>
      <c r="V448" s="92">
        <f>'M1'!C400</f>
        <v>0</v>
      </c>
      <c r="W448" s="92">
        <f>'M1'!D400</f>
        <v>0</v>
      </c>
      <c r="X448" s="189" t="str">
        <f>_xlfn.IFNA(IF('M1'!E400&lt;&gt;"",VLOOKUP('M1'!E400,RUBRICTYPE,2,FALSE),""),"")</f>
        <v/>
      </c>
      <c r="Y448" s="189" t="str">
        <f t="shared" si="36"/>
        <v/>
      </c>
      <c r="Z448" s="189">
        <f>_xlfn.IFNA(IF('M1'!J400="WAIVED",IF(X448&lt;0,0,X448),0),"")</f>
        <v>0</v>
      </c>
      <c r="AA448" s="190" t="str">
        <f>_xlfn.IFNA(IF('M1'!J400&lt;&gt;"",VLOOKUP('M1'!J400,INPUT,IF(X448&lt;0,2,3),FALSE),""),"")</f>
        <v/>
      </c>
      <c r="AB448" s="191" t="str">
        <f t="shared" si="37"/>
        <v/>
      </c>
    </row>
    <row r="449" spans="14:28" ht="13" x14ac:dyDescent="0.15">
      <c r="N449" s="94"/>
      <c r="O449" s="94"/>
      <c r="P449" s="94"/>
      <c r="V449" s="92">
        <f>'M1'!C401</f>
        <v>0</v>
      </c>
      <c r="W449" s="92">
        <f>'M1'!D401</f>
        <v>0</v>
      </c>
      <c r="X449" s="189" t="str">
        <f>_xlfn.IFNA(IF('M1'!E401&lt;&gt;"",VLOOKUP('M1'!E401,RUBRICTYPE,2,FALSE),""),"")</f>
        <v/>
      </c>
      <c r="Y449" s="189" t="str">
        <f t="shared" si="36"/>
        <v/>
      </c>
      <c r="Z449" s="189">
        <f>_xlfn.IFNA(IF('M1'!J401="WAIVED",IF(X449&lt;0,0,X449),0),"")</f>
        <v>0</v>
      </c>
      <c r="AA449" s="190" t="str">
        <f>_xlfn.IFNA(IF('M1'!J401&lt;&gt;"",VLOOKUP('M1'!J401,INPUT,IF(X449&lt;0,2,3),FALSE),""),"")</f>
        <v/>
      </c>
      <c r="AB449" s="191" t="str">
        <f t="shared" si="37"/>
        <v/>
      </c>
    </row>
    <row r="450" spans="14:28" ht="13" x14ac:dyDescent="0.15">
      <c r="N450" s="94"/>
      <c r="O450" s="94"/>
      <c r="P450" s="94"/>
      <c r="V450" s="92">
        <f>'M1'!C402</f>
        <v>0</v>
      </c>
      <c r="W450" s="92">
        <f>'M1'!D402</f>
        <v>0</v>
      </c>
      <c r="X450" s="189" t="str">
        <f>_xlfn.IFNA(IF('M1'!E402&lt;&gt;"",VLOOKUP('M1'!E402,RUBRICTYPE,2,FALSE),""),"")</f>
        <v/>
      </c>
      <c r="Y450" s="189" t="str">
        <f t="shared" si="36"/>
        <v/>
      </c>
      <c r="Z450" s="189">
        <f>_xlfn.IFNA(IF('M1'!J402="WAIVED",IF(X450&lt;0,0,X450),0),"")</f>
        <v>0</v>
      </c>
      <c r="AA450" s="190" t="str">
        <f>_xlfn.IFNA(IF('M1'!J402&lt;&gt;"",VLOOKUP('M1'!J402,INPUT,IF(X450&lt;0,2,3),FALSE),""),"")</f>
        <v/>
      </c>
      <c r="AB450" s="191" t="str">
        <f t="shared" si="37"/>
        <v/>
      </c>
    </row>
    <row r="451" spans="14:28" ht="13" x14ac:dyDescent="0.15">
      <c r="N451" s="94"/>
      <c r="O451" s="94"/>
      <c r="P451" s="94"/>
      <c r="V451" s="92">
        <f>'M1'!C403</f>
        <v>0</v>
      </c>
      <c r="W451" s="92">
        <f>'M1'!D403</f>
        <v>0</v>
      </c>
      <c r="X451" s="189" t="str">
        <f>_xlfn.IFNA(IF('M1'!E403&lt;&gt;"",VLOOKUP('M1'!E403,RUBRICTYPE,2,FALSE),""),"")</f>
        <v/>
      </c>
      <c r="Y451" s="189" t="str">
        <f t="shared" si="36"/>
        <v/>
      </c>
      <c r="Z451" s="189">
        <f>_xlfn.IFNA(IF('M1'!J403="WAIVED",IF(X451&lt;0,0,X451),0),"")</f>
        <v>0</v>
      </c>
      <c r="AA451" s="190" t="str">
        <f>_xlfn.IFNA(IF('M1'!J403&lt;&gt;"",VLOOKUP('M1'!J403,INPUT,IF(X451&lt;0,2,3),FALSE),""),"")</f>
        <v/>
      </c>
      <c r="AB451" s="191" t="str">
        <f t="shared" si="37"/>
        <v/>
      </c>
    </row>
    <row r="452" spans="14:28" ht="13" x14ac:dyDescent="0.15">
      <c r="N452" s="94"/>
      <c r="O452" s="94"/>
      <c r="P452" s="94"/>
      <c r="V452" s="92">
        <f>'M1'!C404</f>
        <v>0</v>
      </c>
      <c r="W452" s="92">
        <f>'M1'!D404</f>
        <v>0</v>
      </c>
      <c r="X452" s="189" t="str">
        <f>_xlfn.IFNA(IF('M1'!E404&lt;&gt;"",VLOOKUP('M1'!E404,RUBRICTYPE,2,FALSE),""),"")</f>
        <v/>
      </c>
      <c r="Y452" s="189" t="str">
        <f t="shared" si="36"/>
        <v/>
      </c>
      <c r="Z452" s="189">
        <f>_xlfn.IFNA(IF('M1'!J404="WAIVED",IF(X452&lt;0,0,X452),0),"")</f>
        <v>0</v>
      </c>
      <c r="AA452" s="190" t="str">
        <f>_xlfn.IFNA(IF('M1'!J404&lt;&gt;"",VLOOKUP('M1'!J404,INPUT,IF(X452&lt;0,2,3),FALSE),""),"")</f>
        <v/>
      </c>
      <c r="AB452" s="191" t="str">
        <f t="shared" si="37"/>
        <v/>
      </c>
    </row>
    <row r="453" spans="14:28" ht="13" x14ac:dyDescent="0.15">
      <c r="N453" s="94"/>
      <c r="O453" s="94"/>
      <c r="P453" s="94"/>
      <c r="V453" s="92">
        <f>'M1'!C405</f>
        <v>0</v>
      </c>
      <c r="W453" s="92">
        <f>'M1'!D405</f>
        <v>0</v>
      </c>
      <c r="X453" s="189" t="str">
        <f>_xlfn.IFNA(IF('M1'!E405&lt;&gt;"",VLOOKUP('M1'!E405,RUBRICTYPE,2,FALSE),""),"")</f>
        <v/>
      </c>
      <c r="Y453" s="189" t="str">
        <f t="shared" si="36"/>
        <v/>
      </c>
      <c r="Z453" s="189">
        <f>_xlfn.IFNA(IF('M1'!J405="WAIVED",IF(X453&lt;0,0,X453),0),"")</f>
        <v>0</v>
      </c>
      <c r="AA453" s="190" t="str">
        <f>_xlfn.IFNA(IF('M1'!J405&lt;&gt;"",VLOOKUP('M1'!J405,INPUT,IF(X453&lt;0,2,3),FALSE),""),"")</f>
        <v/>
      </c>
      <c r="AB453" s="191" t="str">
        <f t="shared" si="37"/>
        <v/>
      </c>
    </row>
    <row r="454" spans="14:28" ht="13" x14ac:dyDescent="0.15">
      <c r="N454" s="94"/>
      <c r="O454" s="94"/>
      <c r="P454" s="94"/>
      <c r="V454" s="92">
        <f>'M1'!C406</f>
        <v>0</v>
      </c>
      <c r="W454" s="92">
        <f>'M1'!D406</f>
        <v>0</v>
      </c>
      <c r="X454" s="189" t="str">
        <f>_xlfn.IFNA(IF('M1'!E406&lt;&gt;"",VLOOKUP('M1'!E406,RUBRICTYPE,2,FALSE),""),"")</f>
        <v/>
      </c>
      <c r="Y454" s="189" t="str">
        <f t="shared" si="36"/>
        <v/>
      </c>
      <c r="Z454" s="189">
        <f>_xlfn.IFNA(IF('M1'!J406="WAIVED",IF(X454&lt;0,0,X454),0),"")</f>
        <v>0</v>
      </c>
      <c r="AA454" s="190" t="str">
        <f>_xlfn.IFNA(IF('M1'!J406&lt;&gt;"",VLOOKUP('M1'!J406,INPUT,IF(X454&lt;0,2,3),FALSE),""),"")</f>
        <v/>
      </c>
      <c r="AB454" s="191" t="str">
        <f t="shared" si="37"/>
        <v/>
      </c>
    </row>
    <row r="455" spans="14:28" ht="13" x14ac:dyDescent="0.15">
      <c r="N455" s="94"/>
      <c r="O455" s="94"/>
      <c r="P455" s="94"/>
      <c r="V455" s="92">
        <f>'M1'!C407</f>
        <v>0</v>
      </c>
      <c r="W455" s="92">
        <f>'M1'!D407</f>
        <v>0</v>
      </c>
      <c r="X455" s="189" t="str">
        <f>_xlfn.IFNA(IF('M1'!E407&lt;&gt;"",VLOOKUP('M1'!E407,RUBRICTYPE,2,FALSE),""),"")</f>
        <v/>
      </c>
      <c r="Y455" s="189" t="str">
        <f t="shared" si="36"/>
        <v/>
      </c>
      <c r="Z455" s="189">
        <f>_xlfn.IFNA(IF('M1'!J407="WAIVED",IF(X455&lt;0,0,X455),0),"")</f>
        <v>0</v>
      </c>
      <c r="AA455" s="190" t="str">
        <f>_xlfn.IFNA(IF('M1'!J407&lt;&gt;"",VLOOKUP('M1'!J407,INPUT,IF(X455&lt;0,2,3),FALSE),""),"")</f>
        <v/>
      </c>
      <c r="AB455" s="191" t="str">
        <f t="shared" si="37"/>
        <v/>
      </c>
    </row>
    <row r="456" spans="14:28" ht="13" x14ac:dyDescent="0.15">
      <c r="N456" s="94"/>
      <c r="O456" s="94"/>
      <c r="P456" s="94"/>
      <c r="V456" s="92">
        <f>'M1'!C408</f>
        <v>0</v>
      </c>
      <c r="W456" s="92">
        <f>'M1'!D408</f>
        <v>0</v>
      </c>
      <c r="X456" s="189" t="str">
        <f>_xlfn.IFNA(IF('M1'!E408&lt;&gt;"",VLOOKUP('M1'!E408,RUBRICTYPE,2,FALSE),""),"")</f>
        <v/>
      </c>
      <c r="Y456" s="189" t="str">
        <f t="shared" si="36"/>
        <v/>
      </c>
      <c r="Z456" s="189">
        <f>_xlfn.IFNA(IF('M1'!J408="WAIVED",IF(X456&lt;0,0,X456),0),"")</f>
        <v>0</v>
      </c>
      <c r="AA456" s="190" t="str">
        <f>_xlfn.IFNA(IF('M1'!J408&lt;&gt;"",VLOOKUP('M1'!J408,INPUT,IF(X456&lt;0,2,3),FALSE),""),"")</f>
        <v/>
      </c>
      <c r="AB456" s="191" t="str">
        <f t="shared" si="37"/>
        <v/>
      </c>
    </row>
    <row r="457" spans="14:28" ht="13" x14ac:dyDescent="0.15">
      <c r="N457" s="94"/>
      <c r="O457" s="94"/>
      <c r="P457" s="94"/>
      <c r="V457" s="92">
        <f>'M1'!C409</f>
        <v>0</v>
      </c>
      <c r="W457" s="92">
        <f>'M1'!D409</f>
        <v>0</v>
      </c>
      <c r="X457" s="189" t="str">
        <f>_xlfn.IFNA(IF('M1'!E409&lt;&gt;"",VLOOKUP('M1'!E409,RUBRICTYPE,2,FALSE),""),"")</f>
        <v/>
      </c>
      <c r="Y457" s="189" t="str">
        <f t="shared" si="36"/>
        <v/>
      </c>
      <c r="Z457" s="189">
        <f>_xlfn.IFNA(IF('M1'!J409="WAIVED",IF(X457&lt;0,0,X457),0),"")</f>
        <v>0</v>
      </c>
      <c r="AA457" s="190" t="str">
        <f>_xlfn.IFNA(IF('M1'!J409&lt;&gt;"",VLOOKUP('M1'!J409,INPUT,IF(X457&lt;0,2,3),FALSE),""),"")</f>
        <v/>
      </c>
      <c r="AB457" s="191" t="str">
        <f t="shared" si="37"/>
        <v/>
      </c>
    </row>
    <row r="458" spans="14:28" ht="13" x14ac:dyDescent="0.15">
      <c r="N458" s="94"/>
      <c r="O458" s="94"/>
      <c r="P458" s="94"/>
      <c r="V458" s="92">
        <f>'M1'!C410</f>
        <v>0</v>
      </c>
      <c r="W458" s="92">
        <f>'M1'!D410</f>
        <v>0</v>
      </c>
      <c r="X458" s="189" t="str">
        <f>_xlfn.IFNA(IF('M1'!E410&lt;&gt;"",VLOOKUP('M1'!E410,RUBRICTYPE,2,FALSE),""),"")</f>
        <v/>
      </c>
      <c r="Y458" s="189" t="str">
        <f t="shared" si="36"/>
        <v/>
      </c>
      <c r="Z458" s="189">
        <f>_xlfn.IFNA(IF('M1'!J410="WAIVED",IF(X458&lt;0,0,X458),0),"")</f>
        <v>0</v>
      </c>
      <c r="AA458" s="190" t="str">
        <f>_xlfn.IFNA(IF('M1'!J410&lt;&gt;"",VLOOKUP('M1'!J410,INPUT,IF(X458&lt;0,2,3),FALSE),""),"")</f>
        <v/>
      </c>
      <c r="AB458" s="191" t="str">
        <f t="shared" si="37"/>
        <v/>
      </c>
    </row>
    <row r="459" spans="14:28" ht="13" x14ac:dyDescent="0.15">
      <c r="N459" s="94"/>
      <c r="O459" s="94"/>
      <c r="P459" s="94"/>
      <c r="V459" s="92">
        <f>'M1'!C411</f>
        <v>0</v>
      </c>
      <c r="W459" s="92">
        <f>'M1'!D411</f>
        <v>0</v>
      </c>
      <c r="X459" s="189" t="str">
        <f>_xlfn.IFNA(IF('M1'!E411&lt;&gt;"",VLOOKUP('M1'!E411,RUBRICTYPE,2,FALSE),""),"")</f>
        <v/>
      </c>
      <c r="Y459" s="189" t="str">
        <f t="shared" si="36"/>
        <v/>
      </c>
      <c r="Z459" s="189">
        <f>_xlfn.IFNA(IF('M1'!J411="WAIVED",IF(X459&lt;0,0,X459),0),"")</f>
        <v>0</v>
      </c>
      <c r="AA459" s="190" t="str">
        <f>_xlfn.IFNA(IF('M1'!J411&lt;&gt;"",VLOOKUP('M1'!J411,INPUT,IF(X459&lt;0,2,3),FALSE),""),"")</f>
        <v/>
      </c>
      <c r="AB459" s="191" t="str">
        <f t="shared" si="37"/>
        <v/>
      </c>
    </row>
    <row r="460" spans="14:28" ht="13" x14ac:dyDescent="0.15">
      <c r="N460" s="94"/>
      <c r="O460" s="94"/>
      <c r="P460" s="94"/>
      <c r="V460" s="92">
        <f>'M1'!C412</f>
        <v>0</v>
      </c>
      <c r="W460" s="92">
        <f>'M1'!D412</f>
        <v>0</v>
      </c>
      <c r="X460" s="189" t="str">
        <f>_xlfn.IFNA(IF('M1'!E412&lt;&gt;"",VLOOKUP('M1'!E412,RUBRICTYPE,2,FALSE),""),"")</f>
        <v/>
      </c>
      <c r="Y460" s="189" t="str">
        <f t="shared" si="36"/>
        <v/>
      </c>
      <c r="Z460" s="189">
        <f>_xlfn.IFNA(IF('M1'!J412="WAIVED",IF(X460&lt;0,0,X460),0),"")</f>
        <v>0</v>
      </c>
      <c r="AA460" s="190" t="str">
        <f>_xlfn.IFNA(IF('M1'!J412&lt;&gt;"",VLOOKUP('M1'!J412,INPUT,IF(X460&lt;0,2,3),FALSE),""),"")</f>
        <v/>
      </c>
      <c r="AB460" s="191" t="str">
        <f t="shared" si="37"/>
        <v/>
      </c>
    </row>
    <row r="461" spans="14:28" ht="13" x14ac:dyDescent="0.15">
      <c r="N461" s="94"/>
      <c r="O461" s="94"/>
      <c r="P461" s="94"/>
      <c r="V461" s="92">
        <f>'M1'!C413</f>
        <v>0</v>
      </c>
      <c r="W461" s="92">
        <f>'M1'!D413</f>
        <v>0</v>
      </c>
      <c r="X461" s="189" t="str">
        <f>_xlfn.IFNA(IF('M1'!E413&lt;&gt;"",VLOOKUP('M1'!E413,RUBRICTYPE,2,FALSE),""),"")</f>
        <v/>
      </c>
      <c r="Y461" s="189" t="str">
        <f t="shared" si="36"/>
        <v/>
      </c>
      <c r="Z461" s="189">
        <f>_xlfn.IFNA(IF('M1'!J413="WAIVED",IF(X461&lt;0,0,X461),0),"")</f>
        <v>0</v>
      </c>
      <c r="AA461" s="190" t="str">
        <f>_xlfn.IFNA(IF('M1'!J413&lt;&gt;"",VLOOKUP('M1'!J413,INPUT,IF(X461&lt;0,2,3),FALSE),""),"")</f>
        <v/>
      </c>
      <c r="AB461" s="191" t="str">
        <f t="shared" si="37"/>
        <v/>
      </c>
    </row>
    <row r="462" spans="14:28" ht="13" x14ac:dyDescent="0.15">
      <c r="N462" s="94"/>
      <c r="O462" s="94"/>
      <c r="P462" s="94"/>
      <c r="V462" s="92">
        <f>'M1'!C414</f>
        <v>0</v>
      </c>
      <c r="W462" s="92">
        <f>'M1'!D414</f>
        <v>0</v>
      </c>
      <c r="X462" s="189" t="str">
        <f>_xlfn.IFNA(IF('M1'!E414&lt;&gt;"",VLOOKUP('M1'!E414,RUBRICTYPE,2,FALSE),""),"")</f>
        <v/>
      </c>
      <c r="Y462" s="189" t="str">
        <f t="shared" si="36"/>
        <v/>
      </c>
      <c r="Z462" s="189">
        <f>_xlfn.IFNA(IF('M1'!J414="WAIVED",IF(X462&lt;0,0,X462),0),"")</f>
        <v>0</v>
      </c>
      <c r="AA462" s="190" t="str">
        <f>_xlfn.IFNA(IF('M1'!J414&lt;&gt;"",VLOOKUP('M1'!J414,INPUT,IF(X462&lt;0,2,3),FALSE),""),"")</f>
        <v/>
      </c>
      <c r="AB462" s="191" t="str">
        <f t="shared" si="37"/>
        <v/>
      </c>
    </row>
    <row r="463" spans="14:28" ht="13" x14ac:dyDescent="0.15">
      <c r="N463" s="94"/>
      <c r="O463" s="94"/>
      <c r="P463" s="94"/>
      <c r="V463" s="92">
        <f>'M1'!C415</f>
        <v>0</v>
      </c>
      <c r="W463" s="92">
        <f>'M1'!D415</f>
        <v>0</v>
      </c>
      <c r="X463" s="189" t="str">
        <f>_xlfn.IFNA(IF('M1'!E415&lt;&gt;"",VLOOKUP('M1'!E415,RUBRICTYPE,2,FALSE),""),"")</f>
        <v/>
      </c>
      <c r="Y463" s="189" t="str">
        <f t="shared" si="36"/>
        <v/>
      </c>
      <c r="Z463" s="189">
        <f>_xlfn.IFNA(IF('M1'!J415="WAIVED",IF(X463&lt;0,0,X463),0),"")</f>
        <v>0</v>
      </c>
      <c r="AA463" s="190" t="str">
        <f>_xlfn.IFNA(IF('M1'!J415&lt;&gt;"",VLOOKUP('M1'!J415,INPUT,IF(X463&lt;0,2,3),FALSE),""),"")</f>
        <v/>
      </c>
      <c r="AB463" s="191" t="str">
        <f t="shared" si="37"/>
        <v/>
      </c>
    </row>
    <row r="464" spans="14:28" ht="13" x14ac:dyDescent="0.15">
      <c r="N464" s="94"/>
      <c r="O464" s="94"/>
      <c r="P464" s="94"/>
      <c r="V464" s="92">
        <f>'M1'!C416</f>
        <v>0</v>
      </c>
      <c r="W464" s="92">
        <f>'M1'!D416</f>
        <v>0</v>
      </c>
      <c r="X464" s="189" t="str">
        <f>_xlfn.IFNA(IF('M1'!E416&lt;&gt;"",VLOOKUP('M1'!E416,RUBRICTYPE,2,FALSE),""),"")</f>
        <v/>
      </c>
      <c r="Y464" s="189" t="str">
        <f t="shared" si="36"/>
        <v/>
      </c>
      <c r="Z464" s="189">
        <f>_xlfn.IFNA(IF('M1'!J416="WAIVED",IF(X464&lt;0,0,X464),0),"")</f>
        <v>0</v>
      </c>
      <c r="AA464" s="190" t="str">
        <f>_xlfn.IFNA(IF('M1'!J416&lt;&gt;"",VLOOKUP('M1'!J416,INPUT,IF(X464&lt;0,2,3),FALSE),""),"")</f>
        <v/>
      </c>
      <c r="AB464" s="191" t="str">
        <f t="shared" si="37"/>
        <v/>
      </c>
    </row>
    <row r="465" spans="14:28" ht="13" x14ac:dyDescent="0.15">
      <c r="N465" s="94"/>
      <c r="O465" s="94"/>
      <c r="P465" s="94"/>
      <c r="V465" s="92">
        <f>'M1'!C417</f>
        <v>0</v>
      </c>
      <c r="W465" s="92">
        <f>'M1'!D417</f>
        <v>0</v>
      </c>
      <c r="X465" s="189" t="str">
        <f>_xlfn.IFNA(IF('M1'!E417&lt;&gt;"",VLOOKUP('M1'!E417,RUBRICTYPE,2,FALSE),""),"")</f>
        <v/>
      </c>
      <c r="Y465" s="189" t="str">
        <f t="shared" si="36"/>
        <v/>
      </c>
      <c r="Z465" s="189">
        <f>_xlfn.IFNA(IF('M1'!J417="WAIVED",IF(X465&lt;0,0,X465),0),"")</f>
        <v>0</v>
      </c>
      <c r="AA465" s="190" t="str">
        <f>_xlfn.IFNA(IF('M1'!J417&lt;&gt;"",VLOOKUP('M1'!J417,INPUT,IF(X465&lt;0,2,3),FALSE),""),"")</f>
        <v/>
      </c>
      <c r="AB465" s="191" t="str">
        <f t="shared" si="37"/>
        <v/>
      </c>
    </row>
    <row r="466" spans="14:28" ht="13" x14ac:dyDescent="0.15">
      <c r="N466" s="94"/>
      <c r="O466" s="94"/>
      <c r="P466" s="94"/>
      <c r="V466" s="92">
        <f>'M1'!C418</f>
        <v>0</v>
      </c>
      <c r="W466" s="92">
        <f>'M1'!D418</f>
        <v>0</v>
      </c>
      <c r="X466" s="189" t="str">
        <f>_xlfn.IFNA(IF('M1'!E418&lt;&gt;"",VLOOKUP('M1'!E418,RUBRICTYPE,2,FALSE),""),"")</f>
        <v/>
      </c>
      <c r="Y466" s="189" t="str">
        <f t="shared" si="36"/>
        <v/>
      </c>
      <c r="Z466" s="189">
        <f>_xlfn.IFNA(IF('M1'!J418="WAIVED",IF(X466&lt;0,0,X466),0),"")</f>
        <v>0</v>
      </c>
      <c r="AA466" s="190" t="str">
        <f>_xlfn.IFNA(IF('M1'!J418&lt;&gt;"",VLOOKUP('M1'!J418,INPUT,IF(X466&lt;0,2,3),FALSE),""),"")</f>
        <v/>
      </c>
      <c r="AB466" s="191" t="str">
        <f t="shared" si="37"/>
        <v/>
      </c>
    </row>
    <row r="467" spans="14:28" ht="13" x14ac:dyDescent="0.15">
      <c r="N467" s="94"/>
      <c r="O467" s="94"/>
      <c r="P467" s="94"/>
      <c r="V467" s="92">
        <f>'M1'!C419</f>
        <v>0</v>
      </c>
      <c r="W467" s="92">
        <f>'M1'!D419</f>
        <v>0</v>
      </c>
      <c r="X467" s="189" t="str">
        <f>_xlfn.IFNA(IF('M1'!E419&lt;&gt;"",VLOOKUP('M1'!E419,RUBRICTYPE,2,FALSE),""),"")</f>
        <v/>
      </c>
      <c r="Y467" s="189" t="str">
        <f t="shared" ref="Y467:Y527" si="38">_xlfn.IFNA(IF(X467&gt;0,X467,0),"")</f>
        <v/>
      </c>
      <c r="Z467" s="189">
        <f>_xlfn.IFNA(IF('M1'!J419="WAIVED",IF(X467&lt;0,0,X467),0),"")</f>
        <v>0</v>
      </c>
      <c r="AA467" s="190" t="str">
        <f>_xlfn.IFNA(IF('M1'!J419&lt;&gt;"",VLOOKUP('M1'!J419,INPUT,IF(X467&lt;0,2,3),FALSE),""),"")</f>
        <v/>
      </c>
      <c r="AB467" s="191" t="str">
        <f t="shared" ref="AB467:AB527" si="39">_xlfn.IFNA(IF(X467&lt;&gt;"",X467*AA467,""),"")</f>
        <v/>
      </c>
    </row>
    <row r="468" spans="14:28" ht="13" x14ac:dyDescent="0.15">
      <c r="N468" s="94"/>
      <c r="O468" s="94"/>
      <c r="P468" s="94"/>
      <c r="V468" s="92">
        <f>'M1'!C420</f>
        <v>0</v>
      </c>
      <c r="W468" s="92">
        <f>'M1'!D420</f>
        <v>0</v>
      </c>
      <c r="X468" s="189" t="str">
        <f>_xlfn.IFNA(IF('M1'!E420&lt;&gt;"",VLOOKUP('M1'!E420,RUBRICTYPE,2,FALSE),""),"")</f>
        <v/>
      </c>
      <c r="Y468" s="189" t="str">
        <f t="shared" si="38"/>
        <v/>
      </c>
      <c r="Z468" s="189">
        <f>_xlfn.IFNA(IF('M1'!J420="WAIVED",IF(X468&lt;0,0,X468),0),"")</f>
        <v>0</v>
      </c>
      <c r="AA468" s="190" t="str">
        <f>_xlfn.IFNA(IF('M1'!J420&lt;&gt;"",VLOOKUP('M1'!J420,INPUT,IF(X468&lt;0,2,3),FALSE),""),"")</f>
        <v/>
      </c>
      <c r="AB468" s="191" t="str">
        <f t="shared" si="39"/>
        <v/>
      </c>
    </row>
    <row r="469" spans="14:28" ht="13" x14ac:dyDescent="0.15">
      <c r="N469" s="94"/>
      <c r="O469" s="94"/>
      <c r="P469" s="94"/>
      <c r="V469" s="92">
        <f>'M1'!C421</f>
        <v>0</v>
      </c>
      <c r="W469" s="92">
        <f>'M1'!D421</f>
        <v>0</v>
      </c>
      <c r="X469" s="189" t="str">
        <f>_xlfn.IFNA(IF('M1'!E421&lt;&gt;"",VLOOKUP('M1'!E421,RUBRICTYPE,2,FALSE),""),"")</f>
        <v/>
      </c>
      <c r="Y469" s="189" t="str">
        <f t="shared" si="38"/>
        <v/>
      </c>
      <c r="Z469" s="189">
        <f>_xlfn.IFNA(IF('M1'!J421="WAIVED",IF(X469&lt;0,0,X469),0),"")</f>
        <v>0</v>
      </c>
      <c r="AA469" s="190" t="str">
        <f>_xlfn.IFNA(IF('M1'!J421&lt;&gt;"",VLOOKUP('M1'!J421,INPUT,IF(X469&lt;0,2,3),FALSE),""),"")</f>
        <v/>
      </c>
      <c r="AB469" s="191" t="str">
        <f t="shared" si="39"/>
        <v/>
      </c>
    </row>
    <row r="470" spans="14:28" ht="13" x14ac:dyDescent="0.15">
      <c r="N470" s="94"/>
      <c r="O470" s="94"/>
      <c r="P470" s="94"/>
      <c r="V470" s="92">
        <f>'M1'!C422</f>
        <v>0</v>
      </c>
      <c r="W470" s="92">
        <f>'M1'!D422</f>
        <v>0</v>
      </c>
      <c r="X470" s="189" t="str">
        <f>_xlfn.IFNA(IF('M1'!E422&lt;&gt;"",VLOOKUP('M1'!E422,RUBRICTYPE,2,FALSE),""),"")</f>
        <v/>
      </c>
      <c r="Y470" s="189" t="str">
        <f t="shared" si="38"/>
        <v/>
      </c>
      <c r="Z470" s="189">
        <f>_xlfn.IFNA(IF('M1'!J422="WAIVED",IF(X470&lt;0,0,X470),0),"")</f>
        <v>0</v>
      </c>
      <c r="AA470" s="190" t="str">
        <f>_xlfn.IFNA(IF('M1'!J422&lt;&gt;"",VLOOKUP('M1'!J422,INPUT,IF(X470&lt;0,2,3),FALSE),""),"")</f>
        <v/>
      </c>
      <c r="AB470" s="191" t="str">
        <f t="shared" si="39"/>
        <v/>
      </c>
    </row>
    <row r="471" spans="14:28" ht="13" x14ac:dyDescent="0.15">
      <c r="N471" s="94"/>
      <c r="O471" s="94"/>
      <c r="P471" s="94"/>
      <c r="V471" s="92">
        <f>'M1'!C423</f>
        <v>0</v>
      </c>
      <c r="W471" s="92">
        <f>'M1'!D423</f>
        <v>0</v>
      </c>
      <c r="X471" s="189" t="str">
        <f>_xlfn.IFNA(IF('M1'!E423&lt;&gt;"",VLOOKUP('M1'!E423,RUBRICTYPE,2,FALSE),""),"")</f>
        <v/>
      </c>
      <c r="Y471" s="189" t="str">
        <f t="shared" si="38"/>
        <v/>
      </c>
      <c r="Z471" s="189">
        <f>_xlfn.IFNA(IF('M1'!J423="WAIVED",IF(X471&lt;0,0,X471),0),"")</f>
        <v>0</v>
      </c>
      <c r="AA471" s="190" t="str">
        <f>_xlfn.IFNA(IF('M1'!J423&lt;&gt;"",VLOOKUP('M1'!J423,INPUT,IF(X471&lt;0,2,3),FALSE),""),"")</f>
        <v/>
      </c>
      <c r="AB471" s="191" t="str">
        <f t="shared" si="39"/>
        <v/>
      </c>
    </row>
    <row r="472" spans="14:28" ht="13" x14ac:dyDescent="0.15">
      <c r="N472" s="94"/>
      <c r="O472" s="94"/>
      <c r="P472" s="94"/>
      <c r="V472" s="92">
        <f>'M1'!C424</f>
        <v>0</v>
      </c>
      <c r="W472" s="92">
        <f>'M1'!D424</f>
        <v>0</v>
      </c>
      <c r="X472" s="189" t="str">
        <f>_xlfn.IFNA(IF('M1'!E424&lt;&gt;"",VLOOKUP('M1'!E424,RUBRICTYPE,2,FALSE),""),"")</f>
        <v/>
      </c>
      <c r="Y472" s="189" t="str">
        <f t="shared" si="38"/>
        <v/>
      </c>
      <c r="Z472" s="189">
        <f>_xlfn.IFNA(IF('M1'!J424="WAIVED",IF(X472&lt;0,0,X472),0),"")</f>
        <v>0</v>
      </c>
      <c r="AA472" s="190" t="str">
        <f>_xlfn.IFNA(IF('M1'!J424&lt;&gt;"",VLOOKUP('M1'!J424,INPUT,IF(X472&lt;0,2,3),FALSE),""),"")</f>
        <v/>
      </c>
      <c r="AB472" s="191" t="str">
        <f t="shared" si="39"/>
        <v/>
      </c>
    </row>
    <row r="473" spans="14:28" ht="13" x14ac:dyDescent="0.15">
      <c r="N473" s="94"/>
      <c r="O473" s="94"/>
      <c r="P473" s="94"/>
      <c r="V473" s="92">
        <f>'M1'!C425</f>
        <v>0</v>
      </c>
      <c r="W473" s="92">
        <f>'M1'!D425</f>
        <v>0</v>
      </c>
      <c r="X473" s="189" t="str">
        <f>_xlfn.IFNA(IF('M1'!E425&lt;&gt;"",VLOOKUP('M1'!E425,RUBRICTYPE,2,FALSE),""),"")</f>
        <v/>
      </c>
      <c r="Y473" s="189" t="str">
        <f t="shared" si="38"/>
        <v/>
      </c>
      <c r="Z473" s="189">
        <f>_xlfn.IFNA(IF('M1'!J425="WAIVED",IF(X473&lt;0,0,X473),0),"")</f>
        <v>0</v>
      </c>
      <c r="AA473" s="190" t="str">
        <f>_xlfn.IFNA(IF('M1'!J425&lt;&gt;"",VLOOKUP('M1'!J425,INPUT,IF(X473&lt;0,2,3),FALSE),""),"")</f>
        <v/>
      </c>
      <c r="AB473" s="191" t="str">
        <f t="shared" si="39"/>
        <v/>
      </c>
    </row>
    <row r="474" spans="14:28" ht="13" x14ac:dyDescent="0.2">
      <c r="V474" s="92">
        <f>'M1'!C426</f>
        <v>0</v>
      </c>
      <c r="W474" s="92">
        <f>'M1'!D426</f>
        <v>0</v>
      </c>
      <c r="X474" s="189" t="str">
        <f>_xlfn.IFNA(IF('M1'!E426&lt;&gt;"",VLOOKUP('M1'!E426,RUBRICTYPE,2,FALSE),""),"")</f>
        <v/>
      </c>
      <c r="Y474" s="189" t="str">
        <f t="shared" si="38"/>
        <v/>
      </c>
      <c r="Z474" s="189">
        <f>_xlfn.IFNA(IF('M1'!J426="WAIVED",IF(X474&lt;0,0,X474),0),"")</f>
        <v>0</v>
      </c>
      <c r="AA474" s="190" t="str">
        <f>_xlfn.IFNA(IF('M1'!J426&lt;&gt;"",VLOOKUP('M1'!J426,INPUT,IF(X474&lt;0,2,3),FALSE),""),"")</f>
        <v/>
      </c>
      <c r="AB474" s="191" t="str">
        <f t="shared" si="39"/>
        <v/>
      </c>
    </row>
    <row r="475" spans="14:28" ht="13" x14ac:dyDescent="0.2">
      <c r="V475" s="92">
        <f>'M1'!C427</f>
        <v>0</v>
      </c>
      <c r="W475" s="92">
        <f>'M1'!D427</f>
        <v>0</v>
      </c>
      <c r="X475" s="189" t="str">
        <f>_xlfn.IFNA(IF('M1'!E427&lt;&gt;"",VLOOKUP('M1'!E427,RUBRICTYPE,2,FALSE),""),"")</f>
        <v/>
      </c>
      <c r="Y475" s="189" t="str">
        <f t="shared" si="38"/>
        <v/>
      </c>
      <c r="Z475" s="189">
        <f>_xlfn.IFNA(IF('M1'!J427="WAIVED",IF(X475&lt;0,0,X475),0),"")</f>
        <v>0</v>
      </c>
      <c r="AA475" s="190" t="str">
        <f>_xlfn.IFNA(IF('M1'!J427&lt;&gt;"",VLOOKUP('M1'!J427,INPUT,IF(X475&lt;0,2,3),FALSE),""),"")</f>
        <v/>
      </c>
      <c r="AB475" s="191" t="str">
        <f t="shared" si="39"/>
        <v/>
      </c>
    </row>
    <row r="476" spans="14:28" ht="13" x14ac:dyDescent="0.2">
      <c r="V476" s="92">
        <f>'M1'!C428</f>
        <v>0</v>
      </c>
      <c r="W476" s="92">
        <f>'M1'!D428</f>
        <v>0</v>
      </c>
      <c r="X476" s="189" t="str">
        <f>_xlfn.IFNA(IF('M1'!E428&lt;&gt;"",VLOOKUP('M1'!E428,RUBRICTYPE,2,FALSE),""),"")</f>
        <v/>
      </c>
      <c r="Y476" s="189" t="str">
        <f t="shared" si="38"/>
        <v/>
      </c>
      <c r="Z476" s="189">
        <f>_xlfn.IFNA(IF('M1'!J428="WAIVED",IF(X476&lt;0,0,X476),0),"")</f>
        <v>0</v>
      </c>
      <c r="AA476" s="190" t="str">
        <f>_xlfn.IFNA(IF('M1'!J428&lt;&gt;"",VLOOKUP('M1'!J428,INPUT,IF(X476&lt;0,2,3),FALSE),""),"")</f>
        <v/>
      </c>
      <c r="AB476" s="191" t="str">
        <f t="shared" si="39"/>
        <v/>
      </c>
    </row>
    <row r="477" spans="14:28" ht="13" x14ac:dyDescent="0.2">
      <c r="V477" s="92">
        <f>'M1'!C429</f>
        <v>0</v>
      </c>
      <c r="W477" s="92">
        <f>'M1'!D429</f>
        <v>0</v>
      </c>
      <c r="X477" s="189" t="str">
        <f>_xlfn.IFNA(IF('M1'!E429&lt;&gt;"",VLOOKUP('M1'!E429,RUBRICTYPE,2,FALSE),""),"")</f>
        <v/>
      </c>
      <c r="Y477" s="189" t="str">
        <f t="shared" si="38"/>
        <v/>
      </c>
      <c r="Z477" s="189">
        <f>_xlfn.IFNA(IF('M1'!J429="WAIVED",IF(X477&lt;0,0,X477),0),"")</f>
        <v>0</v>
      </c>
      <c r="AA477" s="190" t="str">
        <f>_xlfn.IFNA(IF('M1'!J429&lt;&gt;"",VLOOKUP('M1'!J429,INPUT,IF(X477&lt;0,2,3),FALSE),""),"")</f>
        <v/>
      </c>
      <c r="AB477" s="191" t="str">
        <f t="shared" si="39"/>
        <v/>
      </c>
    </row>
    <row r="478" spans="14:28" ht="13" x14ac:dyDescent="0.2">
      <c r="V478" s="92">
        <f>'M1'!C430</f>
        <v>0</v>
      </c>
      <c r="W478" s="92">
        <f>'M1'!D430</f>
        <v>0</v>
      </c>
      <c r="X478" s="189" t="str">
        <f>_xlfn.IFNA(IF('M1'!E430&lt;&gt;"",VLOOKUP('M1'!E430,RUBRICTYPE,2,FALSE),""),"")</f>
        <v/>
      </c>
      <c r="Y478" s="189" t="str">
        <f t="shared" si="38"/>
        <v/>
      </c>
      <c r="Z478" s="189">
        <f>_xlfn.IFNA(IF('M1'!J430="WAIVED",IF(X478&lt;0,0,X478),0),"")</f>
        <v>0</v>
      </c>
      <c r="AA478" s="190" t="str">
        <f>_xlfn.IFNA(IF('M1'!J430&lt;&gt;"",VLOOKUP('M1'!J430,INPUT,IF(X478&lt;0,2,3),FALSE),""),"")</f>
        <v/>
      </c>
      <c r="AB478" s="191" t="str">
        <f t="shared" si="39"/>
        <v/>
      </c>
    </row>
    <row r="479" spans="14:28" ht="13" x14ac:dyDescent="0.2">
      <c r="V479" s="92">
        <f>'M1'!C431</f>
        <v>0</v>
      </c>
      <c r="W479" s="92">
        <f>'M1'!D431</f>
        <v>0</v>
      </c>
      <c r="X479" s="189" t="str">
        <f>_xlfn.IFNA(IF('M1'!E431&lt;&gt;"",VLOOKUP('M1'!E431,RUBRICTYPE,2,FALSE),""),"")</f>
        <v/>
      </c>
      <c r="Y479" s="189" t="str">
        <f t="shared" si="38"/>
        <v/>
      </c>
      <c r="Z479" s="189">
        <f>_xlfn.IFNA(IF('M1'!J431="WAIVED",IF(X479&lt;0,0,X479),0),"")</f>
        <v>0</v>
      </c>
      <c r="AA479" s="190" t="str">
        <f>_xlfn.IFNA(IF('M1'!J431&lt;&gt;"",VLOOKUP('M1'!J431,INPUT,IF(X479&lt;0,2,3),FALSE),""),"")</f>
        <v/>
      </c>
      <c r="AB479" s="191" t="str">
        <f t="shared" si="39"/>
        <v/>
      </c>
    </row>
    <row r="480" spans="14:28" ht="13" x14ac:dyDescent="0.2">
      <c r="V480" s="92">
        <f>'M1'!C432</f>
        <v>0</v>
      </c>
      <c r="W480" s="92">
        <f>'M1'!D432</f>
        <v>0</v>
      </c>
      <c r="X480" s="189" t="str">
        <f>_xlfn.IFNA(IF('M1'!E432&lt;&gt;"",VLOOKUP('M1'!E432,RUBRICTYPE,2,FALSE),""),"")</f>
        <v/>
      </c>
      <c r="Y480" s="189" t="str">
        <f t="shared" si="38"/>
        <v/>
      </c>
      <c r="Z480" s="189">
        <f>_xlfn.IFNA(IF('M1'!J432="WAIVED",IF(X480&lt;0,0,X480),0),"")</f>
        <v>0</v>
      </c>
      <c r="AA480" s="190" t="str">
        <f>_xlfn.IFNA(IF('M1'!J432&lt;&gt;"",VLOOKUP('M1'!J432,INPUT,IF(X480&lt;0,2,3),FALSE),""),"")</f>
        <v/>
      </c>
      <c r="AB480" s="191" t="str">
        <f t="shared" si="39"/>
        <v/>
      </c>
    </row>
    <row r="481" spans="22:28" ht="13" x14ac:dyDescent="0.2">
      <c r="V481" s="92">
        <f>'M1'!C433</f>
        <v>0</v>
      </c>
      <c r="W481" s="92">
        <f>'M1'!D433</f>
        <v>0</v>
      </c>
      <c r="X481" s="189" t="str">
        <f>_xlfn.IFNA(IF('M1'!E433&lt;&gt;"",VLOOKUP('M1'!E433,RUBRICTYPE,2,FALSE),""),"")</f>
        <v/>
      </c>
      <c r="Y481" s="189" t="str">
        <f t="shared" si="38"/>
        <v/>
      </c>
      <c r="Z481" s="189">
        <f>_xlfn.IFNA(IF('M1'!J433="WAIVED",IF(X481&lt;0,0,X481),0),"")</f>
        <v>0</v>
      </c>
      <c r="AA481" s="190" t="str">
        <f>_xlfn.IFNA(IF('M1'!J433&lt;&gt;"",VLOOKUP('M1'!J433,INPUT,IF(X481&lt;0,2,3),FALSE),""),"")</f>
        <v/>
      </c>
      <c r="AB481" s="191" t="str">
        <f t="shared" si="39"/>
        <v/>
      </c>
    </row>
    <row r="482" spans="22:28" ht="13" x14ac:dyDescent="0.2">
      <c r="V482" s="92">
        <f>'M1'!C434</f>
        <v>0</v>
      </c>
      <c r="W482" s="92">
        <f>'M1'!D434</f>
        <v>0</v>
      </c>
      <c r="X482" s="189" t="str">
        <f>_xlfn.IFNA(IF('M1'!E434&lt;&gt;"",VLOOKUP('M1'!E434,RUBRICTYPE,2,FALSE),""),"")</f>
        <v/>
      </c>
      <c r="Y482" s="189" t="str">
        <f t="shared" si="38"/>
        <v/>
      </c>
      <c r="Z482" s="189">
        <f>_xlfn.IFNA(IF('M1'!J434="WAIVED",IF(X482&lt;0,0,X482),0),"")</f>
        <v>0</v>
      </c>
      <c r="AA482" s="190" t="str">
        <f>_xlfn.IFNA(IF('M1'!J434&lt;&gt;"",VLOOKUP('M1'!J434,INPUT,IF(X482&lt;0,2,3),FALSE),""),"")</f>
        <v/>
      </c>
      <c r="AB482" s="191" t="str">
        <f t="shared" si="39"/>
        <v/>
      </c>
    </row>
    <row r="483" spans="22:28" ht="13" x14ac:dyDescent="0.2">
      <c r="V483" s="92">
        <f>'M1'!C435</f>
        <v>0</v>
      </c>
      <c r="W483" s="92">
        <f>'M1'!D435</f>
        <v>0</v>
      </c>
      <c r="X483" s="189" t="str">
        <f>_xlfn.IFNA(IF('M1'!E435&lt;&gt;"",VLOOKUP('M1'!E435,RUBRICTYPE,2,FALSE),""),"")</f>
        <v/>
      </c>
      <c r="Y483" s="189" t="str">
        <f t="shared" si="38"/>
        <v/>
      </c>
      <c r="Z483" s="189">
        <f>_xlfn.IFNA(IF('M1'!J435="WAIVED",IF(X483&lt;0,0,X483),0),"")</f>
        <v>0</v>
      </c>
      <c r="AA483" s="190" t="str">
        <f>_xlfn.IFNA(IF('M1'!J435&lt;&gt;"",VLOOKUP('M1'!J435,INPUT,IF(X483&lt;0,2,3),FALSE),""),"")</f>
        <v/>
      </c>
      <c r="AB483" s="191" t="str">
        <f t="shared" si="39"/>
        <v/>
      </c>
    </row>
    <row r="484" spans="22:28" ht="13" x14ac:dyDescent="0.2">
      <c r="V484" s="92">
        <f>'M1'!C436</f>
        <v>0</v>
      </c>
      <c r="W484" s="92">
        <f>'M1'!D436</f>
        <v>0</v>
      </c>
      <c r="X484" s="189" t="str">
        <f>_xlfn.IFNA(IF('M1'!E436&lt;&gt;"",VLOOKUP('M1'!E436,RUBRICTYPE,2,FALSE),""),"")</f>
        <v/>
      </c>
      <c r="Y484" s="189" t="str">
        <f t="shared" si="38"/>
        <v/>
      </c>
      <c r="Z484" s="189">
        <f>_xlfn.IFNA(IF('M1'!J436="WAIVED",IF(X484&lt;0,0,X484),0),"")</f>
        <v>0</v>
      </c>
      <c r="AA484" s="190" t="str">
        <f>_xlfn.IFNA(IF('M1'!J436&lt;&gt;"",VLOOKUP('M1'!J436,INPUT,IF(X484&lt;0,2,3),FALSE),""),"")</f>
        <v/>
      </c>
      <c r="AB484" s="191" t="str">
        <f t="shared" si="39"/>
        <v/>
      </c>
    </row>
    <row r="485" spans="22:28" ht="13" x14ac:dyDescent="0.2">
      <c r="V485" s="92">
        <f>'M1'!C437</f>
        <v>0</v>
      </c>
      <c r="W485" s="92">
        <f>'M1'!D437</f>
        <v>0</v>
      </c>
      <c r="X485" s="189" t="str">
        <f>_xlfn.IFNA(IF('M1'!E437&lt;&gt;"",VLOOKUP('M1'!E437,RUBRICTYPE,2,FALSE),""),"")</f>
        <v/>
      </c>
      <c r="Y485" s="189" t="str">
        <f t="shared" si="38"/>
        <v/>
      </c>
      <c r="Z485" s="189">
        <f>_xlfn.IFNA(IF('M1'!J437="WAIVED",IF(X485&lt;0,0,X485),0),"")</f>
        <v>0</v>
      </c>
      <c r="AA485" s="190" t="str">
        <f>_xlfn.IFNA(IF('M1'!J437&lt;&gt;"",VLOOKUP('M1'!J437,INPUT,IF(X485&lt;0,2,3),FALSE),""),"")</f>
        <v/>
      </c>
      <c r="AB485" s="191" t="str">
        <f t="shared" si="39"/>
        <v/>
      </c>
    </row>
    <row r="486" spans="22:28" ht="13" x14ac:dyDescent="0.2">
      <c r="V486" s="92">
        <f>'M1'!C438</f>
        <v>0</v>
      </c>
      <c r="W486" s="92">
        <f>'M1'!D438</f>
        <v>0</v>
      </c>
      <c r="X486" s="189" t="str">
        <f>_xlfn.IFNA(IF('M1'!E438&lt;&gt;"",VLOOKUP('M1'!E438,RUBRICTYPE,2,FALSE),""),"")</f>
        <v/>
      </c>
      <c r="Y486" s="189" t="str">
        <f t="shared" si="38"/>
        <v/>
      </c>
      <c r="Z486" s="189">
        <f>_xlfn.IFNA(IF('M1'!J438="WAIVED",IF(X486&lt;0,0,X486),0),"")</f>
        <v>0</v>
      </c>
      <c r="AA486" s="190" t="str">
        <f>_xlfn.IFNA(IF('M1'!J438&lt;&gt;"",VLOOKUP('M1'!J438,INPUT,IF(X486&lt;0,2,3),FALSE),""),"")</f>
        <v/>
      </c>
      <c r="AB486" s="191" t="str">
        <f t="shared" si="39"/>
        <v/>
      </c>
    </row>
    <row r="487" spans="22:28" ht="13" x14ac:dyDescent="0.2">
      <c r="V487" s="92">
        <f>'M1'!C439</f>
        <v>0</v>
      </c>
      <c r="W487" s="92">
        <f>'M1'!D439</f>
        <v>0</v>
      </c>
      <c r="X487" s="189" t="str">
        <f>_xlfn.IFNA(IF('M1'!E439&lt;&gt;"",VLOOKUP('M1'!E439,RUBRICTYPE,2,FALSE),""),"")</f>
        <v/>
      </c>
      <c r="Y487" s="189" t="str">
        <f t="shared" si="38"/>
        <v/>
      </c>
      <c r="Z487" s="189">
        <f>_xlfn.IFNA(IF('M1'!J439="WAIVED",IF(X487&lt;0,0,X487),0),"")</f>
        <v>0</v>
      </c>
      <c r="AA487" s="190" t="str">
        <f>_xlfn.IFNA(IF('M1'!J439&lt;&gt;"",VLOOKUP('M1'!J439,INPUT,IF(X487&lt;0,2,3),FALSE),""),"")</f>
        <v/>
      </c>
      <c r="AB487" s="191" t="str">
        <f t="shared" si="39"/>
        <v/>
      </c>
    </row>
    <row r="488" spans="22:28" ht="13" x14ac:dyDescent="0.2">
      <c r="V488" s="92">
        <f>'M1'!C440</f>
        <v>0</v>
      </c>
      <c r="W488" s="92">
        <f>'M1'!D440</f>
        <v>0</v>
      </c>
      <c r="X488" s="189" t="str">
        <f>_xlfn.IFNA(IF('M1'!E440&lt;&gt;"",VLOOKUP('M1'!E440,RUBRICTYPE,2,FALSE),""),"")</f>
        <v/>
      </c>
      <c r="Y488" s="189" t="str">
        <f t="shared" si="38"/>
        <v/>
      </c>
      <c r="Z488" s="189">
        <f>_xlfn.IFNA(IF('M1'!J440="WAIVED",IF(X488&lt;0,0,X488),0),"")</f>
        <v>0</v>
      </c>
      <c r="AA488" s="190" t="str">
        <f>_xlfn.IFNA(IF('M1'!J440&lt;&gt;"",VLOOKUP('M1'!J440,INPUT,IF(X488&lt;0,2,3),FALSE),""),"")</f>
        <v/>
      </c>
      <c r="AB488" s="191" t="str">
        <f t="shared" si="39"/>
        <v/>
      </c>
    </row>
    <row r="489" spans="22:28" ht="13" x14ac:dyDescent="0.2">
      <c r="V489" s="92">
        <f>'M1'!C441</f>
        <v>0</v>
      </c>
      <c r="W489" s="92">
        <f>'M1'!D441</f>
        <v>0</v>
      </c>
      <c r="X489" s="189" t="str">
        <f>_xlfn.IFNA(IF('M1'!E441&lt;&gt;"",VLOOKUP('M1'!E441,RUBRICTYPE,2,FALSE),""),"")</f>
        <v/>
      </c>
      <c r="Y489" s="189" t="str">
        <f t="shared" si="38"/>
        <v/>
      </c>
      <c r="Z489" s="189">
        <f>_xlfn.IFNA(IF('M1'!J441="WAIVED",IF(X489&lt;0,0,X489),0),"")</f>
        <v>0</v>
      </c>
      <c r="AA489" s="190" t="str">
        <f>_xlfn.IFNA(IF('M1'!J441&lt;&gt;"",VLOOKUP('M1'!J441,INPUT,IF(X489&lt;0,2,3),FALSE),""),"")</f>
        <v/>
      </c>
      <c r="AB489" s="191" t="str">
        <f t="shared" si="39"/>
        <v/>
      </c>
    </row>
    <row r="490" spans="22:28" ht="13" x14ac:dyDescent="0.2">
      <c r="V490" s="92">
        <f>'M1'!C442</f>
        <v>0</v>
      </c>
      <c r="W490" s="92">
        <f>'M1'!D442</f>
        <v>0</v>
      </c>
      <c r="X490" s="189" t="str">
        <f>_xlfn.IFNA(IF('M1'!E442&lt;&gt;"",VLOOKUP('M1'!E442,RUBRICTYPE,2,FALSE),""),"")</f>
        <v/>
      </c>
      <c r="Y490" s="189" t="str">
        <f t="shared" si="38"/>
        <v/>
      </c>
      <c r="Z490" s="189">
        <f>_xlfn.IFNA(IF('M1'!J442="WAIVED",IF(X490&lt;0,0,X490),0),"")</f>
        <v>0</v>
      </c>
      <c r="AA490" s="190" t="str">
        <f>_xlfn.IFNA(IF('M1'!J442&lt;&gt;"",VLOOKUP('M1'!J442,INPUT,IF(X490&lt;0,2,3),FALSE),""),"")</f>
        <v/>
      </c>
      <c r="AB490" s="191" t="str">
        <f t="shared" si="39"/>
        <v/>
      </c>
    </row>
    <row r="491" spans="22:28" ht="13" x14ac:dyDescent="0.2">
      <c r="V491" s="92">
        <f>'M1'!C443</f>
        <v>0</v>
      </c>
      <c r="W491" s="92">
        <f>'M1'!D443</f>
        <v>0</v>
      </c>
      <c r="X491" s="189" t="str">
        <f>_xlfn.IFNA(IF('M1'!E443&lt;&gt;"",VLOOKUP('M1'!E443,RUBRICTYPE,2,FALSE),""),"")</f>
        <v/>
      </c>
      <c r="Y491" s="189" t="str">
        <f t="shared" si="38"/>
        <v/>
      </c>
      <c r="Z491" s="189">
        <f>_xlfn.IFNA(IF('M1'!J443="WAIVED",IF(X491&lt;0,0,X491),0),"")</f>
        <v>0</v>
      </c>
      <c r="AA491" s="190" t="str">
        <f>_xlfn.IFNA(IF('M1'!J443&lt;&gt;"",VLOOKUP('M1'!J443,INPUT,IF(X491&lt;0,2,3),FALSE),""),"")</f>
        <v/>
      </c>
      <c r="AB491" s="191" t="str">
        <f t="shared" si="39"/>
        <v/>
      </c>
    </row>
    <row r="492" spans="22:28" ht="13" x14ac:dyDescent="0.2">
      <c r="V492" s="92">
        <f>'M1'!C444</f>
        <v>0</v>
      </c>
      <c r="W492" s="92">
        <f>'M1'!D444</f>
        <v>0</v>
      </c>
      <c r="X492" s="189" t="str">
        <f>_xlfn.IFNA(IF('M1'!E444&lt;&gt;"",VLOOKUP('M1'!E444,RUBRICTYPE,2,FALSE),""),"")</f>
        <v/>
      </c>
      <c r="Y492" s="189" t="str">
        <f t="shared" si="38"/>
        <v/>
      </c>
      <c r="Z492" s="189">
        <f>_xlfn.IFNA(IF('M1'!J444="WAIVED",IF(X492&lt;0,0,X492),0),"")</f>
        <v>0</v>
      </c>
      <c r="AA492" s="190" t="str">
        <f>_xlfn.IFNA(IF('M1'!J444&lt;&gt;"",VLOOKUP('M1'!J444,INPUT,IF(X492&lt;0,2,3),FALSE),""),"")</f>
        <v/>
      </c>
      <c r="AB492" s="191" t="str">
        <f t="shared" si="39"/>
        <v/>
      </c>
    </row>
    <row r="493" spans="22:28" ht="13" x14ac:dyDescent="0.2">
      <c r="V493" s="92">
        <f>'M1'!C445</f>
        <v>0</v>
      </c>
      <c r="W493" s="92">
        <f>'M1'!D445</f>
        <v>0</v>
      </c>
      <c r="X493" s="189" t="str">
        <f>_xlfn.IFNA(IF('M1'!E445&lt;&gt;"",VLOOKUP('M1'!E445,RUBRICTYPE,2,FALSE),""),"")</f>
        <v/>
      </c>
      <c r="Y493" s="189" t="str">
        <f t="shared" si="38"/>
        <v/>
      </c>
      <c r="Z493" s="189">
        <f>_xlfn.IFNA(IF('M1'!J445="WAIVED",IF(X493&lt;0,0,X493),0),"")</f>
        <v>0</v>
      </c>
      <c r="AA493" s="190" t="str">
        <f>_xlfn.IFNA(IF('M1'!J445&lt;&gt;"",VLOOKUP('M1'!J445,INPUT,IF(X493&lt;0,2,3),FALSE),""),"")</f>
        <v/>
      </c>
      <c r="AB493" s="191" t="str">
        <f t="shared" si="39"/>
        <v/>
      </c>
    </row>
    <row r="494" spans="22:28" ht="13" x14ac:dyDescent="0.2">
      <c r="V494" s="92">
        <f>'M1'!C446</f>
        <v>0</v>
      </c>
      <c r="W494" s="92">
        <f>'M1'!D446</f>
        <v>0</v>
      </c>
      <c r="X494" s="189" t="str">
        <f>_xlfn.IFNA(IF('M1'!E446&lt;&gt;"",VLOOKUP('M1'!E446,RUBRICTYPE,2,FALSE),""),"")</f>
        <v/>
      </c>
      <c r="Y494" s="189" t="str">
        <f t="shared" si="38"/>
        <v/>
      </c>
      <c r="Z494" s="189">
        <f>_xlfn.IFNA(IF('M1'!J446="WAIVED",IF(X494&lt;0,0,X494),0),"")</f>
        <v>0</v>
      </c>
      <c r="AA494" s="190" t="str">
        <f>_xlfn.IFNA(IF('M1'!J446&lt;&gt;"",VLOOKUP('M1'!J446,INPUT,IF(X494&lt;0,2,3),FALSE),""),"")</f>
        <v/>
      </c>
      <c r="AB494" s="191" t="str">
        <f t="shared" si="39"/>
        <v/>
      </c>
    </row>
    <row r="495" spans="22:28" ht="13" x14ac:dyDescent="0.2">
      <c r="V495" s="92">
        <f>'M1'!C447</f>
        <v>0</v>
      </c>
      <c r="W495" s="92">
        <f>'M1'!D447</f>
        <v>0</v>
      </c>
      <c r="X495" s="189" t="str">
        <f>_xlfn.IFNA(IF('M1'!E447&lt;&gt;"",VLOOKUP('M1'!E447,RUBRICTYPE,2,FALSE),""),"")</f>
        <v/>
      </c>
      <c r="Y495" s="189" t="str">
        <f t="shared" si="38"/>
        <v/>
      </c>
      <c r="Z495" s="189">
        <f>_xlfn.IFNA(IF('M1'!J447="WAIVED",IF(X495&lt;0,0,X495),0),"")</f>
        <v>0</v>
      </c>
      <c r="AA495" s="190" t="str">
        <f>_xlfn.IFNA(IF('M1'!J447&lt;&gt;"",VLOOKUP('M1'!J447,INPUT,IF(X495&lt;0,2,3),FALSE),""),"")</f>
        <v/>
      </c>
      <c r="AB495" s="191" t="str">
        <f t="shared" si="39"/>
        <v/>
      </c>
    </row>
    <row r="496" spans="22:28" ht="13" x14ac:dyDescent="0.2">
      <c r="V496" s="92">
        <f>'M1'!C448</f>
        <v>0</v>
      </c>
      <c r="W496" s="92">
        <f>'M1'!D448</f>
        <v>0</v>
      </c>
      <c r="X496" s="189" t="str">
        <f>_xlfn.IFNA(IF('M1'!E448&lt;&gt;"",VLOOKUP('M1'!E448,RUBRICTYPE,2,FALSE),""),"")</f>
        <v/>
      </c>
      <c r="Y496" s="189" t="str">
        <f t="shared" si="38"/>
        <v/>
      </c>
      <c r="Z496" s="189">
        <f>_xlfn.IFNA(IF('M1'!J448="WAIVED",IF(X496&lt;0,0,X496),0),"")</f>
        <v>0</v>
      </c>
      <c r="AA496" s="190" t="str">
        <f>_xlfn.IFNA(IF('M1'!J448&lt;&gt;"",VLOOKUP('M1'!J448,INPUT,IF(X496&lt;0,2,3),FALSE),""),"")</f>
        <v/>
      </c>
      <c r="AB496" s="191" t="str">
        <f t="shared" si="39"/>
        <v/>
      </c>
    </row>
    <row r="497" spans="22:28" ht="13" x14ac:dyDescent="0.2">
      <c r="V497" s="92">
        <f>'M1'!C449</f>
        <v>0</v>
      </c>
      <c r="W497" s="92">
        <f>'M1'!D449</f>
        <v>0</v>
      </c>
      <c r="X497" s="189" t="str">
        <f>_xlfn.IFNA(IF('M1'!E449&lt;&gt;"",VLOOKUP('M1'!E449,RUBRICTYPE,2,FALSE),""),"")</f>
        <v/>
      </c>
      <c r="Y497" s="189" t="str">
        <f t="shared" si="38"/>
        <v/>
      </c>
      <c r="Z497" s="189">
        <f>_xlfn.IFNA(IF('M1'!J449="WAIVED",IF(X497&lt;0,0,X497),0),"")</f>
        <v>0</v>
      </c>
      <c r="AA497" s="190" t="str">
        <f>_xlfn.IFNA(IF('M1'!J449&lt;&gt;"",VLOOKUP('M1'!J449,INPUT,IF(X497&lt;0,2,3),FALSE),""),"")</f>
        <v/>
      </c>
      <c r="AB497" s="191" t="str">
        <f t="shared" si="39"/>
        <v/>
      </c>
    </row>
    <row r="498" spans="22:28" ht="13" x14ac:dyDescent="0.2">
      <c r="V498" s="92">
        <f>'M1'!C450</f>
        <v>0</v>
      </c>
      <c r="W498" s="92">
        <f>'M1'!D450</f>
        <v>0</v>
      </c>
      <c r="X498" s="189" t="str">
        <f>_xlfn.IFNA(IF('M1'!E450&lt;&gt;"",VLOOKUP('M1'!E450,RUBRICTYPE,2,FALSE),""),"")</f>
        <v/>
      </c>
      <c r="Y498" s="189" t="str">
        <f t="shared" si="38"/>
        <v/>
      </c>
      <c r="Z498" s="189">
        <f>_xlfn.IFNA(IF('M1'!J450="WAIVED",IF(X498&lt;0,0,X498),0),"")</f>
        <v>0</v>
      </c>
      <c r="AA498" s="190" t="str">
        <f>_xlfn.IFNA(IF('M1'!J450&lt;&gt;"",VLOOKUP('M1'!J450,INPUT,IF(X498&lt;0,2,3),FALSE),""),"")</f>
        <v/>
      </c>
      <c r="AB498" s="191" t="str">
        <f t="shared" si="39"/>
        <v/>
      </c>
    </row>
    <row r="499" spans="22:28" ht="13" x14ac:dyDescent="0.2">
      <c r="V499" s="92">
        <f>'M1'!C451</f>
        <v>0</v>
      </c>
      <c r="W499" s="92">
        <f>'M1'!D451</f>
        <v>0</v>
      </c>
      <c r="X499" s="189" t="str">
        <f>_xlfn.IFNA(IF('M1'!E451&lt;&gt;"",VLOOKUP('M1'!E451,RUBRICTYPE,2,FALSE),""),"")</f>
        <v/>
      </c>
      <c r="Y499" s="189" t="str">
        <f t="shared" si="38"/>
        <v/>
      </c>
      <c r="Z499" s="189">
        <f>_xlfn.IFNA(IF('M1'!J451="WAIVED",IF(X499&lt;0,0,X499),0),"")</f>
        <v>0</v>
      </c>
      <c r="AA499" s="190" t="str">
        <f>_xlfn.IFNA(IF('M1'!J451&lt;&gt;"",VLOOKUP('M1'!J451,INPUT,IF(X499&lt;0,2,3),FALSE),""),"")</f>
        <v/>
      </c>
      <c r="AB499" s="191" t="str">
        <f t="shared" si="39"/>
        <v/>
      </c>
    </row>
    <row r="500" spans="22:28" ht="13" x14ac:dyDescent="0.2">
      <c r="V500" s="92">
        <f>'M1'!C452</f>
        <v>0</v>
      </c>
      <c r="W500" s="92">
        <f>'M1'!D452</f>
        <v>0</v>
      </c>
      <c r="X500" s="189" t="str">
        <f>_xlfn.IFNA(IF('M1'!E452&lt;&gt;"",VLOOKUP('M1'!E452,RUBRICTYPE,2,FALSE),""),"")</f>
        <v/>
      </c>
      <c r="Y500" s="189" t="str">
        <f t="shared" si="38"/>
        <v/>
      </c>
      <c r="Z500" s="189">
        <f>_xlfn.IFNA(IF('M1'!J452="WAIVED",IF(X500&lt;0,0,X500),0),"")</f>
        <v>0</v>
      </c>
      <c r="AA500" s="190" t="str">
        <f>_xlfn.IFNA(IF('M1'!J452&lt;&gt;"",VLOOKUP('M1'!J452,INPUT,IF(X500&lt;0,2,3),FALSE),""),"")</f>
        <v/>
      </c>
      <c r="AB500" s="191" t="str">
        <f t="shared" si="39"/>
        <v/>
      </c>
    </row>
    <row r="501" spans="22:28" ht="13" x14ac:dyDescent="0.2">
      <c r="V501" s="92">
        <f>'M1'!C453</f>
        <v>0</v>
      </c>
      <c r="W501" s="92">
        <f>'M1'!D453</f>
        <v>0</v>
      </c>
      <c r="X501" s="189" t="str">
        <f>_xlfn.IFNA(IF('M1'!E453&lt;&gt;"",VLOOKUP('M1'!E453,RUBRICTYPE,2,FALSE),""),"")</f>
        <v/>
      </c>
      <c r="Y501" s="189" t="str">
        <f t="shared" si="38"/>
        <v/>
      </c>
      <c r="Z501" s="189">
        <f>_xlfn.IFNA(IF('M1'!J453="WAIVED",IF(X501&lt;0,0,X501),0),"")</f>
        <v>0</v>
      </c>
      <c r="AA501" s="190" t="str">
        <f>_xlfn.IFNA(IF('M1'!J453&lt;&gt;"",VLOOKUP('M1'!J453,INPUT,IF(X501&lt;0,2,3),FALSE),""),"")</f>
        <v/>
      </c>
      <c r="AB501" s="191" t="str">
        <f t="shared" si="39"/>
        <v/>
      </c>
    </row>
    <row r="502" spans="22:28" ht="13" x14ac:dyDescent="0.2">
      <c r="V502" s="92">
        <f>'M1'!C454</f>
        <v>0</v>
      </c>
      <c r="W502" s="92">
        <f>'M1'!D454</f>
        <v>0</v>
      </c>
      <c r="X502" s="189" t="str">
        <f>_xlfn.IFNA(IF('M1'!E454&lt;&gt;"",VLOOKUP('M1'!E454,RUBRICTYPE,2,FALSE),""),"")</f>
        <v/>
      </c>
      <c r="Y502" s="189" t="str">
        <f t="shared" si="38"/>
        <v/>
      </c>
      <c r="Z502" s="189">
        <f>_xlfn.IFNA(IF('M1'!J454="WAIVED",IF(X502&lt;0,0,X502),0),"")</f>
        <v>0</v>
      </c>
      <c r="AA502" s="190" t="str">
        <f>_xlfn.IFNA(IF('M1'!J454&lt;&gt;"",VLOOKUP('M1'!J454,INPUT,IF(X502&lt;0,2,3),FALSE),""),"")</f>
        <v/>
      </c>
      <c r="AB502" s="191" t="str">
        <f t="shared" si="39"/>
        <v/>
      </c>
    </row>
    <row r="503" spans="22:28" ht="13" x14ac:dyDescent="0.2">
      <c r="V503" s="92">
        <f>'M1'!C455</f>
        <v>0</v>
      </c>
      <c r="W503" s="92">
        <f>'M1'!D455</f>
        <v>0</v>
      </c>
      <c r="X503" s="189" t="str">
        <f>_xlfn.IFNA(IF('M1'!E455&lt;&gt;"",VLOOKUP('M1'!E455,RUBRICTYPE,2,FALSE),""),"")</f>
        <v/>
      </c>
      <c r="Y503" s="189" t="str">
        <f t="shared" si="38"/>
        <v/>
      </c>
      <c r="Z503" s="189">
        <f>_xlfn.IFNA(IF('M1'!J455="WAIVED",IF(X503&lt;0,0,X503),0),"")</f>
        <v>0</v>
      </c>
      <c r="AA503" s="190" t="str">
        <f>_xlfn.IFNA(IF('M1'!J455&lt;&gt;"",VLOOKUP('M1'!J455,INPUT,IF(X503&lt;0,2,3),FALSE),""),"")</f>
        <v/>
      </c>
      <c r="AB503" s="191" t="str">
        <f t="shared" si="39"/>
        <v/>
      </c>
    </row>
    <row r="504" spans="22:28" ht="13" x14ac:dyDescent="0.2">
      <c r="V504" s="92">
        <f>'M1'!C456</f>
        <v>0</v>
      </c>
      <c r="W504" s="92">
        <f>'M1'!D456</f>
        <v>0</v>
      </c>
      <c r="X504" s="189" t="str">
        <f>_xlfn.IFNA(IF('M1'!E456&lt;&gt;"",VLOOKUP('M1'!E456,RUBRICTYPE,2,FALSE),""),"")</f>
        <v/>
      </c>
      <c r="Y504" s="189" t="str">
        <f t="shared" si="38"/>
        <v/>
      </c>
      <c r="Z504" s="189">
        <f>_xlfn.IFNA(IF('M1'!J456="WAIVED",IF(X504&lt;0,0,X504),0),"")</f>
        <v>0</v>
      </c>
      <c r="AA504" s="190" t="str">
        <f>_xlfn.IFNA(IF('M1'!J456&lt;&gt;"",VLOOKUP('M1'!J456,INPUT,IF(X504&lt;0,2,3),FALSE),""),"")</f>
        <v/>
      </c>
      <c r="AB504" s="191" t="str">
        <f t="shared" si="39"/>
        <v/>
      </c>
    </row>
    <row r="505" spans="22:28" ht="13" x14ac:dyDescent="0.2">
      <c r="V505" s="92">
        <f>'M1'!C457</f>
        <v>0</v>
      </c>
      <c r="W505" s="92">
        <f>'M1'!D457</f>
        <v>0</v>
      </c>
      <c r="X505" s="189" t="str">
        <f>_xlfn.IFNA(IF('M1'!E457&lt;&gt;"",VLOOKUP('M1'!E457,RUBRICTYPE,2,FALSE),""),"")</f>
        <v/>
      </c>
      <c r="Y505" s="189" t="str">
        <f t="shared" si="38"/>
        <v/>
      </c>
      <c r="Z505" s="189">
        <f>_xlfn.IFNA(IF('M1'!J457="WAIVED",IF(X505&lt;0,0,X505),0),"")</f>
        <v>0</v>
      </c>
      <c r="AA505" s="190" t="str">
        <f>_xlfn.IFNA(IF('M1'!J457&lt;&gt;"",VLOOKUP('M1'!J457,INPUT,IF(X505&lt;0,2,3),FALSE),""),"")</f>
        <v/>
      </c>
      <c r="AB505" s="191" t="str">
        <f t="shared" si="39"/>
        <v/>
      </c>
    </row>
    <row r="506" spans="22:28" ht="13" x14ac:dyDescent="0.2">
      <c r="V506" s="92">
        <f>'M1'!C458</f>
        <v>0</v>
      </c>
      <c r="W506" s="92">
        <f>'M1'!D458</f>
        <v>0</v>
      </c>
      <c r="X506" s="189" t="str">
        <f>_xlfn.IFNA(IF('M1'!E458&lt;&gt;"",VLOOKUP('M1'!E458,RUBRICTYPE,2,FALSE),""),"")</f>
        <v/>
      </c>
      <c r="Y506" s="189" t="str">
        <f t="shared" si="38"/>
        <v/>
      </c>
      <c r="Z506" s="189">
        <f>_xlfn.IFNA(IF('M1'!J458="WAIVED",IF(X506&lt;0,0,X506),0),"")</f>
        <v>0</v>
      </c>
      <c r="AA506" s="190" t="str">
        <f>_xlfn.IFNA(IF('M1'!J458&lt;&gt;"",VLOOKUP('M1'!J458,INPUT,IF(X506&lt;0,2,3),FALSE),""),"")</f>
        <v/>
      </c>
      <c r="AB506" s="191" t="str">
        <f t="shared" si="39"/>
        <v/>
      </c>
    </row>
    <row r="507" spans="22:28" ht="13" x14ac:dyDescent="0.2">
      <c r="V507" s="92">
        <f>'M1'!C459</f>
        <v>0</v>
      </c>
      <c r="W507" s="92">
        <f>'M1'!D459</f>
        <v>0</v>
      </c>
      <c r="X507" s="189" t="str">
        <f>_xlfn.IFNA(IF('M1'!E459&lt;&gt;"",VLOOKUP('M1'!E459,RUBRICTYPE,2,FALSE),""),"")</f>
        <v/>
      </c>
      <c r="Y507" s="189" t="str">
        <f t="shared" si="38"/>
        <v/>
      </c>
      <c r="Z507" s="189">
        <f>_xlfn.IFNA(IF('M1'!J459="WAIVED",IF(X507&lt;0,0,X507),0),"")</f>
        <v>0</v>
      </c>
      <c r="AA507" s="190" t="str">
        <f>_xlfn.IFNA(IF('M1'!J459&lt;&gt;"",VLOOKUP('M1'!J459,INPUT,IF(X507&lt;0,2,3),FALSE),""),"")</f>
        <v/>
      </c>
      <c r="AB507" s="191" t="str">
        <f t="shared" si="39"/>
        <v/>
      </c>
    </row>
    <row r="508" spans="22:28" ht="13" x14ac:dyDescent="0.2">
      <c r="V508" s="92">
        <f>'M1'!C460</f>
        <v>0</v>
      </c>
      <c r="W508" s="92">
        <f>'M1'!D460</f>
        <v>0</v>
      </c>
      <c r="X508" s="189" t="str">
        <f>_xlfn.IFNA(IF('M1'!E460&lt;&gt;"",VLOOKUP('M1'!E460,RUBRICTYPE,2,FALSE),""),"")</f>
        <v/>
      </c>
      <c r="Y508" s="189" t="str">
        <f t="shared" si="38"/>
        <v/>
      </c>
      <c r="Z508" s="189">
        <f>_xlfn.IFNA(IF('M1'!J460="WAIVED",IF(X508&lt;0,0,X508),0),"")</f>
        <v>0</v>
      </c>
      <c r="AA508" s="190" t="str">
        <f>_xlfn.IFNA(IF('M1'!J460&lt;&gt;"",VLOOKUP('M1'!J460,INPUT,IF(X508&lt;0,2,3),FALSE),""),"")</f>
        <v/>
      </c>
      <c r="AB508" s="191" t="str">
        <f t="shared" si="39"/>
        <v/>
      </c>
    </row>
    <row r="509" spans="22:28" ht="13" x14ac:dyDescent="0.2">
      <c r="V509" s="92">
        <f>'M1'!C461</f>
        <v>0</v>
      </c>
      <c r="W509" s="92">
        <f>'M1'!D461</f>
        <v>0</v>
      </c>
      <c r="X509" s="189" t="str">
        <f>_xlfn.IFNA(IF('M1'!E461&lt;&gt;"",VLOOKUP('M1'!E461,RUBRICTYPE,2,FALSE),""),"")</f>
        <v/>
      </c>
      <c r="Y509" s="189" t="str">
        <f t="shared" si="38"/>
        <v/>
      </c>
      <c r="Z509" s="189">
        <f>_xlfn.IFNA(IF('M1'!J461="WAIVED",IF(X509&lt;0,0,X509),0),"")</f>
        <v>0</v>
      </c>
      <c r="AA509" s="190" t="str">
        <f>_xlfn.IFNA(IF('M1'!J461&lt;&gt;"",VLOOKUP('M1'!J461,INPUT,IF(X509&lt;0,2,3),FALSE),""),"")</f>
        <v/>
      </c>
      <c r="AB509" s="191" t="str">
        <f t="shared" si="39"/>
        <v/>
      </c>
    </row>
    <row r="510" spans="22:28" ht="13" x14ac:dyDescent="0.2">
      <c r="V510" s="92">
        <f>'M1'!C462</f>
        <v>0</v>
      </c>
      <c r="W510" s="92">
        <f>'M1'!D462</f>
        <v>0</v>
      </c>
      <c r="X510" s="189" t="str">
        <f>_xlfn.IFNA(IF('M1'!E462&lt;&gt;"",VLOOKUP('M1'!E462,RUBRICTYPE,2,FALSE),""),"")</f>
        <v/>
      </c>
      <c r="Y510" s="189" t="str">
        <f t="shared" si="38"/>
        <v/>
      </c>
      <c r="Z510" s="189">
        <f>_xlfn.IFNA(IF('M1'!J462="WAIVED",IF(X510&lt;0,0,X510),0),"")</f>
        <v>0</v>
      </c>
      <c r="AA510" s="190" t="str">
        <f>_xlfn.IFNA(IF('M1'!J462&lt;&gt;"",VLOOKUP('M1'!J462,INPUT,IF(X510&lt;0,2,3),FALSE),""),"")</f>
        <v/>
      </c>
      <c r="AB510" s="191" t="str">
        <f t="shared" si="39"/>
        <v/>
      </c>
    </row>
    <row r="511" spans="22:28" ht="13" x14ac:dyDescent="0.2">
      <c r="V511" s="92">
        <f>'M1'!C463</f>
        <v>0</v>
      </c>
      <c r="W511" s="92">
        <f>'M1'!D463</f>
        <v>0</v>
      </c>
      <c r="X511" s="189" t="str">
        <f>_xlfn.IFNA(IF('M1'!E463&lt;&gt;"",VLOOKUP('M1'!E463,RUBRICTYPE,2,FALSE),""),"")</f>
        <v/>
      </c>
      <c r="Y511" s="189" t="str">
        <f t="shared" si="38"/>
        <v/>
      </c>
      <c r="Z511" s="189">
        <f>_xlfn.IFNA(IF('M1'!J463="WAIVED",IF(X511&lt;0,0,X511),0),"")</f>
        <v>0</v>
      </c>
      <c r="AA511" s="190" t="str">
        <f>_xlfn.IFNA(IF('M1'!J463&lt;&gt;"",VLOOKUP('M1'!J463,INPUT,IF(X511&lt;0,2,3),FALSE),""),"")</f>
        <v/>
      </c>
      <c r="AB511" s="191" t="str">
        <f t="shared" si="39"/>
        <v/>
      </c>
    </row>
    <row r="512" spans="22:28" ht="13" x14ac:dyDescent="0.2">
      <c r="V512" s="92">
        <f>'M1'!C464</f>
        <v>0</v>
      </c>
      <c r="W512" s="92">
        <f>'M1'!D464</f>
        <v>0</v>
      </c>
      <c r="X512" s="189" t="str">
        <f>_xlfn.IFNA(IF('M1'!E464&lt;&gt;"",VLOOKUP('M1'!E464,RUBRICTYPE,2,FALSE),""),"")</f>
        <v/>
      </c>
      <c r="Y512" s="189" t="str">
        <f t="shared" si="38"/>
        <v/>
      </c>
      <c r="Z512" s="189">
        <f>_xlfn.IFNA(IF('M1'!J464="WAIVED",IF(X512&lt;0,0,X512),0),"")</f>
        <v>0</v>
      </c>
      <c r="AA512" s="190" t="str">
        <f>_xlfn.IFNA(IF('M1'!J464&lt;&gt;"",VLOOKUP('M1'!J464,INPUT,IF(X512&lt;0,2,3),FALSE),""),"")</f>
        <v/>
      </c>
      <c r="AB512" s="191" t="str">
        <f t="shared" si="39"/>
        <v/>
      </c>
    </row>
    <row r="513" spans="22:28" ht="13" x14ac:dyDescent="0.2">
      <c r="V513" s="92">
        <f>'M1'!C465</f>
        <v>0</v>
      </c>
      <c r="W513" s="92">
        <f>'M1'!D465</f>
        <v>0</v>
      </c>
      <c r="X513" s="189" t="str">
        <f>_xlfn.IFNA(IF('M1'!E465&lt;&gt;"",VLOOKUP('M1'!E465,RUBRICTYPE,2,FALSE),""),"")</f>
        <v/>
      </c>
      <c r="Y513" s="189" t="str">
        <f t="shared" si="38"/>
        <v/>
      </c>
      <c r="Z513" s="189">
        <f>_xlfn.IFNA(IF('M1'!J465="WAIVED",IF(X513&lt;0,0,X513),0),"")</f>
        <v>0</v>
      </c>
      <c r="AA513" s="190" t="str">
        <f>_xlfn.IFNA(IF('M1'!J465&lt;&gt;"",VLOOKUP('M1'!J465,INPUT,IF(X513&lt;0,2,3),FALSE),""),"")</f>
        <v/>
      </c>
      <c r="AB513" s="191" t="str">
        <f t="shared" si="39"/>
        <v/>
      </c>
    </row>
    <row r="514" spans="22:28" ht="13" x14ac:dyDescent="0.2">
      <c r="V514" s="92">
        <f>'M1'!C466</f>
        <v>0</v>
      </c>
      <c r="W514" s="92">
        <f>'M1'!D466</f>
        <v>0</v>
      </c>
      <c r="X514" s="189" t="str">
        <f>_xlfn.IFNA(IF('M1'!E466&lt;&gt;"",VLOOKUP('M1'!E466,RUBRICTYPE,2,FALSE),""),"")</f>
        <v/>
      </c>
      <c r="Y514" s="189" t="str">
        <f t="shared" si="38"/>
        <v/>
      </c>
      <c r="Z514" s="189">
        <f>_xlfn.IFNA(IF('M1'!J466="WAIVED",IF(X514&lt;0,0,X514),0),"")</f>
        <v>0</v>
      </c>
      <c r="AA514" s="190" t="str">
        <f>_xlfn.IFNA(IF('M1'!J466&lt;&gt;"",VLOOKUP('M1'!J466,INPUT,IF(X514&lt;0,2,3),FALSE),""),"")</f>
        <v/>
      </c>
      <c r="AB514" s="191" t="str">
        <f t="shared" si="39"/>
        <v/>
      </c>
    </row>
    <row r="515" spans="22:28" ht="13" x14ac:dyDescent="0.2">
      <c r="V515" s="92">
        <f>'M1'!C467</f>
        <v>0</v>
      </c>
      <c r="W515" s="92">
        <f>'M1'!D467</f>
        <v>0</v>
      </c>
      <c r="X515" s="189" t="str">
        <f>_xlfn.IFNA(IF('M1'!E467&lt;&gt;"",VLOOKUP('M1'!E467,RUBRICTYPE,2,FALSE),""),"")</f>
        <v/>
      </c>
      <c r="Y515" s="189" t="str">
        <f t="shared" si="38"/>
        <v/>
      </c>
      <c r="Z515" s="189">
        <f>_xlfn.IFNA(IF('M1'!J467="WAIVED",IF(X515&lt;0,0,X515),0),"")</f>
        <v>0</v>
      </c>
      <c r="AA515" s="190" t="str">
        <f>_xlfn.IFNA(IF('M1'!J467&lt;&gt;"",VLOOKUP('M1'!J467,INPUT,IF(X515&lt;0,2,3),FALSE),""),"")</f>
        <v/>
      </c>
      <c r="AB515" s="191" t="str">
        <f t="shared" si="39"/>
        <v/>
      </c>
    </row>
    <row r="516" spans="22:28" ht="13" x14ac:dyDescent="0.2">
      <c r="V516" s="92">
        <f>'M1'!C468</f>
        <v>0</v>
      </c>
      <c r="W516" s="92">
        <f>'M1'!D468</f>
        <v>0</v>
      </c>
      <c r="X516" s="189" t="str">
        <f>_xlfn.IFNA(IF('M1'!E468&lt;&gt;"",VLOOKUP('M1'!E468,RUBRICTYPE,2,FALSE),""),"")</f>
        <v/>
      </c>
      <c r="Y516" s="189" t="str">
        <f t="shared" si="38"/>
        <v/>
      </c>
      <c r="Z516" s="189">
        <f>_xlfn.IFNA(IF('M1'!J468="WAIVED",IF(X516&lt;0,0,X516),0),"")</f>
        <v>0</v>
      </c>
      <c r="AA516" s="190" t="str">
        <f>_xlfn.IFNA(IF('M1'!J468&lt;&gt;"",VLOOKUP('M1'!J468,INPUT,IF(X516&lt;0,2,3),FALSE),""),"")</f>
        <v/>
      </c>
      <c r="AB516" s="191" t="str">
        <f t="shared" si="39"/>
        <v/>
      </c>
    </row>
    <row r="517" spans="22:28" ht="13" x14ac:dyDescent="0.2">
      <c r="V517" s="92">
        <f>'M1'!C469</f>
        <v>0</v>
      </c>
      <c r="W517" s="92">
        <f>'M1'!D469</f>
        <v>0</v>
      </c>
      <c r="X517" s="189" t="str">
        <f>_xlfn.IFNA(IF('M1'!E469&lt;&gt;"",VLOOKUP('M1'!E469,RUBRICTYPE,2,FALSE),""),"")</f>
        <v/>
      </c>
      <c r="Y517" s="189" t="str">
        <f t="shared" si="38"/>
        <v/>
      </c>
      <c r="Z517" s="189">
        <f>_xlfn.IFNA(IF('M1'!J469="WAIVED",IF(X517&lt;0,0,X517),0),"")</f>
        <v>0</v>
      </c>
      <c r="AA517" s="190" t="str">
        <f>_xlfn.IFNA(IF('M1'!J469&lt;&gt;"",VLOOKUP('M1'!J469,INPUT,IF(X517&lt;0,2,3),FALSE),""),"")</f>
        <v/>
      </c>
      <c r="AB517" s="191" t="str">
        <f t="shared" si="39"/>
        <v/>
      </c>
    </row>
    <row r="518" spans="22:28" ht="13" x14ac:dyDescent="0.2">
      <c r="V518" s="92">
        <f>'M1'!C470</f>
        <v>0</v>
      </c>
      <c r="W518" s="92">
        <f>'M1'!D470</f>
        <v>0</v>
      </c>
      <c r="X518" s="189" t="str">
        <f>_xlfn.IFNA(IF('M1'!E470&lt;&gt;"",VLOOKUP('M1'!E470,RUBRICTYPE,2,FALSE),""),"")</f>
        <v/>
      </c>
      <c r="Y518" s="189" t="str">
        <f t="shared" si="38"/>
        <v/>
      </c>
      <c r="Z518" s="189">
        <f>_xlfn.IFNA(IF('M1'!J470="WAIVED",IF(X518&lt;0,0,X518),0),"")</f>
        <v>0</v>
      </c>
      <c r="AA518" s="190" t="str">
        <f>_xlfn.IFNA(IF('M1'!J470&lt;&gt;"",VLOOKUP('M1'!J470,INPUT,IF(X518&lt;0,2,3),FALSE),""),"")</f>
        <v/>
      </c>
      <c r="AB518" s="191" t="str">
        <f t="shared" si="39"/>
        <v/>
      </c>
    </row>
    <row r="519" spans="22:28" ht="13" x14ac:dyDescent="0.2">
      <c r="V519" s="92">
        <f>'M1'!C471</f>
        <v>0</v>
      </c>
      <c r="W519" s="92">
        <f>'M1'!D471</f>
        <v>0</v>
      </c>
      <c r="X519" s="189" t="str">
        <f>_xlfn.IFNA(IF('M1'!E471&lt;&gt;"",VLOOKUP('M1'!E471,RUBRICTYPE,2,FALSE),""),"")</f>
        <v/>
      </c>
      <c r="Y519" s="189" t="str">
        <f t="shared" si="38"/>
        <v/>
      </c>
      <c r="Z519" s="189">
        <f>_xlfn.IFNA(IF('M1'!J471="WAIVED",IF(X519&lt;0,0,X519),0),"")</f>
        <v>0</v>
      </c>
      <c r="AA519" s="190" t="str">
        <f>_xlfn.IFNA(IF('M1'!J471&lt;&gt;"",VLOOKUP('M1'!J471,INPUT,IF(X519&lt;0,2,3),FALSE),""),"")</f>
        <v/>
      </c>
      <c r="AB519" s="191" t="str">
        <f t="shared" si="39"/>
        <v/>
      </c>
    </row>
    <row r="520" spans="22:28" ht="13" x14ac:dyDescent="0.2">
      <c r="V520" s="92">
        <f>'M1'!C472</f>
        <v>0</v>
      </c>
      <c r="W520" s="92">
        <f>'M1'!D472</f>
        <v>0</v>
      </c>
      <c r="X520" s="189" t="str">
        <f>_xlfn.IFNA(IF('M1'!E472&lt;&gt;"",VLOOKUP('M1'!E472,RUBRICTYPE,2,FALSE),""),"")</f>
        <v/>
      </c>
      <c r="Y520" s="189" t="str">
        <f t="shared" si="38"/>
        <v/>
      </c>
      <c r="Z520" s="189">
        <f>_xlfn.IFNA(IF('M1'!J472="WAIVED",IF(X520&lt;0,0,X520),0),"")</f>
        <v>0</v>
      </c>
      <c r="AA520" s="190" t="str">
        <f>_xlfn.IFNA(IF('M1'!J472&lt;&gt;"",VLOOKUP('M1'!J472,INPUT,IF(X520&lt;0,2,3),FALSE),""),"")</f>
        <v/>
      </c>
      <c r="AB520" s="191" t="str">
        <f t="shared" si="39"/>
        <v/>
      </c>
    </row>
    <row r="521" spans="22:28" ht="13" x14ac:dyDescent="0.2">
      <c r="V521" s="92">
        <f>'M1'!C473</f>
        <v>0</v>
      </c>
      <c r="W521" s="92">
        <f>'M1'!D473</f>
        <v>0</v>
      </c>
      <c r="X521" s="189" t="str">
        <f>_xlfn.IFNA(IF('M1'!E473&lt;&gt;"",VLOOKUP('M1'!E473,RUBRICTYPE,2,FALSE),""),"")</f>
        <v/>
      </c>
      <c r="Y521" s="189" t="str">
        <f t="shared" si="38"/>
        <v/>
      </c>
      <c r="Z521" s="189">
        <f>_xlfn.IFNA(IF('M1'!J473="WAIVED",IF(X521&lt;0,0,X521),0),"")</f>
        <v>0</v>
      </c>
      <c r="AA521" s="190" t="str">
        <f>_xlfn.IFNA(IF('M1'!J473&lt;&gt;"",VLOOKUP('M1'!J473,INPUT,IF(X521&lt;0,2,3),FALSE),""),"")</f>
        <v/>
      </c>
      <c r="AB521" s="191" t="str">
        <f t="shared" si="39"/>
        <v/>
      </c>
    </row>
    <row r="522" spans="22:28" ht="13" x14ac:dyDescent="0.2">
      <c r="V522" s="92">
        <f>'M1'!C474</f>
        <v>0</v>
      </c>
      <c r="W522" s="92">
        <f>'M1'!D474</f>
        <v>0</v>
      </c>
      <c r="X522" s="189" t="str">
        <f>_xlfn.IFNA(IF('M1'!E474&lt;&gt;"",VLOOKUP('M1'!E474,RUBRICTYPE,2,FALSE),""),"")</f>
        <v/>
      </c>
      <c r="Y522" s="189" t="str">
        <f t="shared" si="38"/>
        <v/>
      </c>
      <c r="Z522" s="189">
        <f>_xlfn.IFNA(IF('M1'!J474="WAIVED",IF(X522&lt;0,0,X522),0),"")</f>
        <v>0</v>
      </c>
      <c r="AA522" s="190" t="str">
        <f>_xlfn.IFNA(IF('M1'!J474&lt;&gt;"",VLOOKUP('M1'!J474,INPUT,IF(X522&lt;0,2,3),FALSE),""),"")</f>
        <v/>
      </c>
      <c r="AB522" s="191" t="str">
        <f t="shared" si="39"/>
        <v/>
      </c>
    </row>
    <row r="523" spans="22:28" ht="13" x14ac:dyDescent="0.2">
      <c r="V523" s="92">
        <f>'M1'!C475</f>
        <v>0</v>
      </c>
      <c r="W523" s="92">
        <f>'M1'!D475</f>
        <v>0</v>
      </c>
      <c r="X523" s="189" t="str">
        <f>_xlfn.IFNA(IF('M1'!E475&lt;&gt;"",VLOOKUP('M1'!E475,RUBRICTYPE,2,FALSE),""),"")</f>
        <v/>
      </c>
      <c r="Y523" s="189" t="str">
        <f t="shared" si="38"/>
        <v/>
      </c>
      <c r="Z523" s="189">
        <f>_xlfn.IFNA(IF('M1'!J475="WAIVED",IF(X523&lt;0,0,X523),0),"")</f>
        <v>0</v>
      </c>
      <c r="AA523" s="190" t="str">
        <f>_xlfn.IFNA(IF('M1'!J475&lt;&gt;"",VLOOKUP('M1'!J475,INPUT,IF(X523&lt;0,2,3),FALSE),""),"")</f>
        <v/>
      </c>
      <c r="AB523" s="191" t="str">
        <f t="shared" si="39"/>
        <v/>
      </c>
    </row>
    <row r="524" spans="22:28" ht="13" x14ac:dyDescent="0.2">
      <c r="V524" s="92">
        <f>'M1'!C476</f>
        <v>0</v>
      </c>
      <c r="W524" s="92">
        <f>'M1'!D476</f>
        <v>0</v>
      </c>
      <c r="X524" s="189" t="str">
        <f>_xlfn.IFNA(IF('M1'!E476&lt;&gt;"",VLOOKUP('M1'!E476,RUBRICTYPE,2,FALSE),""),"")</f>
        <v/>
      </c>
      <c r="Y524" s="189" t="str">
        <f t="shared" si="38"/>
        <v/>
      </c>
      <c r="Z524" s="189">
        <f>_xlfn.IFNA(IF('M1'!J476="WAIVED",IF(X524&lt;0,0,X524),0),"")</f>
        <v>0</v>
      </c>
      <c r="AA524" s="190" t="str">
        <f>_xlfn.IFNA(IF('M1'!J476&lt;&gt;"",VLOOKUP('M1'!J476,INPUT,IF(X524&lt;0,2,3),FALSE),""),"")</f>
        <v/>
      </c>
      <c r="AB524" s="191" t="str">
        <f t="shared" si="39"/>
        <v/>
      </c>
    </row>
    <row r="525" spans="22:28" ht="13" x14ac:dyDescent="0.2">
      <c r="V525" s="92">
        <f>'M1'!C477</f>
        <v>0</v>
      </c>
      <c r="W525" s="92">
        <f>'M1'!D477</f>
        <v>0</v>
      </c>
      <c r="X525" s="189" t="str">
        <f>_xlfn.IFNA(IF('M1'!E477&lt;&gt;"",VLOOKUP('M1'!E477,RUBRICTYPE,2,FALSE),""),"")</f>
        <v/>
      </c>
      <c r="Y525" s="189" t="str">
        <f t="shared" si="38"/>
        <v/>
      </c>
      <c r="Z525" s="189">
        <f>_xlfn.IFNA(IF('M1'!J477="WAIVED",IF(X525&lt;0,0,X525),0),"")</f>
        <v>0</v>
      </c>
      <c r="AA525" s="190" t="str">
        <f>_xlfn.IFNA(IF('M1'!J477&lt;&gt;"",VLOOKUP('M1'!J477,INPUT,IF(X525&lt;0,2,3),FALSE),""),"")</f>
        <v/>
      </c>
      <c r="AB525" s="191" t="str">
        <f t="shared" si="39"/>
        <v/>
      </c>
    </row>
    <row r="526" spans="22:28" ht="13" x14ac:dyDescent="0.2">
      <c r="V526" s="92">
        <f>'M1'!C478</f>
        <v>0</v>
      </c>
      <c r="W526" s="92">
        <f>'M1'!D478</f>
        <v>0</v>
      </c>
      <c r="X526" s="189" t="str">
        <f>_xlfn.IFNA(IF('M1'!E478&lt;&gt;"",VLOOKUP('M1'!E478,RUBRICTYPE,2,FALSE),""),"")</f>
        <v/>
      </c>
      <c r="Y526" s="189" t="str">
        <f t="shared" si="38"/>
        <v/>
      </c>
      <c r="Z526" s="189">
        <f>_xlfn.IFNA(IF('M1'!J478="WAIVED",IF(X526&lt;0,0,X526),0),"")</f>
        <v>0</v>
      </c>
      <c r="AA526" s="190" t="str">
        <f>_xlfn.IFNA(IF('M1'!J478&lt;&gt;"",VLOOKUP('M1'!J478,INPUT,IF(X526&lt;0,2,3),FALSE),""),"")</f>
        <v/>
      </c>
      <c r="AB526" s="191" t="str">
        <f t="shared" si="39"/>
        <v/>
      </c>
    </row>
    <row r="527" spans="22:28" ht="13" x14ac:dyDescent="0.2">
      <c r="V527" s="92">
        <f>'M1'!C479</f>
        <v>0</v>
      </c>
      <c r="W527" s="92">
        <f>'M1'!D479</f>
        <v>0</v>
      </c>
      <c r="X527" s="189" t="str">
        <f>_xlfn.IFNA(IF('M1'!E479&lt;&gt;"",VLOOKUP('M1'!E479,RUBRICTYPE,2,FALSE),""),"")</f>
        <v/>
      </c>
      <c r="Y527" s="189" t="str">
        <f t="shared" si="38"/>
        <v/>
      </c>
      <c r="Z527" s="189">
        <f>_xlfn.IFNA(IF('M1'!J479="WAIVED",IF(X527&lt;0,0,X527),0),"")</f>
        <v>0</v>
      </c>
      <c r="AA527" s="190" t="str">
        <f>_xlfn.IFNA(IF('M1'!J479&lt;&gt;"",VLOOKUP('M1'!J479,INPUT,IF(X527&lt;0,2,3),FALSE),""),"")</f>
        <v/>
      </c>
      <c r="AB527" s="191" t="str">
        <f t="shared" si="39"/>
        <v/>
      </c>
    </row>
  </sheetData>
  <conditionalFormatting sqref="H35:H43">
    <cfRule type="containsText" dxfId="1357" priority="1" operator="containsText" text="F">
      <formula>NOT(ISERROR(SEARCH("F",H35)))</formula>
    </cfRule>
    <cfRule type="containsText" dxfId="1356" priority="2" operator="containsText" text="D">
      <formula>NOT(ISERROR(SEARCH("D",H35)))</formula>
    </cfRule>
    <cfRule type="containsText" dxfId="1355" priority="3" operator="containsText" text="C">
      <formula>NOT(ISERROR(SEARCH("C",H35)))</formula>
    </cfRule>
    <cfRule type="containsText" dxfId="1354" priority="4" operator="containsText" text="B">
      <formula>NOT(ISERROR(SEARCH("B",H35)))</formula>
    </cfRule>
    <cfRule type="containsText" dxfId="1353" priority="5" operator="containsText" text="A">
      <formula>NOT(ISERROR(SEARCH("A",H35)))</formula>
    </cfRule>
  </conditionalFormatting>
  <conditionalFormatting sqref="I21:I32 I34:I43">
    <cfRule type="containsText" dxfId="1352" priority="6" operator="containsText" text="F">
      <formula>NOT(ISERROR(SEARCH("F",I21)))</formula>
    </cfRule>
    <cfRule type="containsText" dxfId="1351" priority="7" operator="containsText" text="D">
      <formula>NOT(ISERROR(SEARCH("D",I21)))</formula>
    </cfRule>
    <cfRule type="containsText" dxfId="1350" priority="8" operator="containsText" text="C">
      <formula>NOT(ISERROR(SEARCH("C",I21)))</formula>
    </cfRule>
    <cfRule type="containsText" dxfId="1349" priority="9" operator="containsText" text="B">
      <formula>NOT(ISERROR(SEARCH("B",I21)))</formula>
    </cfRule>
    <cfRule type="containsText" dxfId="1348" priority="10" operator="containsText" text="A">
      <formula>NOT(ISERROR(SEARCH("A",I21)))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5410F6-07C6-BE4F-A7BC-E92A0CCA3150}">
  <sheetPr codeName="Sheet3"/>
  <dimension ref="A1:L188"/>
  <sheetViews>
    <sheetView showGridLines="0" tabSelected="1" topLeftCell="A94" zoomScale="120" zoomScaleNormal="120" workbookViewId="0">
      <selection activeCell="H94" sqref="H94"/>
    </sheetView>
  </sheetViews>
  <sheetFormatPr baseColWidth="10" defaultColWidth="11.5" defaultRowHeight="15" x14ac:dyDescent="0.2"/>
  <cols>
    <col min="1" max="1" width="1.5" style="4" customWidth="1"/>
    <col min="2" max="2" width="5.33203125" style="7" customWidth="1"/>
    <col min="3" max="3" width="14" style="37" customWidth="1"/>
    <col min="4" max="4" width="14" style="37" hidden="1" customWidth="1"/>
    <col min="5" max="5" width="14" style="37" customWidth="1"/>
    <col min="6" max="6" width="45.33203125" style="4" customWidth="1"/>
    <col min="7" max="7" width="42.5" style="4" customWidth="1"/>
    <col min="8" max="8" width="42.5" style="19" customWidth="1"/>
    <col min="9" max="10" width="14.6640625" style="20" customWidth="1"/>
    <col min="11" max="11" width="42.83203125" style="19" customWidth="1"/>
    <col min="12" max="12" width="3" style="147" customWidth="1"/>
    <col min="13" max="16384" width="11.5" style="4"/>
  </cols>
  <sheetData>
    <row r="1" spans="1:12" x14ac:dyDescent="0.2">
      <c r="A1" s="121"/>
      <c r="B1" s="20"/>
      <c r="C1" s="214"/>
      <c r="D1" s="214"/>
      <c r="E1" s="214"/>
      <c r="F1" s="121"/>
      <c r="G1" s="121"/>
    </row>
    <row r="2" spans="1:12" s="11" customFormat="1" ht="16" x14ac:dyDescent="0.2">
      <c r="B2" s="25" t="s">
        <v>5</v>
      </c>
      <c r="C2" s="25"/>
      <c r="D2" s="25"/>
      <c r="E2" s="25" t="s">
        <v>97</v>
      </c>
      <c r="F2" s="25" t="s">
        <v>98</v>
      </c>
      <c r="G2" s="272" t="s">
        <v>99</v>
      </c>
      <c r="H2" s="272"/>
      <c r="I2" s="275" t="s">
        <v>100</v>
      </c>
      <c r="J2" s="276"/>
      <c r="K2" s="277"/>
      <c r="L2" s="148"/>
    </row>
    <row r="3" spans="1:12" s="11" customFormat="1" ht="16" x14ac:dyDescent="0.2">
      <c r="B3" s="26">
        <v>1</v>
      </c>
      <c r="C3" s="99" t="s">
        <v>66</v>
      </c>
      <c r="D3" s="266" t="s">
        <v>101</v>
      </c>
      <c r="E3" s="17" t="s">
        <v>50</v>
      </c>
      <c r="F3" s="42" t="s">
        <v>102</v>
      </c>
      <c r="G3" s="177" t="s">
        <v>103</v>
      </c>
      <c r="H3" s="30"/>
      <c r="I3" s="17" t="s">
        <v>51</v>
      </c>
      <c r="J3" s="273" t="s">
        <v>104</v>
      </c>
      <c r="K3" s="273"/>
      <c r="L3" s="148"/>
    </row>
    <row r="4" spans="1:12" s="11" customFormat="1" ht="16" x14ac:dyDescent="0.2">
      <c r="B4" s="26">
        <v>2</v>
      </c>
      <c r="C4" s="99" t="s">
        <v>66</v>
      </c>
      <c r="D4" s="267"/>
      <c r="E4" s="24" t="s">
        <v>52</v>
      </c>
      <c r="F4" s="42" t="s">
        <v>105</v>
      </c>
      <c r="G4" s="77" t="s">
        <v>106</v>
      </c>
      <c r="H4" s="78"/>
      <c r="I4" s="13" t="s">
        <v>56</v>
      </c>
      <c r="J4" s="270" t="s">
        <v>107</v>
      </c>
      <c r="K4" s="271"/>
      <c r="L4" s="148"/>
    </row>
    <row r="5" spans="1:12" s="10" customFormat="1" ht="16" x14ac:dyDescent="0.2">
      <c r="B5" s="26">
        <v>3</v>
      </c>
      <c r="C5" s="99" t="s">
        <v>66</v>
      </c>
      <c r="D5" s="267"/>
      <c r="E5" s="13" t="s">
        <v>55</v>
      </c>
      <c r="F5" s="42" t="s">
        <v>108</v>
      </c>
      <c r="G5" s="144" t="s">
        <v>109</v>
      </c>
      <c r="H5" s="33"/>
      <c r="I5" s="23" t="s">
        <v>58</v>
      </c>
      <c r="J5" s="270" t="s">
        <v>110</v>
      </c>
      <c r="K5" s="271"/>
      <c r="L5" s="148"/>
    </row>
    <row r="6" spans="1:12" s="10" customFormat="1" ht="16" x14ac:dyDescent="0.2">
      <c r="B6" s="26">
        <v>4</v>
      </c>
      <c r="C6" s="100" t="s">
        <v>111</v>
      </c>
      <c r="D6" s="267"/>
      <c r="E6" s="23" t="s">
        <v>57</v>
      </c>
      <c r="F6" s="42" t="s">
        <v>112</v>
      </c>
      <c r="G6" s="32" t="s">
        <v>113</v>
      </c>
      <c r="H6" s="33"/>
      <c r="I6" s="14" t="s">
        <v>60</v>
      </c>
      <c r="J6" s="270" t="s">
        <v>114</v>
      </c>
      <c r="K6" s="271"/>
      <c r="L6" s="148"/>
    </row>
    <row r="7" spans="1:12" s="10" customFormat="1" ht="16" x14ac:dyDescent="0.2">
      <c r="B7" s="26">
        <v>5</v>
      </c>
      <c r="C7" s="100" t="s">
        <v>111</v>
      </c>
      <c r="D7" s="267"/>
      <c r="E7" s="14" t="s">
        <v>59</v>
      </c>
      <c r="F7" s="42" t="s">
        <v>115</v>
      </c>
      <c r="G7" s="32" t="s">
        <v>116</v>
      </c>
      <c r="H7" s="31"/>
      <c r="I7" s="154" t="s">
        <v>62</v>
      </c>
      <c r="J7" s="270" t="s">
        <v>117</v>
      </c>
      <c r="K7" s="271"/>
      <c r="L7" s="148"/>
    </row>
    <row r="8" spans="1:12" s="10" customFormat="1" ht="16" x14ac:dyDescent="0.2">
      <c r="B8" s="26">
        <v>6</v>
      </c>
      <c r="C8" s="100" t="s">
        <v>111</v>
      </c>
      <c r="D8" s="268"/>
      <c r="E8" s="15" t="s">
        <v>61</v>
      </c>
      <c r="F8" s="42" t="s">
        <v>118</v>
      </c>
      <c r="G8" s="40" t="s">
        <v>119</v>
      </c>
      <c r="H8" s="34"/>
      <c r="I8" s="15" t="s">
        <v>63</v>
      </c>
      <c r="J8" s="270" t="s">
        <v>120</v>
      </c>
      <c r="K8" s="271"/>
      <c r="L8" s="148"/>
    </row>
    <row r="9" spans="1:12" x14ac:dyDescent="0.2">
      <c r="H9" s="119"/>
      <c r="I9" s="7"/>
      <c r="J9" s="7"/>
      <c r="K9" s="119"/>
    </row>
    <row r="10" spans="1:12" s="86" customFormat="1" ht="19" x14ac:dyDescent="0.2">
      <c r="C10" s="152"/>
      <c r="D10" s="195"/>
      <c r="E10" s="151" t="s">
        <v>121</v>
      </c>
      <c r="F10" s="223" t="s">
        <v>73</v>
      </c>
      <c r="G10" s="224" t="s">
        <v>75</v>
      </c>
      <c r="H10" s="225" t="s">
        <v>122</v>
      </c>
      <c r="I10" s="226" t="s">
        <v>93</v>
      </c>
      <c r="J10" s="274" t="s">
        <v>123</v>
      </c>
      <c r="K10" s="274"/>
      <c r="L10" s="171"/>
    </row>
    <row r="11" spans="1:12" s="86" customFormat="1" ht="19" x14ac:dyDescent="0.2">
      <c r="B11" s="117"/>
      <c r="C11" s="118"/>
      <c r="D11" s="118"/>
      <c r="E11" s="115"/>
      <c r="G11" s="115"/>
      <c r="H11" s="115"/>
      <c r="I11" s="116"/>
      <c r="J11" s="116"/>
      <c r="K11" s="116"/>
      <c r="L11" s="149"/>
    </row>
    <row r="12" spans="1:12" ht="21" x14ac:dyDescent="0.2">
      <c r="H12" s="269" t="str">
        <f>IF(I13&gt;0,"Some rubrics are untested! Penalty!","All rubrics are tested! No penalty!")</f>
        <v>Some rubrics are untested! Penalty!</v>
      </c>
      <c r="I12" s="269"/>
      <c r="J12" s="269"/>
      <c r="K12" s="269"/>
    </row>
    <row r="13" spans="1:12" ht="21" x14ac:dyDescent="0.2">
      <c r="B13" s="54" t="str">
        <f>UPPER(D15)</f>
        <v>ARCHITECTURE</v>
      </c>
      <c r="C13" s="54"/>
      <c r="D13" s="196"/>
      <c r="E13" s="84"/>
      <c r="F13" s="56"/>
      <c r="G13" s="153" t="s">
        <v>124</v>
      </c>
      <c r="H13" s="56"/>
      <c r="I13" s="136">
        <f>COUNTIF(I$14:I$188,"Untested")</f>
        <v>85</v>
      </c>
      <c r="J13" s="136">
        <f>COUNTIF(J$14:J$188,"Untested")</f>
        <v>107</v>
      </c>
      <c r="K13" s="120"/>
    </row>
    <row r="14" spans="1:12" s="12" customFormat="1" ht="16" x14ac:dyDescent="0.2">
      <c r="B14" s="25" t="s">
        <v>5</v>
      </c>
      <c r="C14" s="25" t="s">
        <v>125</v>
      </c>
      <c r="D14" s="25" t="s">
        <v>126</v>
      </c>
      <c r="E14" s="25" t="s">
        <v>97</v>
      </c>
      <c r="F14" s="25" t="s">
        <v>127</v>
      </c>
      <c r="G14" s="25" t="s">
        <v>128</v>
      </c>
      <c r="H14" s="132" t="s">
        <v>129</v>
      </c>
      <c r="I14" s="134" t="s">
        <v>130</v>
      </c>
      <c r="J14" s="135" t="s">
        <v>131</v>
      </c>
      <c r="K14" s="107" t="s">
        <v>132</v>
      </c>
      <c r="L14" s="150"/>
    </row>
    <row r="15" spans="1:12" ht="32" x14ac:dyDescent="0.2">
      <c r="B15" s="27">
        <v>1101</v>
      </c>
      <c r="C15" s="16" t="s">
        <v>65</v>
      </c>
      <c r="D15" s="16" t="s">
        <v>74</v>
      </c>
      <c r="E15" s="16" t="s">
        <v>50</v>
      </c>
      <c r="F15" s="5" t="s">
        <v>133</v>
      </c>
      <c r="G15" s="9" t="s">
        <v>134</v>
      </c>
      <c r="H15" s="131"/>
      <c r="I15" s="22" t="s">
        <v>53</v>
      </c>
      <c r="J15" s="22" t="s">
        <v>53</v>
      </c>
      <c r="K15" s="21"/>
    </row>
    <row r="16" spans="1:12" ht="32" x14ac:dyDescent="0.2">
      <c r="B16" s="27">
        <v>1102</v>
      </c>
      <c r="C16" s="16" t="s">
        <v>65</v>
      </c>
      <c r="D16" s="16" t="s">
        <v>74</v>
      </c>
      <c r="E16" s="16" t="s">
        <v>52</v>
      </c>
      <c r="F16" s="5" t="s">
        <v>135</v>
      </c>
      <c r="G16" s="9" t="s">
        <v>136</v>
      </c>
      <c r="H16" s="21"/>
      <c r="I16" s="22" t="s">
        <v>53</v>
      </c>
      <c r="J16" s="22" t="s">
        <v>53</v>
      </c>
      <c r="K16" s="21"/>
    </row>
    <row r="17" spans="2:11" ht="64" x14ac:dyDescent="0.2">
      <c r="B17" s="27">
        <v>1103</v>
      </c>
      <c r="C17" s="16" t="s">
        <v>65</v>
      </c>
      <c r="D17" s="16" t="s">
        <v>74</v>
      </c>
      <c r="E17" s="16" t="s">
        <v>52</v>
      </c>
      <c r="F17" s="5" t="s">
        <v>137</v>
      </c>
      <c r="G17" s="9" t="s">
        <v>138</v>
      </c>
      <c r="H17" s="21"/>
      <c r="I17" s="22" t="s">
        <v>53</v>
      </c>
      <c r="J17" s="22" t="s">
        <v>53</v>
      </c>
      <c r="K17" s="21"/>
    </row>
    <row r="18" spans="2:11" ht="80" x14ac:dyDescent="0.2">
      <c r="B18" s="27">
        <v>1104</v>
      </c>
      <c r="C18" s="16" t="s">
        <v>65</v>
      </c>
      <c r="D18" s="16" t="s">
        <v>74</v>
      </c>
      <c r="E18" s="16" t="s">
        <v>52</v>
      </c>
      <c r="F18" s="5" t="s">
        <v>139</v>
      </c>
      <c r="G18" s="9" t="s">
        <v>140</v>
      </c>
      <c r="H18" s="21"/>
      <c r="I18" s="22" t="s">
        <v>53</v>
      </c>
      <c r="J18" s="22" t="s">
        <v>53</v>
      </c>
      <c r="K18" s="21"/>
    </row>
    <row r="19" spans="2:11" ht="208" x14ac:dyDescent="0.2">
      <c r="B19" s="27">
        <v>1105</v>
      </c>
      <c r="C19" s="16" t="s">
        <v>65</v>
      </c>
      <c r="D19" s="16" t="s">
        <v>74</v>
      </c>
      <c r="E19" s="16" t="s">
        <v>52</v>
      </c>
      <c r="F19" s="5" t="s">
        <v>141</v>
      </c>
      <c r="G19" s="9" t="s">
        <v>142</v>
      </c>
      <c r="H19" s="21"/>
      <c r="I19" s="22" t="s">
        <v>53</v>
      </c>
      <c r="J19" s="22" t="s">
        <v>53</v>
      </c>
      <c r="K19" s="21"/>
    </row>
    <row r="20" spans="2:11" ht="144" x14ac:dyDescent="0.2">
      <c r="B20" s="27">
        <v>1106</v>
      </c>
      <c r="C20" s="16" t="s">
        <v>65</v>
      </c>
      <c r="D20" s="16" t="s">
        <v>74</v>
      </c>
      <c r="E20" s="16" t="s">
        <v>55</v>
      </c>
      <c r="F20" s="5" t="s">
        <v>143</v>
      </c>
      <c r="G20" s="9" t="s">
        <v>144</v>
      </c>
      <c r="H20" s="21"/>
      <c r="I20" s="22" t="s">
        <v>53</v>
      </c>
      <c r="J20" s="22" t="s">
        <v>53</v>
      </c>
      <c r="K20" s="21"/>
    </row>
    <row r="21" spans="2:11" ht="48" x14ac:dyDescent="0.2">
      <c r="B21" s="27">
        <v>1107</v>
      </c>
      <c r="C21" s="16" t="s">
        <v>65</v>
      </c>
      <c r="D21" s="16" t="s">
        <v>74</v>
      </c>
      <c r="E21" s="16" t="s">
        <v>55</v>
      </c>
      <c r="F21" s="5" t="s">
        <v>145</v>
      </c>
      <c r="G21" s="9" t="s">
        <v>146</v>
      </c>
      <c r="H21" s="21"/>
      <c r="I21" s="22" t="s">
        <v>53</v>
      </c>
      <c r="J21" s="22" t="s">
        <v>53</v>
      </c>
      <c r="K21" s="21"/>
    </row>
    <row r="22" spans="2:11" ht="64" x14ac:dyDescent="0.2">
      <c r="B22" s="27">
        <v>1108</v>
      </c>
      <c r="C22" s="16" t="s">
        <v>65</v>
      </c>
      <c r="D22" s="16" t="s">
        <v>74</v>
      </c>
      <c r="E22" s="16" t="s">
        <v>55</v>
      </c>
      <c r="F22" s="5" t="s">
        <v>147</v>
      </c>
      <c r="G22" s="9" t="s">
        <v>148</v>
      </c>
      <c r="H22" s="21"/>
      <c r="I22" s="22" t="s">
        <v>53</v>
      </c>
      <c r="J22" s="22" t="s">
        <v>53</v>
      </c>
      <c r="K22" s="21"/>
    </row>
    <row r="23" spans="2:11" ht="112" x14ac:dyDescent="0.2">
      <c r="B23" s="27">
        <v>1109</v>
      </c>
      <c r="C23" s="16" t="s">
        <v>65</v>
      </c>
      <c r="D23" s="16" t="s">
        <v>74</v>
      </c>
      <c r="E23" s="16" t="s">
        <v>57</v>
      </c>
      <c r="F23" s="5" t="s">
        <v>149</v>
      </c>
      <c r="G23" s="9" t="s">
        <v>150</v>
      </c>
      <c r="H23" s="21"/>
      <c r="I23" s="22" t="s">
        <v>53</v>
      </c>
      <c r="J23" s="22" t="s">
        <v>53</v>
      </c>
      <c r="K23" s="21"/>
    </row>
    <row r="24" spans="2:11" ht="32" x14ac:dyDescent="0.2">
      <c r="B24" s="27">
        <v>1110</v>
      </c>
      <c r="C24" s="16" t="s">
        <v>65</v>
      </c>
      <c r="D24" s="16" t="s">
        <v>74</v>
      </c>
      <c r="E24" s="16" t="s">
        <v>57</v>
      </c>
      <c r="F24" s="5" t="s">
        <v>151</v>
      </c>
      <c r="G24" s="9" t="s">
        <v>152</v>
      </c>
      <c r="H24" s="21"/>
      <c r="I24" s="22" t="s">
        <v>53</v>
      </c>
      <c r="J24" s="22" t="s">
        <v>53</v>
      </c>
      <c r="K24" s="21"/>
    </row>
    <row r="25" spans="2:11" ht="128" x14ac:dyDescent="0.2">
      <c r="B25" s="27">
        <v>1111</v>
      </c>
      <c r="C25" s="16" t="s">
        <v>65</v>
      </c>
      <c r="D25" s="16" t="s">
        <v>74</v>
      </c>
      <c r="E25" s="16" t="s">
        <v>57</v>
      </c>
      <c r="F25" s="5" t="s">
        <v>153</v>
      </c>
      <c r="G25" s="9" t="s">
        <v>154</v>
      </c>
      <c r="H25" s="21"/>
      <c r="I25" s="22" t="s">
        <v>53</v>
      </c>
      <c r="J25" s="22" t="s">
        <v>53</v>
      </c>
      <c r="K25" s="21"/>
    </row>
    <row r="26" spans="2:11" ht="112" x14ac:dyDescent="0.2">
      <c r="B26" s="27">
        <v>1112</v>
      </c>
      <c r="C26" s="16" t="s">
        <v>65</v>
      </c>
      <c r="D26" s="16" t="s">
        <v>74</v>
      </c>
      <c r="E26" s="16" t="s">
        <v>57</v>
      </c>
      <c r="F26" s="5" t="s">
        <v>155</v>
      </c>
      <c r="G26" s="9" t="s">
        <v>156</v>
      </c>
      <c r="H26" s="21"/>
      <c r="I26" s="22" t="s">
        <v>53</v>
      </c>
      <c r="J26" s="22" t="s">
        <v>53</v>
      </c>
      <c r="K26" s="21"/>
    </row>
    <row r="27" spans="2:11" ht="64" x14ac:dyDescent="0.2">
      <c r="B27" s="27">
        <v>1113</v>
      </c>
      <c r="C27" s="16" t="s">
        <v>65</v>
      </c>
      <c r="D27" s="16" t="s">
        <v>74</v>
      </c>
      <c r="E27" s="16" t="s">
        <v>57</v>
      </c>
      <c r="F27" s="5" t="s">
        <v>157</v>
      </c>
      <c r="G27" s="9" t="s">
        <v>158</v>
      </c>
      <c r="H27" s="21"/>
      <c r="I27" s="22" t="s">
        <v>53</v>
      </c>
      <c r="J27" s="22" t="s">
        <v>53</v>
      </c>
      <c r="K27" s="21"/>
    </row>
    <row r="28" spans="2:11" ht="96" x14ac:dyDescent="0.2">
      <c r="B28" s="27">
        <v>1114</v>
      </c>
      <c r="C28" s="16" t="s">
        <v>65</v>
      </c>
      <c r="D28" s="16" t="s">
        <v>74</v>
      </c>
      <c r="E28" s="16" t="s">
        <v>59</v>
      </c>
      <c r="F28" s="241" t="s">
        <v>159</v>
      </c>
      <c r="G28" s="242" t="s">
        <v>160</v>
      </c>
      <c r="H28" s="58"/>
      <c r="I28" s="22" t="s">
        <v>53</v>
      </c>
      <c r="J28" s="22" t="s">
        <v>53</v>
      </c>
      <c r="K28" s="21"/>
    </row>
    <row r="29" spans="2:11" ht="80" x14ac:dyDescent="0.2">
      <c r="B29" s="27">
        <v>1115</v>
      </c>
      <c r="C29" s="16" t="s">
        <v>65</v>
      </c>
      <c r="D29" s="16" t="s">
        <v>74</v>
      </c>
      <c r="E29" s="16" t="s">
        <v>59</v>
      </c>
      <c r="F29" s="241" t="s">
        <v>161</v>
      </c>
      <c r="G29" s="242" t="s">
        <v>162</v>
      </c>
      <c r="H29" s="58"/>
      <c r="I29" s="22" t="s">
        <v>53</v>
      </c>
      <c r="J29" s="22" t="s">
        <v>53</v>
      </c>
      <c r="K29" s="21"/>
    </row>
    <row r="31" spans="2:11" ht="22" x14ac:dyDescent="0.2">
      <c r="B31" s="54" t="str">
        <f>UPPER(D33)</f>
        <v>GRAPHICS AND ART PIPELINE</v>
      </c>
      <c r="C31" s="54"/>
      <c r="D31" s="196"/>
      <c r="E31" s="84"/>
      <c r="F31" s="56"/>
      <c r="G31" s="153" t="s">
        <v>124</v>
      </c>
      <c r="H31" s="57"/>
      <c r="I31" s="57"/>
      <c r="J31" s="57"/>
      <c r="K31" s="170" t="s">
        <v>163</v>
      </c>
    </row>
    <row r="32" spans="2:11" ht="16" x14ac:dyDescent="0.2">
      <c r="B32" s="25" t="s">
        <v>5</v>
      </c>
      <c r="C32" s="25" t="s">
        <v>125</v>
      </c>
      <c r="D32" s="25"/>
      <c r="E32" s="25" t="s">
        <v>97</v>
      </c>
      <c r="F32" s="25" t="s">
        <v>127</v>
      </c>
      <c r="G32" s="43" t="s">
        <v>128</v>
      </c>
      <c r="H32" s="215" t="s">
        <v>129</v>
      </c>
      <c r="I32" s="35" t="str">
        <f>I$14</f>
        <v>Student Input</v>
      </c>
      <c r="J32" s="35" t="str">
        <f>J$14</f>
        <v>Teacher Input</v>
      </c>
      <c r="K32" s="36" t="s">
        <v>132</v>
      </c>
    </row>
    <row r="33" spans="2:11" ht="64" x14ac:dyDescent="0.2">
      <c r="B33" s="27">
        <v>1201</v>
      </c>
      <c r="C33" s="16" t="s">
        <v>65</v>
      </c>
      <c r="D33" s="16" t="s">
        <v>76</v>
      </c>
      <c r="E33" s="16" t="s">
        <v>50</v>
      </c>
      <c r="F33" s="5" t="s">
        <v>164</v>
      </c>
      <c r="G33" s="166" t="s">
        <v>165</v>
      </c>
      <c r="H33" s="21"/>
      <c r="I33" s="22" t="s">
        <v>53</v>
      </c>
      <c r="J33" s="22" t="s">
        <v>53</v>
      </c>
      <c r="K33" s="21"/>
    </row>
    <row r="34" spans="2:11" ht="365" x14ac:dyDescent="0.2">
      <c r="B34" s="27">
        <v>1202</v>
      </c>
      <c r="C34" s="16" t="s">
        <v>65</v>
      </c>
      <c r="D34" s="16" t="s">
        <v>76</v>
      </c>
      <c r="E34" s="16" t="s">
        <v>52</v>
      </c>
      <c r="F34" s="5" t="s">
        <v>166</v>
      </c>
      <c r="G34" s="166" t="s">
        <v>167</v>
      </c>
      <c r="H34" s="21"/>
      <c r="I34" s="22" t="s">
        <v>53</v>
      </c>
      <c r="J34" s="22" t="s">
        <v>53</v>
      </c>
      <c r="K34" s="21"/>
    </row>
    <row r="35" spans="2:11" ht="32" x14ac:dyDescent="0.2">
      <c r="B35" s="27">
        <v>1203</v>
      </c>
      <c r="C35" s="16" t="s">
        <v>65</v>
      </c>
      <c r="D35" s="16" t="s">
        <v>76</v>
      </c>
      <c r="E35" s="16" t="s">
        <v>55</v>
      </c>
      <c r="F35" s="5" t="s">
        <v>168</v>
      </c>
      <c r="G35" s="166" t="s">
        <v>169</v>
      </c>
      <c r="H35" s="21"/>
      <c r="I35" s="22" t="s">
        <v>53</v>
      </c>
      <c r="J35" s="22" t="s">
        <v>53</v>
      </c>
      <c r="K35" s="21"/>
    </row>
    <row r="36" spans="2:11" ht="32" x14ac:dyDescent="0.2">
      <c r="B36" s="27">
        <v>1204</v>
      </c>
      <c r="C36" s="16" t="s">
        <v>65</v>
      </c>
      <c r="D36" s="16" t="s">
        <v>76</v>
      </c>
      <c r="E36" s="16" t="s">
        <v>55</v>
      </c>
      <c r="F36" s="5" t="s">
        <v>170</v>
      </c>
      <c r="G36" s="166" t="s">
        <v>171</v>
      </c>
      <c r="H36" s="21"/>
      <c r="I36" s="22" t="s">
        <v>53</v>
      </c>
      <c r="J36" s="22" t="s">
        <v>53</v>
      </c>
      <c r="K36" s="21"/>
    </row>
    <row r="37" spans="2:11" ht="64" x14ac:dyDescent="0.2">
      <c r="B37" s="27">
        <v>1205</v>
      </c>
      <c r="C37" s="16" t="s">
        <v>65</v>
      </c>
      <c r="D37" s="16" t="s">
        <v>76</v>
      </c>
      <c r="E37" s="16" t="s">
        <v>55</v>
      </c>
      <c r="F37" s="5" t="s">
        <v>172</v>
      </c>
      <c r="G37" s="166" t="s">
        <v>173</v>
      </c>
      <c r="H37" s="21"/>
      <c r="I37" s="22" t="s">
        <v>53</v>
      </c>
      <c r="J37" s="22" t="s">
        <v>53</v>
      </c>
      <c r="K37" s="21"/>
    </row>
    <row r="38" spans="2:11" ht="64" x14ac:dyDescent="0.2">
      <c r="B38" s="27">
        <v>1206</v>
      </c>
      <c r="C38" s="16" t="s">
        <v>65</v>
      </c>
      <c r="D38" s="16" t="s">
        <v>76</v>
      </c>
      <c r="E38" s="16" t="s">
        <v>55</v>
      </c>
      <c r="F38" s="5" t="s">
        <v>174</v>
      </c>
      <c r="G38" s="166" t="s">
        <v>175</v>
      </c>
      <c r="H38" s="21"/>
      <c r="I38" s="22" t="s">
        <v>53</v>
      </c>
      <c r="J38" s="22" t="s">
        <v>53</v>
      </c>
      <c r="K38" s="21"/>
    </row>
    <row r="39" spans="2:11" ht="32" x14ac:dyDescent="0.2">
      <c r="B39" s="27">
        <v>1207</v>
      </c>
      <c r="C39" s="16" t="s">
        <v>65</v>
      </c>
      <c r="D39" s="16" t="s">
        <v>76</v>
      </c>
      <c r="E39" s="16" t="s">
        <v>57</v>
      </c>
      <c r="F39" s="5" t="s">
        <v>176</v>
      </c>
      <c r="G39" s="166" t="s">
        <v>177</v>
      </c>
      <c r="H39" s="21"/>
      <c r="I39" s="22" t="s">
        <v>53</v>
      </c>
      <c r="J39" s="22" t="s">
        <v>53</v>
      </c>
      <c r="K39" s="21"/>
    </row>
    <row r="40" spans="2:11" ht="96" x14ac:dyDescent="0.2">
      <c r="B40" s="27">
        <v>1208</v>
      </c>
      <c r="C40" s="16" t="s">
        <v>65</v>
      </c>
      <c r="D40" s="16" t="s">
        <v>76</v>
      </c>
      <c r="E40" s="16" t="s">
        <v>57</v>
      </c>
      <c r="F40" s="5" t="s">
        <v>178</v>
      </c>
      <c r="G40" s="166" t="s">
        <v>179</v>
      </c>
      <c r="H40" s="21"/>
      <c r="I40" s="22" t="s">
        <v>53</v>
      </c>
      <c r="J40" s="22" t="s">
        <v>53</v>
      </c>
      <c r="K40" s="21"/>
    </row>
    <row r="41" spans="2:11" ht="80" x14ac:dyDescent="0.2">
      <c r="B41" s="27">
        <v>1209</v>
      </c>
      <c r="C41" s="16" t="s">
        <v>65</v>
      </c>
      <c r="D41" s="16" t="s">
        <v>76</v>
      </c>
      <c r="E41" s="16" t="s">
        <v>57</v>
      </c>
      <c r="F41" s="5" t="s">
        <v>180</v>
      </c>
      <c r="G41" s="166" t="s">
        <v>181</v>
      </c>
      <c r="H41" s="21"/>
      <c r="I41" s="22" t="s">
        <v>53</v>
      </c>
      <c r="J41" s="22" t="s">
        <v>53</v>
      </c>
      <c r="K41" s="21"/>
    </row>
    <row r="42" spans="2:11" ht="80" x14ac:dyDescent="0.2">
      <c r="B42" s="27">
        <v>1210</v>
      </c>
      <c r="C42" s="16" t="s">
        <v>65</v>
      </c>
      <c r="D42" s="16" t="s">
        <v>76</v>
      </c>
      <c r="E42" s="16" t="s">
        <v>59</v>
      </c>
      <c r="F42" s="5" t="s">
        <v>182</v>
      </c>
      <c r="G42" s="166" t="s">
        <v>183</v>
      </c>
      <c r="H42" s="21"/>
      <c r="I42" s="22" t="s">
        <v>53</v>
      </c>
      <c r="J42" s="22" t="s">
        <v>53</v>
      </c>
      <c r="K42" s="21"/>
    </row>
    <row r="44" spans="2:11" ht="22" x14ac:dyDescent="0.2">
      <c r="B44" s="54" t="str">
        <f>UPPER(D46)</f>
        <v>DEBUGGING TOOLS</v>
      </c>
      <c r="C44" s="54"/>
      <c r="D44" s="196"/>
      <c r="E44" s="84"/>
      <c r="F44" s="106"/>
      <c r="G44" s="153" t="s">
        <v>124</v>
      </c>
      <c r="H44" s="57"/>
      <c r="I44" s="83"/>
      <c r="J44" s="83"/>
      <c r="K44" s="170" t="s">
        <v>163</v>
      </c>
    </row>
    <row r="45" spans="2:11" ht="16" x14ac:dyDescent="0.2">
      <c r="B45" s="28" t="s">
        <v>5</v>
      </c>
      <c r="C45" s="25" t="s">
        <v>125</v>
      </c>
      <c r="D45" s="25"/>
      <c r="E45" s="25" t="s">
        <v>97</v>
      </c>
      <c r="F45" s="25" t="s">
        <v>127</v>
      </c>
      <c r="G45" s="25" t="s">
        <v>128</v>
      </c>
      <c r="H45" s="215" t="s">
        <v>129</v>
      </c>
      <c r="I45" s="35" t="str">
        <f>I$14</f>
        <v>Student Input</v>
      </c>
      <c r="J45" s="35" t="str">
        <f>J$14</f>
        <v>Teacher Input</v>
      </c>
      <c r="K45" s="36" t="s">
        <v>132</v>
      </c>
    </row>
    <row r="46" spans="2:11" ht="64" x14ac:dyDescent="0.2">
      <c r="B46" s="27">
        <v>1301</v>
      </c>
      <c r="C46" s="16" t="s">
        <v>65</v>
      </c>
      <c r="D46" s="16" t="s">
        <v>77</v>
      </c>
      <c r="E46" s="16" t="s">
        <v>50</v>
      </c>
      <c r="F46" s="6" t="s">
        <v>184</v>
      </c>
      <c r="G46" s="6" t="s">
        <v>185</v>
      </c>
      <c r="H46" s="21"/>
      <c r="I46" s="22" t="s">
        <v>53</v>
      </c>
      <c r="J46" s="22" t="s">
        <v>53</v>
      </c>
      <c r="K46" s="21"/>
    </row>
    <row r="47" spans="2:11" ht="112" x14ac:dyDescent="0.2">
      <c r="B47" s="27">
        <v>1302</v>
      </c>
      <c r="C47" s="16" t="s">
        <v>65</v>
      </c>
      <c r="D47" s="16" t="s">
        <v>77</v>
      </c>
      <c r="E47" s="16" t="s">
        <v>55</v>
      </c>
      <c r="F47" s="6" t="s">
        <v>186</v>
      </c>
      <c r="G47" s="6" t="s">
        <v>187</v>
      </c>
      <c r="H47" s="21"/>
      <c r="I47" s="22" t="s">
        <v>53</v>
      </c>
      <c r="J47" s="22" t="s">
        <v>53</v>
      </c>
      <c r="K47" s="21"/>
    </row>
    <row r="48" spans="2:11" ht="224" x14ac:dyDescent="0.2">
      <c r="B48" s="27">
        <v>1303</v>
      </c>
      <c r="C48" s="16" t="s">
        <v>65</v>
      </c>
      <c r="D48" s="16" t="s">
        <v>77</v>
      </c>
      <c r="E48" s="16" t="s">
        <v>57</v>
      </c>
      <c r="F48" s="6" t="s">
        <v>188</v>
      </c>
      <c r="G48" s="6" t="s">
        <v>189</v>
      </c>
      <c r="H48" s="21"/>
      <c r="I48" s="22" t="s">
        <v>53</v>
      </c>
      <c r="J48" s="22" t="s">
        <v>53</v>
      </c>
      <c r="K48" s="21"/>
    </row>
    <row r="49" spans="2:11" ht="128" x14ac:dyDescent="0.2">
      <c r="B49" s="27">
        <v>1304</v>
      </c>
      <c r="C49" s="16" t="s">
        <v>65</v>
      </c>
      <c r="D49" s="16" t="s">
        <v>77</v>
      </c>
      <c r="E49" s="16" t="s">
        <v>57</v>
      </c>
      <c r="F49" s="6" t="s">
        <v>190</v>
      </c>
      <c r="G49" s="6" t="s">
        <v>191</v>
      </c>
      <c r="H49" s="21"/>
      <c r="I49" s="22" t="s">
        <v>53</v>
      </c>
      <c r="J49" s="22" t="s">
        <v>53</v>
      </c>
      <c r="K49" s="21"/>
    </row>
    <row r="50" spans="2:11" ht="144" x14ac:dyDescent="0.2">
      <c r="B50" s="27">
        <v>1305</v>
      </c>
      <c r="C50" s="16" t="s">
        <v>65</v>
      </c>
      <c r="D50" s="16" t="s">
        <v>77</v>
      </c>
      <c r="E50" s="16" t="s">
        <v>57</v>
      </c>
      <c r="F50" s="6" t="s">
        <v>192</v>
      </c>
      <c r="G50" s="6" t="s">
        <v>193</v>
      </c>
      <c r="H50" s="21"/>
      <c r="I50" s="22" t="s">
        <v>53</v>
      </c>
      <c r="J50" s="22" t="s">
        <v>53</v>
      </c>
      <c r="K50" s="21"/>
    </row>
    <row r="51" spans="2:11" ht="32" x14ac:dyDescent="0.2">
      <c r="B51" s="27">
        <v>1306</v>
      </c>
      <c r="C51" s="16" t="s">
        <v>65</v>
      </c>
      <c r="D51" s="16" t="s">
        <v>77</v>
      </c>
      <c r="E51" s="16" t="s">
        <v>57</v>
      </c>
      <c r="F51" s="6" t="s">
        <v>194</v>
      </c>
      <c r="G51" s="6" t="s">
        <v>195</v>
      </c>
      <c r="H51" s="21"/>
      <c r="I51" s="22" t="s">
        <v>53</v>
      </c>
      <c r="J51" s="22" t="s">
        <v>53</v>
      </c>
      <c r="K51" s="21"/>
    </row>
    <row r="53" spans="2:11" ht="22" x14ac:dyDescent="0.2">
      <c r="B53" s="54" t="s">
        <v>196</v>
      </c>
      <c r="C53" s="54"/>
      <c r="D53" s="196"/>
      <c r="E53" s="85"/>
      <c r="F53" s="56"/>
      <c r="G53" s="153" t="s">
        <v>359</v>
      </c>
      <c r="H53" s="57"/>
      <c r="I53" s="83"/>
      <c r="J53" s="83"/>
      <c r="K53" s="170" t="s">
        <v>163</v>
      </c>
    </row>
    <row r="54" spans="2:11" ht="16" x14ac:dyDescent="0.2">
      <c r="B54" s="28" t="s">
        <v>5</v>
      </c>
      <c r="C54" s="25" t="s">
        <v>125</v>
      </c>
      <c r="D54" s="25"/>
      <c r="E54" s="25" t="s">
        <v>97</v>
      </c>
      <c r="F54" s="25" t="s">
        <v>127</v>
      </c>
      <c r="G54" s="43" t="s">
        <v>128</v>
      </c>
      <c r="H54" s="215" t="s">
        <v>129</v>
      </c>
      <c r="I54" s="35" t="str">
        <f>I$14</f>
        <v>Student Input</v>
      </c>
      <c r="J54" s="35" t="str">
        <f>J$14</f>
        <v>Teacher Input</v>
      </c>
      <c r="K54" s="36" t="s">
        <v>132</v>
      </c>
    </row>
    <row r="55" spans="2:11" ht="112" x14ac:dyDescent="0.2">
      <c r="B55" s="27">
        <v>1401</v>
      </c>
      <c r="C55" s="16" t="s">
        <v>65</v>
      </c>
      <c r="D55" s="16" t="s">
        <v>79</v>
      </c>
      <c r="E55" s="16" t="s">
        <v>50</v>
      </c>
      <c r="F55" s="6" t="s">
        <v>197</v>
      </c>
      <c r="G55" s="6" t="s">
        <v>360</v>
      </c>
      <c r="H55" s="21"/>
      <c r="I55" s="22" t="s">
        <v>53</v>
      </c>
      <c r="J55" s="22" t="s">
        <v>53</v>
      </c>
      <c r="K55" s="21"/>
    </row>
    <row r="56" spans="2:11" ht="128" x14ac:dyDescent="0.2">
      <c r="B56" s="27">
        <v>1402</v>
      </c>
      <c r="C56" s="16" t="s">
        <v>65</v>
      </c>
      <c r="D56" s="16" t="s">
        <v>79</v>
      </c>
      <c r="E56" s="16" t="s">
        <v>52</v>
      </c>
      <c r="F56" s="6" t="s">
        <v>198</v>
      </c>
      <c r="G56" s="6" t="s">
        <v>361</v>
      </c>
      <c r="H56" s="21"/>
      <c r="I56" s="22" t="s">
        <v>53</v>
      </c>
      <c r="J56" s="22" t="s">
        <v>53</v>
      </c>
      <c r="K56" s="21"/>
    </row>
    <row r="57" spans="2:11" ht="80" x14ac:dyDescent="0.2">
      <c r="B57" s="27">
        <v>1403</v>
      </c>
      <c r="C57" s="16" t="s">
        <v>65</v>
      </c>
      <c r="D57" s="16" t="s">
        <v>79</v>
      </c>
      <c r="E57" s="16" t="s">
        <v>55</v>
      </c>
      <c r="F57" s="6" t="s">
        <v>199</v>
      </c>
      <c r="G57" s="6" t="s">
        <v>362</v>
      </c>
      <c r="H57" s="21"/>
      <c r="I57" s="22" t="s">
        <v>53</v>
      </c>
      <c r="J57" s="22" t="s">
        <v>53</v>
      </c>
      <c r="K57" s="21"/>
    </row>
    <row r="58" spans="2:11" ht="32" x14ac:dyDescent="0.2">
      <c r="B58" s="27">
        <v>1404</v>
      </c>
      <c r="C58" s="16" t="s">
        <v>65</v>
      </c>
      <c r="D58" s="16" t="s">
        <v>79</v>
      </c>
      <c r="E58" s="16" t="s">
        <v>57</v>
      </c>
      <c r="F58" s="6" t="s">
        <v>200</v>
      </c>
      <c r="G58" s="6" t="s">
        <v>201</v>
      </c>
      <c r="H58" s="21"/>
      <c r="I58" s="22" t="s">
        <v>53</v>
      </c>
      <c r="J58" s="22" t="s">
        <v>53</v>
      </c>
      <c r="K58" s="21"/>
    </row>
    <row r="59" spans="2:11" ht="32" x14ac:dyDescent="0.2">
      <c r="B59" s="27">
        <v>1405</v>
      </c>
      <c r="C59" s="16" t="s">
        <v>65</v>
      </c>
      <c r="D59" s="16" t="s">
        <v>79</v>
      </c>
      <c r="E59" s="16" t="s">
        <v>57</v>
      </c>
      <c r="F59" s="6" t="s">
        <v>202</v>
      </c>
      <c r="G59" s="6" t="s">
        <v>203</v>
      </c>
      <c r="H59" s="21"/>
      <c r="I59" s="22" t="s">
        <v>53</v>
      </c>
      <c r="J59" s="22" t="s">
        <v>53</v>
      </c>
      <c r="K59" s="21"/>
    </row>
    <row r="60" spans="2:11" ht="64" x14ac:dyDescent="0.2">
      <c r="B60" s="27">
        <v>1406</v>
      </c>
      <c r="C60" s="16" t="s">
        <v>65</v>
      </c>
      <c r="D60" s="16" t="s">
        <v>79</v>
      </c>
      <c r="E60" s="16" t="s">
        <v>57</v>
      </c>
      <c r="F60" s="6" t="s">
        <v>204</v>
      </c>
      <c r="G60" s="6" t="s">
        <v>205</v>
      </c>
      <c r="H60" s="21"/>
      <c r="I60" s="22" t="s">
        <v>53</v>
      </c>
      <c r="J60" s="22" t="s">
        <v>53</v>
      </c>
      <c r="K60" s="21"/>
    </row>
    <row r="62" spans="2:11" ht="22" x14ac:dyDescent="0.2">
      <c r="B62" s="52" t="str">
        <f>UPPER(D64)</f>
        <v>(UXGD) CONCEPT DOCUMENT</v>
      </c>
      <c r="C62" s="52"/>
      <c r="D62" s="197"/>
      <c r="E62" s="53"/>
      <c r="F62" s="87"/>
      <c r="G62" s="102" t="str">
        <f>IF(Student!$C$60&gt;0,"Your team has UXGD. Do not leave any rubric 'Untested'.","Your team has no UXGD. Please waive these rubrics.")</f>
        <v>Your team has UXGD. Do not leave any rubric 'Untested'.</v>
      </c>
      <c r="H62" s="48"/>
      <c r="I62" s="48"/>
      <c r="J62" s="48"/>
      <c r="K62" s="170" t="s">
        <v>163</v>
      </c>
    </row>
    <row r="63" spans="2:11" ht="16" x14ac:dyDescent="0.2">
      <c r="B63" s="25" t="s">
        <v>5</v>
      </c>
      <c r="C63" s="25" t="s">
        <v>125</v>
      </c>
      <c r="D63" s="25"/>
      <c r="E63" s="25" t="s">
        <v>97</v>
      </c>
      <c r="F63" s="25" t="s">
        <v>127</v>
      </c>
      <c r="G63" s="43" t="s">
        <v>128</v>
      </c>
      <c r="H63" s="215" t="s">
        <v>129</v>
      </c>
      <c r="I63" s="35" t="str">
        <f>I$14</f>
        <v>Student Input</v>
      </c>
      <c r="J63" s="35" t="str">
        <f>J$14</f>
        <v>Teacher Input</v>
      </c>
      <c r="K63" s="36" t="s">
        <v>132</v>
      </c>
    </row>
    <row r="64" spans="2:11" ht="64" x14ac:dyDescent="0.2">
      <c r="B64" s="27">
        <v>2101</v>
      </c>
      <c r="C64" s="101" t="s">
        <v>80</v>
      </c>
      <c r="D64" s="101" t="s">
        <v>81</v>
      </c>
      <c r="E64" s="16" t="s">
        <v>50</v>
      </c>
      <c r="F64" s="5" t="s">
        <v>206</v>
      </c>
      <c r="G64" s="9" t="s">
        <v>207</v>
      </c>
      <c r="H64" s="239"/>
      <c r="I64" s="22" t="s">
        <v>53</v>
      </c>
      <c r="J64" s="22" t="s">
        <v>53</v>
      </c>
      <c r="K64" s="21"/>
    </row>
    <row r="65" spans="2:11" ht="64" x14ac:dyDescent="0.2">
      <c r="B65" s="27">
        <v>2102</v>
      </c>
      <c r="C65" s="101" t="s">
        <v>80</v>
      </c>
      <c r="D65" s="101" t="s">
        <v>81</v>
      </c>
      <c r="E65" s="16" t="s">
        <v>55</v>
      </c>
      <c r="F65" s="178" t="s">
        <v>208</v>
      </c>
      <c r="G65" s="9" t="s">
        <v>209</v>
      </c>
      <c r="H65" s="239"/>
      <c r="I65" s="22" t="s">
        <v>53</v>
      </c>
      <c r="J65" s="22" t="s">
        <v>53</v>
      </c>
      <c r="K65" s="21"/>
    </row>
    <row r="66" spans="2:11" ht="64" x14ac:dyDescent="0.2">
      <c r="B66" s="27">
        <v>2103</v>
      </c>
      <c r="C66" s="101" t="s">
        <v>80</v>
      </c>
      <c r="D66" s="101" t="s">
        <v>81</v>
      </c>
      <c r="E66" s="16" t="s">
        <v>55</v>
      </c>
      <c r="F66" s="5" t="s">
        <v>210</v>
      </c>
      <c r="G66" s="9" t="s">
        <v>211</v>
      </c>
      <c r="H66" s="239"/>
      <c r="I66" s="22" t="s">
        <v>53</v>
      </c>
      <c r="J66" s="22" t="s">
        <v>53</v>
      </c>
      <c r="K66" s="21"/>
    </row>
    <row r="67" spans="2:11" ht="64" x14ac:dyDescent="0.2">
      <c r="B67" s="27">
        <v>2104</v>
      </c>
      <c r="C67" s="101" t="s">
        <v>80</v>
      </c>
      <c r="D67" s="101" t="s">
        <v>81</v>
      </c>
      <c r="E67" s="172" t="s">
        <v>57</v>
      </c>
      <c r="F67" s="179" t="s">
        <v>212</v>
      </c>
      <c r="G67" s="192" t="s">
        <v>213</v>
      </c>
      <c r="H67" s="239"/>
      <c r="I67" s="22" t="s">
        <v>53</v>
      </c>
      <c r="J67" s="22" t="s">
        <v>53</v>
      </c>
      <c r="K67" s="21"/>
    </row>
    <row r="68" spans="2:11" ht="80" x14ac:dyDescent="0.2">
      <c r="B68" s="27">
        <v>2105</v>
      </c>
      <c r="C68" s="101" t="s">
        <v>80</v>
      </c>
      <c r="D68" s="101" t="s">
        <v>81</v>
      </c>
      <c r="E68" s="193" t="s">
        <v>57</v>
      </c>
      <c r="F68" s="236" t="s">
        <v>214</v>
      </c>
      <c r="G68" s="194" t="s">
        <v>215</v>
      </c>
      <c r="H68" s="239"/>
      <c r="I68" s="22" t="s">
        <v>53</v>
      </c>
      <c r="J68" s="22" t="s">
        <v>53</v>
      </c>
      <c r="K68" s="58"/>
    </row>
    <row r="69" spans="2:11" ht="80" x14ac:dyDescent="0.2">
      <c r="B69" s="27">
        <v>2106</v>
      </c>
      <c r="C69" s="101" t="s">
        <v>80</v>
      </c>
      <c r="D69" s="101" t="s">
        <v>81</v>
      </c>
      <c r="E69" s="16" t="s">
        <v>57</v>
      </c>
      <c r="F69" s="251" t="s">
        <v>216</v>
      </c>
      <c r="G69" s="252" t="s">
        <v>217</v>
      </c>
      <c r="H69" s="21"/>
      <c r="I69" s="22" t="s">
        <v>53</v>
      </c>
      <c r="J69" s="22" t="s">
        <v>53</v>
      </c>
      <c r="K69" s="21"/>
    </row>
    <row r="70" spans="2:11" ht="80" x14ac:dyDescent="0.2">
      <c r="B70" s="27">
        <v>2107</v>
      </c>
      <c r="C70" s="101" t="s">
        <v>80</v>
      </c>
      <c r="D70" s="101" t="s">
        <v>81</v>
      </c>
      <c r="E70" s="16" t="s">
        <v>57</v>
      </c>
      <c r="F70" s="161" t="s">
        <v>218</v>
      </c>
      <c r="G70" s="9" t="s">
        <v>219</v>
      </c>
      <c r="H70" s="239"/>
      <c r="I70" s="22" t="s">
        <v>53</v>
      </c>
      <c r="J70" s="22" t="s">
        <v>53</v>
      </c>
      <c r="K70" s="21"/>
    </row>
    <row r="71" spans="2:11" ht="64" x14ac:dyDescent="0.2">
      <c r="B71" s="27">
        <v>2108</v>
      </c>
      <c r="C71" s="101" t="s">
        <v>80</v>
      </c>
      <c r="D71" s="101" t="s">
        <v>81</v>
      </c>
      <c r="E71" s="16" t="s">
        <v>57</v>
      </c>
      <c r="F71" s="253" t="s">
        <v>220</v>
      </c>
      <c r="G71" s="238" t="s">
        <v>221</v>
      </c>
      <c r="H71" s="239"/>
      <c r="I71" s="22" t="s">
        <v>53</v>
      </c>
      <c r="J71" s="22" t="s">
        <v>53</v>
      </c>
      <c r="K71" s="21"/>
    </row>
    <row r="72" spans="2:11" x14ac:dyDescent="0.2">
      <c r="C72" s="175"/>
      <c r="D72" s="175"/>
      <c r="G72" s="38"/>
    </row>
    <row r="73" spans="2:11" ht="22" x14ac:dyDescent="0.2">
      <c r="B73" s="52" t="str">
        <f>UPPER(D75)</f>
        <v>(UXGD) GAME PROTOTYPE</v>
      </c>
      <c r="C73" s="52"/>
      <c r="D73" s="197"/>
      <c r="E73" s="53"/>
      <c r="F73" s="87"/>
      <c r="G73" s="102" t="str">
        <f>IF(Student!$C$60&gt;0,"Your team has UXGD. Do not leave any rubric 'Untested'.","Your team has no UXGD. Please waive these rubrics.")</f>
        <v>Your team has UXGD. Do not leave any rubric 'Untested'.</v>
      </c>
      <c r="H73" s="48"/>
      <c r="I73" s="48"/>
      <c r="J73" s="48"/>
      <c r="K73" s="170" t="s">
        <v>163</v>
      </c>
    </row>
    <row r="74" spans="2:11" ht="16" x14ac:dyDescent="0.2">
      <c r="B74" s="25" t="s">
        <v>5</v>
      </c>
      <c r="C74" s="25" t="s">
        <v>125</v>
      </c>
      <c r="D74" s="25"/>
      <c r="E74" s="25" t="s">
        <v>97</v>
      </c>
      <c r="F74" s="25" t="s">
        <v>127</v>
      </c>
      <c r="G74" s="43" t="s">
        <v>128</v>
      </c>
      <c r="H74" s="215" t="s">
        <v>129</v>
      </c>
      <c r="I74" s="35" t="str">
        <f>I$14</f>
        <v>Student Input</v>
      </c>
      <c r="J74" s="35" t="str">
        <f>J$14</f>
        <v>Teacher Input</v>
      </c>
      <c r="K74" s="36" t="s">
        <v>132</v>
      </c>
    </row>
    <row r="75" spans="2:11" ht="48" x14ac:dyDescent="0.2">
      <c r="B75" s="27">
        <v>2201</v>
      </c>
      <c r="C75" s="101" t="s">
        <v>80</v>
      </c>
      <c r="D75" s="101" t="s">
        <v>82</v>
      </c>
      <c r="E75" s="17" t="s">
        <v>52</v>
      </c>
      <c r="F75" s="5" t="s">
        <v>222</v>
      </c>
      <c r="G75" s="9" t="s">
        <v>223</v>
      </c>
      <c r="H75" s="239"/>
      <c r="I75" s="22" t="s">
        <v>53</v>
      </c>
      <c r="J75" s="22" t="s">
        <v>53</v>
      </c>
      <c r="K75" s="21"/>
    </row>
    <row r="76" spans="2:11" ht="96" x14ac:dyDescent="0.2">
      <c r="B76" s="27">
        <v>2202</v>
      </c>
      <c r="C76" s="101" t="s">
        <v>80</v>
      </c>
      <c r="D76" s="101" t="s">
        <v>82</v>
      </c>
      <c r="E76" s="17" t="s">
        <v>55</v>
      </c>
      <c r="F76" s="5" t="s">
        <v>224</v>
      </c>
      <c r="G76" s="5" t="s">
        <v>225</v>
      </c>
      <c r="H76" s="239"/>
      <c r="I76" s="22" t="s">
        <v>53</v>
      </c>
      <c r="J76" s="22" t="s">
        <v>53</v>
      </c>
      <c r="K76" s="21"/>
    </row>
    <row r="77" spans="2:11" ht="64" x14ac:dyDescent="0.2">
      <c r="B77" s="27">
        <v>2203</v>
      </c>
      <c r="C77" s="101" t="s">
        <v>80</v>
      </c>
      <c r="D77" s="101" t="s">
        <v>82</v>
      </c>
      <c r="E77" s="16" t="s">
        <v>57</v>
      </c>
      <c r="F77" s="5" t="s">
        <v>226</v>
      </c>
      <c r="G77" s="9" t="s">
        <v>227</v>
      </c>
      <c r="H77" s="239"/>
      <c r="I77" s="22" t="s">
        <v>53</v>
      </c>
      <c r="J77" s="22" t="s">
        <v>53</v>
      </c>
      <c r="K77" s="21"/>
    </row>
    <row r="78" spans="2:11" ht="48" x14ac:dyDescent="0.2">
      <c r="B78" s="27">
        <v>2204</v>
      </c>
      <c r="C78" s="101" t="s">
        <v>80</v>
      </c>
      <c r="D78" s="101" t="s">
        <v>82</v>
      </c>
      <c r="E78" s="16" t="s">
        <v>59</v>
      </c>
      <c r="F78" s="5" t="s">
        <v>228</v>
      </c>
      <c r="G78" s="9" t="s">
        <v>229</v>
      </c>
      <c r="H78" s="239"/>
      <c r="I78" s="22" t="s">
        <v>53</v>
      </c>
      <c r="J78" s="22" t="s">
        <v>53</v>
      </c>
      <c r="K78" s="21"/>
    </row>
    <row r="79" spans="2:11" x14ac:dyDescent="0.2">
      <c r="B79" s="4"/>
      <c r="C79" s="12"/>
      <c r="E79" s="7"/>
    </row>
    <row r="80" spans="2:11" ht="22" x14ac:dyDescent="0.2">
      <c r="B80" s="52" t="str">
        <f>UPPER(D82)</f>
        <v>(NON-UXGD) GAME CONCEPT</v>
      </c>
      <c r="C80" s="52"/>
      <c r="D80" s="197"/>
      <c r="E80" s="53"/>
      <c r="F80" s="87"/>
      <c r="G80" s="102" t="str">
        <f>IF(Student!$C$60=0,"Your team has no UXGD. Do not leave any rubric 'Untested'.","Your team has UXGD. Please waive these rubrics.")</f>
        <v>Your team has UXGD. Please waive these rubrics.</v>
      </c>
      <c r="H80" s="48"/>
      <c r="I80" s="48"/>
      <c r="J80" s="48"/>
      <c r="K80" s="170" t="s">
        <v>163</v>
      </c>
    </row>
    <row r="81" spans="2:11" ht="16" x14ac:dyDescent="0.2">
      <c r="B81" s="25" t="s">
        <v>5</v>
      </c>
      <c r="C81" s="25" t="s">
        <v>125</v>
      </c>
      <c r="D81" s="25"/>
      <c r="E81" s="25" t="s">
        <v>97</v>
      </c>
      <c r="F81" s="25" t="s">
        <v>127</v>
      </c>
      <c r="G81" s="43" t="s">
        <v>128</v>
      </c>
      <c r="H81" s="215" t="s">
        <v>129</v>
      </c>
      <c r="I81" s="35" t="str">
        <f>I$14</f>
        <v>Student Input</v>
      </c>
      <c r="J81" s="35" t="str">
        <f>J$14</f>
        <v>Teacher Input</v>
      </c>
      <c r="K81" s="36" t="s">
        <v>132</v>
      </c>
    </row>
    <row r="82" spans="2:11" ht="64" x14ac:dyDescent="0.2">
      <c r="B82" s="27">
        <v>3101</v>
      </c>
      <c r="C82" s="101" t="s">
        <v>73</v>
      </c>
      <c r="D82" s="101" t="s">
        <v>84</v>
      </c>
      <c r="E82" s="16" t="s">
        <v>50</v>
      </c>
      <c r="F82" s="5" t="s">
        <v>206</v>
      </c>
      <c r="G82" s="9" t="s">
        <v>207</v>
      </c>
      <c r="H82" s="239"/>
      <c r="I82" s="22" t="s">
        <v>53</v>
      </c>
      <c r="J82" s="22" t="s">
        <v>53</v>
      </c>
      <c r="K82" s="21"/>
    </row>
    <row r="83" spans="2:11" ht="64" x14ac:dyDescent="0.2">
      <c r="B83" s="27">
        <v>3102</v>
      </c>
      <c r="C83" s="101" t="s">
        <v>73</v>
      </c>
      <c r="D83" s="101" t="s">
        <v>84</v>
      </c>
      <c r="E83" s="16" t="s">
        <v>55</v>
      </c>
      <c r="F83" s="178" t="s">
        <v>230</v>
      </c>
      <c r="G83" s="9" t="s">
        <v>209</v>
      </c>
      <c r="H83" s="239"/>
      <c r="I83" s="22" t="s">
        <v>53</v>
      </c>
      <c r="J83" s="22" t="s">
        <v>53</v>
      </c>
      <c r="K83" s="21"/>
    </row>
    <row r="84" spans="2:11" ht="64" x14ac:dyDescent="0.2">
      <c r="B84" s="27">
        <v>3103</v>
      </c>
      <c r="C84" s="101" t="s">
        <v>73</v>
      </c>
      <c r="D84" s="101" t="s">
        <v>84</v>
      </c>
      <c r="E84" s="16" t="s">
        <v>55</v>
      </c>
      <c r="F84" s="5" t="s">
        <v>210</v>
      </c>
      <c r="G84" s="9" t="s">
        <v>231</v>
      </c>
      <c r="H84" s="239"/>
      <c r="I84" s="22" t="s">
        <v>53</v>
      </c>
      <c r="J84" s="22" t="s">
        <v>53</v>
      </c>
      <c r="K84" s="21"/>
    </row>
    <row r="85" spans="2:11" ht="64" x14ac:dyDescent="0.2">
      <c r="B85" s="27">
        <v>3104</v>
      </c>
      <c r="C85" s="101" t="s">
        <v>73</v>
      </c>
      <c r="D85" s="101" t="s">
        <v>84</v>
      </c>
      <c r="E85" s="16" t="s">
        <v>57</v>
      </c>
      <c r="F85" s="179" t="s">
        <v>212</v>
      </c>
      <c r="G85" s="192" t="s">
        <v>213</v>
      </c>
      <c r="H85" s="239"/>
      <c r="I85" s="22" t="s">
        <v>53</v>
      </c>
      <c r="J85" s="22" t="s">
        <v>53</v>
      </c>
      <c r="K85" s="21"/>
    </row>
    <row r="86" spans="2:11" ht="80" x14ac:dyDescent="0.2">
      <c r="B86" s="27">
        <v>3105</v>
      </c>
      <c r="C86" s="101" t="s">
        <v>73</v>
      </c>
      <c r="D86" s="101" t="s">
        <v>84</v>
      </c>
      <c r="E86" s="16" t="s">
        <v>57</v>
      </c>
      <c r="F86" s="236" t="s">
        <v>214</v>
      </c>
      <c r="G86" s="9" t="s">
        <v>232</v>
      </c>
      <c r="H86" s="239"/>
      <c r="I86" s="22" t="s">
        <v>53</v>
      </c>
      <c r="J86" s="22" t="s">
        <v>53</v>
      </c>
      <c r="K86" s="21"/>
    </row>
    <row r="87" spans="2:11" ht="80" x14ac:dyDescent="0.2">
      <c r="B87" s="27">
        <v>3106</v>
      </c>
      <c r="C87" s="101" t="s">
        <v>73</v>
      </c>
      <c r="D87" s="101" t="s">
        <v>84</v>
      </c>
      <c r="E87" s="16" t="s">
        <v>57</v>
      </c>
      <c r="F87" s="251" t="s">
        <v>216</v>
      </c>
      <c r="G87" s="9" t="s">
        <v>217</v>
      </c>
      <c r="H87" s="21"/>
      <c r="I87" s="22" t="s">
        <v>53</v>
      </c>
      <c r="J87" s="22" t="s">
        <v>53</v>
      </c>
      <c r="K87" s="21"/>
    </row>
    <row r="88" spans="2:11" ht="80" x14ac:dyDescent="0.2">
      <c r="B88" s="27">
        <v>3107</v>
      </c>
      <c r="C88" s="101" t="s">
        <v>73</v>
      </c>
      <c r="D88" s="101" t="s">
        <v>84</v>
      </c>
      <c r="E88" s="16" t="s">
        <v>57</v>
      </c>
      <c r="F88" s="161" t="s">
        <v>218</v>
      </c>
      <c r="G88" s="9" t="s">
        <v>219</v>
      </c>
      <c r="H88" s="239"/>
      <c r="I88" s="22" t="s">
        <v>53</v>
      </c>
      <c r="J88" s="22" t="s">
        <v>53</v>
      </c>
      <c r="K88" s="21"/>
    </row>
    <row r="89" spans="2:11" ht="64" x14ac:dyDescent="0.2">
      <c r="B89" s="27">
        <v>3108</v>
      </c>
      <c r="C89" s="101" t="s">
        <v>73</v>
      </c>
      <c r="D89" s="101" t="s">
        <v>84</v>
      </c>
      <c r="E89" s="16" t="s">
        <v>57</v>
      </c>
      <c r="F89" s="253" t="s">
        <v>220</v>
      </c>
      <c r="G89" s="9" t="s">
        <v>221</v>
      </c>
      <c r="H89" s="239"/>
      <c r="I89" s="22" t="s">
        <v>53</v>
      </c>
      <c r="J89" s="22" t="s">
        <v>53</v>
      </c>
      <c r="K89" s="21"/>
    </row>
    <row r="90" spans="2:11" x14ac:dyDescent="0.2">
      <c r="C90" s="175"/>
      <c r="D90" s="175"/>
      <c r="F90" s="176"/>
      <c r="G90" s="38"/>
    </row>
    <row r="91" spans="2:11" ht="22" x14ac:dyDescent="0.2">
      <c r="B91" s="52" t="str">
        <f>UPPER(D93)</f>
        <v>(NON-UXGD) GAME PROTOTYPE</v>
      </c>
      <c r="C91" s="52"/>
      <c r="D91" s="197"/>
      <c r="E91" s="53"/>
      <c r="F91" s="87"/>
      <c r="G91" s="102" t="str">
        <f>IF(Student!$C$60=0,"Your team has no UXGD. Do not leave any rubric 'Untested'.","Your team has UXGD. Please waive these rubrics.")</f>
        <v>Your team has UXGD. Please waive these rubrics.</v>
      </c>
      <c r="H91" s="48"/>
      <c r="I91" s="48"/>
      <c r="J91" s="48"/>
      <c r="K91" s="170" t="s">
        <v>163</v>
      </c>
    </row>
    <row r="92" spans="2:11" ht="16" x14ac:dyDescent="0.2">
      <c r="B92" s="25" t="s">
        <v>5</v>
      </c>
      <c r="C92" s="25" t="s">
        <v>125</v>
      </c>
      <c r="D92" s="25"/>
      <c r="E92" s="25" t="s">
        <v>97</v>
      </c>
      <c r="F92" s="25" t="s">
        <v>127</v>
      </c>
      <c r="G92" s="43" t="s">
        <v>128</v>
      </c>
      <c r="H92" s="215" t="s">
        <v>129</v>
      </c>
      <c r="I92" s="35" t="str">
        <f>I$14</f>
        <v>Student Input</v>
      </c>
      <c r="J92" s="35" t="str">
        <f>J$14</f>
        <v>Teacher Input</v>
      </c>
      <c r="K92" s="36" t="s">
        <v>132</v>
      </c>
    </row>
    <row r="93" spans="2:11" ht="128" x14ac:dyDescent="0.2">
      <c r="B93" s="27">
        <v>3201</v>
      </c>
      <c r="C93" s="101" t="s">
        <v>73</v>
      </c>
      <c r="D93" s="101" t="s">
        <v>85</v>
      </c>
      <c r="E93" s="16" t="s">
        <v>57</v>
      </c>
      <c r="F93" s="5" t="s">
        <v>233</v>
      </c>
      <c r="G93" s="9" t="s">
        <v>234</v>
      </c>
      <c r="H93" s="239"/>
      <c r="I93" s="22" t="s">
        <v>53</v>
      </c>
      <c r="J93" s="22" t="s">
        <v>53</v>
      </c>
      <c r="K93" s="21"/>
    </row>
    <row r="94" spans="2:11" ht="48" x14ac:dyDescent="0.2">
      <c r="B94" s="27">
        <v>3202</v>
      </c>
      <c r="C94" s="101" t="s">
        <v>73</v>
      </c>
      <c r="D94" s="101" t="s">
        <v>85</v>
      </c>
      <c r="E94" s="16" t="s">
        <v>59</v>
      </c>
      <c r="F94" s="5" t="s">
        <v>235</v>
      </c>
      <c r="G94" s="9" t="s">
        <v>229</v>
      </c>
      <c r="H94" s="239"/>
      <c r="I94" s="22" t="s">
        <v>53</v>
      </c>
      <c r="J94" s="22" t="s">
        <v>53</v>
      </c>
      <c r="K94" s="21"/>
    </row>
    <row r="95" spans="2:11" x14ac:dyDescent="0.2">
      <c r="C95" s="175"/>
      <c r="D95" s="175"/>
      <c r="F95" s="176"/>
      <c r="G95" s="38"/>
    </row>
    <row r="96" spans="2:11" ht="22" x14ac:dyDescent="0.2">
      <c r="B96" s="52" t="str">
        <f>UPPER(D98)</f>
        <v>ART PROOF OF CONCEPT</v>
      </c>
      <c r="C96" s="52"/>
      <c r="D96" s="197"/>
      <c r="E96" s="53"/>
      <c r="F96" s="87"/>
      <c r="G96" s="102" t="str">
        <f>IF(Student!$C$59&gt;0,"Your team has BFA. Do not leave any rubric 'Untested'.","Your team has no BFA. Please waive these rubrics.")</f>
        <v>Your team has BFA. Do not leave any rubric 'Untested'.</v>
      </c>
      <c r="H96" s="48"/>
      <c r="I96" s="48"/>
      <c r="J96" s="48"/>
      <c r="K96" s="170" t="s">
        <v>163</v>
      </c>
    </row>
    <row r="97" spans="2:11" ht="16" x14ac:dyDescent="0.2">
      <c r="B97" s="25" t="s">
        <v>5</v>
      </c>
      <c r="C97" s="25" t="s">
        <v>125</v>
      </c>
      <c r="D97" s="25"/>
      <c r="E97" s="25" t="s">
        <v>97</v>
      </c>
      <c r="F97" s="25" t="s">
        <v>127</v>
      </c>
      <c r="G97" s="43" t="s">
        <v>128</v>
      </c>
      <c r="H97" s="215" t="s">
        <v>129</v>
      </c>
      <c r="I97" s="35" t="str">
        <f>I$14</f>
        <v>Student Input</v>
      </c>
      <c r="J97" s="35" t="str">
        <f>J$14</f>
        <v>Teacher Input</v>
      </c>
      <c r="K97" s="36" t="s">
        <v>132</v>
      </c>
    </row>
    <row r="98" spans="2:11" ht="32" x14ac:dyDescent="0.2">
      <c r="B98" s="27">
        <v>4101</v>
      </c>
      <c r="C98" s="16" t="s">
        <v>86</v>
      </c>
      <c r="D98" s="16" t="s">
        <v>87</v>
      </c>
      <c r="E98" s="16" t="s">
        <v>50</v>
      </c>
      <c r="F98" s="5" t="s">
        <v>236</v>
      </c>
      <c r="G98" s="9" t="s">
        <v>237</v>
      </c>
      <c r="H98" s="21"/>
      <c r="I98" s="22" t="s">
        <v>53</v>
      </c>
      <c r="J98" s="22" t="s">
        <v>53</v>
      </c>
      <c r="K98" s="21"/>
    </row>
    <row r="99" spans="2:11" ht="48" x14ac:dyDescent="0.2">
      <c r="B99" s="27">
        <v>4102</v>
      </c>
      <c r="C99" s="16" t="s">
        <v>86</v>
      </c>
      <c r="D99" s="16" t="s">
        <v>87</v>
      </c>
      <c r="E99" s="16" t="s">
        <v>52</v>
      </c>
      <c r="F99" s="6" t="s">
        <v>238</v>
      </c>
      <c r="G99" s="9" t="s">
        <v>239</v>
      </c>
      <c r="H99" s="21"/>
      <c r="I99" s="22" t="s">
        <v>53</v>
      </c>
      <c r="J99" s="22" t="s">
        <v>53</v>
      </c>
      <c r="K99" s="21"/>
    </row>
    <row r="100" spans="2:11" ht="96" x14ac:dyDescent="0.2">
      <c r="B100" s="27">
        <v>4103</v>
      </c>
      <c r="C100" s="16" t="s">
        <v>86</v>
      </c>
      <c r="D100" s="16" t="s">
        <v>87</v>
      </c>
      <c r="E100" s="16" t="s">
        <v>52</v>
      </c>
      <c r="F100" s="6" t="s">
        <v>240</v>
      </c>
      <c r="G100" s="9" t="s">
        <v>241</v>
      </c>
      <c r="H100" s="21"/>
      <c r="I100" s="22" t="s">
        <v>53</v>
      </c>
      <c r="J100" s="22" t="s">
        <v>53</v>
      </c>
      <c r="K100" s="21"/>
    </row>
    <row r="101" spans="2:11" ht="48" x14ac:dyDescent="0.2">
      <c r="B101" s="27">
        <v>4104</v>
      </c>
      <c r="C101" s="16" t="s">
        <v>86</v>
      </c>
      <c r="D101" s="16" t="s">
        <v>87</v>
      </c>
      <c r="E101" s="16" t="s">
        <v>55</v>
      </c>
      <c r="F101" s="6" t="s">
        <v>242</v>
      </c>
      <c r="G101" s="8" t="s">
        <v>243</v>
      </c>
      <c r="H101" s="21"/>
      <c r="I101" s="22" t="s">
        <v>53</v>
      </c>
      <c r="J101" s="22" t="s">
        <v>53</v>
      </c>
      <c r="K101" s="21"/>
    </row>
    <row r="102" spans="2:11" ht="80" x14ac:dyDescent="0.2">
      <c r="B102" s="27">
        <v>4105</v>
      </c>
      <c r="C102" s="16" t="s">
        <v>86</v>
      </c>
      <c r="D102" s="16" t="s">
        <v>87</v>
      </c>
      <c r="E102" s="16" t="s">
        <v>57</v>
      </c>
      <c r="F102" s="6" t="s">
        <v>244</v>
      </c>
      <c r="G102" s="9" t="s">
        <v>245</v>
      </c>
      <c r="H102" s="21"/>
      <c r="I102" s="22" t="s">
        <v>53</v>
      </c>
      <c r="J102" s="22" t="s">
        <v>53</v>
      </c>
      <c r="K102" s="21"/>
    </row>
    <row r="103" spans="2:11" ht="64" x14ac:dyDescent="0.2">
      <c r="B103" s="27">
        <v>4106</v>
      </c>
      <c r="C103" s="16" t="s">
        <v>86</v>
      </c>
      <c r="D103" s="16" t="s">
        <v>87</v>
      </c>
      <c r="E103" s="16" t="s">
        <v>61</v>
      </c>
      <c r="F103" s="161" t="s">
        <v>246</v>
      </c>
      <c r="G103" s="9" t="s">
        <v>247</v>
      </c>
      <c r="H103" s="21"/>
      <c r="I103" s="22" t="s">
        <v>53</v>
      </c>
      <c r="J103" s="22" t="s">
        <v>53</v>
      </c>
      <c r="K103" s="21"/>
    </row>
    <row r="104" spans="2:11" x14ac:dyDescent="0.2">
      <c r="G104" s="38"/>
    </row>
    <row r="105" spans="2:11" ht="22" x14ac:dyDescent="0.2">
      <c r="B105" s="52" t="str">
        <f>UPPER(D107)</f>
        <v>CONCEPTS - CHARACTERS</v>
      </c>
      <c r="C105" s="52"/>
      <c r="D105" s="197"/>
      <c r="E105" s="53"/>
      <c r="F105" s="114"/>
      <c r="G105" s="102" t="str">
        <f>IF(Student!$C$59&gt;0,"Your team has BFA. Do not leave any rubric 'Untested'.","Your team has no BFA. Please waive these rubrics.")</f>
        <v>Your team has BFA. Do not leave any rubric 'Untested'.</v>
      </c>
      <c r="H105" s="48"/>
      <c r="I105" s="48"/>
      <c r="J105" s="48"/>
      <c r="K105" s="170" t="s">
        <v>163</v>
      </c>
    </row>
    <row r="106" spans="2:11" ht="16" x14ac:dyDescent="0.2">
      <c r="B106" s="25" t="s">
        <v>5</v>
      </c>
      <c r="C106" s="25" t="s">
        <v>125</v>
      </c>
      <c r="D106" s="25"/>
      <c r="E106" s="25" t="s">
        <v>97</v>
      </c>
      <c r="F106" s="25" t="s">
        <v>127</v>
      </c>
      <c r="G106" s="43" t="s">
        <v>128</v>
      </c>
      <c r="H106" s="215" t="s">
        <v>129</v>
      </c>
      <c r="I106" s="35" t="str">
        <f>I$14</f>
        <v>Student Input</v>
      </c>
      <c r="J106" s="35" t="str">
        <f>J$14</f>
        <v>Teacher Input</v>
      </c>
      <c r="K106" s="36" t="s">
        <v>132</v>
      </c>
    </row>
    <row r="107" spans="2:11" ht="96" x14ac:dyDescent="0.2">
      <c r="B107" s="27">
        <v>4201</v>
      </c>
      <c r="C107" s="16" t="s">
        <v>86</v>
      </c>
      <c r="D107" s="16" t="s">
        <v>88</v>
      </c>
      <c r="E107" s="16" t="s">
        <v>50</v>
      </c>
      <c r="F107" s="6" t="s">
        <v>248</v>
      </c>
      <c r="G107" s="245" t="s">
        <v>249</v>
      </c>
      <c r="H107" s="21"/>
      <c r="I107" s="22" t="s">
        <v>53</v>
      </c>
      <c r="J107" s="22" t="s">
        <v>53</v>
      </c>
      <c r="K107" s="21"/>
    </row>
    <row r="108" spans="2:11" ht="48" x14ac:dyDescent="0.2">
      <c r="B108" s="27">
        <v>4202</v>
      </c>
      <c r="C108" s="16" t="s">
        <v>86</v>
      </c>
      <c r="D108" s="16" t="s">
        <v>88</v>
      </c>
      <c r="E108" s="16" t="s">
        <v>52</v>
      </c>
      <c r="F108" s="6" t="s">
        <v>250</v>
      </c>
      <c r="G108" s="8" t="s">
        <v>251</v>
      </c>
      <c r="H108" s="21"/>
      <c r="I108" s="22" t="s">
        <v>53</v>
      </c>
      <c r="J108" s="22" t="s">
        <v>53</v>
      </c>
      <c r="K108" s="21"/>
    </row>
    <row r="109" spans="2:11" ht="32" x14ac:dyDescent="0.2">
      <c r="B109" s="27">
        <v>4203</v>
      </c>
      <c r="C109" s="16" t="s">
        <v>86</v>
      </c>
      <c r="D109" s="16" t="s">
        <v>88</v>
      </c>
      <c r="E109" s="16" t="s">
        <v>57</v>
      </c>
      <c r="F109" s="6" t="s">
        <v>252</v>
      </c>
      <c r="G109" s="8" t="s">
        <v>253</v>
      </c>
      <c r="H109" s="21"/>
      <c r="I109" s="22" t="s">
        <v>53</v>
      </c>
      <c r="J109" s="22" t="s">
        <v>53</v>
      </c>
      <c r="K109" s="21"/>
    </row>
    <row r="110" spans="2:11" ht="48" x14ac:dyDescent="0.2">
      <c r="B110" s="27">
        <v>4204</v>
      </c>
      <c r="C110" s="16" t="s">
        <v>86</v>
      </c>
      <c r="D110" s="16" t="s">
        <v>88</v>
      </c>
      <c r="E110" s="16" t="s">
        <v>57</v>
      </c>
      <c r="F110" s="6" t="s">
        <v>254</v>
      </c>
      <c r="G110" s="8"/>
      <c r="H110" s="21"/>
      <c r="I110" s="22" t="s">
        <v>53</v>
      </c>
      <c r="J110" s="22" t="s">
        <v>53</v>
      </c>
      <c r="K110" s="21"/>
    </row>
    <row r="111" spans="2:11" ht="48" x14ac:dyDescent="0.2">
      <c r="B111" s="27">
        <v>4205</v>
      </c>
      <c r="C111" s="16" t="s">
        <v>86</v>
      </c>
      <c r="D111" s="16" t="s">
        <v>88</v>
      </c>
      <c r="E111" s="16" t="s">
        <v>59</v>
      </c>
      <c r="F111" s="6" t="s">
        <v>255</v>
      </c>
      <c r="G111" s="8" t="s">
        <v>256</v>
      </c>
      <c r="H111" s="21"/>
      <c r="I111" s="22" t="s">
        <v>53</v>
      </c>
      <c r="J111" s="22" t="s">
        <v>53</v>
      </c>
      <c r="K111" s="21"/>
    </row>
    <row r="112" spans="2:11" x14ac:dyDescent="0.2">
      <c r="G112" s="38"/>
    </row>
    <row r="113" spans="2:11" ht="22" x14ac:dyDescent="0.2">
      <c r="B113" s="52" t="str">
        <f>UPPER(D115)</f>
        <v>CONCEPTS - ENVIRONMENT, PROPS &amp; VFX</v>
      </c>
      <c r="C113" s="52"/>
      <c r="D113" s="197"/>
      <c r="E113" s="53"/>
      <c r="F113" s="114"/>
      <c r="G113" s="102" t="str">
        <f>IF(Student!$C$59&gt;0,"Your team has BFA. Do not leave any rubric 'Untested'.","Your team has no BFA. Please waive these rubrics.")</f>
        <v>Your team has BFA. Do not leave any rubric 'Untested'.</v>
      </c>
      <c r="H113" s="48"/>
      <c r="I113" s="48"/>
      <c r="J113" s="48"/>
      <c r="K113" s="170" t="s">
        <v>163</v>
      </c>
    </row>
    <row r="114" spans="2:11" ht="16" x14ac:dyDescent="0.2">
      <c r="B114" s="25" t="s">
        <v>5</v>
      </c>
      <c r="C114" s="25" t="s">
        <v>125</v>
      </c>
      <c r="D114" s="25"/>
      <c r="E114" s="25" t="s">
        <v>97</v>
      </c>
      <c r="F114" s="25" t="s">
        <v>127</v>
      </c>
      <c r="G114" s="43" t="s">
        <v>128</v>
      </c>
      <c r="H114" s="215" t="s">
        <v>129</v>
      </c>
      <c r="I114" s="35" t="str">
        <f>I$14</f>
        <v>Student Input</v>
      </c>
      <c r="J114" s="35" t="str">
        <f>J$14</f>
        <v>Teacher Input</v>
      </c>
      <c r="K114" s="36" t="s">
        <v>132</v>
      </c>
    </row>
    <row r="115" spans="2:11" ht="80" x14ac:dyDescent="0.2">
      <c r="B115" s="27">
        <v>4301</v>
      </c>
      <c r="C115" s="16" t="s">
        <v>86</v>
      </c>
      <c r="D115" s="16" t="s">
        <v>89</v>
      </c>
      <c r="E115" s="16" t="s">
        <v>50</v>
      </c>
      <c r="F115" s="6" t="s">
        <v>257</v>
      </c>
      <c r="G115" s="245" t="s">
        <v>258</v>
      </c>
      <c r="H115" s="21"/>
      <c r="I115" s="22" t="s">
        <v>53</v>
      </c>
      <c r="J115" s="22" t="s">
        <v>53</v>
      </c>
      <c r="K115" s="21"/>
    </row>
    <row r="116" spans="2:11" ht="64" x14ac:dyDescent="0.2">
      <c r="B116" s="27">
        <v>4302</v>
      </c>
      <c r="C116" s="16" t="s">
        <v>86</v>
      </c>
      <c r="D116" s="16" t="s">
        <v>89</v>
      </c>
      <c r="E116" s="16" t="s">
        <v>52</v>
      </c>
      <c r="F116" s="6" t="s">
        <v>259</v>
      </c>
      <c r="G116" s="8" t="s">
        <v>260</v>
      </c>
      <c r="H116" s="21"/>
      <c r="I116" s="22" t="s">
        <v>53</v>
      </c>
      <c r="J116" s="22" t="s">
        <v>53</v>
      </c>
      <c r="K116" s="21"/>
    </row>
    <row r="117" spans="2:11" ht="48" x14ac:dyDescent="0.2">
      <c r="B117" s="27">
        <v>4303</v>
      </c>
      <c r="C117" s="16" t="s">
        <v>86</v>
      </c>
      <c r="D117" s="16" t="s">
        <v>89</v>
      </c>
      <c r="E117" s="16" t="s">
        <v>57</v>
      </c>
      <c r="F117" s="6" t="s">
        <v>261</v>
      </c>
      <c r="G117" s="254" t="s">
        <v>262</v>
      </c>
      <c r="H117" s="21"/>
      <c r="I117" s="22" t="s">
        <v>53</v>
      </c>
      <c r="J117" s="22" t="s">
        <v>53</v>
      </c>
      <c r="K117" s="21"/>
    </row>
    <row r="118" spans="2:11" ht="64" x14ac:dyDescent="0.2">
      <c r="B118" s="27">
        <v>4304</v>
      </c>
      <c r="C118" s="16" t="s">
        <v>86</v>
      </c>
      <c r="D118" s="16" t="s">
        <v>89</v>
      </c>
      <c r="E118" s="16" t="s">
        <v>57</v>
      </c>
      <c r="F118" s="6" t="s">
        <v>263</v>
      </c>
      <c r="G118" s="8" t="s">
        <v>264</v>
      </c>
      <c r="H118" s="21"/>
      <c r="I118" s="22" t="s">
        <v>53</v>
      </c>
      <c r="J118" s="22" t="s">
        <v>53</v>
      </c>
      <c r="K118" s="21"/>
    </row>
    <row r="119" spans="2:11" ht="48" x14ac:dyDescent="0.2">
      <c r="B119" s="27">
        <v>4305</v>
      </c>
      <c r="C119" s="16" t="s">
        <v>86</v>
      </c>
      <c r="D119" s="16" t="s">
        <v>89</v>
      </c>
      <c r="E119" s="16" t="s">
        <v>59</v>
      </c>
      <c r="F119" s="6" t="s">
        <v>265</v>
      </c>
      <c r="G119" s="8" t="s">
        <v>256</v>
      </c>
      <c r="H119" s="21"/>
      <c r="I119" s="22" t="s">
        <v>53</v>
      </c>
      <c r="J119" s="22" t="s">
        <v>53</v>
      </c>
      <c r="K119" s="21"/>
    </row>
    <row r="120" spans="2:11" x14ac:dyDescent="0.2">
      <c r="B120" s="4"/>
      <c r="C120" s="12"/>
      <c r="E120" s="7"/>
    </row>
    <row r="121" spans="2:11" ht="22" x14ac:dyDescent="0.2">
      <c r="B121" s="52" t="str">
        <f>UPPER(D123)</f>
        <v>CONCEPTS - UI DESIGN</v>
      </c>
      <c r="C121" s="52"/>
      <c r="D121" s="197"/>
      <c r="E121" s="53"/>
      <c r="F121" s="87"/>
      <c r="G121" s="102" t="str">
        <f>IF(Student!$C$59&gt;0,"Your team has BFA. Do not leave any rubric 'Untested'.","Your team has no BFA. Please waive these rubrics.")</f>
        <v>Your team has BFA. Do not leave any rubric 'Untested'.</v>
      </c>
      <c r="H121" s="48"/>
      <c r="I121" s="48"/>
      <c r="J121" s="48"/>
      <c r="K121" s="170" t="s">
        <v>163</v>
      </c>
    </row>
    <row r="122" spans="2:11" ht="16" x14ac:dyDescent="0.2">
      <c r="B122" s="25" t="s">
        <v>5</v>
      </c>
      <c r="C122" s="25" t="s">
        <v>125</v>
      </c>
      <c r="D122" s="25"/>
      <c r="E122" s="25" t="s">
        <v>97</v>
      </c>
      <c r="F122" s="25" t="s">
        <v>127</v>
      </c>
      <c r="G122" s="43" t="s">
        <v>128</v>
      </c>
      <c r="H122" s="215" t="s">
        <v>129</v>
      </c>
      <c r="I122" s="35" t="str">
        <f>I$14</f>
        <v>Student Input</v>
      </c>
      <c r="J122" s="35" t="str">
        <f>J$14</f>
        <v>Teacher Input</v>
      </c>
      <c r="K122" s="36" t="s">
        <v>132</v>
      </c>
    </row>
    <row r="123" spans="2:11" ht="64" x14ac:dyDescent="0.2">
      <c r="B123" s="27">
        <v>4401</v>
      </c>
      <c r="C123" s="16" t="s">
        <v>86</v>
      </c>
      <c r="D123" s="16" t="s">
        <v>90</v>
      </c>
      <c r="E123" s="16" t="s">
        <v>52</v>
      </c>
      <c r="F123" s="6" t="s">
        <v>266</v>
      </c>
      <c r="G123" s="8" t="s">
        <v>264</v>
      </c>
      <c r="H123" s="21"/>
      <c r="I123" s="22" t="s">
        <v>53</v>
      </c>
      <c r="J123" s="22" t="s">
        <v>53</v>
      </c>
      <c r="K123" s="21"/>
    </row>
    <row r="124" spans="2:11" ht="64" x14ac:dyDescent="0.2">
      <c r="B124" s="27">
        <v>4402</v>
      </c>
      <c r="C124" s="16" t="s">
        <v>86</v>
      </c>
      <c r="D124" s="16" t="s">
        <v>90</v>
      </c>
      <c r="E124" s="16" t="s">
        <v>52</v>
      </c>
      <c r="F124" s="6" t="s">
        <v>267</v>
      </c>
      <c r="G124" s="8"/>
      <c r="H124" s="21"/>
      <c r="I124" s="22" t="s">
        <v>53</v>
      </c>
      <c r="J124" s="22" t="s">
        <v>53</v>
      </c>
      <c r="K124" s="21"/>
    </row>
    <row r="125" spans="2:11" ht="48" x14ac:dyDescent="0.2">
      <c r="B125" s="27">
        <v>4403</v>
      </c>
      <c r="C125" s="16" t="s">
        <v>86</v>
      </c>
      <c r="D125" s="16" t="s">
        <v>90</v>
      </c>
      <c r="E125" s="16" t="s">
        <v>55</v>
      </c>
      <c r="F125" s="6" t="s">
        <v>268</v>
      </c>
      <c r="G125" s="8"/>
      <c r="H125" s="21"/>
      <c r="I125" s="22" t="s">
        <v>53</v>
      </c>
      <c r="J125" s="22" t="s">
        <v>53</v>
      </c>
      <c r="K125" s="21"/>
    </row>
    <row r="126" spans="2:11" ht="32" x14ac:dyDescent="0.2">
      <c r="B126" s="27">
        <v>4404</v>
      </c>
      <c r="C126" s="16" t="s">
        <v>86</v>
      </c>
      <c r="D126" s="16" t="s">
        <v>90</v>
      </c>
      <c r="E126" s="16" t="s">
        <v>57</v>
      </c>
      <c r="F126" s="6" t="s">
        <v>269</v>
      </c>
      <c r="G126" s="8" t="s">
        <v>270</v>
      </c>
      <c r="H126" s="21"/>
      <c r="I126" s="22" t="s">
        <v>53</v>
      </c>
      <c r="J126" s="22" t="s">
        <v>53</v>
      </c>
      <c r="K126" s="21"/>
    </row>
    <row r="127" spans="2:11" x14ac:dyDescent="0.2">
      <c r="B127" s="4"/>
      <c r="C127" s="12"/>
      <c r="E127" s="7"/>
    </row>
    <row r="128" spans="2:11" ht="22" x14ac:dyDescent="0.2">
      <c r="B128" s="52" t="str">
        <f>UPPER(D130)</f>
        <v>(NON-BFA) ART PROOF OF CONCEPT</v>
      </c>
      <c r="C128" s="52"/>
      <c r="D128" s="197"/>
      <c r="E128" s="53"/>
      <c r="F128" s="87"/>
      <c r="G128" s="102" t="str">
        <f>IF(Student!$C$59=0,"Your team has no BFA. Do not leave any rubric 'Untested'.","Your team has BFA. Please waive these rubrics.")</f>
        <v>Your team has BFA. Please waive these rubrics.</v>
      </c>
      <c r="H128" s="48"/>
      <c r="I128" s="48"/>
      <c r="J128" s="48"/>
      <c r="K128" s="170" t="s">
        <v>163</v>
      </c>
    </row>
    <row r="129" spans="2:11" ht="16" x14ac:dyDescent="0.2">
      <c r="B129" s="25" t="s">
        <v>5</v>
      </c>
      <c r="C129" s="25" t="s">
        <v>125</v>
      </c>
      <c r="D129" s="25"/>
      <c r="E129" s="25" t="s">
        <v>97</v>
      </c>
      <c r="F129" s="25" t="s">
        <v>127</v>
      </c>
      <c r="G129" s="43" t="s">
        <v>128</v>
      </c>
      <c r="H129" s="215" t="s">
        <v>129</v>
      </c>
      <c r="I129" s="35" t="str">
        <f>I$14</f>
        <v>Student Input</v>
      </c>
      <c r="J129" s="35" t="str">
        <f>J$14</f>
        <v>Teacher Input</v>
      </c>
      <c r="K129" s="36" t="s">
        <v>132</v>
      </c>
    </row>
    <row r="130" spans="2:11" ht="32" x14ac:dyDescent="0.2">
      <c r="B130" s="27">
        <v>5101</v>
      </c>
      <c r="C130" s="16" t="s">
        <v>75</v>
      </c>
      <c r="D130" s="16" t="s">
        <v>91</v>
      </c>
      <c r="E130" s="16" t="s">
        <v>52</v>
      </c>
      <c r="F130" s="178" t="s">
        <v>271</v>
      </c>
      <c r="G130" s="8" t="s">
        <v>272</v>
      </c>
      <c r="H130" s="239"/>
      <c r="I130" s="22" t="s">
        <v>53</v>
      </c>
      <c r="J130" s="22" t="s">
        <v>53</v>
      </c>
      <c r="K130" s="21"/>
    </row>
    <row r="131" spans="2:11" ht="112" x14ac:dyDescent="0.2">
      <c r="B131" s="27">
        <v>5102</v>
      </c>
      <c r="C131" s="16" t="s">
        <v>75</v>
      </c>
      <c r="D131" s="16" t="s">
        <v>91</v>
      </c>
      <c r="E131" s="16" t="s">
        <v>55</v>
      </c>
      <c r="F131" s="161" t="s">
        <v>273</v>
      </c>
      <c r="G131" s="8" t="s">
        <v>274</v>
      </c>
      <c r="H131" s="239"/>
      <c r="I131" s="22" t="s">
        <v>53</v>
      </c>
      <c r="J131" s="22" t="s">
        <v>53</v>
      </c>
      <c r="K131" s="21"/>
    </row>
    <row r="132" spans="2:11" ht="48" x14ac:dyDescent="0.2">
      <c r="B132" s="27">
        <v>5103</v>
      </c>
      <c r="C132" s="16" t="s">
        <v>75</v>
      </c>
      <c r="D132" s="16" t="s">
        <v>91</v>
      </c>
      <c r="E132" s="16" t="s">
        <v>57</v>
      </c>
      <c r="F132" s="161" t="s">
        <v>275</v>
      </c>
      <c r="G132" s="8" t="s">
        <v>276</v>
      </c>
      <c r="H132" s="239"/>
      <c r="I132" s="22" t="s">
        <v>53</v>
      </c>
      <c r="J132" s="22" t="s">
        <v>53</v>
      </c>
      <c r="K132" s="21"/>
    </row>
    <row r="133" spans="2:11" ht="80" x14ac:dyDescent="0.2">
      <c r="B133" s="27">
        <v>5104</v>
      </c>
      <c r="C133" s="16" t="s">
        <v>75</v>
      </c>
      <c r="D133" s="16" t="s">
        <v>91</v>
      </c>
      <c r="E133" s="16" t="s">
        <v>57</v>
      </c>
      <c r="F133" s="161" t="s">
        <v>277</v>
      </c>
      <c r="G133" s="8" t="s">
        <v>278</v>
      </c>
      <c r="H133" s="239"/>
      <c r="I133" s="22" t="s">
        <v>53</v>
      </c>
      <c r="J133" s="22" t="s">
        <v>53</v>
      </c>
      <c r="K133" s="21"/>
    </row>
    <row r="134" spans="2:11" ht="64" x14ac:dyDescent="0.2">
      <c r="B134" s="27">
        <v>5105</v>
      </c>
      <c r="C134" s="16" t="s">
        <v>75</v>
      </c>
      <c r="D134" s="16" t="s">
        <v>91</v>
      </c>
      <c r="E134" s="16" t="s">
        <v>57</v>
      </c>
      <c r="F134" s="161" t="s">
        <v>279</v>
      </c>
      <c r="G134" s="8" t="s">
        <v>280</v>
      </c>
      <c r="H134" s="21"/>
      <c r="I134" s="22" t="s">
        <v>53</v>
      </c>
      <c r="J134" s="22" t="s">
        <v>53</v>
      </c>
      <c r="K134" s="21"/>
    </row>
    <row r="135" spans="2:11" ht="64" x14ac:dyDescent="0.2">
      <c r="B135" s="27">
        <v>5106</v>
      </c>
      <c r="C135" s="16" t="s">
        <v>75</v>
      </c>
      <c r="D135" s="16" t="s">
        <v>91</v>
      </c>
      <c r="E135" s="16" t="s">
        <v>59</v>
      </c>
      <c r="F135" s="161" t="s">
        <v>281</v>
      </c>
      <c r="G135" s="8" t="s">
        <v>282</v>
      </c>
      <c r="H135" s="239"/>
      <c r="I135" s="22" t="s">
        <v>53</v>
      </c>
      <c r="J135" s="22" t="s">
        <v>53</v>
      </c>
      <c r="K135" s="21"/>
    </row>
    <row r="137" spans="2:11" ht="22" x14ac:dyDescent="0.2">
      <c r="B137" s="54" t="str">
        <f>UPPER(D139)</f>
        <v>SUBMISSION</v>
      </c>
      <c r="C137" s="54"/>
      <c r="D137" s="196"/>
      <c r="E137" s="55"/>
      <c r="F137" s="113"/>
      <c r="G137" s="153" t="s">
        <v>124</v>
      </c>
      <c r="H137" s="57"/>
      <c r="I137" s="57"/>
      <c r="J137" s="57"/>
      <c r="K137" s="170" t="s">
        <v>163</v>
      </c>
    </row>
    <row r="138" spans="2:11" ht="16" x14ac:dyDescent="0.2">
      <c r="B138" s="25" t="s">
        <v>5</v>
      </c>
      <c r="C138" s="25" t="s">
        <v>125</v>
      </c>
      <c r="D138" s="25"/>
      <c r="E138" s="25" t="s">
        <v>97</v>
      </c>
      <c r="F138" s="25" t="s">
        <v>127</v>
      </c>
      <c r="G138" s="43" t="s">
        <v>128</v>
      </c>
      <c r="H138" s="228"/>
      <c r="I138" s="35" t="str">
        <f>I$14</f>
        <v>Student Input</v>
      </c>
      <c r="J138" s="35" t="str">
        <f>J$14</f>
        <v>Teacher Input</v>
      </c>
      <c r="K138" s="36" t="s">
        <v>132</v>
      </c>
    </row>
    <row r="139" spans="2:11" ht="128" x14ac:dyDescent="0.2">
      <c r="B139" s="27">
        <v>6101</v>
      </c>
      <c r="C139" s="16" t="s">
        <v>93</v>
      </c>
      <c r="D139" s="16" t="s">
        <v>92</v>
      </c>
      <c r="E139" s="49" t="s">
        <v>50</v>
      </c>
      <c r="F139" s="5" t="s">
        <v>283</v>
      </c>
      <c r="G139" s="256" t="s">
        <v>284</v>
      </c>
      <c r="H139" s="227"/>
      <c r="I139" s="22" t="s">
        <v>51</v>
      </c>
      <c r="J139" s="22" t="s">
        <v>53</v>
      </c>
      <c r="K139" s="21"/>
    </row>
    <row r="140" spans="2:11" ht="96" x14ac:dyDescent="0.2">
      <c r="B140" s="27">
        <v>6102</v>
      </c>
      <c r="C140" s="16" t="s">
        <v>93</v>
      </c>
      <c r="D140" s="16" t="s">
        <v>92</v>
      </c>
      <c r="E140" s="39" t="s">
        <v>52</v>
      </c>
      <c r="F140" s="178" t="s">
        <v>285</v>
      </c>
      <c r="G140" s="9" t="s">
        <v>286</v>
      </c>
      <c r="H140" s="227"/>
      <c r="I140" s="22" t="s">
        <v>51</v>
      </c>
      <c r="J140" s="22" t="s">
        <v>53</v>
      </c>
      <c r="K140" s="21"/>
    </row>
    <row r="141" spans="2:11" ht="64" x14ac:dyDescent="0.2">
      <c r="B141" s="27">
        <v>6103</v>
      </c>
      <c r="C141" s="16" t="s">
        <v>93</v>
      </c>
      <c r="D141" s="16" t="s">
        <v>92</v>
      </c>
      <c r="E141" s="39" t="s">
        <v>52</v>
      </c>
      <c r="F141" s="5" t="s">
        <v>287</v>
      </c>
      <c r="G141" s="9" t="s">
        <v>288</v>
      </c>
      <c r="H141" s="227"/>
      <c r="I141" s="22" t="s">
        <v>51</v>
      </c>
      <c r="J141" s="22" t="s">
        <v>53</v>
      </c>
      <c r="K141" s="21"/>
    </row>
    <row r="142" spans="2:11" ht="80" x14ac:dyDescent="0.2">
      <c r="B142" s="27">
        <v>6104</v>
      </c>
      <c r="C142" s="16" t="s">
        <v>93</v>
      </c>
      <c r="D142" s="16" t="s">
        <v>92</v>
      </c>
      <c r="E142" s="39" t="s">
        <v>52</v>
      </c>
      <c r="F142" s="5" t="s">
        <v>289</v>
      </c>
      <c r="G142" s="9" t="s">
        <v>290</v>
      </c>
      <c r="H142" s="227"/>
      <c r="I142" s="22" t="s">
        <v>51</v>
      </c>
      <c r="J142" s="22" t="s">
        <v>53</v>
      </c>
      <c r="K142" s="21"/>
    </row>
    <row r="143" spans="2:11" ht="48" x14ac:dyDescent="0.2">
      <c r="B143" s="27">
        <v>6105</v>
      </c>
      <c r="C143" s="16" t="s">
        <v>65</v>
      </c>
      <c r="D143" s="16" t="s">
        <v>92</v>
      </c>
      <c r="E143" s="49" t="s">
        <v>50</v>
      </c>
      <c r="F143" s="5" t="s">
        <v>291</v>
      </c>
      <c r="G143" s="9" t="s">
        <v>292</v>
      </c>
      <c r="H143" s="227"/>
      <c r="I143" s="22" t="s">
        <v>51</v>
      </c>
      <c r="J143" s="22" t="s">
        <v>53</v>
      </c>
      <c r="K143" s="21"/>
    </row>
    <row r="144" spans="2:11" ht="48" x14ac:dyDescent="0.2">
      <c r="B144" s="27">
        <v>6106</v>
      </c>
      <c r="C144" s="16" t="s">
        <v>65</v>
      </c>
      <c r="D144" s="16" t="s">
        <v>92</v>
      </c>
      <c r="E144" s="39" t="s">
        <v>52</v>
      </c>
      <c r="F144" s="243" t="s">
        <v>293</v>
      </c>
      <c r="G144" s="9" t="s">
        <v>294</v>
      </c>
      <c r="H144" s="227"/>
      <c r="I144" s="22" t="s">
        <v>51</v>
      </c>
      <c r="J144" s="22" t="s">
        <v>53</v>
      </c>
      <c r="K144" s="21"/>
    </row>
    <row r="145" spans="2:11" ht="48" x14ac:dyDescent="0.2">
      <c r="B145" s="27">
        <v>6107</v>
      </c>
      <c r="C145" s="16" t="s">
        <v>94</v>
      </c>
      <c r="D145" s="16" t="s">
        <v>92</v>
      </c>
      <c r="E145" s="39" t="s">
        <v>52</v>
      </c>
      <c r="F145" s="5" t="s">
        <v>295</v>
      </c>
      <c r="G145" s="9" t="s">
        <v>294</v>
      </c>
      <c r="H145" s="227"/>
      <c r="I145" s="22" t="s">
        <v>51</v>
      </c>
      <c r="J145" s="22" t="s">
        <v>53</v>
      </c>
      <c r="K145" s="21"/>
    </row>
    <row r="146" spans="2:11" ht="32" x14ac:dyDescent="0.2">
      <c r="B146" s="27">
        <v>6108</v>
      </c>
      <c r="C146" s="16" t="s">
        <v>86</v>
      </c>
      <c r="D146" s="16" t="s">
        <v>92</v>
      </c>
      <c r="E146" s="39" t="s">
        <v>52</v>
      </c>
      <c r="F146" s="5" t="s">
        <v>296</v>
      </c>
      <c r="G146" s="9" t="s">
        <v>294</v>
      </c>
      <c r="H146" s="227"/>
      <c r="I146" s="22" t="s">
        <v>51</v>
      </c>
      <c r="J146" s="22" t="s">
        <v>53</v>
      </c>
      <c r="K146" s="21"/>
    </row>
    <row r="147" spans="2:11" x14ac:dyDescent="0.2">
      <c r="B147" s="4"/>
      <c r="C147" s="12"/>
      <c r="E147" s="7"/>
      <c r="I147" s="19"/>
      <c r="J147" s="19"/>
    </row>
    <row r="148" spans="2:11" ht="22" x14ac:dyDescent="0.2">
      <c r="B148" s="54" t="str">
        <f>UPPER(D150)</f>
        <v>PRESENTATION</v>
      </c>
      <c r="C148" s="104"/>
      <c r="D148" s="198"/>
      <c r="E148" s="104"/>
      <c r="F148" s="104"/>
      <c r="G148" s="153" t="s">
        <v>124</v>
      </c>
      <c r="H148" s="105"/>
      <c r="I148" s="105"/>
      <c r="J148" s="105"/>
      <c r="K148" s="170" t="s">
        <v>163</v>
      </c>
    </row>
    <row r="149" spans="2:11" ht="16" x14ac:dyDescent="0.2">
      <c r="B149" s="28" t="s">
        <v>5</v>
      </c>
      <c r="C149" s="25" t="s">
        <v>125</v>
      </c>
      <c r="D149" s="25"/>
      <c r="E149" s="25" t="s">
        <v>97</v>
      </c>
      <c r="F149" s="28" t="s">
        <v>127</v>
      </c>
      <c r="G149" s="50" t="s">
        <v>128</v>
      </c>
      <c r="H149" s="133"/>
      <c r="I149" s="35" t="str">
        <f>I$14</f>
        <v>Student Input</v>
      </c>
      <c r="J149" s="35" t="str">
        <f>J$14</f>
        <v>Teacher Input</v>
      </c>
      <c r="K149" s="59" t="s">
        <v>132</v>
      </c>
    </row>
    <row r="150" spans="2:11" ht="32" x14ac:dyDescent="0.2">
      <c r="B150" s="51">
        <v>6111</v>
      </c>
      <c r="C150" s="16" t="s">
        <v>93</v>
      </c>
      <c r="D150" s="174" t="s">
        <v>96</v>
      </c>
      <c r="E150" s="39" t="s">
        <v>52</v>
      </c>
      <c r="F150" s="165" t="s">
        <v>297</v>
      </c>
      <c r="G150" s="61" t="s">
        <v>298</v>
      </c>
      <c r="H150" s="216"/>
      <c r="I150" s="217" t="s">
        <v>51</v>
      </c>
      <c r="J150" s="22" t="s">
        <v>53</v>
      </c>
      <c r="K150" s="60"/>
    </row>
    <row r="151" spans="2:11" ht="80" x14ac:dyDescent="0.2">
      <c r="B151" s="51">
        <v>6112</v>
      </c>
      <c r="C151" s="172" t="s">
        <v>93</v>
      </c>
      <c r="D151" s="174" t="s">
        <v>96</v>
      </c>
      <c r="E151" s="23" t="s">
        <v>55</v>
      </c>
      <c r="F151" s="248" t="s">
        <v>299</v>
      </c>
      <c r="G151" s="255" t="s">
        <v>300</v>
      </c>
      <c r="H151" s="218"/>
      <c r="I151" s="217" t="s">
        <v>51</v>
      </c>
      <c r="J151" s="22" t="s">
        <v>53</v>
      </c>
      <c r="K151" s="60"/>
    </row>
    <row r="152" spans="2:11" ht="64" x14ac:dyDescent="0.2">
      <c r="B152" s="51">
        <v>6113</v>
      </c>
      <c r="C152" s="172" t="s">
        <v>93</v>
      </c>
      <c r="D152" s="174" t="s">
        <v>96</v>
      </c>
      <c r="E152" s="23" t="s">
        <v>55</v>
      </c>
      <c r="F152" s="248" t="s">
        <v>301</v>
      </c>
      <c r="G152" s="61" t="s">
        <v>302</v>
      </c>
      <c r="H152" s="218"/>
      <c r="I152" s="217" t="s">
        <v>51</v>
      </c>
      <c r="J152" s="22" t="s">
        <v>53</v>
      </c>
      <c r="K152" s="60"/>
    </row>
    <row r="153" spans="2:11" ht="64" x14ac:dyDescent="0.2">
      <c r="B153" s="51">
        <v>6114</v>
      </c>
      <c r="C153" s="172" t="s">
        <v>93</v>
      </c>
      <c r="D153" s="174" t="s">
        <v>96</v>
      </c>
      <c r="E153" s="23" t="s">
        <v>55</v>
      </c>
      <c r="F153" s="249" t="s">
        <v>303</v>
      </c>
      <c r="G153" s="164" t="s">
        <v>304</v>
      </c>
      <c r="H153" s="218"/>
      <c r="I153" s="217" t="s">
        <v>51</v>
      </c>
      <c r="J153" s="22" t="s">
        <v>53</v>
      </c>
      <c r="K153" s="60"/>
    </row>
    <row r="154" spans="2:11" ht="80" x14ac:dyDescent="0.2">
      <c r="B154" s="51">
        <v>6115</v>
      </c>
      <c r="C154" s="173" t="s">
        <v>93</v>
      </c>
      <c r="D154" s="174" t="s">
        <v>96</v>
      </c>
      <c r="E154" s="23" t="s">
        <v>55</v>
      </c>
      <c r="F154" s="248" t="s">
        <v>305</v>
      </c>
      <c r="G154" s="165" t="s">
        <v>306</v>
      </c>
      <c r="H154" s="219"/>
      <c r="I154" s="217" t="s">
        <v>51</v>
      </c>
      <c r="J154" s="22" t="s">
        <v>53</v>
      </c>
      <c r="K154" s="60"/>
    </row>
    <row r="155" spans="2:11" ht="64" x14ac:dyDescent="0.2">
      <c r="B155" s="51">
        <v>6116</v>
      </c>
      <c r="C155" s="162" t="s">
        <v>93</v>
      </c>
      <c r="D155" s="174" t="s">
        <v>96</v>
      </c>
      <c r="E155" s="250" t="s">
        <v>57</v>
      </c>
      <c r="F155" s="165" t="s">
        <v>307</v>
      </c>
      <c r="G155" s="236" t="s">
        <v>308</v>
      </c>
      <c r="H155" s="219"/>
      <c r="I155" s="217" t="s">
        <v>51</v>
      </c>
      <c r="J155" s="22" t="s">
        <v>53</v>
      </c>
      <c r="K155" s="60"/>
    </row>
    <row r="156" spans="2:11" ht="48" x14ac:dyDescent="0.2">
      <c r="B156" s="51">
        <v>6117</v>
      </c>
      <c r="C156" s="162" t="s">
        <v>93</v>
      </c>
      <c r="D156" s="174" t="s">
        <v>96</v>
      </c>
      <c r="E156" s="62" t="s">
        <v>57</v>
      </c>
      <c r="F156" s="236" t="s">
        <v>309</v>
      </c>
      <c r="G156" s="236"/>
      <c r="H156" s="219"/>
      <c r="I156" s="217" t="s">
        <v>51</v>
      </c>
      <c r="J156" s="22" t="s">
        <v>53</v>
      </c>
      <c r="K156" s="60"/>
    </row>
    <row r="157" spans="2:11" ht="64" x14ac:dyDescent="0.2">
      <c r="B157" s="51">
        <v>6118</v>
      </c>
      <c r="C157" s="162" t="s">
        <v>93</v>
      </c>
      <c r="D157" s="174" t="s">
        <v>96</v>
      </c>
      <c r="E157" s="62" t="s">
        <v>59</v>
      </c>
      <c r="F157" s="236" t="s">
        <v>310</v>
      </c>
      <c r="G157" s="163" t="s">
        <v>311</v>
      </c>
      <c r="H157" s="219"/>
      <c r="I157" s="217" t="s">
        <v>51</v>
      </c>
      <c r="J157" s="22" t="s">
        <v>53</v>
      </c>
      <c r="K157" s="60"/>
    </row>
    <row r="158" spans="2:11" ht="48" x14ac:dyDescent="0.2">
      <c r="B158" s="51">
        <v>6119</v>
      </c>
      <c r="C158" s="162" t="s">
        <v>93</v>
      </c>
      <c r="D158" s="174" t="s">
        <v>96</v>
      </c>
      <c r="E158" s="62" t="s">
        <v>57</v>
      </c>
      <c r="F158" s="165" t="s">
        <v>312</v>
      </c>
      <c r="G158" s="163"/>
      <c r="H158" s="219"/>
      <c r="I158" s="217" t="s">
        <v>51</v>
      </c>
      <c r="J158" s="22" t="s">
        <v>53</v>
      </c>
      <c r="K158" s="60"/>
    </row>
    <row r="159" spans="2:11" ht="64" x14ac:dyDescent="0.2">
      <c r="B159" s="51">
        <v>6120</v>
      </c>
      <c r="C159" s="162" t="s">
        <v>93</v>
      </c>
      <c r="D159" s="174" t="s">
        <v>96</v>
      </c>
      <c r="E159" s="62" t="s">
        <v>57</v>
      </c>
      <c r="F159" s="237" t="s">
        <v>313</v>
      </c>
      <c r="G159" s="165" t="s">
        <v>314</v>
      </c>
      <c r="H159" s="219"/>
      <c r="I159" s="217" t="s">
        <v>51</v>
      </c>
      <c r="J159" s="22" t="s">
        <v>53</v>
      </c>
      <c r="K159" s="60"/>
    </row>
    <row r="160" spans="2:11" ht="96" x14ac:dyDescent="0.2">
      <c r="B160" s="51">
        <v>6121</v>
      </c>
      <c r="C160" s="162" t="s">
        <v>93</v>
      </c>
      <c r="D160" s="174" t="s">
        <v>96</v>
      </c>
      <c r="E160" s="62" t="s">
        <v>55</v>
      </c>
      <c r="F160" s="165" t="s">
        <v>315</v>
      </c>
      <c r="G160" s="165" t="s">
        <v>316</v>
      </c>
      <c r="H160" s="219"/>
      <c r="I160" s="217" t="s">
        <v>51</v>
      </c>
      <c r="J160" s="22" t="s">
        <v>53</v>
      </c>
      <c r="K160" s="60"/>
    </row>
    <row r="161" spans="1:12" ht="80" x14ac:dyDescent="0.2">
      <c r="B161" s="51">
        <v>6122</v>
      </c>
      <c r="C161" s="162" t="s">
        <v>93</v>
      </c>
      <c r="D161" s="174" t="s">
        <v>96</v>
      </c>
      <c r="E161" s="62" t="s">
        <v>61</v>
      </c>
      <c r="F161" s="165" t="s">
        <v>317</v>
      </c>
      <c r="G161" s="165" t="s">
        <v>318</v>
      </c>
      <c r="H161" s="219"/>
      <c r="I161" s="217" t="s">
        <v>51</v>
      </c>
      <c r="J161" s="22" t="s">
        <v>53</v>
      </c>
      <c r="K161" s="60"/>
    </row>
    <row r="162" spans="1:12" ht="48" x14ac:dyDescent="0.2">
      <c r="B162" s="51">
        <v>6123</v>
      </c>
      <c r="C162" s="162" t="s">
        <v>93</v>
      </c>
      <c r="D162" s="174" t="s">
        <v>96</v>
      </c>
      <c r="E162" s="62" t="s">
        <v>55</v>
      </c>
      <c r="F162" s="165" t="s">
        <v>319</v>
      </c>
      <c r="G162" s="165" t="s">
        <v>320</v>
      </c>
      <c r="H162" s="219"/>
      <c r="I162" s="217" t="s">
        <v>51</v>
      </c>
      <c r="J162" s="22" t="s">
        <v>53</v>
      </c>
      <c r="K162" s="60"/>
    </row>
    <row r="163" spans="1:12" ht="64" x14ac:dyDescent="0.2">
      <c r="B163" s="51">
        <v>6124</v>
      </c>
      <c r="C163" s="162" t="s">
        <v>93</v>
      </c>
      <c r="D163" s="188" t="s">
        <v>96</v>
      </c>
      <c r="E163" s="62" t="s">
        <v>61</v>
      </c>
      <c r="F163" s="165" t="s">
        <v>321</v>
      </c>
      <c r="G163" s="165" t="s">
        <v>322</v>
      </c>
      <c r="H163" s="219"/>
      <c r="I163" s="217" t="s">
        <v>51</v>
      </c>
      <c r="J163" s="22" t="s">
        <v>53</v>
      </c>
      <c r="K163" s="60"/>
    </row>
    <row r="165" spans="1:12" ht="22" x14ac:dyDescent="0.25">
      <c r="A165" s="82"/>
      <c r="B165" s="138" t="s">
        <v>323</v>
      </c>
      <c r="C165" s="138"/>
      <c r="D165" s="199"/>
      <c r="E165" s="138"/>
      <c r="F165" s="167"/>
      <c r="G165" s="164"/>
      <c r="H165" s="82"/>
      <c r="I165" s="82"/>
      <c r="J165" s="82"/>
      <c r="K165" s="170" t="s">
        <v>163</v>
      </c>
      <c r="L165" s="139"/>
    </row>
    <row r="166" spans="1:12" ht="16" x14ac:dyDescent="0.2">
      <c r="A166" s="82"/>
      <c r="B166" s="140" t="s">
        <v>5</v>
      </c>
      <c r="C166" s="141" t="s">
        <v>324</v>
      </c>
      <c r="D166" s="200"/>
      <c r="E166" s="141" t="s">
        <v>325</v>
      </c>
      <c r="F166" s="168" t="s">
        <v>326</v>
      </c>
      <c r="G166" s="169" t="s">
        <v>327</v>
      </c>
      <c r="H166" s="141" t="s">
        <v>324</v>
      </c>
      <c r="I166" s="142" t="s">
        <v>324</v>
      </c>
      <c r="J166" s="142" t="s">
        <v>324</v>
      </c>
      <c r="K166" s="82"/>
      <c r="L166" s="139"/>
    </row>
    <row r="167" spans="1:12" ht="32" x14ac:dyDescent="0.2">
      <c r="A167" s="82"/>
      <c r="B167" s="145">
        <v>7001</v>
      </c>
      <c r="C167" s="146" t="s">
        <v>328</v>
      </c>
      <c r="D167" s="201" t="s">
        <v>329</v>
      </c>
      <c r="E167" s="220" t="s">
        <v>330</v>
      </c>
      <c r="F167" s="220" t="s">
        <v>331</v>
      </c>
      <c r="G167" s="220" t="s">
        <v>332</v>
      </c>
      <c r="H167" s="221" t="s">
        <v>324</v>
      </c>
      <c r="I167" s="221" t="s">
        <v>324</v>
      </c>
      <c r="J167" s="221" t="s">
        <v>324</v>
      </c>
      <c r="K167" s="82"/>
      <c r="L167" s="139"/>
    </row>
    <row r="168" spans="1:12" ht="16" x14ac:dyDescent="0.2">
      <c r="A168" s="82"/>
      <c r="B168" s="145">
        <v>7002</v>
      </c>
      <c r="C168" s="146" t="s">
        <v>333</v>
      </c>
      <c r="D168" s="201" t="s">
        <v>329</v>
      </c>
      <c r="E168" s="220" t="s">
        <v>324</v>
      </c>
      <c r="F168" s="220" t="s">
        <v>324</v>
      </c>
      <c r="G168" s="220" t="s">
        <v>324</v>
      </c>
      <c r="H168" s="221" t="s">
        <v>324</v>
      </c>
      <c r="I168" s="221" t="s">
        <v>324</v>
      </c>
      <c r="J168" s="221" t="s">
        <v>324</v>
      </c>
      <c r="K168" s="82"/>
      <c r="L168" s="139"/>
    </row>
    <row r="169" spans="1:12" ht="16" x14ac:dyDescent="0.2">
      <c r="A169" s="82"/>
      <c r="B169" s="145">
        <v>7003</v>
      </c>
      <c r="C169" s="146" t="s">
        <v>334</v>
      </c>
      <c r="D169" s="201" t="s">
        <v>329</v>
      </c>
      <c r="E169" s="220" t="s">
        <v>324</v>
      </c>
      <c r="F169" s="220" t="s">
        <v>324</v>
      </c>
      <c r="G169" s="220" t="s">
        <v>324</v>
      </c>
      <c r="H169" s="221" t="s">
        <v>324</v>
      </c>
      <c r="I169" s="221" t="s">
        <v>324</v>
      </c>
      <c r="J169" s="221" t="s">
        <v>324</v>
      </c>
      <c r="K169" s="82"/>
      <c r="L169" s="139"/>
    </row>
    <row r="170" spans="1:12" ht="16" x14ac:dyDescent="0.2">
      <c r="A170" s="82"/>
      <c r="B170" s="145">
        <v>7004</v>
      </c>
      <c r="C170" s="146" t="s">
        <v>335</v>
      </c>
      <c r="D170" s="201" t="s">
        <v>329</v>
      </c>
      <c r="E170" s="220" t="s">
        <v>324</v>
      </c>
      <c r="F170" s="220" t="s">
        <v>324</v>
      </c>
      <c r="G170" s="220" t="s">
        <v>324</v>
      </c>
      <c r="H170" s="221" t="s">
        <v>324</v>
      </c>
      <c r="I170" s="221" t="s">
        <v>324</v>
      </c>
      <c r="J170" s="221" t="s">
        <v>324</v>
      </c>
      <c r="K170" s="82"/>
      <c r="L170" s="139"/>
    </row>
    <row r="171" spans="1:12" ht="16" x14ac:dyDescent="0.2">
      <c r="A171" s="82"/>
      <c r="B171" s="145">
        <v>7005</v>
      </c>
      <c r="C171" s="146" t="s">
        <v>336</v>
      </c>
      <c r="D171" s="201" t="s">
        <v>329</v>
      </c>
      <c r="E171" s="220" t="s">
        <v>324</v>
      </c>
      <c r="F171" s="220" t="s">
        <v>324</v>
      </c>
      <c r="G171" s="220" t="s">
        <v>324</v>
      </c>
      <c r="H171" s="221" t="s">
        <v>324</v>
      </c>
      <c r="I171" s="221" t="s">
        <v>324</v>
      </c>
      <c r="J171" s="221" t="s">
        <v>324</v>
      </c>
      <c r="K171" s="82"/>
      <c r="L171" s="139"/>
    </row>
    <row r="172" spans="1:12" ht="16" x14ac:dyDescent="0.2">
      <c r="A172" s="82"/>
      <c r="B172" s="145">
        <v>7006</v>
      </c>
      <c r="C172" s="146" t="s">
        <v>337</v>
      </c>
      <c r="D172" s="201" t="s">
        <v>329</v>
      </c>
      <c r="E172" s="220" t="s">
        <v>324</v>
      </c>
      <c r="F172" s="220" t="s">
        <v>324</v>
      </c>
      <c r="G172" s="220" t="s">
        <v>324</v>
      </c>
      <c r="H172" s="221" t="s">
        <v>324</v>
      </c>
      <c r="I172" s="221" t="s">
        <v>324</v>
      </c>
      <c r="J172" s="221" t="s">
        <v>324</v>
      </c>
      <c r="K172" s="82"/>
      <c r="L172" s="139"/>
    </row>
    <row r="173" spans="1:12" ht="16" x14ac:dyDescent="0.2">
      <c r="A173" s="82"/>
      <c r="B173" s="145">
        <v>7007</v>
      </c>
      <c r="C173" s="146" t="s">
        <v>338</v>
      </c>
      <c r="D173" s="201" t="s">
        <v>329</v>
      </c>
      <c r="E173" s="220" t="s">
        <v>324</v>
      </c>
      <c r="F173" s="220" t="s">
        <v>324</v>
      </c>
      <c r="G173" s="220" t="s">
        <v>324</v>
      </c>
      <c r="H173" s="221" t="s">
        <v>324</v>
      </c>
      <c r="I173" s="221" t="s">
        <v>324</v>
      </c>
      <c r="J173" s="221" t="s">
        <v>324</v>
      </c>
      <c r="K173" s="82"/>
      <c r="L173" s="139"/>
    </row>
    <row r="174" spans="1:12" ht="16" x14ac:dyDescent="0.2">
      <c r="A174" s="82"/>
      <c r="B174" s="145">
        <v>7008</v>
      </c>
      <c r="C174" s="146" t="s">
        <v>339</v>
      </c>
      <c r="D174" s="201" t="s">
        <v>329</v>
      </c>
      <c r="E174" s="220" t="s">
        <v>324</v>
      </c>
      <c r="F174" s="220" t="s">
        <v>324</v>
      </c>
      <c r="G174" s="220" t="s">
        <v>324</v>
      </c>
      <c r="H174" s="221" t="s">
        <v>324</v>
      </c>
      <c r="I174" s="221" t="s">
        <v>324</v>
      </c>
      <c r="J174" s="221" t="s">
        <v>324</v>
      </c>
      <c r="K174" s="82"/>
      <c r="L174" s="139"/>
    </row>
    <row r="175" spans="1:12" ht="16" x14ac:dyDescent="0.2">
      <c r="A175" s="82"/>
      <c r="B175" s="145">
        <v>7009</v>
      </c>
      <c r="C175" s="146" t="s">
        <v>340</v>
      </c>
      <c r="D175" s="201" t="s">
        <v>329</v>
      </c>
      <c r="E175" s="220" t="s">
        <v>324</v>
      </c>
      <c r="F175" s="220" t="s">
        <v>324</v>
      </c>
      <c r="G175" s="220" t="s">
        <v>324</v>
      </c>
      <c r="H175" s="221" t="s">
        <v>324</v>
      </c>
      <c r="I175" s="221" t="s">
        <v>324</v>
      </c>
      <c r="J175" s="221" t="s">
        <v>324</v>
      </c>
      <c r="K175" s="82"/>
      <c r="L175" s="139"/>
    </row>
    <row r="176" spans="1:12" ht="16" x14ac:dyDescent="0.2">
      <c r="A176" s="82"/>
      <c r="B176" s="145">
        <v>7010</v>
      </c>
      <c r="C176" s="146" t="s">
        <v>341</v>
      </c>
      <c r="D176" s="201" t="s">
        <v>329</v>
      </c>
      <c r="E176" s="220" t="s">
        <v>324</v>
      </c>
      <c r="F176" s="220" t="s">
        <v>324</v>
      </c>
      <c r="G176" s="220" t="s">
        <v>324</v>
      </c>
      <c r="H176" s="221" t="s">
        <v>324</v>
      </c>
      <c r="I176" s="221" t="s">
        <v>324</v>
      </c>
      <c r="J176" s="221" t="s">
        <v>324</v>
      </c>
      <c r="K176" s="82"/>
      <c r="L176" s="139"/>
    </row>
    <row r="177" spans="1:12" ht="16" x14ac:dyDescent="0.2">
      <c r="A177" s="82"/>
      <c r="B177" s="145">
        <v>7011</v>
      </c>
      <c r="C177" s="146" t="s">
        <v>342</v>
      </c>
      <c r="D177" s="201" t="s">
        <v>329</v>
      </c>
      <c r="E177" s="220" t="s">
        <v>324</v>
      </c>
      <c r="F177" s="220" t="s">
        <v>324</v>
      </c>
      <c r="G177" s="220" t="s">
        <v>324</v>
      </c>
      <c r="H177" s="221" t="s">
        <v>324</v>
      </c>
      <c r="I177" s="221" t="s">
        <v>324</v>
      </c>
      <c r="J177" s="221" t="s">
        <v>324</v>
      </c>
      <c r="K177" s="82"/>
      <c r="L177" s="139"/>
    </row>
    <row r="178" spans="1:12" ht="16" x14ac:dyDescent="0.2">
      <c r="A178" s="82"/>
      <c r="B178" s="145">
        <v>7012</v>
      </c>
      <c r="C178" s="146" t="s">
        <v>343</v>
      </c>
      <c r="D178" s="201" t="s">
        <v>329</v>
      </c>
      <c r="E178" s="220" t="s">
        <v>324</v>
      </c>
      <c r="F178" s="220" t="s">
        <v>324</v>
      </c>
      <c r="G178" s="220" t="s">
        <v>324</v>
      </c>
      <c r="H178" s="221" t="s">
        <v>324</v>
      </c>
      <c r="I178" s="221" t="s">
        <v>324</v>
      </c>
      <c r="J178" s="221" t="s">
        <v>324</v>
      </c>
      <c r="K178" s="82"/>
      <c r="L178" s="139"/>
    </row>
    <row r="179" spans="1:12" ht="16" x14ac:dyDescent="0.2">
      <c r="A179" s="82"/>
      <c r="B179" s="145">
        <v>7013</v>
      </c>
      <c r="C179" s="146" t="s">
        <v>344</v>
      </c>
      <c r="D179" s="201" t="s">
        <v>329</v>
      </c>
      <c r="E179" s="220" t="s">
        <v>324</v>
      </c>
      <c r="F179" s="220" t="s">
        <v>324</v>
      </c>
      <c r="G179" s="220" t="s">
        <v>324</v>
      </c>
      <c r="H179" s="221" t="s">
        <v>324</v>
      </c>
      <c r="I179" s="221" t="s">
        <v>324</v>
      </c>
      <c r="J179" s="221" t="s">
        <v>324</v>
      </c>
      <c r="K179" s="82"/>
      <c r="L179" s="139"/>
    </row>
    <row r="180" spans="1:12" ht="16" x14ac:dyDescent="0.2">
      <c r="A180" s="82"/>
      <c r="B180" s="145">
        <v>7014</v>
      </c>
      <c r="C180" s="146" t="s">
        <v>345</v>
      </c>
      <c r="D180" s="201" t="s">
        <v>329</v>
      </c>
      <c r="E180" s="220" t="s">
        <v>324</v>
      </c>
      <c r="F180" s="220" t="s">
        <v>324</v>
      </c>
      <c r="G180" s="220" t="s">
        <v>324</v>
      </c>
      <c r="H180" s="221" t="s">
        <v>324</v>
      </c>
      <c r="I180" s="221" t="s">
        <v>324</v>
      </c>
      <c r="J180" s="221" t="s">
        <v>324</v>
      </c>
      <c r="K180" s="82"/>
      <c r="L180" s="139"/>
    </row>
    <row r="181" spans="1:12" ht="16" x14ac:dyDescent="0.2">
      <c r="A181" s="82"/>
      <c r="B181" s="145">
        <v>7015</v>
      </c>
      <c r="C181" s="146" t="s">
        <v>346</v>
      </c>
      <c r="D181" s="201" t="s">
        <v>329</v>
      </c>
      <c r="E181" s="220" t="s">
        <v>324</v>
      </c>
      <c r="F181" s="220" t="s">
        <v>324</v>
      </c>
      <c r="G181" s="220" t="s">
        <v>324</v>
      </c>
      <c r="H181" s="221" t="s">
        <v>324</v>
      </c>
      <c r="I181" s="221" t="s">
        <v>324</v>
      </c>
      <c r="J181" s="221" t="s">
        <v>324</v>
      </c>
      <c r="K181" s="82"/>
      <c r="L181" s="139"/>
    </row>
    <row r="182" spans="1:12" ht="16" x14ac:dyDescent="0.2">
      <c r="A182" s="82"/>
      <c r="B182" s="145">
        <v>7016</v>
      </c>
      <c r="C182" s="146" t="s">
        <v>347</v>
      </c>
      <c r="D182" s="201" t="s">
        <v>329</v>
      </c>
      <c r="E182" s="220" t="s">
        <v>324</v>
      </c>
      <c r="F182" s="220" t="s">
        <v>324</v>
      </c>
      <c r="G182" s="220" t="s">
        <v>324</v>
      </c>
      <c r="H182" s="221" t="s">
        <v>324</v>
      </c>
      <c r="I182" s="221" t="s">
        <v>324</v>
      </c>
      <c r="J182" s="221" t="s">
        <v>324</v>
      </c>
      <c r="K182" s="82"/>
      <c r="L182" s="139"/>
    </row>
    <row r="183" spans="1:12" ht="16" x14ac:dyDescent="0.2">
      <c r="A183" s="82"/>
      <c r="B183" s="145">
        <v>7017</v>
      </c>
      <c r="C183" s="146" t="s">
        <v>348</v>
      </c>
      <c r="D183" s="201" t="s">
        <v>329</v>
      </c>
      <c r="E183" s="220" t="s">
        <v>324</v>
      </c>
      <c r="F183" s="220" t="s">
        <v>324</v>
      </c>
      <c r="G183" s="220" t="s">
        <v>324</v>
      </c>
      <c r="H183" s="221" t="s">
        <v>324</v>
      </c>
      <c r="I183" s="221" t="s">
        <v>324</v>
      </c>
      <c r="J183" s="221" t="s">
        <v>324</v>
      </c>
      <c r="K183" s="82"/>
      <c r="L183" s="139"/>
    </row>
    <row r="184" spans="1:12" ht="16" x14ac:dyDescent="0.2">
      <c r="A184" s="82"/>
      <c r="B184" s="145">
        <v>7018</v>
      </c>
      <c r="C184" s="146" t="s">
        <v>349</v>
      </c>
      <c r="D184" s="201" t="s">
        <v>329</v>
      </c>
      <c r="E184" s="220" t="s">
        <v>324</v>
      </c>
      <c r="F184" s="220" t="s">
        <v>324</v>
      </c>
      <c r="G184" s="220" t="s">
        <v>324</v>
      </c>
      <c r="H184" s="221" t="s">
        <v>324</v>
      </c>
      <c r="I184" s="221" t="s">
        <v>324</v>
      </c>
      <c r="J184" s="221" t="s">
        <v>324</v>
      </c>
      <c r="K184" s="82"/>
      <c r="L184" s="139"/>
    </row>
    <row r="185" spans="1:12" ht="16" x14ac:dyDescent="0.2">
      <c r="A185" s="82"/>
      <c r="B185" s="145">
        <v>7019</v>
      </c>
      <c r="C185" s="146" t="s">
        <v>350</v>
      </c>
      <c r="D185" s="201" t="s">
        <v>329</v>
      </c>
      <c r="E185" s="220" t="s">
        <v>324</v>
      </c>
      <c r="F185" s="220" t="s">
        <v>324</v>
      </c>
      <c r="G185" s="220" t="s">
        <v>324</v>
      </c>
      <c r="H185" s="221" t="s">
        <v>324</v>
      </c>
      <c r="I185" s="221" t="s">
        <v>324</v>
      </c>
      <c r="J185" s="221" t="s">
        <v>324</v>
      </c>
      <c r="K185" s="82"/>
      <c r="L185" s="139"/>
    </row>
    <row r="186" spans="1:12" ht="16" x14ac:dyDescent="0.2">
      <c r="A186" s="82"/>
      <c r="B186" s="145">
        <v>7020</v>
      </c>
      <c r="C186" s="146" t="s">
        <v>351</v>
      </c>
      <c r="D186" s="201" t="s">
        <v>329</v>
      </c>
      <c r="E186" s="220" t="s">
        <v>324</v>
      </c>
      <c r="F186" s="220" t="s">
        <v>324</v>
      </c>
      <c r="G186" s="220" t="s">
        <v>324</v>
      </c>
      <c r="H186" s="221" t="s">
        <v>324</v>
      </c>
      <c r="I186" s="221" t="s">
        <v>324</v>
      </c>
      <c r="J186" s="221" t="s">
        <v>324</v>
      </c>
      <c r="K186" s="82"/>
      <c r="L186" s="139"/>
    </row>
    <row r="187" spans="1:12" ht="16" x14ac:dyDescent="0.2">
      <c r="A187" s="82"/>
      <c r="B187" s="145">
        <v>7021</v>
      </c>
      <c r="C187" s="146" t="s">
        <v>352</v>
      </c>
      <c r="D187" s="201" t="s">
        <v>329</v>
      </c>
      <c r="E187" s="222" t="s">
        <v>324</v>
      </c>
      <c r="F187" s="222" t="s">
        <v>324</v>
      </c>
      <c r="G187" s="222" t="s">
        <v>324</v>
      </c>
      <c r="H187" s="221" t="s">
        <v>324</v>
      </c>
      <c r="I187" s="221" t="s">
        <v>324</v>
      </c>
      <c r="J187" s="221" t="s">
        <v>324</v>
      </c>
      <c r="K187" s="82"/>
      <c r="L187" s="139"/>
    </row>
    <row r="188" spans="1:12" x14ac:dyDescent="0.2">
      <c r="A188" s="82"/>
      <c r="B188" s="82"/>
      <c r="C188" s="143"/>
      <c r="D188" s="202"/>
      <c r="E188" s="82"/>
      <c r="F188" s="164"/>
      <c r="G188" s="164"/>
      <c r="H188" s="82"/>
      <c r="I188" s="82"/>
      <c r="J188" s="82"/>
      <c r="K188" s="139"/>
      <c r="L188" s="139"/>
    </row>
  </sheetData>
  <sheetProtection algorithmName="SHA-512" hashValue="S8n5pnYKf5/bNxOOxuF5Ix3rCN9OgeIp2AtFRKLvAmXvrB5TekGP2ZUDfzLFTicjmTZaGLAe2O6rD4Aluk7zug==" saltValue="NYoujQbNWaK9t04PyVjTNw==" spinCount="100000" sheet="1" objects="1" scenarios="1" formatRows="0" selectLockedCells="1"/>
  <mergeCells count="11">
    <mergeCell ref="D3:D8"/>
    <mergeCell ref="H12:K12"/>
    <mergeCell ref="J7:K7"/>
    <mergeCell ref="J8:K8"/>
    <mergeCell ref="G2:H2"/>
    <mergeCell ref="J3:K3"/>
    <mergeCell ref="J4:K4"/>
    <mergeCell ref="J5:K5"/>
    <mergeCell ref="J6:K6"/>
    <mergeCell ref="J10:K10"/>
    <mergeCell ref="I2:K2"/>
  </mergeCells>
  <conditionalFormatting sqref="E1:E443">
    <cfRule type="containsText" dxfId="1347" priority="9262" operator="containsText" text="Critical">
      <formula>NOT(ISERROR(SEARCH("Critical",E1)))</formula>
    </cfRule>
  </conditionalFormatting>
  <conditionalFormatting sqref="I1:J446">
    <cfRule type="cellIs" dxfId="1346" priority="9255" operator="equal">
      <formula>"Waived"</formula>
    </cfRule>
  </conditionalFormatting>
  <conditionalFormatting sqref="I2:I8 E93:E94 E67 E72">
    <cfRule type="containsText" dxfId="1345" priority="9215" operator="containsText" text="Extra">
      <formula>NOT(ISERROR(SEARCH("Extra",E2)))</formula>
    </cfRule>
    <cfRule type="containsText" dxfId="1344" priority="9216" operator="containsText" text="Exceptional">
      <formula>NOT(ISERROR(SEARCH("Exceptional",E2)))</formula>
    </cfRule>
    <cfRule type="containsText" dxfId="1343" priority="9217" operator="containsText" text="Advanced">
      <formula>NOT(ISERROR(SEARCH("Advanced",E2)))</formula>
    </cfRule>
    <cfRule type="containsText" dxfId="1342" priority="9218" operator="containsText" text="Basic">
      <formula>NOT(ISERROR(SEARCH("Basic",E2)))</formula>
    </cfRule>
    <cfRule type="containsText" dxfId="1341" priority="9219" operator="containsText" text="Required">
      <formula>NOT(ISERROR(SEARCH("Required",E2)))</formula>
    </cfRule>
    <cfRule type="containsText" dxfId="1340" priority="9220" operator="containsText" text="Critical">
      <formula>NOT(ISERROR(SEARCH("Critical",E2)))</formula>
    </cfRule>
  </conditionalFormatting>
  <conditionalFormatting sqref="E14">
    <cfRule type="containsText" dxfId="1339" priority="9209" operator="containsText" text="Extra">
      <formula>NOT(ISERROR(SEARCH("Extra",E14)))</formula>
    </cfRule>
    <cfRule type="containsText" dxfId="1338" priority="9210" operator="containsText" text="Exceptional">
      <formula>NOT(ISERROR(SEARCH("Exceptional",E14)))</formula>
    </cfRule>
    <cfRule type="containsText" dxfId="1337" priority="9211" operator="containsText" text="Advanced">
      <formula>NOT(ISERROR(SEARCH("Advanced",E14)))</formula>
    </cfRule>
    <cfRule type="containsText" dxfId="1336" priority="9212" operator="containsText" text="Basic">
      <formula>NOT(ISERROR(SEARCH("Basic",E14)))</formula>
    </cfRule>
    <cfRule type="containsText" dxfId="1335" priority="9213" operator="containsText" text="Required">
      <formula>NOT(ISERROR(SEARCH("Required",E14)))</formula>
    </cfRule>
    <cfRule type="containsText" dxfId="1334" priority="9214" operator="containsText" text="Critical">
      <formula>NOT(ISERROR(SEARCH("Critical",E14)))</formula>
    </cfRule>
  </conditionalFormatting>
  <conditionalFormatting sqref="I14">
    <cfRule type="containsText" dxfId="1333" priority="9203" operator="containsText" text="Extra">
      <formula>NOT(ISERROR(SEARCH("Extra",I14)))</formula>
    </cfRule>
    <cfRule type="containsText" dxfId="1332" priority="9204" operator="containsText" text="Exceptional">
      <formula>NOT(ISERROR(SEARCH("Exceptional",I14)))</formula>
    </cfRule>
    <cfRule type="containsText" dxfId="1331" priority="9205" operator="containsText" text="Advanced">
      <formula>NOT(ISERROR(SEARCH("Advanced",I14)))</formula>
    </cfRule>
    <cfRule type="containsText" dxfId="1330" priority="9206" operator="containsText" text="Basic">
      <formula>NOT(ISERROR(SEARCH("Basic",I14)))</formula>
    </cfRule>
    <cfRule type="containsText" dxfId="1329" priority="9207" operator="containsText" text="Required">
      <formula>NOT(ISERROR(SEARCH("Required",I14)))</formula>
    </cfRule>
    <cfRule type="containsText" dxfId="1328" priority="9208" operator="containsText" text="Critical">
      <formula>NOT(ISERROR(SEARCH("Critical",I14)))</formula>
    </cfRule>
  </conditionalFormatting>
  <conditionalFormatting sqref="I32">
    <cfRule type="containsText" dxfId="1327" priority="9143" operator="containsText" text="Extra">
      <formula>NOT(ISERROR(SEARCH("Extra",I32)))</formula>
    </cfRule>
    <cfRule type="containsText" dxfId="1326" priority="9144" operator="containsText" text="Exceptional">
      <formula>NOT(ISERROR(SEARCH("Exceptional",I32)))</formula>
    </cfRule>
    <cfRule type="containsText" dxfId="1325" priority="9145" operator="containsText" text="Advanced">
      <formula>NOT(ISERROR(SEARCH("Advanced",I32)))</formula>
    </cfRule>
    <cfRule type="containsText" dxfId="1324" priority="9146" operator="containsText" text="Basic">
      <formula>NOT(ISERROR(SEARCH("Basic",I32)))</formula>
    </cfRule>
    <cfRule type="containsText" dxfId="1323" priority="9147" operator="containsText" text="Required">
      <formula>NOT(ISERROR(SEARCH("Required",I32)))</formula>
    </cfRule>
    <cfRule type="containsText" dxfId="1322" priority="9148" operator="containsText" text="Critical">
      <formula>NOT(ISERROR(SEARCH("Critical",I32)))</formula>
    </cfRule>
  </conditionalFormatting>
  <conditionalFormatting sqref="B2:D2">
    <cfRule type="containsText" dxfId="1321" priority="9083" operator="containsText" text="Extra">
      <formula>NOT(ISERROR(SEARCH("Extra",B2)))</formula>
    </cfRule>
    <cfRule type="containsText" dxfId="1320" priority="9084" operator="containsText" text="Exceptional">
      <formula>NOT(ISERROR(SEARCH("Exceptional",B2)))</formula>
    </cfRule>
    <cfRule type="containsText" dxfId="1319" priority="9085" operator="containsText" text="Advanced">
      <formula>NOT(ISERROR(SEARCH("Advanced",B2)))</formula>
    </cfRule>
    <cfRule type="containsText" dxfId="1318" priority="9086" operator="containsText" text="Basic">
      <formula>NOT(ISERROR(SEARCH("Basic",B2)))</formula>
    </cfRule>
    <cfRule type="containsText" dxfId="1317" priority="9087" operator="containsText" text="Required">
      <formula>NOT(ISERROR(SEARCH("Required",B2)))</formula>
    </cfRule>
    <cfRule type="containsText" dxfId="1316" priority="9088" operator="containsText" text="Critical">
      <formula>NOT(ISERROR(SEARCH("Critical",B2)))</formula>
    </cfRule>
  </conditionalFormatting>
  <conditionalFormatting sqref="B14:D14">
    <cfRule type="containsText" dxfId="1315" priority="9077" operator="containsText" text="Extra">
      <formula>NOT(ISERROR(SEARCH("Extra",B14)))</formula>
    </cfRule>
    <cfRule type="containsText" dxfId="1314" priority="9078" operator="containsText" text="Exceptional">
      <formula>NOT(ISERROR(SEARCH("Exceptional",B14)))</formula>
    </cfRule>
    <cfRule type="containsText" dxfId="1313" priority="9079" operator="containsText" text="Advanced">
      <formula>NOT(ISERROR(SEARCH("Advanced",B14)))</formula>
    </cfRule>
    <cfRule type="containsText" dxfId="1312" priority="9080" operator="containsText" text="Basic">
      <formula>NOT(ISERROR(SEARCH("Basic",B14)))</formula>
    </cfRule>
    <cfRule type="containsText" dxfId="1311" priority="9081" operator="containsText" text="Required">
      <formula>NOT(ISERROR(SEARCH("Required",B14)))</formula>
    </cfRule>
    <cfRule type="containsText" dxfId="1310" priority="9082" operator="containsText" text="Critical">
      <formula>NOT(ISERROR(SEARCH("Critical",B14)))</formula>
    </cfRule>
  </conditionalFormatting>
  <conditionalFormatting sqref="B32">
    <cfRule type="containsText" dxfId="1309" priority="9053" operator="containsText" text="Extra">
      <formula>NOT(ISERROR(SEARCH("Extra",B32)))</formula>
    </cfRule>
    <cfRule type="containsText" dxfId="1308" priority="9054" operator="containsText" text="Exceptional">
      <formula>NOT(ISERROR(SEARCH("Exceptional",B32)))</formula>
    </cfRule>
    <cfRule type="containsText" dxfId="1307" priority="9055" operator="containsText" text="Advanced">
      <formula>NOT(ISERROR(SEARCH("Advanced",B32)))</formula>
    </cfRule>
    <cfRule type="containsText" dxfId="1306" priority="9056" operator="containsText" text="Basic">
      <formula>NOT(ISERROR(SEARCH("Basic",B32)))</formula>
    </cfRule>
    <cfRule type="containsText" dxfId="1305" priority="9057" operator="containsText" text="Required">
      <formula>NOT(ISERROR(SEARCH("Required",B32)))</formula>
    </cfRule>
    <cfRule type="containsText" dxfId="1304" priority="9058" operator="containsText" text="Critical">
      <formula>NOT(ISERROR(SEARCH("Critical",B32)))</formula>
    </cfRule>
  </conditionalFormatting>
  <conditionalFormatting sqref="B44:D44">
    <cfRule type="containsText" dxfId="1303" priority="8915" operator="containsText" text="Extra">
      <formula>NOT(ISERROR(SEARCH("Extra",B44)))</formula>
    </cfRule>
    <cfRule type="containsText" dxfId="1302" priority="8916" operator="containsText" text="Exceptional">
      <formula>NOT(ISERROR(SEARCH("Exceptional",B44)))</formula>
    </cfRule>
    <cfRule type="containsText" dxfId="1301" priority="8917" operator="containsText" text="Advanced">
      <formula>NOT(ISERROR(SEARCH("Advanced",B44)))</formula>
    </cfRule>
    <cfRule type="containsText" dxfId="1300" priority="8918" operator="containsText" text="Basic">
      <formula>NOT(ISERROR(SEARCH("Basic",B44)))</formula>
    </cfRule>
    <cfRule type="containsText" dxfId="1299" priority="8919" operator="containsText" text="Required">
      <formula>NOT(ISERROR(SEARCH("Required",B44)))</formula>
    </cfRule>
    <cfRule type="containsText" dxfId="1298" priority="8920" operator="containsText" text="Critical">
      <formula>NOT(ISERROR(SEARCH("Critical",B44)))</formula>
    </cfRule>
  </conditionalFormatting>
  <conditionalFormatting sqref="I45">
    <cfRule type="containsText" dxfId="1297" priority="8903" operator="containsText" text="Extra">
      <formula>NOT(ISERROR(SEARCH("Extra",I45)))</formula>
    </cfRule>
    <cfRule type="containsText" dxfId="1296" priority="8904" operator="containsText" text="Exceptional">
      <formula>NOT(ISERROR(SEARCH("Exceptional",I45)))</formula>
    </cfRule>
    <cfRule type="containsText" dxfId="1295" priority="8905" operator="containsText" text="Advanced">
      <formula>NOT(ISERROR(SEARCH("Advanced",I45)))</formula>
    </cfRule>
    <cfRule type="containsText" dxfId="1294" priority="8906" operator="containsText" text="Basic">
      <formula>NOT(ISERROR(SEARCH("Basic",I45)))</formula>
    </cfRule>
    <cfRule type="containsText" dxfId="1293" priority="8907" operator="containsText" text="Required">
      <formula>NOT(ISERROR(SEARCH("Required",I45)))</formula>
    </cfRule>
    <cfRule type="containsText" dxfId="1292" priority="8908" operator="containsText" text="Critical">
      <formula>NOT(ISERROR(SEARCH("Critical",I45)))</formula>
    </cfRule>
  </conditionalFormatting>
  <conditionalFormatting sqref="I54">
    <cfRule type="containsText" dxfId="1291" priority="8891" operator="containsText" text="Extra">
      <formula>NOT(ISERROR(SEARCH("Extra",I54)))</formula>
    </cfRule>
    <cfRule type="containsText" dxfId="1290" priority="8892" operator="containsText" text="Exceptional">
      <formula>NOT(ISERROR(SEARCH("Exceptional",I54)))</formula>
    </cfRule>
    <cfRule type="containsText" dxfId="1289" priority="8893" operator="containsText" text="Advanced">
      <formula>NOT(ISERROR(SEARCH("Advanced",I54)))</formula>
    </cfRule>
    <cfRule type="containsText" dxfId="1288" priority="8894" operator="containsText" text="Basic">
      <formula>NOT(ISERROR(SEARCH("Basic",I54)))</formula>
    </cfRule>
    <cfRule type="containsText" dxfId="1287" priority="8895" operator="containsText" text="Required">
      <formula>NOT(ISERROR(SEARCH("Required",I54)))</formula>
    </cfRule>
    <cfRule type="containsText" dxfId="1286" priority="8896" operator="containsText" text="Critical">
      <formula>NOT(ISERROR(SEARCH("Critical",I54)))</formula>
    </cfRule>
  </conditionalFormatting>
  <conditionalFormatting sqref="E68 E79">
    <cfRule type="containsText" dxfId="1285" priority="8729" operator="containsText" text="Extra">
      <formula>NOT(ISERROR(SEARCH("Extra",E68)))</formula>
    </cfRule>
    <cfRule type="containsText" dxfId="1284" priority="8730" operator="containsText" text="Exceptional">
      <formula>NOT(ISERROR(SEARCH("Exceptional",E68)))</formula>
    </cfRule>
    <cfRule type="containsText" dxfId="1283" priority="8731" operator="containsText" text="Advanced">
      <formula>NOT(ISERROR(SEARCH("Advanced",E68)))</formula>
    </cfRule>
    <cfRule type="containsText" dxfId="1282" priority="8732" operator="containsText" text="Basic">
      <formula>NOT(ISERROR(SEARCH("Basic",E68)))</formula>
    </cfRule>
    <cfRule type="containsText" dxfId="1281" priority="8733" operator="containsText" text="Required">
      <formula>NOT(ISERROR(SEARCH("Required",E68)))</formula>
    </cfRule>
    <cfRule type="containsText" dxfId="1280" priority="8734" operator="containsText" text="Critical">
      <formula>NOT(ISERROR(SEARCH("Critical",E68)))</formula>
    </cfRule>
  </conditionalFormatting>
  <conditionalFormatting sqref="I63:J63">
    <cfRule type="containsText" dxfId="1279" priority="8711" operator="containsText" text="Extra">
      <formula>NOT(ISERROR(SEARCH("Extra",I63)))</formula>
    </cfRule>
    <cfRule type="containsText" dxfId="1278" priority="8712" operator="containsText" text="Exceptional">
      <formula>NOT(ISERROR(SEARCH("Exceptional",I63)))</formula>
    </cfRule>
    <cfRule type="containsText" dxfId="1277" priority="8713" operator="containsText" text="Advanced">
      <formula>NOT(ISERROR(SEARCH("Advanced",I63)))</formula>
    </cfRule>
    <cfRule type="containsText" dxfId="1276" priority="8714" operator="containsText" text="Basic">
      <formula>NOT(ISERROR(SEARCH("Basic",I63)))</formula>
    </cfRule>
    <cfRule type="containsText" dxfId="1275" priority="8715" operator="containsText" text="Required">
      <formula>NOT(ISERROR(SEARCH("Required",I63)))</formula>
    </cfRule>
    <cfRule type="containsText" dxfId="1274" priority="8716" operator="containsText" text="Critical">
      <formula>NOT(ISERROR(SEARCH("Critical",I63)))</formula>
    </cfRule>
  </conditionalFormatting>
  <conditionalFormatting sqref="B62:D62 E77:E78 E93:E94 E69:E72 E98:E104 E112">
    <cfRule type="containsText" dxfId="1273" priority="8705" operator="containsText" text="Extra">
      <formula>NOT(ISERROR(SEARCH("Extra",B62)))</formula>
    </cfRule>
    <cfRule type="containsText" dxfId="1272" priority="8706" operator="containsText" text="Critical">
      <formula>NOT(ISERROR(SEARCH("Critical",B62)))</formula>
    </cfRule>
    <cfRule type="containsText" dxfId="1271" priority="8707" operator="containsText" text="Exceptional">
      <formula>NOT(ISERROR(SEARCH("Exceptional",B62)))</formula>
    </cfRule>
    <cfRule type="containsText" dxfId="1270" priority="8708" operator="containsText" text="Advanced">
      <formula>NOT(ISERROR(SEARCH("Advanced",B62)))</formula>
    </cfRule>
    <cfRule type="containsText" dxfId="1269" priority="8709" operator="containsText" text="Basic">
      <formula>NOT(ISERROR(SEARCH("Basic",B62)))</formula>
    </cfRule>
    <cfRule type="containsText" dxfId="1268" priority="8710" operator="containsText" text="Required">
      <formula>NOT(ISERROR(SEARCH("Required",B62)))</formula>
    </cfRule>
  </conditionalFormatting>
  <conditionalFormatting sqref="B63">
    <cfRule type="containsText" dxfId="1267" priority="8681" operator="containsText" text="Extra">
      <formula>NOT(ISERROR(SEARCH("Extra",B63)))</formula>
    </cfRule>
    <cfRule type="containsText" dxfId="1266" priority="8682" operator="containsText" text="Exceptional">
      <formula>NOT(ISERROR(SEARCH("Exceptional",B63)))</formula>
    </cfRule>
    <cfRule type="containsText" dxfId="1265" priority="8683" operator="containsText" text="Advanced">
      <formula>NOT(ISERROR(SEARCH("Advanced",B63)))</formula>
    </cfRule>
    <cfRule type="containsText" dxfId="1264" priority="8684" operator="containsText" text="Basic">
      <formula>NOT(ISERROR(SEARCH("Basic",B63)))</formula>
    </cfRule>
    <cfRule type="containsText" dxfId="1263" priority="8685" operator="containsText" text="Required">
      <formula>NOT(ISERROR(SEARCH("Required",B63)))</formula>
    </cfRule>
    <cfRule type="containsText" dxfId="1262" priority="8686" operator="containsText" text="Critical">
      <formula>NOT(ISERROR(SEARCH("Critical",B63)))</formula>
    </cfRule>
  </conditionalFormatting>
  <conditionalFormatting sqref="E95">
    <cfRule type="containsText" dxfId="1261" priority="8675" operator="containsText" text="Extra">
      <formula>NOT(ISERROR(SEARCH("Extra",E95)))</formula>
    </cfRule>
    <cfRule type="containsText" dxfId="1260" priority="8676" operator="containsText" text="Exceptional">
      <formula>NOT(ISERROR(SEARCH("Exceptional",E95)))</formula>
    </cfRule>
    <cfRule type="containsText" dxfId="1259" priority="8677" operator="containsText" text="Advanced">
      <formula>NOT(ISERROR(SEARCH("Advanced",E95)))</formula>
    </cfRule>
    <cfRule type="containsText" dxfId="1258" priority="8678" operator="containsText" text="Basic">
      <formula>NOT(ISERROR(SEARCH("Basic",E95)))</formula>
    </cfRule>
    <cfRule type="containsText" dxfId="1257" priority="8679" operator="containsText" text="Required">
      <formula>NOT(ISERROR(SEARCH("Required",E95)))</formula>
    </cfRule>
    <cfRule type="containsText" dxfId="1256" priority="8680" operator="containsText" text="Critical">
      <formula>NOT(ISERROR(SEARCH("Critical",E95)))</formula>
    </cfRule>
  </conditionalFormatting>
  <conditionalFormatting sqref="I80:J80">
    <cfRule type="containsText" dxfId="1255" priority="8669" operator="containsText" text="Completed">
      <formula>NOT(ISERROR(SEARCH("Completed",I80)))</formula>
    </cfRule>
    <cfRule type="containsText" dxfId="1254" priority="8670" operator="containsText" text="Partial">
      <formula>NOT(ISERROR(SEARCH("Partial",I80)))</formula>
    </cfRule>
    <cfRule type="containsText" dxfId="1253" priority="8671" operator="containsText" text="Minimal">
      <formula>NOT(ISERROR(SEARCH("Minimal",I80)))</formula>
    </cfRule>
    <cfRule type="containsText" dxfId="1252" priority="8672" operator="containsText" text="Missing">
      <formula>NOT(ISERROR(SEARCH("Missing",I80)))</formula>
    </cfRule>
    <cfRule type="containsText" dxfId="1251" priority="8673" operator="containsText" text="Waived">
      <formula>NOT(ISERROR(SEARCH("Waived",I80)))</formula>
    </cfRule>
    <cfRule type="containsText" dxfId="1250" priority="8674" operator="containsText" text="Untested">
      <formula>NOT(ISERROR(SEARCH("Untested",I80)))</formula>
    </cfRule>
  </conditionalFormatting>
  <conditionalFormatting sqref="I81:J81">
    <cfRule type="containsText" dxfId="1249" priority="8657" operator="containsText" text="Extra">
      <formula>NOT(ISERROR(SEARCH("Extra",I81)))</formula>
    </cfRule>
    <cfRule type="containsText" dxfId="1248" priority="8658" operator="containsText" text="Exceptional">
      <formula>NOT(ISERROR(SEARCH("Exceptional",I81)))</formula>
    </cfRule>
    <cfRule type="containsText" dxfId="1247" priority="8659" operator="containsText" text="Advanced">
      <formula>NOT(ISERROR(SEARCH("Advanced",I81)))</formula>
    </cfRule>
    <cfRule type="containsText" dxfId="1246" priority="8660" operator="containsText" text="Basic">
      <formula>NOT(ISERROR(SEARCH("Basic",I81)))</formula>
    </cfRule>
    <cfRule type="containsText" dxfId="1245" priority="8661" operator="containsText" text="Required">
      <formula>NOT(ISERROR(SEARCH("Required",I81)))</formula>
    </cfRule>
    <cfRule type="containsText" dxfId="1244" priority="8662" operator="containsText" text="Critical">
      <formula>NOT(ISERROR(SEARCH("Critical",I81)))</formula>
    </cfRule>
  </conditionalFormatting>
  <conditionalFormatting sqref="B81">
    <cfRule type="containsText" dxfId="1243" priority="8651" operator="containsText" text="Extra">
      <formula>NOT(ISERROR(SEARCH("Extra",B81)))</formula>
    </cfRule>
    <cfRule type="containsText" dxfId="1242" priority="8652" operator="containsText" text="Exceptional">
      <formula>NOT(ISERROR(SEARCH("Exceptional",B81)))</formula>
    </cfRule>
    <cfRule type="containsText" dxfId="1241" priority="8653" operator="containsText" text="Advanced">
      <formula>NOT(ISERROR(SEARCH("Advanced",B81)))</formula>
    </cfRule>
    <cfRule type="containsText" dxfId="1240" priority="8654" operator="containsText" text="Basic">
      <formula>NOT(ISERROR(SEARCH("Basic",B81)))</formula>
    </cfRule>
    <cfRule type="containsText" dxfId="1239" priority="8655" operator="containsText" text="Required">
      <formula>NOT(ISERROR(SEARCH("Required",B81)))</formula>
    </cfRule>
    <cfRule type="containsText" dxfId="1238" priority="8656" operator="containsText" text="Critical">
      <formula>NOT(ISERROR(SEARCH("Critical",B81)))</formula>
    </cfRule>
  </conditionalFormatting>
  <conditionalFormatting sqref="I95:J95">
    <cfRule type="containsText" dxfId="1237" priority="8405" operator="containsText" text="Completed">
      <formula>NOT(ISERROR(SEARCH("Completed",I95)))</formula>
    </cfRule>
    <cfRule type="containsText" dxfId="1236" priority="8406" operator="containsText" text="Partial">
      <formula>NOT(ISERROR(SEARCH("Partial",I95)))</formula>
    </cfRule>
    <cfRule type="containsText" dxfId="1235" priority="8407" operator="containsText" text="Minimal">
      <formula>NOT(ISERROR(SEARCH("Minimal",I95)))</formula>
    </cfRule>
    <cfRule type="containsText" dxfId="1234" priority="8408" operator="containsText" text="Missing">
      <formula>NOT(ISERROR(SEARCH("Missing",I95)))</formula>
    </cfRule>
    <cfRule type="containsText" dxfId="1233" priority="8409" operator="containsText" text="Waived">
      <formula>NOT(ISERROR(SEARCH("Waived",I95)))</formula>
    </cfRule>
    <cfRule type="containsText" dxfId="1232" priority="8410" operator="containsText" text="Untested">
      <formula>NOT(ISERROR(SEARCH("Untested",I95)))</formula>
    </cfRule>
  </conditionalFormatting>
  <conditionalFormatting sqref="B80:D80">
    <cfRule type="containsText" dxfId="1231" priority="8303" operator="containsText" text="Extra">
      <formula>NOT(ISERROR(SEARCH("Extra",B80)))</formula>
    </cfRule>
    <cfRule type="containsText" dxfId="1230" priority="8304" operator="containsText" text="Exceptional">
      <formula>NOT(ISERROR(SEARCH("Exceptional",B80)))</formula>
    </cfRule>
    <cfRule type="containsText" dxfId="1229" priority="8305" operator="containsText" text="Advanced">
      <formula>NOT(ISERROR(SEARCH("Advanced",B80)))</formula>
    </cfRule>
    <cfRule type="containsText" dxfId="1228" priority="8306" operator="containsText" text="Basic">
      <formula>NOT(ISERROR(SEARCH("Basic",B80)))</formula>
    </cfRule>
    <cfRule type="containsText" dxfId="1227" priority="8307" operator="containsText" text="Required">
      <formula>NOT(ISERROR(SEARCH("Required",B80)))</formula>
    </cfRule>
    <cfRule type="containsText" dxfId="1226" priority="8308" operator="containsText" text="Critical">
      <formula>NOT(ISERROR(SEARCH("Critical",B80)))</formula>
    </cfRule>
  </conditionalFormatting>
  <conditionalFormatting sqref="B62:D62 B79:D80 B73:D73 B91:D91 B63:B78 B80:B90 B92:B95">
    <cfRule type="containsText" dxfId="1225" priority="8302" operator="containsText" text="CONTENT">
      <formula>NOT(ISERROR(SEARCH("CONTENT",B62)))</formula>
    </cfRule>
  </conditionalFormatting>
  <conditionalFormatting sqref="B62:D62 B79:D80 B73:D73 B91:D91 B63:B78 B80:B90 B92:B95">
    <cfRule type="containsText" dxfId="1224" priority="7925" operator="containsText" text="COMPONENT">
      <formula>NOT(ISERROR(SEARCH("COMPONENT",B62)))</formula>
    </cfRule>
    <cfRule type="containsText" dxfId="1223" priority="7926" operator="containsText" text="GAME FEEL">
      <formula>NOT(ISERROR(SEARCH("GAME FEEL",B62)))</formula>
    </cfRule>
  </conditionalFormatting>
  <conditionalFormatting sqref="E65:E66">
    <cfRule type="containsText" dxfId="1222" priority="7748" operator="containsText" text="Extra">
      <formula>NOT(ISERROR(SEARCH("Extra",E65)))</formula>
    </cfRule>
    <cfRule type="containsText" dxfId="1221" priority="7749" operator="containsText" text="Exceptional">
      <formula>NOT(ISERROR(SEARCH("Exceptional",E65)))</formula>
    </cfRule>
    <cfRule type="containsText" dxfId="1220" priority="7750" operator="containsText" text="Advanced">
      <formula>NOT(ISERROR(SEARCH("Advanced",E65)))</formula>
    </cfRule>
    <cfRule type="containsText" dxfId="1219" priority="7751" operator="containsText" text="Basic">
      <formula>NOT(ISERROR(SEARCH("Basic",E65)))</formula>
    </cfRule>
    <cfRule type="containsText" dxfId="1218" priority="7752" operator="containsText" text="Required">
      <formula>NOT(ISERROR(SEARCH("Required",E65)))</formula>
    </cfRule>
    <cfRule type="containsText" dxfId="1217" priority="7753" operator="containsText" text="Critical">
      <formula>NOT(ISERROR(SEARCH("Critical",E65)))</formula>
    </cfRule>
  </conditionalFormatting>
  <conditionalFormatting sqref="E65:E66">
    <cfRule type="containsText" dxfId="1216" priority="7730" operator="containsText" text="Extra">
      <formula>NOT(ISERROR(SEARCH("Extra",E65)))</formula>
    </cfRule>
    <cfRule type="containsText" dxfId="1215" priority="7731" operator="containsText" text="Exceptional">
      <formula>NOT(ISERROR(SEARCH("Exceptional",E65)))</formula>
    </cfRule>
    <cfRule type="containsText" dxfId="1214" priority="7732" operator="containsText" text="Advanced">
      <formula>NOT(ISERROR(SEARCH("Advanced",E65)))</formula>
    </cfRule>
    <cfRule type="containsText" dxfId="1213" priority="7733" operator="containsText" text="Basic">
      <formula>NOT(ISERROR(SEARCH("Basic",E65)))</formula>
    </cfRule>
    <cfRule type="containsText" dxfId="1212" priority="7734" operator="containsText" text="Required">
      <formula>NOT(ISERROR(SEARCH("Required",E65)))</formula>
    </cfRule>
    <cfRule type="containsText" dxfId="1211" priority="7735" operator="containsText" text="Critical">
      <formula>NOT(ISERROR(SEARCH("Critical",E65)))</formula>
    </cfRule>
  </conditionalFormatting>
  <conditionalFormatting sqref="E69:E71">
    <cfRule type="containsText" dxfId="1210" priority="7609" operator="containsText" text="Extra">
      <formula>NOT(ISERROR(SEARCH("Extra",E69)))</formula>
    </cfRule>
    <cfRule type="containsText" dxfId="1209" priority="7610" operator="containsText" text="Exceptional">
      <formula>NOT(ISERROR(SEARCH("Exceptional",E69)))</formula>
    </cfRule>
    <cfRule type="containsText" dxfId="1208" priority="7611" operator="containsText" text="Advanced">
      <formula>NOT(ISERROR(SEARCH("Advanced",E69)))</formula>
    </cfRule>
    <cfRule type="containsText" dxfId="1207" priority="7612" operator="containsText" text="Basic">
      <formula>NOT(ISERROR(SEARCH("Basic",E69)))</formula>
    </cfRule>
    <cfRule type="containsText" dxfId="1206" priority="7613" operator="containsText" text="Required">
      <formula>NOT(ISERROR(SEARCH("Required",E69)))</formula>
    </cfRule>
    <cfRule type="containsText" dxfId="1205" priority="7614" operator="containsText" text="Critical">
      <formula>NOT(ISERROR(SEARCH("Critical",E69)))</formula>
    </cfRule>
  </conditionalFormatting>
  <conditionalFormatting sqref="E68">
    <cfRule type="containsText" dxfId="1204" priority="7597" operator="containsText" text="Extra">
      <formula>NOT(ISERROR(SEARCH("Extra",E68)))</formula>
    </cfRule>
    <cfRule type="containsText" dxfId="1203" priority="7598" operator="containsText" text="Exceptional">
      <formula>NOT(ISERROR(SEARCH("Exceptional",E68)))</formula>
    </cfRule>
    <cfRule type="containsText" dxfId="1202" priority="7599" operator="containsText" text="Advanced">
      <formula>NOT(ISERROR(SEARCH("Advanced",E68)))</formula>
    </cfRule>
    <cfRule type="containsText" dxfId="1201" priority="7600" operator="containsText" text="Basic">
      <formula>NOT(ISERROR(SEARCH("Basic",E68)))</formula>
    </cfRule>
    <cfRule type="containsText" dxfId="1200" priority="7601" operator="containsText" text="Required">
      <formula>NOT(ISERROR(SEARCH("Required",E68)))</formula>
    </cfRule>
    <cfRule type="containsText" dxfId="1199" priority="7602" operator="containsText" text="Critical">
      <formula>NOT(ISERROR(SEARCH("Critical",E68)))</formula>
    </cfRule>
  </conditionalFormatting>
  <conditionalFormatting sqref="E68">
    <cfRule type="containsText" dxfId="1198" priority="7591" operator="containsText" text="Extra">
      <formula>NOT(ISERROR(SEARCH("Extra",E68)))</formula>
    </cfRule>
    <cfRule type="containsText" dxfId="1197" priority="7592" operator="containsText" text="Exceptional">
      <formula>NOT(ISERROR(SEARCH("Exceptional",E68)))</formula>
    </cfRule>
    <cfRule type="containsText" dxfId="1196" priority="7593" operator="containsText" text="Advanced">
      <formula>NOT(ISERROR(SEARCH("Advanced",E68)))</formula>
    </cfRule>
    <cfRule type="containsText" dxfId="1195" priority="7594" operator="containsText" text="Basic">
      <formula>NOT(ISERROR(SEARCH("Basic",E68)))</formula>
    </cfRule>
    <cfRule type="containsText" dxfId="1194" priority="7595" operator="containsText" text="Required">
      <formula>NOT(ISERROR(SEARCH("Required",E68)))</formula>
    </cfRule>
    <cfRule type="containsText" dxfId="1193" priority="7596" operator="containsText" text="Critical">
      <formula>NOT(ISERROR(SEARCH("Critical",E68)))</formula>
    </cfRule>
  </conditionalFormatting>
  <conditionalFormatting sqref="E69:E71">
    <cfRule type="containsText" dxfId="1192" priority="7495" operator="containsText" text="Extra">
      <formula>NOT(ISERROR(SEARCH("Extra",E69)))</formula>
    </cfRule>
    <cfRule type="containsText" dxfId="1191" priority="7496" operator="containsText" text="Exceptional">
      <formula>NOT(ISERROR(SEARCH("Exceptional",E69)))</formula>
    </cfRule>
    <cfRule type="containsText" dxfId="1190" priority="7497" operator="containsText" text="Advanced">
      <formula>NOT(ISERROR(SEARCH("Advanced",E69)))</formula>
    </cfRule>
    <cfRule type="containsText" dxfId="1189" priority="7498" operator="containsText" text="Basic">
      <formula>NOT(ISERROR(SEARCH("Basic",E69)))</formula>
    </cfRule>
    <cfRule type="containsText" dxfId="1188" priority="7499" operator="containsText" text="Required">
      <formula>NOT(ISERROR(SEARCH("Required",E69)))</formula>
    </cfRule>
    <cfRule type="containsText" dxfId="1187" priority="7500" operator="containsText" text="Critical">
      <formula>NOT(ISERROR(SEARCH("Critical",E69)))</formula>
    </cfRule>
  </conditionalFormatting>
  <conditionalFormatting sqref="E69:E71">
    <cfRule type="containsText" dxfId="1186" priority="7477" operator="containsText" text="Extra">
      <formula>NOT(ISERROR(SEARCH("Extra",E69)))</formula>
    </cfRule>
    <cfRule type="containsText" dxfId="1185" priority="7478" operator="containsText" text="Exceptional">
      <formula>NOT(ISERROR(SEARCH("Exceptional",E69)))</formula>
    </cfRule>
    <cfRule type="containsText" dxfId="1184" priority="7479" operator="containsText" text="Advanced">
      <formula>NOT(ISERROR(SEARCH("Advanced",E69)))</formula>
    </cfRule>
    <cfRule type="containsText" dxfId="1183" priority="7480" operator="containsText" text="Basic">
      <formula>NOT(ISERROR(SEARCH("Basic",E69)))</formula>
    </cfRule>
    <cfRule type="containsText" dxfId="1182" priority="7481" operator="containsText" text="Required">
      <formula>NOT(ISERROR(SEARCH("Required",E69)))</formula>
    </cfRule>
    <cfRule type="containsText" dxfId="1181" priority="7482" operator="containsText" text="Critical">
      <formula>NOT(ISERROR(SEARCH("Critical",E69)))</formula>
    </cfRule>
  </conditionalFormatting>
  <conditionalFormatting sqref="E69:E71">
    <cfRule type="containsText" dxfId="1180" priority="7471" operator="containsText" text="Extra">
      <formula>NOT(ISERROR(SEARCH("Extra",E69)))</formula>
    </cfRule>
    <cfRule type="containsText" dxfId="1179" priority="7472" operator="containsText" text="Exceptional">
      <formula>NOT(ISERROR(SEARCH("Exceptional",E69)))</formula>
    </cfRule>
    <cfRule type="containsText" dxfId="1178" priority="7473" operator="containsText" text="Advanced">
      <formula>NOT(ISERROR(SEARCH("Advanced",E69)))</formula>
    </cfRule>
    <cfRule type="containsText" dxfId="1177" priority="7474" operator="containsText" text="Basic">
      <formula>NOT(ISERROR(SEARCH("Basic",E69)))</formula>
    </cfRule>
    <cfRule type="containsText" dxfId="1176" priority="7475" operator="containsText" text="Required">
      <formula>NOT(ISERROR(SEARCH("Required",E69)))</formula>
    </cfRule>
    <cfRule type="containsText" dxfId="1175" priority="7476" operator="containsText" text="Critical">
      <formula>NOT(ISERROR(SEARCH("Critical",E69)))</formula>
    </cfRule>
  </conditionalFormatting>
  <conditionalFormatting sqref="E68:E69">
    <cfRule type="containsText" dxfId="1174" priority="7465" operator="containsText" text="Extra">
      <formula>NOT(ISERROR(SEARCH("Extra",E68)))</formula>
    </cfRule>
    <cfRule type="containsText" dxfId="1173" priority="7466" operator="containsText" text="Exceptional">
      <formula>NOT(ISERROR(SEARCH("Exceptional",E68)))</formula>
    </cfRule>
    <cfRule type="containsText" dxfId="1172" priority="7467" operator="containsText" text="Advanced">
      <formula>NOT(ISERROR(SEARCH("Advanced",E68)))</formula>
    </cfRule>
    <cfRule type="containsText" dxfId="1171" priority="7468" operator="containsText" text="Basic">
      <formula>NOT(ISERROR(SEARCH("Basic",E68)))</formula>
    </cfRule>
    <cfRule type="containsText" dxfId="1170" priority="7469" operator="containsText" text="Required">
      <formula>NOT(ISERROR(SEARCH("Required",E68)))</formula>
    </cfRule>
    <cfRule type="containsText" dxfId="1169" priority="7470" operator="containsText" text="Critical">
      <formula>NOT(ISERROR(SEARCH("Critical",E68)))</formula>
    </cfRule>
  </conditionalFormatting>
  <conditionalFormatting sqref="E68:E69">
    <cfRule type="containsText" dxfId="1168" priority="7459" operator="containsText" text="Extra">
      <formula>NOT(ISERROR(SEARCH("Extra",E68)))</formula>
    </cfRule>
    <cfRule type="containsText" dxfId="1167" priority="7460" operator="containsText" text="Exceptional">
      <formula>NOT(ISERROR(SEARCH("Exceptional",E68)))</formula>
    </cfRule>
    <cfRule type="containsText" dxfId="1166" priority="7461" operator="containsText" text="Advanced">
      <formula>NOT(ISERROR(SEARCH("Advanced",E68)))</formula>
    </cfRule>
    <cfRule type="containsText" dxfId="1165" priority="7462" operator="containsText" text="Basic">
      <formula>NOT(ISERROR(SEARCH("Basic",E68)))</formula>
    </cfRule>
    <cfRule type="containsText" dxfId="1164" priority="7463" operator="containsText" text="Required">
      <formula>NOT(ISERROR(SEARCH("Required",E68)))</formula>
    </cfRule>
    <cfRule type="containsText" dxfId="1163" priority="7464" operator="containsText" text="Critical">
      <formula>NOT(ISERROR(SEARCH("Critical",E68)))</formula>
    </cfRule>
  </conditionalFormatting>
  <conditionalFormatting sqref="E68:E69">
    <cfRule type="containsText" dxfId="1162" priority="7453" operator="containsText" text="Extra">
      <formula>NOT(ISERROR(SEARCH("Extra",E68)))</formula>
    </cfRule>
    <cfRule type="containsText" dxfId="1161" priority="7454" operator="containsText" text="Exceptional">
      <formula>NOT(ISERROR(SEARCH("Exceptional",E68)))</formula>
    </cfRule>
    <cfRule type="containsText" dxfId="1160" priority="7455" operator="containsText" text="Advanced">
      <formula>NOT(ISERROR(SEARCH("Advanced",E68)))</formula>
    </cfRule>
    <cfRule type="containsText" dxfId="1159" priority="7456" operator="containsText" text="Basic">
      <formula>NOT(ISERROR(SEARCH("Basic",E68)))</formula>
    </cfRule>
    <cfRule type="containsText" dxfId="1158" priority="7457" operator="containsText" text="Required">
      <formula>NOT(ISERROR(SEARCH("Required",E68)))</formula>
    </cfRule>
    <cfRule type="containsText" dxfId="1157" priority="7458" operator="containsText" text="Critical">
      <formula>NOT(ISERROR(SEARCH("Critical",E68)))</formula>
    </cfRule>
  </conditionalFormatting>
  <conditionalFormatting sqref="E69:E71">
    <cfRule type="containsText" dxfId="1156" priority="6031" operator="containsText" text="Extra">
      <formula>NOT(ISERROR(SEARCH("Extra",E69)))</formula>
    </cfRule>
    <cfRule type="containsText" dxfId="1155" priority="6032" operator="containsText" text="Critical">
      <formula>NOT(ISERROR(SEARCH("Critical",E69)))</formula>
    </cfRule>
    <cfRule type="containsText" dxfId="1154" priority="6033" operator="containsText" text="Exceptional">
      <formula>NOT(ISERROR(SEARCH("Exceptional",E69)))</formula>
    </cfRule>
    <cfRule type="containsText" dxfId="1153" priority="6034" operator="containsText" text="Advanced">
      <formula>NOT(ISERROR(SEARCH("Advanced",E69)))</formula>
    </cfRule>
    <cfRule type="containsText" dxfId="1152" priority="6035" operator="containsText" text="Basic">
      <formula>NOT(ISERROR(SEARCH("Basic",E69)))</formula>
    </cfRule>
    <cfRule type="containsText" dxfId="1151" priority="6036" operator="containsText" text="Required">
      <formula>NOT(ISERROR(SEARCH("Required",E69)))</formula>
    </cfRule>
  </conditionalFormatting>
  <conditionalFormatting sqref="E69:E71">
    <cfRule type="containsText" dxfId="1150" priority="5947" operator="containsText" text="Extra">
      <formula>NOT(ISERROR(SEARCH("Extra",E69)))</formula>
    </cfRule>
    <cfRule type="containsText" dxfId="1149" priority="5948" operator="containsText" text="Critical">
      <formula>NOT(ISERROR(SEARCH("Critical",E69)))</formula>
    </cfRule>
    <cfRule type="containsText" dxfId="1148" priority="5949" operator="containsText" text="Exceptional">
      <formula>NOT(ISERROR(SEARCH("Exceptional",E69)))</formula>
    </cfRule>
    <cfRule type="containsText" dxfId="1147" priority="5950" operator="containsText" text="Advanced">
      <formula>NOT(ISERROR(SEARCH("Advanced",E69)))</formula>
    </cfRule>
    <cfRule type="containsText" dxfId="1146" priority="5951" operator="containsText" text="Basic">
      <formula>NOT(ISERROR(SEARCH("Basic",E69)))</formula>
    </cfRule>
    <cfRule type="containsText" dxfId="1145" priority="5952" operator="containsText" text="Required">
      <formula>NOT(ISERROR(SEARCH("Required",E69)))</formula>
    </cfRule>
  </conditionalFormatting>
  <conditionalFormatting sqref="E69:E71">
    <cfRule type="containsText" dxfId="1144" priority="5941" operator="containsText" text="Extra">
      <formula>NOT(ISERROR(SEARCH("Extra",E69)))</formula>
    </cfRule>
    <cfRule type="containsText" dxfId="1143" priority="5942" operator="containsText" text="Critical">
      <formula>NOT(ISERROR(SEARCH("Critical",E69)))</formula>
    </cfRule>
    <cfRule type="containsText" dxfId="1142" priority="5943" operator="containsText" text="Exceptional">
      <formula>NOT(ISERROR(SEARCH("Exceptional",E69)))</formula>
    </cfRule>
    <cfRule type="containsText" dxfId="1141" priority="5944" operator="containsText" text="Advanced">
      <formula>NOT(ISERROR(SEARCH("Advanced",E69)))</formula>
    </cfRule>
    <cfRule type="containsText" dxfId="1140" priority="5945" operator="containsText" text="Basic">
      <formula>NOT(ISERROR(SEARCH("Basic",E69)))</formula>
    </cfRule>
    <cfRule type="containsText" dxfId="1139" priority="5946" operator="containsText" text="Required">
      <formula>NOT(ISERROR(SEARCH("Required",E69)))</formula>
    </cfRule>
  </conditionalFormatting>
  <conditionalFormatting sqref="E69:E71">
    <cfRule type="containsText" dxfId="1138" priority="5461" operator="containsText" text="Extra">
      <formula>NOT(ISERROR(SEARCH("Extra",E69)))</formula>
    </cfRule>
    <cfRule type="containsText" dxfId="1137" priority="5462" operator="containsText" text="Exceptional">
      <formula>NOT(ISERROR(SEARCH("Exceptional",E69)))</formula>
    </cfRule>
    <cfRule type="containsText" dxfId="1136" priority="5463" operator="containsText" text="Advanced">
      <formula>NOT(ISERROR(SEARCH("Advanced",E69)))</formula>
    </cfRule>
    <cfRule type="containsText" dxfId="1135" priority="5464" operator="containsText" text="Basic">
      <formula>NOT(ISERROR(SEARCH("Basic",E69)))</formula>
    </cfRule>
    <cfRule type="containsText" dxfId="1134" priority="5465" operator="containsText" text="Required">
      <formula>NOT(ISERROR(SEARCH("Required",E69)))</formula>
    </cfRule>
    <cfRule type="containsText" dxfId="1133" priority="5466" operator="containsText" text="Critical">
      <formula>NOT(ISERROR(SEARCH("Critical",E69)))</formula>
    </cfRule>
  </conditionalFormatting>
  <conditionalFormatting sqref="E69:E71">
    <cfRule type="containsText" dxfId="1132" priority="5443" operator="containsText" text="Extra">
      <formula>NOT(ISERROR(SEARCH("Extra",E69)))</formula>
    </cfRule>
    <cfRule type="containsText" dxfId="1131" priority="5444" operator="containsText" text="Exceptional">
      <formula>NOT(ISERROR(SEARCH("Exceptional",E69)))</formula>
    </cfRule>
    <cfRule type="containsText" dxfId="1130" priority="5445" operator="containsText" text="Advanced">
      <formula>NOT(ISERROR(SEARCH("Advanced",E69)))</formula>
    </cfRule>
    <cfRule type="containsText" dxfId="1129" priority="5446" operator="containsText" text="Basic">
      <formula>NOT(ISERROR(SEARCH("Basic",E69)))</formula>
    </cfRule>
    <cfRule type="containsText" dxfId="1128" priority="5447" operator="containsText" text="Required">
      <formula>NOT(ISERROR(SEARCH("Required",E69)))</formula>
    </cfRule>
    <cfRule type="containsText" dxfId="1127" priority="5448" operator="containsText" text="Critical">
      <formula>NOT(ISERROR(SEARCH("Critical",E69)))</formula>
    </cfRule>
  </conditionalFormatting>
  <conditionalFormatting sqref="E69:E71">
    <cfRule type="containsText" dxfId="1126" priority="5437" operator="containsText" text="Extra">
      <formula>NOT(ISERROR(SEARCH("Extra",E69)))</formula>
    </cfRule>
    <cfRule type="containsText" dxfId="1125" priority="5438" operator="containsText" text="Exceptional">
      <formula>NOT(ISERROR(SEARCH("Exceptional",E69)))</formula>
    </cfRule>
    <cfRule type="containsText" dxfId="1124" priority="5439" operator="containsText" text="Advanced">
      <formula>NOT(ISERROR(SEARCH("Advanced",E69)))</formula>
    </cfRule>
    <cfRule type="containsText" dxfId="1123" priority="5440" operator="containsText" text="Basic">
      <formula>NOT(ISERROR(SEARCH("Basic",E69)))</formula>
    </cfRule>
    <cfRule type="containsText" dxfId="1122" priority="5441" operator="containsText" text="Required">
      <formula>NOT(ISERROR(SEARCH("Required",E69)))</formula>
    </cfRule>
    <cfRule type="containsText" dxfId="1121" priority="5442" operator="containsText" text="Critical">
      <formula>NOT(ISERROR(SEARCH("Critical",E69)))</formula>
    </cfRule>
  </conditionalFormatting>
  <conditionalFormatting sqref="E69:E71">
    <cfRule type="containsText" dxfId="1120" priority="5419" operator="containsText" text="Extra">
      <formula>NOT(ISERROR(SEARCH("Extra",E69)))</formula>
    </cfRule>
    <cfRule type="containsText" dxfId="1119" priority="5420" operator="containsText" text="Exceptional">
      <formula>NOT(ISERROR(SEARCH("Exceptional",E69)))</formula>
    </cfRule>
    <cfRule type="containsText" dxfId="1118" priority="5421" operator="containsText" text="Advanced">
      <formula>NOT(ISERROR(SEARCH("Advanced",E69)))</formula>
    </cfRule>
    <cfRule type="containsText" dxfId="1117" priority="5422" operator="containsText" text="Basic">
      <formula>NOT(ISERROR(SEARCH("Basic",E69)))</formula>
    </cfRule>
    <cfRule type="containsText" dxfId="1116" priority="5423" operator="containsText" text="Required">
      <formula>NOT(ISERROR(SEARCH("Required",E69)))</formula>
    </cfRule>
    <cfRule type="containsText" dxfId="1115" priority="5424" operator="containsText" text="Critical">
      <formula>NOT(ISERROR(SEARCH("Critical",E69)))</formula>
    </cfRule>
  </conditionalFormatting>
  <conditionalFormatting sqref="E69:E71">
    <cfRule type="containsText" dxfId="1114" priority="5413" operator="containsText" text="Extra">
      <formula>NOT(ISERROR(SEARCH("Extra",E69)))</formula>
    </cfRule>
    <cfRule type="containsText" dxfId="1113" priority="5414" operator="containsText" text="Exceptional">
      <formula>NOT(ISERROR(SEARCH("Exceptional",E69)))</formula>
    </cfRule>
    <cfRule type="containsText" dxfId="1112" priority="5415" operator="containsText" text="Advanced">
      <formula>NOT(ISERROR(SEARCH("Advanced",E69)))</formula>
    </cfRule>
    <cfRule type="containsText" dxfId="1111" priority="5416" operator="containsText" text="Basic">
      <formula>NOT(ISERROR(SEARCH("Basic",E69)))</formula>
    </cfRule>
    <cfRule type="containsText" dxfId="1110" priority="5417" operator="containsText" text="Required">
      <formula>NOT(ISERROR(SEARCH("Required",E69)))</formula>
    </cfRule>
    <cfRule type="containsText" dxfId="1109" priority="5418" operator="containsText" text="Critical">
      <formula>NOT(ISERROR(SEARCH("Critical",E69)))</formula>
    </cfRule>
  </conditionalFormatting>
  <conditionalFormatting sqref="E69:E71">
    <cfRule type="containsText" dxfId="1108" priority="5389" operator="containsText" text="Extra">
      <formula>NOT(ISERROR(SEARCH("Extra",E69)))</formula>
    </cfRule>
    <cfRule type="containsText" dxfId="1107" priority="5390" operator="containsText" text="Exceptional">
      <formula>NOT(ISERROR(SEARCH("Exceptional",E69)))</formula>
    </cfRule>
    <cfRule type="containsText" dxfId="1106" priority="5391" operator="containsText" text="Advanced">
      <formula>NOT(ISERROR(SEARCH("Advanced",E69)))</formula>
    </cfRule>
    <cfRule type="containsText" dxfId="1105" priority="5392" operator="containsText" text="Basic">
      <formula>NOT(ISERROR(SEARCH("Basic",E69)))</formula>
    </cfRule>
    <cfRule type="containsText" dxfId="1104" priority="5393" operator="containsText" text="Required">
      <formula>NOT(ISERROR(SEARCH("Required",E69)))</formula>
    </cfRule>
    <cfRule type="containsText" dxfId="1103" priority="5394" operator="containsText" text="Critical">
      <formula>NOT(ISERROR(SEARCH("Critical",E69)))</formula>
    </cfRule>
  </conditionalFormatting>
  <conditionalFormatting sqref="E69:E71">
    <cfRule type="containsText" dxfId="1102" priority="5239" operator="containsText" text="Extra">
      <formula>NOT(ISERROR(SEARCH("Extra",E69)))</formula>
    </cfRule>
    <cfRule type="containsText" dxfId="1101" priority="5240" operator="containsText" text="Critical">
      <formula>NOT(ISERROR(SEARCH("Critical",E69)))</formula>
    </cfRule>
    <cfRule type="containsText" dxfId="1100" priority="5241" operator="containsText" text="Exceptional">
      <formula>NOT(ISERROR(SEARCH("Exceptional",E69)))</formula>
    </cfRule>
    <cfRule type="containsText" dxfId="1099" priority="5242" operator="containsText" text="Advanced">
      <formula>NOT(ISERROR(SEARCH("Advanced",E69)))</formula>
    </cfRule>
    <cfRule type="containsText" dxfId="1098" priority="5243" operator="containsText" text="Basic">
      <formula>NOT(ISERROR(SEARCH("Basic",E69)))</formula>
    </cfRule>
    <cfRule type="containsText" dxfId="1097" priority="5244" operator="containsText" text="Required">
      <formula>NOT(ISERROR(SEARCH("Required",E69)))</formula>
    </cfRule>
  </conditionalFormatting>
  <conditionalFormatting sqref="E69:E71">
    <cfRule type="containsText" dxfId="1096" priority="4777" operator="containsText" text="Extra">
      <formula>NOT(ISERROR(SEARCH("Extra",E69)))</formula>
    </cfRule>
    <cfRule type="containsText" dxfId="1095" priority="4778" operator="containsText" text="Exceptional">
      <formula>NOT(ISERROR(SEARCH("Exceptional",E69)))</formula>
    </cfRule>
    <cfRule type="containsText" dxfId="1094" priority="4779" operator="containsText" text="Advanced">
      <formula>NOT(ISERROR(SEARCH("Advanced",E69)))</formula>
    </cfRule>
    <cfRule type="containsText" dxfId="1093" priority="4780" operator="containsText" text="Basic">
      <formula>NOT(ISERROR(SEARCH("Basic",E69)))</formula>
    </cfRule>
    <cfRule type="containsText" dxfId="1092" priority="4781" operator="containsText" text="Required">
      <formula>NOT(ISERROR(SEARCH("Required",E69)))</formula>
    </cfRule>
    <cfRule type="containsText" dxfId="1091" priority="4782" operator="containsText" text="Critical">
      <formula>NOT(ISERROR(SEARCH("Critical",E69)))</formula>
    </cfRule>
  </conditionalFormatting>
  <conditionalFormatting sqref="E69:E71">
    <cfRule type="containsText" dxfId="1090" priority="4771" operator="containsText" text="Extra">
      <formula>NOT(ISERROR(SEARCH("Extra",E69)))</formula>
    </cfRule>
    <cfRule type="containsText" dxfId="1089" priority="4772" operator="containsText" text="Exceptional">
      <formula>NOT(ISERROR(SEARCH("Exceptional",E69)))</formula>
    </cfRule>
    <cfRule type="containsText" dxfId="1088" priority="4773" operator="containsText" text="Advanced">
      <formula>NOT(ISERROR(SEARCH("Advanced",E69)))</formula>
    </cfRule>
    <cfRule type="containsText" dxfId="1087" priority="4774" operator="containsText" text="Basic">
      <formula>NOT(ISERROR(SEARCH("Basic",E69)))</formula>
    </cfRule>
    <cfRule type="containsText" dxfId="1086" priority="4775" operator="containsText" text="Required">
      <formula>NOT(ISERROR(SEARCH("Required",E69)))</formula>
    </cfRule>
    <cfRule type="containsText" dxfId="1085" priority="4776" operator="containsText" text="Critical">
      <formula>NOT(ISERROR(SEARCH("Critical",E69)))</formula>
    </cfRule>
  </conditionalFormatting>
  <conditionalFormatting sqref="E69:E71">
    <cfRule type="containsText" dxfId="1084" priority="4765" operator="containsText" text="Extra">
      <formula>NOT(ISERROR(SEARCH("Extra",E69)))</formula>
    </cfRule>
    <cfRule type="containsText" dxfId="1083" priority="4766" operator="containsText" text="Exceptional">
      <formula>NOT(ISERROR(SEARCH("Exceptional",E69)))</formula>
    </cfRule>
    <cfRule type="containsText" dxfId="1082" priority="4767" operator="containsText" text="Advanced">
      <formula>NOT(ISERROR(SEARCH("Advanced",E69)))</formula>
    </cfRule>
    <cfRule type="containsText" dxfId="1081" priority="4768" operator="containsText" text="Basic">
      <formula>NOT(ISERROR(SEARCH("Basic",E69)))</formula>
    </cfRule>
    <cfRule type="containsText" dxfId="1080" priority="4769" operator="containsText" text="Required">
      <formula>NOT(ISERROR(SEARCH("Required",E69)))</formula>
    </cfRule>
    <cfRule type="containsText" dxfId="1079" priority="4770" operator="containsText" text="Critical">
      <formula>NOT(ISERROR(SEARCH("Critical",E69)))</formula>
    </cfRule>
  </conditionalFormatting>
  <conditionalFormatting sqref="C121:D121 E120">
    <cfRule type="containsText" dxfId="1078" priority="3667" operator="containsText" text="Extra">
      <formula>NOT(ISERROR(SEARCH("Extra",C120)))</formula>
    </cfRule>
    <cfRule type="containsText" dxfId="1077" priority="3668" operator="containsText" text="Exceptional">
      <formula>NOT(ISERROR(SEARCH("Exceptional",C120)))</formula>
    </cfRule>
    <cfRule type="containsText" dxfId="1076" priority="3669" operator="containsText" text="Advanced">
      <formula>NOT(ISERROR(SEARCH("Advanced",C120)))</formula>
    </cfRule>
    <cfRule type="containsText" dxfId="1075" priority="3670" operator="containsText" text="Basic">
      <formula>NOT(ISERROR(SEARCH("Basic",C120)))</formula>
    </cfRule>
    <cfRule type="containsText" dxfId="1074" priority="3671" operator="containsText" text="Required">
      <formula>NOT(ISERROR(SEARCH("Required",C120)))</formula>
    </cfRule>
    <cfRule type="containsText" dxfId="1073" priority="3672" operator="containsText" text="Critical">
      <formula>NOT(ISERROR(SEARCH("Critical",C120)))</formula>
    </cfRule>
  </conditionalFormatting>
  <conditionalFormatting sqref="I98:J98 I104:J104 I99 I120:J120 I102:I103 I123:J126 I112:J112">
    <cfRule type="containsText" dxfId="1072" priority="3661" operator="containsText" text="Completed">
      <formula>NOT(ISERROR(SEARCH("Completed",I98)))</formula>
    </cfRule>
    <cfRule type="containsText" dxfId="1071" priority="3662" operator="containsText" text="Partial">
      <formula>NOT(ISERROR(SEARCH("Partial",I98)))</formula>
    </cfRule>
    <cfRule type="containsText" dxfId="1070" priority="3663" operator="containsText" text="Minimal">
      <formula>NOT(ISERROR(SEARCH("Minimal",I98)))</formula>
    </cfRule>
    <cfRule type="containsText" dxfId="1069" priority="3664" operator="containsText" text="Missing">
      <formula>NOT(ISERROR(SEARCH("Missing",I98)))</formula>
    </cfRule>
    <cfRule type="containsText" dxfId="1068" priority="3665" operator="containsText" text="Waived">
      <formula>NOT(ISERROR(SEARCH("Waived",I98)))</formula>
    </cfRule>
    <cfRule type="containsText" dxfId="1067" priority="3666" operator="containsText" text="Untested">
      <formula>NOT(ISERROR(SEARCH("Untested",I98)))</formula>
    </cfRule>
  </conditionalFormatting>
  <conditionalFormatting sqref="I97:J97">
    <cfRule type="containsText" dxfId="1066" priority="3649" operator="containsText" text="Extra">
      <formula>NOT(ISERROR(SEARCH("Extra",I97)))</formula>
    </cfRule>
    <cfRule type="containsText" dxfId="1065" priority="3650" operator="containsText" text="Exceptional">
      <formula>NOT(ISERROR(SEARCH("Exceptional",I97)))</formula>
    </cfRule>
    <cfRule type="containsText" dxfId="1064" priority="3651" operator="containsText" text="Advanced">
      <formula>NOT(ISERROR(SEARCH("Advanced",I97)))</formula>
    </cfRule>
    <cfRule type="containsText" dxfId="1063" priority="3652" operator="containsText" text="Basic">
      <formula>NOT(ISERROR(SEARCH("Basic",I97)))</formula>
    </cfRule>
    <cfRule type="containsText" dxfId="1062" priority="3653" operator="containsText" text="Required">
      <formula>NOT(ISERROR(SEARCH("Required",I97)))</formula>
    </cfRule>
    <cfRule type="containsText" dxfId="1061" priority="3654" operator="containsText" text="Critical">
      <formula>NOT(ISERROR(SEARCH("Critical",I97)))</formula>
    </cfRule>
  </conditionalFormatting>
  <conditionalFormatting sqref="I122:J122">
    <cfRule type="containsText" dxfId="1060" priority="3637" operator="containsText" text="Extra">
      <formula>NOT(ISERROR(SEARCH("Extra",I122)))</formula>
    </cfRule>
    <cfRule type="containsText" dxfId="1059" priority="3638" operator="containsText" text="Exceptional">
      <formula>NOT(ISERROR(SEARCH("Exceptional",I122)))</formula>
    </cfRule>
    <cfRule type="containsText" dxfId="1058" priority="3639" operator="containsText" text="Advanced">
      <formula>NOT(ISERROR(SEARCH("Advanced",I122)))</formula>
    </cfRule>
    <cfRule type="containsText" dxfId="1057" priority="3640" operator="containsText" text="Basic">
      <formula>NOT(ISERROR(SEARCH("Basic",I122)))</formula>
    </cfRule>
    <cfRule type="containsText" dxfId="1056" priority="3641" operator="containsText" text="Required">
      <formula>NOT(ISERROR(SEARCH("Required",I122)))</formula>
    </cfRule>
    <cfRule type="containsText" dxfId="1055" priority="3642" operator="containsText" text="Critical">
      <formula>NOT(ISERROR(SEARCH("Critical",I122)))</formula>
    </cfRule>
  </conditionalFormatting>
  <conditionalFormatting sqref="I100:J100">
    <cfRule type="containsText" dxfId="1054" priority="3631" operator="containsText" text="Completed">
      <formula>NOT(ISERROR(SEARCH("Completed",I100)))</formula>
    </cfRule>
    <cfRule type="containsText" dxfId="1053" priority="3632" operator="containsText" text="Partial">
      <formula>NOT(ISERROR(SEARCH("Partial",I100)))</formula>
    </cfRule>
    <cfRule type="containsText" dxfId="1052" priority="3633" operator="containsText" text="Minimal">
      <formula>NOT(ISERROR(SEARCH("Minimal",I100)))</formula>
    </cfRule>
    <cfRule type="containsText" dxfId="1051" priority="3634" operator="containsText" text="Missing">
      <formula>NOT(ISERROR(SEARCH("Missing",I100)))</formula>
    </cfRule>
    <cfRule type="containsText" dxfId="1050" priority="3635" operator="containsText" text="Waived">
      <formula>NOT(ISERROR(SEARCH("Waived",I100)))</formula>
    </cfRule>
    <cfRule type="containsText" dxfId="1049" priority="3636" operator="containsText" text="Untested">
      <formula>NOT(ISERROR(SEARCH("Untested",I100)))</formula>
    </cfRule>
  </conditionalFormatting>
  <conditionalFormatting sqref="B96:D96 E123:E126">
    <cfRule type="containsText" dxfId="1048" priority="3625" operator="containsText" text="Extra">
      <formula>NOT(ISERROR(SEARCH("Extra",B96)))</formula>
    </cfRule>
    <cfRule type="containsText" dxfId="1047" priority="3626" operator="containsText" text="Critical">
      <formula>NOT(ISERROR(SEARCH("Critical",B96)))</formula>
    </cfRule>
    <cfRule type="containsText" dxfId="1046" priority="3627" operator="containsText" text="Exceptional">
      <formula>NOT(ISERROR(SEARCH("Exceptional",B96)))</formula>
    </cfRule>
    <cfRule type="containsText" dxfId="1045" priority="3628" operator="containsText" text="Advanced">
      <formula>NOT(ISERROR(SEARCH("Advanced",B96)))</formula>
    </cfRule>
    <cfRule type="containsText" dxfId="1044" priority="3629" operator="containsText" text="Basic">
      <formula>NOT(ISERROR(SEARCH("Basic",B96)))</formula>
    </cfRule>
    <cfRule type="containsText" dxfId="1043" priority="3630" operator="containsText" text="Required">
      <formula>NOT(ISERROR(SEARCH("Required",B96)))</formula>
    </cfRule>
  </conditionalFormatting>
  <conditionalFormatting sqref="B97">
    <cfRule type="containsText" dxfId="1042" priority="3619" operator="containsText" text="Extra">
      <formula>NOT(ISERROR(SEARCH("Extra",B97)))</formula>
    </cfRule>
    <cfRule type="containsText" dxfId="1041" priority="3620" operator="containsText" text="Exceptional">
      <formula>NOT(ISERROR(SEARCH("Exceptional",B97)))</formula>
    </cfRule>
    <cfRule type="containsText" dxfId="1040" priority="3621" operator="containsText" text="Advanced">
      <formula>NOT(ISERROR(SEARCH("Advanced",B97)))</formula>
    </cfRule>
    <cfRule type="containsText" dxfId="1039" priority="3622" operator="containsText" text="Basic">
      <formula>NOT(ISERROR(SEARCH("Basic",B97)))</formula>
    </cfRule>
    <cfRule type="containsText" dxfId="1038" priority="3623" operator="containsText" text="Required">
      <formula>NOT(ISERROR(SEARCH("Required",B97)))</formula>
    </cfRule>
    <cfRule type="containsText" dxfId="1037" priority="3624" operator="containsText" text="Critical">
      <formula>NOT(ISERROR(SEARCH("Critical",B97)))</formula>
    </cfRule>
  </conditionalFormatting>
  <conditionalFormatting sqref="B122">
    <cfRule type="containsText" dxfId="1036" priority="3613" operator="containsText" text="Extra">
      <formula>NOT(ISERROR(SEARCH("Extra",B122)))</formula>
    </cfRule>
    <cfRule type="containsText" dxfId="1035" priority="3614" operator="containsText" text="Exceptional">
      <formula>NOT(ISERROR(SEARCH("Exceptional",B122)))</formula>
    </cfRule>
    <cfRule type="containsText" dxfId="1034" priority="3615" operator="containsText" text="Advanced">
      <formula>NOT(ISERROR(SEARCH("Advanced",B122)))</formula>
    </cfRule>
    <cfRule type="containsText" dxfId="1033" priority="3616" operator="containsText" text="Basic">
      <formula>NOT(ISERROR(SEARCH("Basic",B122)))</formula>
    </cfRule>
    <cfRule type="containsText" dxfId="1032" priority="3617" operator="containsText" text="Required">
      <formula>NOT(ISERROR(SEARCH("Required",B122)))</formula>
    </cfRule>
    <cfRule type="containsText" dxfId="1031" priority="3618" operator="containsText" text="Critical">
      <formula>NOT(ISERROR(SEARCH("Critical",B122)))</formula>
    </cfRule>
  </conditionalFormatting>
  <conditionalFormatting sqref="I101:J101">
    <cfRule type="containsText" dxfId="1030" priority="3541" operator="containsText" text="Completed">
      <formula>NOT(ISERROR(SEARCH("Completed",I101)))</formula>
    </cfRule>
    <cfRule type="containsText" dxfId="1029" priority="3542" operator="containsText" text="Partial">
      <formula>NOT(ISERROR(SEARCH("Partial",I101)))</formula>
    </cfRule>
    <cfRule type="containsText" dxfId="1028" priority="3543" operator="containsText" text="Minimal">
      <formula>NOT(ISERROR(SEARCH("Minimal",I101)))</formula>
    </cfRule>
    <cfRule type="containsText" dxfId="1027" priority="3544" operator="containsText" text="Missing">
      <formula>NOT(ISERROR(SEARCH("Missing",I101)))</formula>
    </cfRule>
    <cfRule type="containsText" dxfId="1026" priority="3545" operator="containsText" text="Waived">
      <formula>NOT(ISERROR(SEARCH("Waived",I101)))</formula>
    </cfRule>
    <cfRule type="containsText" dxfId="1025" priority="3546" operator="containsText" text="Untested">
      <formula>NOT(ISERROR(SEARCH("Untested",I101)))</formula>
    </cfRule>
  </conditionalFormatting>
  <conditionalFormatting sqref="E101:E103">
    <cfRule type="containsText" dxfId="1024" priority="3535" operator="containsText" text="Extra">
      <formula>NOT(ISERROR(SEARCH("Extra",E101)))</formula>
    </cfRule>
    <cfRule type="containsText" dxfId="1023" priority="3536" operator="containsText" text="Critical">
      <formula>NOT(ISERROR(SEARCH("Critical",E101)))</formula>
    </cfRule>
    <cfRule type="containsText" dxfId="1022" priority="3537" operator="containsText" text="Exceptional">
      <formula>NOT(ISERROR(SEARCH("Exceptional",E101)))</formula>
    </cfRule>
    <cfRule type="containsText" dxfId="1021" priority="3538" operator="containsText" text="Advanced">
      <formula>NOT(ISERROR(SEARCH("Advanced",E101)))</formula>
    </cfRule>
    <cfRule type="containsText" dxfId="1020" priority="3539" operator="containsText" text="Basic">
      <formula>NOT(ISERROR(SEARCH("Basic",E101)))</formula>
    </cfRule>
    <cfRule type="containsText" dxfId="1019" priority="3540" operator="containsText" text="Required">
      <formula>NOT(ISERROR(SEARCH("Required",E101)))</formula>
    </cfRule>
  </conditionalFormatting>
  <conditionalFormatting sqref="C113:D113 E115:E119">
    <cfRule type="containsText" dxfId="1018" priority="3493" operator="containsText" text="Extra">
      <formula>NOT(ISERROR(SEARCH("Extra",C113)))</formula>
    </cfRule>
    <cfRule type="containsText" dxfId="1017" priority="3494" operator="containsText" text="Exceptional">
      <formula>NOT(ISERROR(SEARCH("Exceptional",C113)))</formula>
    </cfRule>
    <cfRule type="containsText" dxfId="1016" priority="3495" operator="containsText" text="Advanced">
      <formula>NOT(ISERROR(SEARCH("Advanced",C113)))</formula>
    </cfRule>
    <cfRule type="containsText" dxfId="1015" priority="3496" operator="containsText" text="Basic">
      <formula>NOT(ISERROR(SEARCH("Basic",C113)))</formula>
    </cfRule>
    <cfRule type="containsText" dxfId="1014" priority="3497" operator="containsText" text="Required">
      <formula>NOT(ISERROR(SEARCH("Required",C113)))</formula>
    </cfRule>
    <cfRule type="containsText" dxfId="1013" priority="3498" operator="containsText" text="Critical">
      <formula>NOT(ISERROR(SEARCH("Critical",C113)))</formula>
    </cfRule>
  </conditionalFormatting>
  <conditionalFormatting sqref="I114:J114">
    <cfRule type="containsText" dxfId="1012" priority="3475" operator="containsText" text="Extra">
      <formula>NOT(ISERROR(SEARCH("Extra",I114)))</formula>
    </cfRule>
    <cfRule type="containsText" dxfId="1011" priority="3476" operator="containsText" text="Exceptional">
      <formula>NOT(ISERROR(SEARCH("Exceptional",I114)))</formula>
    </cfRule>
    <cfRule type="containsText" dxfId="1010" priority="3477" operator="containsText" text="Advanced">
      <formula>NOT(ISERROR(SEARCH("Advanced",I114)))</formula>
    </cfRule>
    <cfRule type="containsText" dxfId="1009" priority="3478" operator="containsText" text="Basic">
      <formula>NOT(ISERROR(SEARCH("Basic",I114)))</formula>
    </cfRule>
    <cfRule type="containsText" dxfId="1008" priority="3479" operator="containsText" text="Required">
      <formula>NOT(ISERROR(SEARCH("Required",I114)))</formula>
    </cfRule>
    <cfRule type="containsText" dxfId="1007" priority="3480" operator="containsText" text="Critical">
      <formula>NOT(ISERROR(SEARCH("Critical",I114)))</formula>
    </cfRule>
  </conditionalFormatting>
  <conditionalFormatting sqref="E115:E119">
    <cfRule type="containsText" dxfId="1006" priority="3469" operator="containsText" text="Extra">
      <formula>NOT(ISERROR(SEARCH("Extra",E115)))</formula>
    </cfRule>
    <cfRule type="containsText" dxfId="1005" priority="3470" operator="containsText" text="Critical">
      <formula>NOT(ISERROR(SEARCH("Critical",E115)))</formula>
    </cfRule>
    <cfRule type="containsText" dxfId="1004" priority="3471" operator="containsText" text="Exceptional">
      <formula>NOT(ISERROR(SEARCH("Exceptional",E115)))</formula>
    </cfRule>
    <cfRule type="containsText" dxfId="1003" priority="3472" operator="containsText" text="Advanced">
      <formula>NOT(ISERROR(SEARCH("Advanced",E115)))</formula>
    </cfRule>
    <cfRule type="containsText" dxfId="1002" priority="3473" operator="containsText" text="Basic">
      <formula>NOT(ISERROR(SEARCH("Basic",E115)))</formula>
    </cfRule>
    <cfRule type="containsText" dxfId="1001" priority="3474" operator="containsText" text="Required">
      <formula>NOT(ISERROR(SEARCH("Required",E115)))</formula>
    </cfRule>
  </conditionalFormatting>
  <conditionalFormatting sqref="B114">
    <cfRule type="containsText" dxfId="1000" priority="3463" operator="containsText" text="Extra">
      <formula>NOT(ISERROR(SEARCH("Extra",B114)))</formula>
    </cfRule>
    <cfRule type="containsText" dxfId="999" priority="3464" operator="containsText" text="Exceptional">
      <formula>NOT(ISERROR(SEARCH("Exceptional",B114)))</formula>
    </cfRule>
    <cfRule type="containsText" dxfId="998" priority="3465" operator="containsText" text="Advanced">
      <formula>NOT(ISERROR(SEARCH("Advanced",B114)))</formula>
    </cfRule>
    <cfRule type="containsText" dxfId="997" priority="3466" operator="containsText" text="Basic">
      <formula>NOT(ISERROR(SEARCH("Basic",B114)))</formula>
    </cfRule>
    <cfRule type="containsText" dxfId="996" priority="3467" operator="containsText" text="Required">
      <formula>NOT(ISERROR(SEARCH("Required",B114)))</formula>
    </cfRule>
    <cfRule type="containsText" dxfId="995" priority="3468" operator="containsText" text="Critical">
      <formula>NOT(ISERROR(SEARCH("Critical",B114)))</formula>
    </cfRule>
  </conditionalFormatting>
  <conditionalFormatting sqref="I127:J127">
    <cfRule type="containsText" dxfId="994" priority="3313" operator="containsText" text="Completed">
      <formula>NOT(ISERROR(SEARCH("Completed",I127)))</formula>
    </cfRule>
    <cfRule type="containsText" dxfId="993" priority="3314" operator="containsText" text="Partial">
      <formula>NOT(ISERROR(SEARCH("Partial",I127)))</formula>
    </cfRule>
    <cfRule type="containsText" dxfId="992" priority="3315" operator="containsText" text="Minimal">
      <formula>NOT(ISERROR(SEARCH("Minimal",I127)))</formula>
    </cfRule>
    <cfRule type="containsText" dxfId="991" priority="3316" operator="containsText" text="Missing">
      <formula>NOT(ISERROR(SEARCH("Missing",I127)))</formula>
    </cfRule>
    <cfRule type="containsText" dxfId="990" priority="3317" operator="containsText" text="Waived">
      <formula>NOT(ISERROR(SEARCH("Waived",I127)))</formula>
    </cfRule>
    <cfRule type="containsText" dxfId="989" priority="3318" operator="containsText" text="Untested">
      <formula>NOT(ISERROR(SEARCH("Untested",I127)))</formula>
    </cfRule>
  </conditionalFormatting>
  <conditionalFormatting sqref="E127">
    <cfRule type="containsText" dxfId="988" priority="3301" operator="containsText" text="Extra">
      <formula>NOT(ISERROR(SEARCH("Extra",E127)))</formula>
    </cfRule>
    <cfRule type="containsText" dxfId="987" priority="3302" operator="containsText" text="Exceptional">
      <formula>NOT(ISERROR(SEARCH("Exceptional",E127)))</formula>
    </cfRule>
    <cfRule type="containsText" dxfId="986" priority="3303" operator="containsText" text="Advanced">
      <formula>NOT(ISERROR(SEARCH("Advanced",E127)))</formula>
    </cfRule>
    <cfRule type="containsText" dxfId="985" priority="3304" operator="containsText" text="Basic">
      <formula>NOT(ISERROR(SEARCH("Basic",E127)))</formula>
    </cfRule>
    <cfRule type="containsText" dxfId="984" priority="3305" operator="containsText" text="Required">
      <formula>NOT(ISERROR(SEARCH("Required",E127)))</formula>
    </cfRule>
    <cfRule type="containsText" dxfId="983" priority="3306" operator="containsText" text="Critical">
      <formula>NOT(ISERROR(SEARCH("Critical",E127)))</formula>
    </cfRule>
  </conditionalFormatting>
  <conditionalFormatting sqref="B128:D128">
    <cfRule type="containsText" dxfId="982" priority="3229" operator="containsText" text="Extra">
      <formula>NOT(ISERROR(SEARCH("Extra",B128)))</formula>
    </cfRule>
    <cfRule type="containsText" dxfId="981" priority="3230" operator="containsText" text="Exceptional">
      <formula>NOT(ISERROR(SEARCH("Exceptional",B128)))</formula>
    </cfRule>
    <cfRule type="containsText" dxfId="980" priority="3231" operator="containsText" text="Advanced">
      <formula>NOT(ISERROR(SEARCH("Advanced",B128)))</formula>
    </cfRule>
    <cfRule type="containsText" dxfId="979" priority="3232" operator="containsText" text="Basic">
      <formula>NOT(ISERROR(SEARCH("Basic",B128)))</formula>
    </cfRule>
    <cfRule type="containsText" dxfId="978" priority="3233" operator="containsText" text="Required">
      <formula>NOT(ISERROR(SEARCH("Required",B128)))</formula>
    </cfRule>
    <cfRule type="containsText" dxfId="977" priority="3234" operator="containsText" text="Critical">
      <formula>NOT(ISERROR(SEARCH("Critical",B128)))</formula>
    </cfRule>
  </conditionalFormatting>
  <conditionalFormatting sqref="I128:J128">
    <cfRule type="containsText" dxfId="976" priority="3223" operator="containsText" text="Completed">
      <formula>NOT(ISERROR(SEARCH("Completed",I128)))</formula>
    </cfRule>
    <cfRule type="containsText" dxfId="975" priority="3224" operator="containsText" text="Partial">
      <formula>NOT(ISERROR(SEARCH("Partial",I128)))</formula>
    </cfRule>
    <cfRule type="containsText" dxfId="974" priority="3225" operator="containsText" text="Minimal">
      <formula>NOT(ISERROR(SEARCH("Minimal",I128)))</formula>
    </cfRule>
    <cfRule type="containsText" dxfId="973" priority="3226" operator="containsText" text="Missing">
      <formula>NOT(ISERROR(SEARCH("Missing",I128)))</formula>
    </cfRule>
    <cfRule type="containsText" dxfId="972" priority="3227" operator="containsText" text="Waived">
      <formula>NOT(ISERROR(SEARCH("Waived",I128)))</formula>
    </cfRule>
    <cfRule type="containsText" dxfId="971" priority="3228" operator="containsText" text="Untested">
      <formula>NOT(ISERROR(SEARCH("Untested",I128)))</formula>
    </cfRule>
  </conditionalFormatting>
  <conditionalFormatting sqref="I129:J129">
    <cfRule type="containsText" dxfId="970" priority="3211" operator="containsText" text="Extra">
      <formula>NOT(ISERROR(SEARCH("Extra",I129)))</formula>
    </cfRule>
    <cfRule type="containsText" dxfId="969" priority="3212" operator="containsText" text="Exceptional">
      <formula>NOT(ISERROR(SEARCH("Exceptional",I129)))</formula>
    </cfRule>
    <cfRule type="containsText" dxfId="968" priority="3213" operator="containsText" text="Advanced">
      <formula>NOT(ISERROR(SEARCH("Advanced",I129)))</formula>
    </cfRule>
    <cfRule type="containsText" dxfId="967" priority="3214" operator="containsText" text="Basic">
      <formula>NOT(ISERROR(SEARCH("Basic",I129)))</formula>
    </cfRule>
    <cfRule type="containsText" dxfId="966" priority="3215" operator="containsText" text="Required">
      <formula>NOT(ISERROR(SEARCH("Required",I129)))</formula>
    </cfRule>
    <cfRule type="containsText" dxfId="965" priority="3216" operator="containsText" text="Critical">
      <formula>NOT(ISERROR(SEARCH("Critical",I129)))</formula>
    </cfRule>
  </conditionalFormatting>
  <conditionalFormatting sqref="B129">
    <cfRule type="containsText" dxfId="964" priority="3205" operator="containsText" text="Extra">
      <formula>NOT(ISERROR(SEARCH("Extra",B129)))</formula>
    </cfRule>
    <cfRule type="containsText" dxfId="963" priority="3206" operator="containsText" text="Exceptional">
      <formula>NOT(ISERROR(SEARCH("Exceptional",B129)))</formula>
    </cfRule>
    <cfRule type="containsText" dxfId="962" priority="3207" operator="containsText" text="Advanced">
      <formula>NOT(ISERROR(SEARCH("Advanced",B129)))</formula>
    </cfRule>
    <cfRule type="containsText" dxfId="961" priority="3208" operator="containsText" text="Basic">
      <formula>NOT(ISERROR(SEARCH("Basic",B129)))</formula>
    </cfRule>
    <cfRule type="containsText" dxfId="960" priority="3209" operator="containsText" text="Required">
      <formula>NOT(ISERROR(SEARCH("Required",B129)))</formula>
    </cfRule>
    <cfRule type="containsText" dxfId="959" priority="3210" operator="containsText" text="Critical">
      <formula>NOT(ISERROR(SEARCH("Critical",B129)))</formula>
    </cfRule>
  </conditionalFormatting>
  <conditionalFormatting sqref="E130">
    <cfRule type="containsText" dxfId="958" priority="3157" operator="containsText" text="Extra">
      <formula>NOT(ISERROR(SEARCH("Extra",E130)))</formula>
    </cfRule>
    <cfRule type="containsText" dxfId="957" priority="3158" operator="containsText" text="Critical">
      <formula>NOT(ISERROR(SEARCH("Critical",E130)))</formula>
    </cfRule>
    <cfRule type="containsText" dxfId="956" priority="3159" operator="containsText" text="Exceptional">
      <formula>NOT(ISERROR(SEARCH("Exceptional",E130)))</formula>
    </cfRule>
    <cfRule type="containsText" dxfId="955" priority="3160" operator="containsText" text="Advanced">
      <formula>NOT(ISERROR(SEARCH("Advanced",E130)))</formula>
    </cfRule>
    <cfRule type="containsText" dxfId="954" priority="3161" operator="containsText" text="Basic">
      <formula>NOT(ISERROR(SEARCH("Basic",E130)))</formula>
    </cfRule>
    <cfRule type="containsText" dxfId="953" priority="3162" operator="containsText" text="Required">
      <formula>NOT(ISERROR(SEARCH("Required",E130)))</formula>
    </cfRule>
  </conditionalFormatting>
  <conditionalFormatting sqref="E131:E133">
    <cfRule type="containsText" dxfId="952" priority="3151" operator="containsText" text="Extra">
      <formula>NOT(ISERROR(SEARCH("Extra",E131)))</formula>
    </cfRule>
    <cfRule type="containsText" dxfId="951" priority="3152" operator="containsText" text="Critical">
      <formula>NOT(ISERROR(SEARCH("Critical",E131)))</formula>
    </cfRule>
    <cfRule type="containsText" dxfId="950" priority="3153" operator="containsText" text="Exceptional">
      <formula>NOT(ISERROR(SEARCH("Exceptional",E131)))</formula>
    </cfRule>
    <cfRule type="containsText" dxfId="949" priority="3154" operator="containsText" text="Advanced">
      <formula>NOT(ISERROR(SEARCH("Advanced",E131)))</formula>
    </cfRule>
    <cfRule type="containsText" dxfId="948" priority="3155" operator="containsText" text="Basic">
      <formula>NOT(ISERROR(SEARCH("Basic",E131)))</formula>
    </cfRule>
    <cfRule type="containsText" dxfId="947" priority="3156" operator="containsText" text="Required">
      <formula>NOT(ISERROR(SEARCH("Required",E131)))</formula>
    </cfRule>
  </conditionalFormatting>
  <conditionalFormatting sqref="E147">
    <cfRule type="containsText" dxfId="946" priority="3133" operator="containsText" text="Extra">
      <formula>NOT(ISERROR(SEARCH("Extra",E147)))</formula>
    </cfRule>
    <cfRule type="containsText" dxfId="945" priority="3134" operator="containsText" text="Exceptional">
      <formula>NOT(ISERROR(SEARCH("Exceptional",E147)))</formula>
    </cfRule>
    <cfRule type="containsText" dxfId="944" priority="3135" operator="containsText" text="Advanced">
      <formula>NOT(ISERROR(SEARCH("Advanced",E147)))</formula>
    </cfRule>
    <cfRule type="containsText" dxfId="943" priority="3136" operator="containsText" text="Basic">
      <formula>NOT(ISERROR(SEARCH("Basic",E147)))</formula>
    </cfRule>
    <cfRule type="containsText" dxfId="942" priority="3137" operator="containsText" text="Required">
      <formula>NOT(ISERROR(SEARCH("Required",E147)))</formula>
    </cfRule>
    <cfRule type="containsText" dxfId="941" priority="3138" operator="containsText" text="Critical">
      <formula>NOT(ISERROR(SEARCH("Critical",E147)))</formula>
    </cfRule>
  </conditionalFormatting>
  <conditionalFormatting sqref="I147:J147">
    <cfRule type="containsText" dxfId="940" priority="3127" operator="containsText" text="Completed">
      <formula>NOT(ISERROR(SEARCH("Completed",I147)))</formula>
    </cfRule>
    <cfRule type="containsText" dxfId="939" priority="3128" operator="containsText" text="Partial">
      <formula>NOT(ISERROR(SEARCH("Partial",I147)))</formula>
    </cfRule>
    <cfRule type="containsText" dxfId="938" priority="3129" operator="containsText" text="Minimal">
      <formula>NOT(ISERROR(SEARCH("Minimal",I147)))</formula>
    </cfRule>
    <cfRule type="containsText" dxfId="937" priority="3130" operator="containsText" text="Missing">
      <formula>NOT(ISERROR(SEARCH("Missing",I147)))</formula>
    </cfRule>
    <cfRule type="containsText" dxfId="936" priority="3131" operator="containsText" text="Waived">
      <formula>NOT(ISERROR(SEARCH("Waived",I147)))</formula>
    </cfRule>
    <cfRule type="containsText" dxfId="935" priority="3132" operator="containsText" text="Untested">
      <formula>NOT(ISERROR(SEARCH("Untested",I147)))</formula>
    </cfRule>
  </conditionalFormatting>
  <conditionalFormatting sqref="I138:J138">
    <cfRule type="containsText" dxfId="934" priority="3115" operator="containsText" text="Extra">
      <formula>NOT(ISERROR(SEARCH("Extra",I138)))</formula>
    </cfRule>
    <cfRule type="containsText" dxfId="933" priority="3116" operator="containsText" text="Exceptional">
      <formula>NOT(ISERROR(SEARCH("Exceptional",I138)))</formula>
    </cfRule>
    <cfRule type="containsText" dxfId="932" priority="3117" operator="containsText" text="Advanced">
      <formula>NOT(ISERROR(SEARCH("Advanced",I138)))</formula>
    </cfRule>
    <cfRule type="containsText" dxfId="931" priority="3118" operator="containsText" text="Basic">
      <formula>NOT(ISERROR(SEARCH("Basic",I138)))</formula>
    </cfRule>
    <cfRule type="containsText" dxfId="930" priority="3119" operator="containsText" text="Required">
      <formula>NOT(ISERROR(SEARCH("Required",I138)))</formula>
    </cfRule>
    <cfRule type="containsText" dxfId="929" priority="3120" operator="containsText" text="Critical">
      <formula>NOT(ISERROR(SEARCH("Critical",I138)))</formula>
    </cfRule>
  </conditionalFormatting>
  <conditionalFormatting sqref="I144:J144">
    <cfRule type="containsText" dxfId="928" priority="3109" operator="containsText" text="Completed">
      <formula>NOT(ISERROR(SEARCH("Completed",I144)))</formula>
    </cfRule>
    <cfRule type="containsText" dxfId="927" priority="3110" operator="containsText" text="Partial">
      <formula>NOT(ISERROR(SEARCH("Partial",I144)))</formula>
    </cfRule>
    <cfRule type="containsText" dxfId="926" priority="3111" operator="containsText" text="Minimal">
      <formula>NOT(ISERROR(SEARCH("Minimal",I144)))</formula>
    </cfRule>
    <cfRule type="containsText" dxfId="925" priority="3112" operator="containsText" text="Missing">
      <formula>NOT(ISERROR(SEARCH("Missing",I144)))</formula>
    </cfRule>
    <cfRule type="containsText" dxfId="924" priority="3113" operator="containsText" text="Waived">
      <formula>NOT(ISERROR(SEARCH("Waived",I144)))</formula>
    </cfRule>
    <cfRule type="containsText" dxfId="923" priority="3114" operator="containsText" text="Untested">
      <formula>NOT(ISERROR(SEARCH("Untested",I144)))</formula>
    </cfRule>
  </conditionalFormatting>
  <conditionalFormatting sqref="B138">
    <cfRule type="containsText" dxfId="922" priority="3103" operator="containsText" text="Extra">
      <formula>NOT(ISERROR(SEARCH("Extra",B138)))</formula>
    </cfRule>
    <cfRule type="containsText" dxfId="921" priority="3104" operator="containsText" text="Exceptional">
      <formula>NOT(ISERROR(SEARCH("Exceptional",B138)))</formula>
    </cfRule>
    <cfRule type="containsText" dxfId="920" priority="3105" operator="containsText" text="Advanced">
      <formula>NOT(ISERROR(SEARCH("Advanced",B138)))</formula>
    </cfRule>
    <cfRule type="containsText" dxfId="919" priority="3106" operator="containsText" text="Basic">
      <formula>NOT(ISERROR(SEARCH("Basic",B138)))</formula>
    </cfRule>
    <cfRule type="containsText" dxfId="918" priority="3107" operator="containsText" text="Required">
      <formula>NOT(ISERROR(SEARCH("Required",B138)))</formula>
    </cfRule>
    <cfRule type="containsText" dxfId="917" priority="3108" operator="containsText" text="Critical">
      <formula>NOT(ISERROR(SEARCH("Critical",B138)))</formula>
    </cfRule>
  </conditionalFormatting>
  <conditionalFormatting sqref="B137:D137">
    <cfRule type="containsText" dxfId="916" priority="3097" operator="containsText" text="Extra">
      <formula>NOT(ISERROR(SEARCH("Extra",B137)))</formula>
    </cfRule>
    <cfRule type="containsText" dxfId="915" priority="3098" operator="containsText" text="Critical">
      <formula>NOT(ISERROR(SEARCH("Critical",B137)))</formula>
    </cfRule>
    <cfRule type="containsText" dxfId="914" priority="3099" operator="containsText" text="Exceptional">
      <formula>NOT(ISERROR(SEARCH("Exceptional",B137)))</formula>
    </cfRule>
    <cfRule type="containsText" dxfId="913" priority="3100" operator="containsText" text="Advanced">
      <formula>NOT(ISERROR(SEARCH("Advanced",B137)))</formula>
    </cfRule>
    <cfRule type="containsText" dxfId="912" priority="3101" operator="containsText" text="Basic">
      <formula>NOT(ISERROR(SEARCH("Basic",B137)))</formula>
    </cfRule>
    <cfRule type="containsText" dxfId="911" priority="3102" operator="containsText" text="Required">
      <formula>NOT(ISERROR(SEARCH("Required",B137)))</formula>
    </cfRule>
  </conditionalFormatting>
  <conditionalFormatting sqref="I140:J140">
    <cfRule type="containsText" dxfId="910" priority="3091" operator="containsText" text="Completed">
      <formula>NOT(ISERROR(SEARCH("Completed",I140)))</formula>
    </cfRule>
    <cfRule type="containsText" dxfId="909" priority="3092" operator="containsText" text="Partial">
      <formula>NOT(ISERROR(SEARCH("Partial",I140)))</formula>
    </cfRule>
    <cfRule type="containsText" dxfId="908" priority="3093" operator="containsText" text="Minimal">
      <formula>NOT(ISERROR(SEARCH("Minimal",I140)))</formula>
    </cfRule>
    <cfRule type="containsText" dxfId="907" priority="3094" operator="containsText" text="Missing">
      <formula>NOT(ISERROR(SEARCH("Missing",I140)))</formula>
    </cfRule>
    <cfRule type="containsText" dxfId="906" priority="3095" operator="containsText" text="Waived">
      <formula>NOT(ISERROR(SEARCH("Waived",I140)))</formula>
    </cfRule>
    <cfRule type="containsText" dxfId="905" priority="3096" operator="containsText" text="Untested">
      <formula>NOT(ISERROR(SEARCH("Untested",I140)))</formula>
    </cfRule>
  </conditionalFormatting>
  <conditionalFormatting sqref="I141:J143 J139:J146">
    <cfRule type="containsText" dxfId="904" priority="3085" operator="containsText" text="Completed">
      <formula>NOT(ISERROR(SEARCH("Completed",I139)))</formula>
    </cfRule>
    <cfRule type="containsText" dxfId="903" priority="3086" operator="containsText" text="Partial">
      <formula>NOT(ISERROR(SEARCH("Partial",I139)))</formula>
    </cfRule>
    <cfRule type="containsText" dxfId="902" priority="3087" operator="containsText" text="Minimal">
      <formula>NOT(ISERROR(SEARCH("Minimal",I139)))</formula>
    </cfRule>
    <cfRule type="containsText" dxfId="901" priority="3088" operator="containsText" text="Missing">
      <formula>NOT(ISERROR(SEARCH("Missing",I139)))</formula>
    </cfRule>
    <cfRule type="containsText" dxfId="900" priority="3089" operator="containsText" text="Waived">
      <formula>NOT(ISERROR(SEARCH("Waived",I139)))</formula>
    </cfRule>
    <cfRule type="containsText" dxfId="899" priority="3090" operator="containsText" text="Untested">
      <formula>NOT(ISERROR(SEARCH("Untested",I139)))</formula>
    </cfRule>
  </conditionalFormatting>
  <conditionalFormatting sqref="I145:J145 J139:J146">
    <cfRule type="containsText" dxfId="898" priority="3079" operator="containsText" text="Completed">
      <formula>NOT(ISERROR(SEARCH("Completed",I139)))</formula>
    </cfRule>
    <cfRule type="containsText" dxfId="897" priority="3080" operator="containsText" text="Partial">
      <formula>NOT(ISERROR(SEARCH("Partial",I139)))</formula>
    </cfRule>
    <cfRule type="containsText" dxfId="896" priority="3081" operator="containsText" text="Minimal">
      <formula>NOT(ISERROR(SEARCH("Minimal",I139)))</formula>
    </cfRule>
    <cfRule type="containsText" dxfId="895" priority="3082" operator="containsText" text="Missing">
      <formula>NOT(ISERROR(SEARCH("Missing",I139)))</formula>
    </cfRule>
    <cfRule type="containsText" dxfId="894" priority="3083" operator="containsText" text="Waived">
      <formula>NOT(ISERROR(SEARCH("Waived",I139)))</formula>
    </cfRule>
    <cfRule type="containsText" dxfId="893" priority="3084" operator="containsText" text="Untested">
      <formula>NOT(ISERROR(SEARCH("Untested",I139)))</formula>
    </cfRule>
  </conditionalFormatting>
  <conditionalFormatting sqref="I146:J146">
    <cfRule type="containsText" dxfId="892" priority="3073" operator="containsText" text="Completed">
      <formula>NOT(ISERROR(SEARCH("Completed",I146)))</formula>
    </cfRule>
    <cfRule type="containsText" dxfId="891" priority="3074" operator="containsText" text="Partial">
      <formula>NOT(ISERROR(SEARCH("Partial",I146)))</formula>
    </cfRule>
    <cfRule type="containsText" dxfId="890" priority="3075" operator="containsText" text="Minimal">
      <formula>NOT(ISERROR(SEARCH("Minimal",I146)))</formula>
    </cfRule>
    <cfRule type="containsText" dxfId="889" priority="3076" operator="containsText" text="Missing">
      <formula>NOT(ISERROR(SEARCH("Missing",I146)))</formula>
    </cfRule>
    <cfRule type="containsText" dxfId="888" priority="3077" operator="containsText" text="Waived">
      <formula>NOT(ISERROR(SEARCH("Waived",I146)))</formula>
    </cfRule>
    <cfRule type="containsText" dxfId="887" priority="3078" operator="containsText" text="Untested">
      <formula>NOT(ISERROR(SEARCH("Untested",I146)))</formula>
    </cfRule>
  </conditionalFormatting>
  <conditionalFormatting sqref="I142:J143 J139:J146">
    <cfRule type="containsText" dxfId="886" priority="3043" operator="containsText" text="Completed">
      <formula>NOT(ISERROR(SEARCH("Completed",I139)))</formula>
    </cfRule>
    <cfRule type="containsText" dxfId="885" priority="3044" operator="containsText" text="Partial">
      <formula>NOT(ISERROR(SEARCH("Partial",I139)))</formula>
    </cfRule>
    <cfRule type="containsText" dxfId="884" priority="3045" operator="containsText" text="Minimal">
      <formula>NOT(ISERROR(SEARCH("Minimal",I139)))</formula>
    </cfRule>
    <cfRule type="containsText" dxfId="883" priority="3046" operator="containsText" text="Missing">
      <formula>NOT(ISERROR(SEARCH("Missing",I139)))</formula>
    </cfRule>
    <cfRule type="containsText" dxfId="882" priority="3047" operator="containsText" text="Waived">
      <formula>NOT(ISERROR(SEARCH("Waived",I139)))</formula>
    </cfRule>
    <cfRule type="containsText" dxfId="881" priority="3048" operator="containsText" text="Untested">
      <formula>NOT(ISERROR(SEARCH("Untested",I139)))</formula>
    </cfRule>
  </conditionalFormatting>
  <conditionalFormatting sqref="C1:C443">
    <cfRule type="containsText" dxfId="880" priority="2932" operator="containsText" text="TECH">
      <formula>NOT(ISERROR(SEARCH("TECH",C1)))</formula>
    </cfRule>
  </conditionalFormatting>
  <conditionalFormatting sqref="I137:J137">
    <cfRule type="containsText" dxfId="879" priority="2874" operator="containsText" text="Completed">
      <formula>NOT(ISERROR(SEARCH("Completed",I137)))</formula>
    </cfRule>
    <cfRule type="containsText" dxfId="878" priority="2875" operator="containsText" text="Partial">
      <formula>NOT(ISERROR(SEARCH("Partial",I137)))</formula>
    </cfRule>
    <cfRule type="containsText" dxfId="877" priority="2876" operator="containsText" text="Minimal">
      <formula>NOT(ISERROR(SEARCH("Minimal",I137)))</formula>
    </cfRule>
    <cfRule type="containsText" dxfId="876" priority="2877" operator="containsText" text="Missing">
      <formula>NOT(ISERROR(SEARCH("Missing",I137)))</formula>
    </cfRule>
    <cfRule type="containsText" dxfId="875" priority="2878" operator="containsText" text="Waived">
      <formula>NOT(ISERROR(SEARCH("Waived",I137)))</formula>
    </cfRule>
    <cfRule type="containsText" dxfId="874" priority="2879" operator="containsText" text="Untested">
      <formula>NOT(ISERROR(SEARCH("Untested",I137)))</formula>
    </cfRule>
  </conditionalFormatting>
  <conditionalFormatting sqref="J95">
    <cfRule type="containsText" dxfId="873" priority="2856" operator="containsText" text="Completed">
      <formula>NOT(ISERROR(SEARCH("Completed",J95)))</formula>
    </cfRule>
    <cfRule type="containsText" dxfId="872" priority="2857" operator="containsText" text="Partial">
      <formula>NOT(ISERROR(SEARCH("Partial",J95)))</formula>
    </cfRule>
    <cfRule type="containsText" dxfId="871" priority="2858" operator="containsText" text="Minimal">
      <formula>NOT(ISERROR(SEARCH("Minimal",J95)))</formula>
    </cfRule>
    <cfRule type="containsText" dxfId="870" priority="2859" operator="containsText" text="Missing">
      <formula>NOT(ISERROR(SEARCH("Missing",J95)))</formula>
    </cfRule>
    <cfRule type="containsText" dxfId="869" priority="2860" operator="containsText" text="Waived">
      <formula>NOT(ISERROR(SEARCH("Waived",J95)))</formula>
    </cfRule>
    <cfRule type="containsText" dxfId="868" priority="2861" operator="containsText" text="Untested">
      <formula>NOT(ISERROR(SEARCH("Untested",J95)))</formula>
    </cfRule>
  </conditionalFormatting>
  <conditionalFormatting sqref="J123:J126">
    <cfRule type="containsText" dxfId="867" priority="2790" operator="containsText" text="Completed">
      <formula>NOT(ISERROR(SEARCH("Completed",J123)))</formula>
    </cfRule>
    <cfRule type="containsText" dxfId="866" priority="2791" operator="containsText" text="Partial">
      <formula>NOT(ISERROR(SEARCH("Partial",J123)))</formula>
    </cfRule>
    <cfRule type="containsText" dxfId="865" priority="2792" operator="containsText" text="Minimal">
      <formula>NOT(ISERROR(SEARCH("Minimal",J123)))</formula>
    </cfRule>
    <cfRule type="containsText" dxfId="864" priority="2793" operator="containsText" text="Missing">
      <formula>NOT(ISERROR(SEARCH("Missing",J123)))</formula>
    </cfRule>
    <cfRule type="containsText" dxfId="863" priority="2794" operator="containsText" text="Waived">
      <formula>NOT(ISERROR(SEARCH("Waived",J123)))</formula>
    </cfRule>
    <cfRule type="containsText" dxfId="862" priority="2795" operator="containsText" text="Untested">
      <formula>NOT(ISERROR(SEARCH("Untested",J123)))</formula>
    </cfRule>
  </conditionalFormatting>
  <conditionalFormatting sqref="I1:J446">
    <cfRule type="containsText" dxfId="861" priority="9256" operator="containsText" text="Untested">
      <formula>NOT(ISERROR(SEARCH("Untested",I1)))</formula>
    </cfRule>
  </conditionalFormatting>
  <conditionalFormatting sqref="I45">
    <cfRule type="containsText" dxfId="860" priority="2670" operator="containsText" text="Extra">
      <formula>NOT(ISERROR(SEARCH("Extra",I45)))</formula>
    </cfRule>
    <cfRule type="containsText" dxfId="859" priority="2671" operator="containsText" text="Exceptional">
      <formula>NOT(ISERROR(SEARCH("Exceptional",I45)))</formula>
    </cfRule>
    <cfRule type="containsText" dxfId="858" priority="2672" operator="containsText" text="Advanced">
      <formula>NOT(ISERROR(SEARCH("Advanced",I45)))</formula>
    </cfRule>
    <cfRule type="containsText" dxfId="857" priority="2673" operator="containsText" text="Basic">
      <formula>NOT(ISERROR(SEARCH("Basic",I45)))</formula>
    </cfRule>
    <cfRule type="containsText" dxfId="856" priority="2674" operator="containsText" text="Required">
      <formula>NOT(ISERROR(SEARCH("Required",I45)))</formula>
    </cfRule>
    <cfRule type="containsText" dxfId="855" priority="2675" operator="containsText" text="Critical">
      <formula>NOT(ISERROR(SEARCH("Critical",I45)))</formula>
    </cfRule>
  </conditionalFormatting>
  <conditionalFormatting sqref="I54">
    <cfRule type="containsText" dxfId="854" priority="2664" operator="containsText" text="Extra">
      <formula>NOT(ISERROR(SEARCH("Extra",I54)))</formula>
    </cfRule>
    <cfRule type="containsText" dxfId="853" priority="2665" operator="containsText" text="Exceptional">
      <formula>NOT(ISERROR(SEARCH("Exceptional",I54)))</formula>
    </cfRule>
    <cfRule type="containsText" dxfId="852" priority="2666" operator="containsText" text="Advanced">
      <formula>NOT(ISERROR(SEARCH("Advanced",I54)))</formula>
    </cfRule>
    <cfRule type="containsText" dxfId="851" priority="2667" operator="containsText" text="Basic">
      <formula>NOT(ISERROR(SEARCH("Basic",I54)))</formula>
    </cfRule>
    <cfRule type="containsText" dxfId="850" priority="2668" operator="containsText" text="Required">
      <formula>NOT(ISERROR(SEARCH("Required",I54)))</formula>
    </cfRule>
    <cfRule type="containsText" dxfId="849" priority="2669" operator="containsText" text="Critical">
      <formula>NOT(ISERROR(SEARCH("Critical",I54)))</formula>
    </cfRule>
  </conditionalFormatting>
  <conditionalFormatting sqref="I63:J63">
    <cfRule type="containsText" dxfId="848" priority="2580" operator="containsText" text="Extra">
      <formula>NOT(ISERROR(SEARCH("Extra",I63)))</formula>
    </cfRule>
    <cfRule type="containsText" dxfId="847" priority="2581" operator="containsText" text="Exceptional">
      <formula>NOT(ISERROR(SEARCH("Exceptional",I63)))</formula>
    </cfRule>
    <cfRule type="containsText" dxfId="846" priority="2582" operator="containsText" text="Advanced">
      <formula>NOT(ISERROR(SEARCH("Advanced",I63)))</formula>
    </cfRule>
    <cfRule type="containsText" dxfId="845" priority="2583" operator="containsText" text="Basic">
      <formula>NOT(ISERROR(SEARCH("Basic",I63)))</formula>
    </cfRule>
    <cfRule type="containsText" dxfId="844" priority="2584" operator="containsText" text="Required">
      <formula>NOT(ISERROR(SEARCH("Required",I63)))</formula>
    </cfRule>
    <cfRule type="containsText" dxfId="843" priority="2585" operator="containsText" text="Critical">
      <formula>NOT(ISERROR(SEARCH("Critical",I63)))</formula>
    </cfRule>
  </conditionalFormatting>
  <conditionalFormatting sqref="I63:J63">
    <cfRule type="containsText" dxfId="842" priority="2574" operator="containsText" text="Extra">
      <formula>NOT(ISERROR(SEARCH("Extra",I63)))</formula>
    </cfRule>
    <cfRule type="containsText" dxfId="841" priority="2575" operator="containsText" text="Exceptional">
      <formula>NOT(ISERROR(SEARCH("Exceptional",I63)))</formula>
    </cfRule>
    <cfRule type="containsText" dxfId="840" priority="2576" operator="containsText" text="Advanced">
      <formula>NOT(ISERROR(SEARCH("Advanced",I63)))</formula>
    </cfRule>
    <cfRule type="containsText" dxfId="839" priority="2577" operator="containsText" text="Basic">
      <formula>NOT(ISERROR(SEARCH("Basic",I63)))</formula>
    </cfRule>
    <cfRule type="containsText" dxfId="838" priority="2578" operator="containsText" text="Required">
      <formula>NOT(ISERROR(SEARCH("Required",I63)))</formula>
    </cfRule>
    <cfRule type="containsText" dxfId="837" priority="2579" operator="containsText" text="Critical">
      <formula>NOT(ISERROR(SEARCH("Critical",I63)))</formula>
    </cfRule>
  </conditionalFormatting>
  <conditionalFormatting sqref="I63:J63">
    <cfRule type="containsText" dxfId="836" priority="2568" operator="containsText" text="Extra">
      <formula>NOT(ISERROR(SEARCH("Extra",I63)))</formula>
    </cfRule>
    <cfRule type="containsText" dxfId="835" priority="2569" operator="containsText" text="Exceptional">
      <formula>NOT(ISERROR(SEARCH("Exceptional",I63)))</formula>
    </cfRule>
    <cfRule type="containsText" dxfId="834" priority="2570" operator="containsText" text="Advanced">
      <formula>NOT(ISERROR(SEARCH("Advanced",I63)))</formula>
    </cfRule>
    <cfRule type="containsText" dxfId="833" priority="2571" operator="containsText" text="Basic">
      <formula>NOT(ISERROR(SEARCH("Basic",I63)))</formula>
    </cfRule>
    <cfRule type="containsText" dxfId="832" priority="2572" operator="containsText" text="Required">
      <formula>NOT(ISERROR(SEARCH("Required",I63)))</formula>
    </cfRule>
    <cfRule type="containsText" dxfId="831" priority="2573" operator="containsText" text="Critical">
      <formula>NOT(ISERROR(SEARCH("Critical",I63)))</formula>
    </cfRule>
  </conditionalFormatting>
  <conditionalFormatting sqref="I81:J81">
    <cfRule type="containsText" dxfId="830" priority="2562" operator="containsText" text="Extra">
      <formula>NOT(ISERROR(SEARCH("Extra",I81)))</formula>
    </cfRule>
    <cfRule type="containsText" dxfId="829" priority="2563" operator="containsText" text="Exceptional">
      <formula>NOT(ISERROR(SEARCH("Exceptional",I81)))</formula>
    </cfRule>
    <cfRule type="containsText" dxfId="828" priority="2564" operator="containsText" text="Advanced">
      <formula>NOT(ISERROR(SEARCH("Advanced",I81)))</formula>
    </cfRule>
    <cfRule type="containsText" dxfId="827" priority="2565" operator="containsText" text="Basic">
      <formula>NOT(ISERROR(SEARCH("Basic",I81)))</formula>
    </cfRule>
    <cfRule type="containsText" dxfId="826" priority="2566" operator="containsText" text="Required">
      <formula>NOT(ISERROR(SEARCH("Required",I81)))</formula>
    </cfRule>
    <cfRule type="containsText" dxfId="825" priority="2567" operator="containsText" text="Critical">
      <formula>NOT(ISERROR(SEARCH("Critical",I81)))</formula>
    </cfRule>
  </conditionalFormatting>
  <conditionalFormatting sqref="I81:J81">
    <cfRule type="containsText" dxfId="824" priority="2556" operator="containsText" text="Extra">
      <formula>NOT(ISERROR(SEARCH("Extra",I81)))</formula>
    </cfRule>
    <cfRule type="containsText" dxfId="823" priority="2557" operator="containsText" text="Exceptional">
      <formula>NOT(ISERROR(SEARCH("Exceptional",I81)))</formula>
    </cfRule>
    <cfRule type="containsText" dxfId="822" priority="2558" operator="containsText" text="Advanced">
      <formula>NOT(ISERROR(SEARCH("Advanced",I81)))</formula>
    </cfRule>
    <cfRule type="containsText" dxfId="821" priority="2559" operator="containsText" text="Basic">
      <formula>NOT(ISERROR(SEARCH("Basic",I81)))</formula>
    </cfRule>
    <cfRule type="containsText" dxfId="820" priority="2560" operator="containsText" text="Required">
      <formula>NOT(ISERROR(SEARCH("Required",I81)))</formula>
    </cfRule>
    <cfRule type="containsText" dxfId="819" priority="2561" operator="containsText" text="Critical">
      <formula>NOT(ISERROR(SEARCH("Critical",I81)))</formula>
    </cfRule>
  </conditionalFormatting>
  <conditionalFormatting sqref="I81:J81">
    <cfRule type="containsText" dxfId="818" priority="2550" operator="containsText" text="Extra">
      <formula>NOT(ISERROR(SEARCH("Extra",I81)))</formula>
    </cfRule>
    <cfRule type="containsText" dxfId="817" priority="2551" operator="containsText" text="Exceptional">
      <formula>NOT(ISERROR(SEARCH("Exceptional",I81)))</formula>
    </cfRule>
    <cfRule type="containsText" dxfId="816" priority="2552" operator="containsText" text="Advanced">
      <formula>NOT(ISERROR(SEARCH("Advanced",I81)))</formula>
    </cfRule>
    <cfRule type="containsText" dxfId="815" priority="2553" operator="containsText" text="Basic">
      <formula>NOT(ISERROR(SEARCH("Basic",I81)))</formula>
    </cfRule>
    <cfRule type="containsText" dxfId="814" priority="2554" operator="containsText" text="Required">
      <formula>NOT(ISERROR(SEARCH("Required",I81)))</formula>
    </cfRule>
    <cfRule type="containsText" dxfId="813" priority="2555" operator="containsText" text="Critical">
      <formula>NOT(ISERROR(SEARCH("Critical",I81)))</formula>
    </cfRule>
  </conditionalFormatting>
  <conditionalFormatting sqref="I97:J97">
    <cfRule type="containsText" dxfId="812" priority="2256" operator="containsText" text="Extra">
      <formula>NOT(ISERROR(SEARCH("Extra",I97)))</formula>
    </cfRule>
    <cfRule type="containsText" dxfId="811" priority="2257" operator="containsText" text="Exceptional">
      <formula>NOT(ISERROR(SEARCH("Exceptional",I97)))</formula>
    </cfRule>
    <cfRule type="containsText" dxfId="810" priority="2258" operator="containsText" text="Advanced">
      <formula>NOT(ISERROR(SEARCH("Advanced",I97)))</formula>
    </cfRule>
    <cfRule type="containsText" dxfId="809" priority="2259" operator="containsText" text="Basic">
      <formula>NOT(ISERROR(SEARCH("Basic",I97)))</formula>
    </cfRule>
    <cfRule type="containsText" dxfId="808" priority="2260" operator="containsText" text="Required">
      <formula>NOT(ISERROR(SEARCH("Required",I97)))</formula>
    </cfRule>
    <cfRule type="containsText" dxfId="807" priority="2261" operator="containsText" text="Critical">
      <formula>NOT(ISERROR(SEARCH("Critical",I97)))</formula>
    </cfRule>
  </conditionalFormatting>
  <conditionalFormatting sqref="I97:J97">
    <cfRule type="containsText" dxfId="806" priority="2250" operator="containsText" text="Extra">
      <formula>NOT(ISERROR(SEARCH("Extra",I97)))</formula>
    </cfRule>
    <cfRule type="containsText" dxfId="805" priority="2251" operator="containsText" text="Exceptional">
      <formula>NOT(ISERROR(SEARCH("Exceptional",I97)))</formula>
    </cfRule>
    <cfRule type="containsText" dxfId="804" priority="2252" operator="containsText" text="Advanced">
      <formula>NOT(ISERROR(SEARCH("Advanced",I97)))</formula>
    </cfRule>
    <cfRule type="containsText" dxfId="803" priority="2253" operator="containsText" text="Basic">
      <formula>NOT(ISERROR(SEARCH("Basic",I97)))</formula>
    </cfRule>
    <cfRule type="containsText" dxfId="802" priority="2254" operator="containsText" text="Required">
      <formula>NOT(ISERROR(SEARCH("Required",I97)))</formula>
    </cfRule>
    <cfRule type="containsText" dxfId="801" priority="2255" operator="containsText" text="Critical">
      <formula>NOT(ISERROR(SEARCH("Critical",I97)))</formula>
    </cfRule>
  </conditionalFormatting>
  <conditionalFormatting sqref="I97:J97">
    <cfRule type="containsText" dxfId="800" priority="2244" operator="containsText" text="Extra">
      <formula>NOT(ISERROR(SEARCH("Extra",I97)))</formula>
    </cfRule>
    <cfRule type="containsText" dxfId="799" priority="2245" operator="containsText" text="Exceptional">
      <formula>NOT(ISERROR(SEARCH("Exceptional",I97)))</formula>
    </cfRule>
    <cfRule type="containsText" dxfId="798" priority="2246" operator="containsText" text="Advanced">
      <formula>NOT(ISERROR(SEARCH("Advanced",I97)))</formula>
    </cfRule>
    <cfRule type="containsText" dxfId="797" priority="2247" operator="containsText" text="Basic">
      <formula>NOT(ISERROR(SEARCH("Basic",I97)))</formula>
    </cfRule>
    <cfRule type="containsText" dxfId="796" priority="2248" operator="containsText" text="Required">
      <formula>NOT(ISERROR(SEARCH("Required",I97)))</formula>
    </cfRule>
    <cfRule type="containsText" dxfId="795" priority="2249" operator="containsText" text="Critical">
      <formula>NOT(ISERROR(SEARCH("Critical",I97)))</formula>
    </cfRule>
  </conditionalFormatting>
  <conditionalFormatting sqref="I114:J114">
    <cfRule type="containsText" dxfId="794" priority="2238" operator="containsText" text="Extra">
      <formula>NOT(ISERROR(SEARCH("Extra",I114)))</formula>
    </cfRule>
    <cfRule type="containsText" dxfId="793" priority="2239" operator="containsText" text="Exceptional">
      <formula>NOT(ISERROR(SEARCH("Exceptional",I114)))</formula>
    </cfRule>
    <cfRule type="containsText" dxfId="792" priority="2240" operator="containsText" text="Advanced">
      <formula>NOT(ISERROR(SEARCH("Advanced",I114)))</formula>
    </cfRule>
    <cfRule type="containsText" dxfId="791" priority="2241" operator="containsText" text="Basic">
      <formula>NOT(ISERROR(SEARCH("Basic",I114)))</formula>
    </cfRule>
    <cfRule type="containsText" dxfId="790" priority="2242" operator="containsText" text="Required">
      <formula>NOT(ISERROR(SEARCH("Required",I114)))</formula>
    </cfRule>
    <cfRule type="containsText" dxfId="789" priority="2243" operator="containsText" text="Critical">
      <formula>NOT(ISERROR(SEARCH("Critical",I114)))</formula>
    </cfRule>
  </conditionalFormatting>
  <conditionalFormatting sqref="I114:J114">
    <cfRule type="containsText" dxfId="788" priority="2232" operator="containsText" text="Extra">
      <formula>NOT(ISERROR(SEARCH("Extra",I114)))</formula>
    </cfRule>
    <cfRule type="containsText" dxfId="787" priority="2233" operator="containsText" text="Exceptional">
      <formula>NOT(ISERROR(SEARCH("Exceptional",I114)))</formula>
    </cfRule>
    <cfRule type="containsText" dxfId="786" priority="2234" operator="containsText" text="Advanced">
      <formula>NOT(ISERROR(SEARCH("Advanced",I114)))</formula>
    </cfRule>
    <cfRule type="containsText" dxfId="785" priority="2235" operator="containsText" text="Basic">
      <formula>NOT(ISERROR(SEARCH("Basic",I114)))</formula>
    </cfRule>
    <cfRule type="containsText" dxfId="784" priority="2236" operator="containsText" text="Required">
      <formula>NOT(ISERROR(SEARCH("Required",I114)))</formula>
    </cfRule>
    <cfRule type="containsText" dxfId="783" priority="2237" operator="containsText" text="Critical">
      <formula>NOT(ISERROR(SEARCH("Critical",I114)))</formula>
    </cfRule>
  </conditionalFormatting>
  <conditionalFormatting sqref="I114:J114">
    <cfRule type="containsText" dxfId="782" priority="2226" operator="containsText" text="Extra">
      <formula>NOT(ISERROR(SEARCH("Extra",I114)))</formula>
    </cfRule>
    <cfRule type="containsText" dxfId="781" priority="2227" operator="containsText" text="Exceptional">
      <formula>NOT(ISERROR(SEARCH("Exceptional",I114)))</formula>
    </cfRule>
    <cfRule type="containsText" dxfId="780" priority="2228" operator="containsText" text="Advanced">
      <formula>NOT(ISERROR(SEARCH("Advanced",I114)))</formula>
    </cfRule>
    <cfRule type="containsText" dxfId="779" priority="2229" operator="containsText" text="Basic">
      <formula>NOT(ISERROR(SEARCH("Basic",I114)))</formula>
    </cfRule>
    <cfRule type="containsText" dxfId="778" priority="2230" operator="containsText" text="Required">
      <formula>NOT(ISERROR(SEARCH("Required",I114)))</formula>
    </cfRule>
    <cfRule type="containsText" dxfId="777" priority="2231" operator="containsText" text="Critical">
      <formula>NOT(ISERROR(SEARCH("Critical",I114)))</formula>
    </cfRule>
  </conditionalFormatting>
  <conditionalFormatting sqref="I122:J122">
    <cfRule type="containsText" dxfId="776" priority="2220" operator="containsText" text="Extra">
      <formula>NOT(ISERROR(SEARCH("Extra",I122)))</formula>
    </cfRule>
    <cfRule type="containsText" dxfId="775" priority="2221" operator="containsText" text="Exceptional">
      <formula>NOT(ISERROR(SEARCH("Exceptional",I122)))</formula>
    </cfRule>
    <cfRule type="containsText" dxfId="774" priority="2222" operator="containsText" text="Advanced">
      <formula>NOT(ISERROR(SEARCH("Advanced",I122)))</formula>
    </cfRule>
    <cfRule type="containsText" dxfId="773" priority="2223" operator="containsText" text="Basic">
      <formula>NOT(ISERROR(SEARCH("Basic",I122)))</formula>
    </cfRule>
    <cfRule type="containsText" dxfId="772" priority="2224" operator="containsText" text="Required">
      <formula>NOT(ISERROR(SEARCH("Required",I122)))</formula>
    </cfRule>
    <cfRule type="containsText" dxfId="771" priority="2225" operator="containsText" text="Critical">
      <formula>NOT(ISERROR(SEARCH("Critical",I122)))</formula>
    </cfRule>
  </conditionalFormatting>
  <conditionalFormatting sqref="I122:J122">
    <cfRule type="containsText" dxfId="770" priority="2214" operator="containsText" text="Extra">
      <formula>NOT(ISERROR(SEARCH("Extra",I122)))</formula>
    </cfRule>
    <cfRule type="containsText" dxfId="769" priority="2215" operator="containsText" text="Exceptional">
      <formula>NOT(ISERROR(SEARCH("Exceptional",I122)))</formula>
    </cfRule>
    <cfRule type="containsText" dxfId="768" priority="2216" operator="containsText" text="Advanced">
      <formula>NOT(ISERROR(SEARCH("Advanced",I122)))</formula>
    </cfRule>
    <cfRule type="containsText" dxfId="767" priority="2217" operator="containsText" text="Basic">
      <formula>NOT(ISERROR(SEARCH("Basic",I122)))</formula>
    </cfRule>
    <cfRule type="containsText" dxfId="766" priority="2218" operator="containsText" text="Required">
      <formula>NOT(ISERROR(SEARCH("Required",I122)))</formula>
    </cfRule>
    <cfRule type="containsText" dxfId="765" priority="2219" operator="containsText" text="Critical">
      <formula>NOT(ISERROR(SEARCH("Critical",I122)))</formula>
    </cfRule>
  </conditionalFormatting>
  <conditionalFormatting sqref="I122:J122">
    <cfRule type="containsText" dxfId="764" priority="2208" operator="containsText" text="Extra">
      <formula>NOT(ISERROR(SEARCH("Extra",I122)))</formula>
    </cfRule>
    <cfRule type="containsText" dxfId="763" priority="2209" operator="containsText" text="Exceptional">
      <formula>NOT(ISERROR(SEARCH("Exceptional",I122)))</formula>
    </cfRule>
    <cfRule type="containsText" dxfId="762" priority="2210" operator="containsText" text="Advanced">
      <formula>NOT(ISERROR(SEARCH("Advanced",I122)))</formula>
    </cfRule>
    <cfRule type="containsText" dxfId="761" priority="2211" operator="containsText" text="Basic">
      <formula>NOT(ISERROR(SEARCH("Basic",I122)))</formula>
    </cfRule>
    <cfRule type="containsText" dxfId="760" priority="2212" operator="containsText" text="Required">
      <formula>NOT(ISERROR(SEARCH("Required",I122)))</formula>
    </cfRule>
    <cfRule type="containsText" dxfId="759" priority="2213" operator="containsText" text="Critical">
      <formula>NOT(ISERROR(SEARCH("Critical",I122)))</formula>
    </cfRule>
  </conditionalFormatting>
  <conditionalFormatting sqref="I129:J129">
    <cfRule type="containsText" dxfId="758" priority="2112" operator="containsText" text="Extra">
      <formula>NOT(ISERROR(SEARCH("Extra",I129)))</formula>
    </cfRule>
    <cfRule type="containsText" dxfId="757" priority="2113" operator="containsText" text="Exceptional">
      <formula>NOT(ISERROR(SEARCH("Exceptional",I129)))</formula>
    </cfRule>
    <cfRule type="containsText" dxfId="756" priority="2114" operator="containsText" text="Advanced">
      <formula>NOT(ISERROR(SEARCH("Advanced",I129)))</formula>
    </cfRule>
    <cfRule type="containsText" dxfId="755" priority="2115" operator="containsText" text="Basic">
      <formula>NOT(ISERROR(SEARCH("Basic",I129)))</formula>
    </cfRule>
    <cfRule type="containsText" dxfId="754" priority="2116" operator="containsText" text="Required">
      <formula>NOT(ISERROR(SEARCH("Required",I129)))</formula>
    </cfRule>
    <cfRule type="containsText" dxfId="753" priority="2117" operator="containsText" text="Critical">
      <formula>NOT(ISERROR(SEARCH("Critical",I129)))</formula>
    </cfRule>
  </conditionalFormatting>
  <conditionalFormatting sqref="I129:J129">
    <cfRule type="containsText" dxfId="752" priority="2106" operator="containsText" text="Extra">
      <formula>NOT(ISERROR(SEARCH("Extra",I129)))</formula>
    </cfRule>
    <cfRule type="containsText" dxfId="751" priority="2107" operator="containsText" text="Exceptional">
      <formula>NOT(ISERROR(SEARCH("Exceptional",I129)))</formula>
    </cfRule>
    <cfRule type="containsText" dxfId="750" priority="2108" operator="containsText" text="Advanced">
      <formula>NOT(ISERROR(SEARCH("Advanced",I129)))</formula>
    </cfRule>
    <cfRule type="containsText" dxfId="749" priority="2109" operator="containsText" text="Basic">
      <formula>NOT(ISERROR(SEARCH("Basic",I129)))</formula>
    </cfRule>
    <cfRule type="containsText" dxfId="748" priority="2110" operator="containsText" text="Required">
      <formula>NOT(ISERROR(SEARCH("Required",I129)))</formula>
    </cfRule>
    <cfRule type="containsText" dxfId="747" priority="2111" operator="containsText" text="Critical">
      <formula>NOT(ISERROR(SEARCH("Critical",I129)))</formula>
    </cfRule>
  </conditionalFormatting>
  <conditionalFormatting sqref="I129:J129">
    <cfRule type="containsText" dxfId="746" priority="2100" operator="containsText" text="Extra">
      <formula>NOT(ISERROR(SEARCH("Extra",I129)))</formula>
    </cfRule>
    <cfRule type="containsText" dxfId="745" priority="2101" operator="containsText" text="Exceptional">
      <formula>NOT(ISERROR(SEARCH("Exceptional",I129)))</formula>
    </cfRule>
    <cfRule type="containsText" dxfId="744" priority="2102" operator="containsText" text="Advanced">
      <formula>NOT(ISERROR(SEARCH("Advanced",I129)))</formula>
    </cfRule>
    <cfRule type="containsText" dxfId="743" priority="2103" operator="containsText" text="Basic">
      <formula>NOT(ISERROR(SEARCH("Basic",I129)))</formula>
    </cfRule>
    <cfRule type="containsText" dxfId="742" priority="2104" operator="containsText" text="Required">
      <formula>NOT(ISERROR(SEARCH("Required",I129)))</formula>
    </cfRule>
    <cfRule type="containsText" dxfId="741" priority="2105" operator="containsText" text="Critical">
      <formula>NOT(ISERROR(SEARCH("Critical",I129)))</formula>
    </cfRule>
  </conditionalFormatting>
  <conditionalFormatting sqref="I138:J138">
    <cfRule type="containsText" dxfId="740" priority="2094" operator="containsText" text="Extra">
      <formula>NOT(ISERROR(SEARCH("Extra",I138)))</formula>
    </cfRule>
    <cfRule type="containsText" dxfId="739" priority="2095" operator="containsText" text="Exceptional">
      <formula>NOT(ISERROR(SEARCH("Exceptional",I138)))</formula>
    </cfRule>
    <cfRule type="containsText" dxfId="738" priority="2096" operator="containsText" text="Advanced">
      <formula>NOT(ISERROR(SEARCH("Advanced",I138)))</formula>
    </cfRule>
    <cfRule type="containsText" dxfId="737" priority="2097" operator="containsText" text="Basic">
      <formula>NOT(ISERROR(SEARCH("Basic",I138)))</formula>
    </cfRule>
    <cfRule type="containsText" dxfId="736" priority="2098" operator="containsText" text="Required">
      <formula>NOT(ISERROR(SEARCH("Required",I138)))</formula>
    </cfRule>
    <cfRule type="containsText" dxfId="735" priority="2099" operator="containsText" text="Critical">
      <formula>NOT(ISERROR(SEARCH("Critical",I138)))</formula>
    </cfRule>
  </conditionalFormatting>
  <conditionalFormatting sqref="I138:J138">
    <cfRule type="containsText" dxfId="734" priority="2088" operator="containsText" text="Extra">
      <formula>NOT(ISERROR(SEARCH("Extra",I138)))</formula>
    </cfRule>
    <cfRule type="containsText" dxfId="733" priority="2089" operator="containsText" text="Exceptional">
      <formula>NOT(ISERROR(SEARCH("Exceptional",I138)))</formula>
    </cfRule>
    <cfRule type="containsText" dxfId="732" priority="2090" operator="containsText" text="Advanced">
      <formula>NOT(ISERROR(SEARCH("Advanced",I138)))</formula>
    </cfRule>
    <cfRule type="containsText" dxfId="731" priority="2091" operator="containsText" text="Basic">
      <formula>NOT(ISERROR(SEARCH("Basic",I138)))</formula>
    </cfRule>
    <cfRule type="containsText" dxfId="730" priority="2092" operator="containsText" text="Required">
      <formula>NOT(ISERROR(SEARCH("Required",I138)))</formula>
    </cfRule>
    <cfRule type="containsText" dxfId="729" priority="2093" operator="containsText" text="Critical">
      <formula>NOT(ISERROR(SEARCH("Critical",I138)))</formula>
    </cfRule>
  </conditionalFormatting>
  <conditionalFormatting sqref="I138:J138">
    <cfRule type="containsText" dxfId="728" priority="2082" operator="containsText" text="Extra">
      <formula>NOT(ISERROR(SEARCH("Extra",I138)))</formula>
    </cfRule>
    <cfRule type="containsText" dxfId="727" priority="2083" operator="containsText" text="Exceptional">
      <formula>NOT(ISERROR(SEARCH("Exceptional",I138)))</formula>
    </cfRule>
    <cfRule type="containsText" dxfId="726" priority="2084" operator="containsText" text="Advanced">
      <formula>NOT(ISERROR(SEARCH("Advanced",I138)))</formula>
    </cfRule>
    <cfRule type="containsText" dxfId="725" priority="2085" operator="containsText" text="Basic">
      <formula>NOT(ISERROR(SEARCH("Basic",I138)))</formula>
    </cfRule>
    <cfRule type="containsText" dxfId="724" priority="2086" operator="containsText" text="Required">
      <formula>NOT(ISERROR(SEARCH("Required",I138)))</formula>
    </cfRule>
    <cfRule type="containsText" dxfId="723" priority="2087" operator="containsText" text="Critical">
      <formula>NOT(ISERROR(SEARCH("Critical",I138)))</formula>
    </cfRule>
  </conditionalFormatting>
  <conditionalFormatting sqref="I149">
    <cfRule type="containsText" dxfId="722" priority="2076" operator="containsText" text="Extra">
      <formula>NOT(ISERROR(SEARCH("Extra",I149)))</formula>
    </cfRule>
    <cfRule type="containsText" dxfId="721" priority="2077" operator="containsText" text="Exceptional">
      <formula>NOT(ISERROR(SEARCH("Exceptional",I149)))</formula>
    </cfRule>
    <cfRule type="containsText" dxfId="720" priority="2078" operator="containsText" text="Advanced">
      <formula>NOT(ISERROR(SEARCH("Advanced",I149)))</formula>
    </cfRule>
    <cfRule type="containsText" dxfId="719" priority="2079" operator="containsText" text="Basic">
      <formula>NOT(ISERROR(SEARCH("Basic",I149)))</formula>
    </cfRule>
    <cfRule type="containsText" dxfId="718" priority="2080" operator="containsText" text="Required">
      <formula>NOT(ISERROR(SEARCH("Required",I149)))</formula>
    </cfRule>
    <cfRule type="containsText" dxfId="717" priority="2081" operator="containsText" text="Critical">
      <formula>NOT(ISERROR(SEARCH("Critical",I149)))</formula>
    </cfRule>
  </conditionalFormatting>
  <conditionalFormatting sqref="I149">
    <cfRule type="containsText" dxfId="716" priority="2070" operator="containsText" text="Extra">
      <formula>NOT(ISERROR(SEARCH("Extra",I149)))</formula>
    </cfRule>
    <cfRule type="containsText" dxfId="715" priority="2071" operator="containsText" text="Exceptional">
      <formula>NOT(ISERROR(SEARCH("Exceptional",I149)))</formula>
    </cfRule>
    <cfRule type="containsText" dxfId="714" priority="2072" operator="containsText" text="Advanced">
      <formula>NOT(ISERROR(SEARCH("Advanced",I149)))</formula>
    </cfRule>
    <cfRule type="containsText" dxfId="713" priority="2073" operator="containsText" text="Basic">
      <formula>NOT(ISERROR(SEARCH("Basic",I149)))</formula>
    </cfRule>
    <cfRule type="containsText" dxfId="712" priority="2074" operator="containsText" text="Required">
      <formula>NOT(ISERROR(SEARCH("Required",I149)))</formula>
    </cfRule>
    <cfRule type="containsText" dxfId="711" priority="2075" operator="containsText" text="Critical">
      <formula>NOT(ISERROR(SEARCH("Critical",I149)))</formula>
    </cfRule>
  </conditionalFormatting>
  <conditionalFormatting sqref="I149">
    <cfRule type="containsText" dxfId="710" priority="2064" operator="containsText" text="Extra">
      <formula>NOT(ISERROR(SEARCH("Extra",I149)))</formula>
    </cfRule>
    <cfRule type="containsText" dxfId="709" priority="2065" operator="containsText" text="Exceptional">
      <formula>NOT(ISERROR(SEARCH("Exceptional",I149)))</formula>
    </cfRule>
    <cfRule type="containsText" dxfId="708" priority="2066" operator="containsText" text="Advanced">
      <formula>NOT(ISERROR(SEARCH("Advanced",I149)))</formula>
    </cfRule>
    <cfRule type="containsText" dxfId="707" priority="2067" operator="containsText" text="Basic">
      <formula>NOT(ISERROR(SEARCH("Basic",I149)))</formula>
    </cfRule>
    <cfRule type="containsText" dxfId="706" priority="2068" operator="containsText" text="Required">
      <formula>NOT(ISERROR(SEARCH("Required",I149)))</formula>
    </cfRule>
    <cfRule type="containsText" dxfId="705" priority="2069" operator="containsText" text="Critical">
      <formula>NOT(ISERROR(SEARCH("Critical",I149)))</formula>
    </cfRule>
  </conditionalFormatting>
  <conditionalFormatting sqref="I149:J149">
    <cfRule type="containsText" dxfId="704" priority="2058" operator="containsText" text="Extra">
      <formula>NOT(ISERROR(SEARCH("Extra",I149)))</formula>
    </cfRule>
    <cfRule type="containsText" dxfId="703" priority="2059" operator="containsText" text="Exceptional">
      <formula>NOT(ISERROR(SEARCH("Exceptional",I149)))</formula>
    </cfRule>
    <cfRule type="containsText" dxfId="702" priority="2060" operator="containsText" text="Advanced">
      <formula>NOT(ISERROR(SEARCH("Advanced",I149)))</formula>
    </cfRule>
    <cfRule type="containsText" dxfId="701" priority="2061" operator="containsText" text="Basic">
      <formula>NOT(ISERROR(SEARCH("Basic",I149)))</formula>
    </cfRule>
    <cfRule type="containsText" dxfId="700" priority="2062" operator="containsText" text="Required">
      <formula>NOT(ISERROR(SEARCH("Required",I149)))</formula>
    </cfRule>
    <cfRule type="containsText" dxfId="699" priority="2063" operator="containsText" text="Critical">
      <formula>NOT(ISERROR(SEARCH("Critical",I149)))</formula>
    </cfRule>
  </conditionalFormatting>
  <conditionalFormatting sqref="I149:J149">
    <cfRule type="containsText" dxfId="698" priority="2052" operator="containsText" text="Extra">
      <formula>NOT(ISERROR(SEARCH("Extra",I149)))</formula>
    </cfRule>
    <cfRule type="containsText" dxfId="697" priority="2053" operator="containsText" text="Exceptional">
      <formula>NOT(ISERROR(SEARCH("Exceptional",I149)))</formula>
    </cfRule>
    <cfRule type="containsText" dxfId="696" priority="2054" operator="containsText" text="Advanced">
      <formula>NOT(ISERROR(SEARCH("Advanced",I149)))</formula>
    </cfRule>
    <cfRule type="containsText" dxfId="695" priority="2055" operator="containsText" text="Basic">
      <formula>NOT(ISERROR(SEARCH("Basic",I149)))</formula>
    </cfRule>
    <cfRule type="containsText" dxfId="694" priority="2056" operator="containsText" text="Required">
      <formula>NOT(ISERROR(SEARCH("Required",I149)))</formula>
    </cfRule>
    <cfRule type="containsText" dxfId="693" priority="2057" operator="containsText" text="Critical">
      <formula>NOT(ISERROR(SEARCH("Critical",I149)))</formula>
    </cfRule>
  </conditionalFormatting>
  <conditionalFormatting sqref="I149:J149">
    <cfRule type="containsText" dxfId="692" priority="2046" operator="containsText" text="Extra">
      <formula>NOT(ISERROR(SEARCH("Extra",I149)))</formula>
    </cfRule>
    <cfRule type="containsText" dxfId="691" priority="2047" operator="containsText" text="Exceptional">
      <formula>NOT(ISERROR(SEARCH("Exceptional",I149)))</formula>
    </cfRule>
    <cfRule type="containsText" dxfId="690" priority="2048" operator="containsText" text="Advanced">
      <formula>NOT(ISERROR(SEARCH("Advanced",I149)))</formula>
    </cfRule>
    <cfRule type="containsText" dxfId="689" priority="2049" operator="containsText" text="Basic">
      <formula>NOT(ISERROR(SEARCH("Basic",I149)))</formula>
    </cfRule>
    <cfRule type="containsText" dxfId="688" priority="2050" operator="containsText" text="Required">
      <formula>NOT(ISERROR(SEARCH("Required",I149)))</formula>
    </cfRule>
    <cfRule type="containsText" dxfId="687" priority="2051" operator="containsText" text="Critical">
      <formula>NOT(ISERROR(SEARCH("Critical",I149)))</formula>
    </cfRule>
  </conditionalFormatting>
  <conditionalFormatting sqref="I149:J149">
    <cfRule type="containsText" dxfId="686" priority="2040" operator="containsText" text="Extra">
      <formula>NOT(ISERROR(SEARCH("Extra",I149)))</formula>
    </cfRule>
    <cfRule type="containsText" dxfId="685" priority="2041" operator="containsText" text="Exceptional">
      <formula>NOT(ISERROR(SEARCH("Exceptional",I149)))</formula>
    </cfRule>
    <cfRule type="containsText" dxfId="684" priority="2042" operator="containsText" text="Advanced">
      <formula>NOT(ISERROR(SEARCH("Advanced",I149)))</formula>
    </cfRule>
    <cfRule type="containsText" dxfId="683" priority="2043" operator="containsText" text="Basic">
      <formula>NOT(ISERROR(SEARCH("Basic",I149)))</formula>
    </cfRule>
    <cfRule type="containsText" dxfId="682" priority="2044" operator="containsText" text="Required">
      <formula>NOT(ISERROR(SEARCH("Required",I149)))</formula>
    </cfRule>
    <cfRule type="containsText" dxfId="681" priority="2045" operator="containsText" text="Critical">
      <formula>NOT(ISERROR(SEARCH("Critical",I149)))</formula>
    </cfRule>
  </conditionalFormatting>
  <conditionalFormatting sqref="I129:J129">
    <cfRule type="containsText" dxfId="680" priority="2034" operator="containsText" text="Extra">
      <formula>NOT(ISERROR(SEARCH("Extra",I129)))</formula>
    </cfRule>
    <cfRule type="containsText" dxfId="679" priority="2035" operator="containsText" text="Exceptional">
      <formula>NOT(ISERROR(SEARCH("Exceptional",I129)))</formula>
    </cfRule>
    <cfRule type="containsText" dxfId="678" priority="2036" operator="containsText" text="Advanced">
      <formula>NOT(ISERROR(SEARCH("Advanced",I129)))</formula>
    </cfRule>
    <cfRule type="containsText" dxfId="677" priority="2037" operator="containsText" text="Basic">
      <formula>NOT(ISERROR(SEARCH("Basic",I129)))</formula>
    </cfRule>
    <cfRule type="containsText" dxfId="676" priority="2038" operator="containsText" text="Required">
      <formula>NOT(ISERROR(SEARCH("Required",I129)))</formula>
    </cfRule>
    <cfRule type="containsText" dxfId="675" priority="2039" operator="containsText" text="Critical">
      <formula>NOT(ISERROR(SEARCH("Critical",I129)))</formula>
    </cfRule>
  </conditionalFormatting>
  <conditionalFormatting sqref="I129:J129">
    <cfRule type="containsText" dxfId="674" priority="2028" operator="containsText" text="Extra">
      <formula>NOT(ISERROR(SEARCH("Extra",I129)))</formula>
    </cfRule>
    <cfRule type="containsText" dxfId="673" priority="2029" operator="containsText" text="Exceptional">
      <formula>NOT(ISERROR(SEARCH("Exceptional",I129)))</formula>
    </cfRule>
    <cfRule type="containsText" dxfId="672" priority="2030" operator="containsText" text="Advanced">
      <formula>NOT(ISERROR(SEARCH("Advanced",I129)))</formula>
    </cfRule>
    <cfRule type="containsText" dxfId="671" priority="2031" operator="containsText" text="Basic">
      <formula>NOT(ISERROR(SEARCH("Basic",I129)))</formula>
    </cfRule>
    <cfRule type="containsText" dxfId="670" priority="2032" operator="containsText" text="Required">
      <formula>NOT(ISERROR(SEARCH("Required",I129)))</formula>
    </cfRule>
    <cfRule type="containsText" dxfId="669" priority="2033" operator="containsText" text="Critical">
      <formula>NOT(ISERROR(SEARCH("Critical",I129)))</formula>
    </cfRule>
  </conditionalFormatting>
  <conditionalFormatting sqref="I129:J129">
    <cfRule type="containsText" dxfId="668" priority="2022" operator="containsText" text="Extra">
      <formula>NOT(ISERROR(SEARCH("Extra",I129)))</formula>
    </cfRule>
    <cfRule type="containsText" dxfId="667" priority="2023" operator="containsText" text="Exceptional">
      <formula>NOT(ISERROR(SEARCH("Exceptional",I129)))</formula>
    </cfRule>
    <cfRule type="containsText" dxfId="666" priority="2024" operator="containsText" text="Advanced">
      <formula>NOT(ISERROR(SEARCH("Advanced",I129)))</formula>
    </cfRule>
    <cfRule type="containsText" dxfId="665" priority="2025" operator="containsText" text="Basic">
      <formula>NOT(ISERROR(SEARCH("Basic",I129)))</formula>
    </cfRule>
    <cfRule type="containsText" dxfId="664" priority="2026" operator="containsText" text="Required">
      <formula>NOT(ISERROR(SEARCH("Required",I129)))</formula>
    </cfRule>
    <cfRule type="containsText" dxfId="663" priority="2027" operator="containsText" text="Critical">
      <formula>NOT(ISERROR(SEARCH("Critical",I129)))</formula>
    </cfRule>
  </conditionalFormatting>
  <conditionalFormatting sqref="I129:J129">
    <cfRule type="containsText" dxfId="662" priority="2016" operator="containsText" text="Extra">
      <formula>NOT(ISERROR(SEARCH("Extra",I129)))</formula>
    </cfRule>
    <cfRule type="containsText" dxfId="661" priority="2017" operator="containsText" text="Exceptional">
      <formula>NOT(ISERROR(SEARCH("Exceptional",I129)))</formula>
    </cfRule>
    <cfRule type="containsText" dxfId="660" priority="2018" operator="containsText" text="Advanced">
      <formula>NOT(ISERROR(SEARCH("Advanced",I129)))</formula>
    </cfRule>
    <cfRule type="containsText" dxfId="659" priority="2019" operator="containsText" text="Basic">
      <formula>NOT(ISERROR(SEARCH("Basic",I129)))</formula>
    </cfRule>
    <cfRule type="containsText" dxfId="658" priority="2020" operator="containsText" text="Required">
      <formula>NOT(ISERROR(SEARCH("Required",I129)))</formula>
    </cfRule>
    <cfRule type="containsText" dxfId="657" priority="2021" operator="containsText" text="Critical">
      <formula>NOT(ISERROR(SEARCH("Critical",I129)))</formula>
    </cfRule>
  </conditionalFormatting>
  <conditionalFormatting sqref="I122:J122">
    <cfRule type="containsText" dxfId="656" priority="1890" operator="containsText" text="Extra">
      <formula>NOT(ISERROR(SEARCH("Extra",I122)))</formula>
    </cfRule>
    <cfRule type="containsText" dxfId="655" priority="1891" operator="containsText" text="Exceptional">
      <formula>NOT(ISERROR(SEARCH("Exceptional",I122)))</formula>
    </cfRule>
    <cfRule type="containsText" dxfId="654" priority="1892" operator="containsText" text="Advanced">
      <formula>NOT(ISERROR(SEARCH("Advanced",I122)))</formula>
    </cfRule>
    <cfRule type="containsText" dxfId="653" priority="1893" operator="containsText" text="Basic">
      <formula>NOT(ISERROR(SEARCH("Basic",I122)))</formula>
    </cfRule>
    <cfRule type="containsText" dxfId="652" priority="1894" operator="containsText" text="Required">
      <formula>NOT(ISERROR(SEARCH("Required",I122)))</formula>
    </cfRule>
    <cfRule type="containsText" dxfId="651" priority="1895" operator="containsText" text="Critical">
      <formula>NOT(ISERROR(SEARCH("Critical",I122)))</formula>
    </cfRule>
  </conditionalFormatting>
  <conditionalFormatting sqref="I122:J122">
    <cfRule type="containsText" dxfId="650" priority="1884" operator="containsText" text="Extra">
      <formula>NOT(ISERROR(SEARCH("Extra",I122)))</formula>
    </cfRule>
    <cfRule type="containsText" dxfId="649" priority="1885" operator="containsText" text="Exceptional">
      <formula>NOT(ISERROR(SEARCH("Exceptional",I122)))</formula>
    </cfRule>
    <cfRule type="containsText" dxfId="648" priority="1886" operator="containsText" text="Advanced">
      <formula>NOT(ISERROR(SEARCH("Advanced",I122)))</formula>
    </cfRule>
    <cfRule type="containsText" dxfId="647" priority="1887" operator="containsText" text="Basic">
      <formula>NOT(ISERROR(SEARCH("Basic",I122)))</formula>
    </cfRule>
    <cfRule type="containsText" dxfId="646" priority="1888" operator="containsText" text="Required">
      <formula>NOT(ISERROR(SEARCH("Required",I122)))</formula>
    </cfRule>
    <cfRule type="containsText" dxfId="645" priority="1889" operator="containsText" text="Critical">
      <formula>NOT(ISERROR(SEARCH("Critical",I122)))</formula>
    </cfRule>
  </conditionalFormatting>
  <conditionalFormatting sqref="I122:J122">
    <cfRule type="containsText" dxfId="644" priority="1878" operator="containsText" text="Extra">
      <formula>NOT(ISERROR(SEARCH("Extra",I122)))</formula>
    </cfRule>
    <cfRule type="containsText" dxfId="643" priority="1879" operator="containsText" text="Exceptional">
      <formula>NOT(ISERROR(SEARCH("Exceptional",I122)))</formula>
    </cfRule>
    <cfRule type="containsText" dxfId="642" priority="1880" operator="containsText" text="Advanced">
      <formula>NOT(ISERROR(SEARCH("Advanced",I122)))</formula>
    </cfRule>
    <cfRule type="containsText" dxfId="641" priority="1881" operator="containsText" text="Basic">
      <formula>NOT(ISERROR(SEARCH("Basic",I122)))</formula>
    </cfRule>
    <cfRule type="containsText" dxfId="640" priority="1882" operator="containsText" text="Required">
      <formula>NOT(ISERROR(SEARCH("Required",I122)))</formula>
    </cfRule>
    <cfRule type="containsText" dxfId="639" priority="1883" operator="containsText" text="Critical">
      <formula>NOT(ISERROR(SEARCH("Critical",I122)))</formula>
    </cfRule>
  </conditionalFormatting>
  <conditionalFormatting sqref="I122:J122">
    <cfRule type="containsText" dxfId="638" priority="1872" operator="containsText" text="Extra">
      <formula>NOT(ISERROR(SEARCH("Extra",I122)))</formula>
    </cfRule>
    <cfRule type="containsText" dxfId="637" priority="1873" operator="containsText" text="Exceptional">
      <formula>NOT(ISERROR(SEARCH("Exceptional",I122)))</formula>
    </cfRule>
    <cfRule type="containsText" dxfId="636" priority="1874" operator="containsText" text="Advanced">
      <formula>NOT(ISERROR(SEARCH("Advanced",I122)))</formula>
    </cfRule>
    <cfRule type="containsText" dxfId="635" priority="1875" operator="containsText" text="Basic">
      <formula>NOT(ISERROR(SEARCH("Basic",I122)))</formula>
    </cfRule>
    <cfRule type="containsText" dxfId="634" priority="1876" operator="containsText" text="Required">
      <formula>NOT(ISERROR(SEARCH("Required",I122)))</formula>
    </cfRule>
    <cfRule type="containsText" dxfId="633" priority="1877" operator="containsText" text="Critical">
      <formula>NOT(ISERROR(SEARCH("Critical",I122)))</formula>
    </cfRule>
  </conditionalFormatting>
  <conditionalFormatting sqref="I114:J114">
    <cfRule type="containsText" dxfId="632" priority="1866" operator="containsText" text="Extra">
      <formula>NOT(ISERROR(SEARCH("Extra",I114)))</formula>
    </cfRule>
    <cfRule type="containsText" dxfId="631" priority="1867" operator="containsText" text="Exceptional">
      <formula>NOT(ISERROR(SEARCH("Exceptional",I114)))</formula>
    </cfRule>
    <cfRule type="containsText" dxfId="630" priority="1868" operator="containsText" text="Advanced">
      <formula>NOT(ISERROR(SEARCH("Advanced",I114)))</formula>
    </cfRule>
    <cfRule type="containsText" dxfId="629" priority="1869" operator="containsText" text="Basic">
      <formula>NOT(ISERROR(SEARCH("Basic",I114)))</formula>
    </cfRule>
    <cfRule type="containsText" dxfId="628" priority="1870" operator="containsText" text="Required">
      <formula>NOT(ISERROR(SEARCH("Required",I114)))</formula>
    </cfRule>
    <cfRule type="containsText" dxfId="627" priority="1871" operator="containsText" text="Critical">
      <formula>NOT(ISERROR(SEARCH("Critical",I114)))</formula>
    </cfRule>
  </conditionalFormatting>
  <conditionalFormatting sqref="I114:J114">
    <cfRule type="containsText" dxfId="626" priority="1860" operator="containsText" text="Extra">
      <formula>NOT(ISERROR(SEARCH("Extra",I114)))</formula>
    </cfRule>
    <cfRule type="containsText" dxfId="625" priority="1861" operator="containsText" text="Exceptional">
      <formula>NOT(ISERROR(SEARCH("Exceptional",I114)))</formula>
    </cfRule>
    <cfRule type="containsText" dxfId="624" priority="1862" operator="containsText" text="Advanced">
      <formula>NOT(ISERROR(SEARCH("Advanced",I114)))</formula>
    </cfRule>
    <cfRule type="containsText" dxfId="623" priority="1863" operator="containsText" text="Basic">
      <formula>NOT(ISERROR(SEARCH("Basic",I114)))</formula>
    </cfRule>
    <cfRule type="containsText" dxfId="622" priority="1864" operator="containsText" text="Required">
      <formula>NOT(ISERROR(SEARCH("Required",I114)))</formula>
    </cfRule>
    <cfRule type="containsText" dxfId="621" priority="1865" operator="containsText" text="Critical">
      <formula>NOT(ISERROR(SEARCH("Critical",I114)))</formula>
    </cfRule>
  </conditionalFormatting>
  <conditionalFormatting sqref="I114:J114">
    <cfRule type="containsText" dxfId="620" priority="1854" operator="containsText" text="Extra">
      <formula>NOT(ISERROR(SEARCH("Extra",I114)))</formula>
    </cfRule>
    <cfRule type="containsText" dxfId="619" priority="1855" operator="containsText" text="Exceptional">
      <formula>NOT(ISERROR(SEARCH("Exceptional",I114)))</formula>
    </cfRule>
    <cfRule type="containsText" dxfId="618" priority="1856" operator="containsText" text="Advanced">
      <formula>NOT(ISERROR(SEARCH("Advanced",I114)))</formula>
    </cfRule>
    <cfRule type="containsText" dxfId="617" priority="1857" operator="containsText" text="Basic">
      <formula>NOT(ISERROR(SEARCH("Basic",I114)))</formula>
    </cfRule>
    <cfRule type="containsText" dxfId="616" priority="1858" operator="containsText" text="Required">
      <formula>NOT(ISERROR(SEARCH("Required",I114)))</formula>
    </cfRule>
    <cfRule type="containsText" dxfId="615" priority="1859" operator="containsText" text="Critical">
      <formula>NOT(ISERROR(SEARCH("Critical",I114)))</formula>
    </cfRule>
  </conditionalFormatting>
  <conditionalFormatting sqref="I114:J114">
    <cfRule type="containsText" dxfId="614" priority="1848" operator="containsText" text="Extra">
      <formula>NOT(ISERROR(SEARCH("Extra",I114)))</formula>
    </cfRule>
    <cfRule type="containsText" dxfId="613" priority="1849" operator="containsText" text="Exceptional">
      <formula>NOT(ISERROR(SEARCH("Exceptional",I114)))</formula>
    </cfRule>
    <cfRule type="containsText" dxfId="612" priority="1850" operator="containsText" text="Advanced">
      <formula>NOT(ISERROR(SEARCH("Advanced",I114)))</formula>
    </cfRule>
    <cfRule type="containsText" dxfId="611" priority="1851" operator="containsText" text="Basic">
      <formula>NOT(ISERROR(SEARCH("Basic",I114)))</formula>
    </cfRule>
    <cfRule type="containsText" dxfId="610" priority="1852" operator="containsText" text="Required">
      <formula>NOT(ISERROR(SEARCH("Required",I114)))</formula>
    </cfRule>
    <cfRule type="containsText" dxfId="609" priority="1853" operator="containsText" text="Critical">
      <formula>NOT(ISERROR(SEARCH("Critical",I114)))</formula>
    </cfRule>
  </conditionalFormatting>
  <conditionalFormatting sqref="I97:J97">
    <cfRule type="containsText" dxfId="608" priority="1842" operator="containsText" text="Extra">
      <formula>NOT(ISERROR(SEARCH("Extra",I97)))</formula>
    </cfRule>
    <cfRule type="containsText" dxfId="607" priority="1843" operator="containsText" text="Exceptional">
      <formula>NOT(ISERROR(SEARCH("Exceptional",I97)))</formula>
    </cfRule>
    <cfRule type="containsText" dxfId="606" priority="1844" operator="containsText" text="Advanced">
      <formula>NOT(ISERROR(SEARCH("Advanced",I97)))</formula>
    </cfRule>
    <cfRule type="containsText" dxfId="605" priority="1845" operator="containsText" text="Basic">
      <formula>NOT(ISERROR(SEARCH("Basic",I97)))</formula>
    </cfRule>
    <cfRule type="containsText" dxfId="604" priority="1846" operator="containsText" text="Required">
      <formula>NOT(ISERROR(SEARCH("Required",I97)))</formula>
    </cfRule>
    <cfRule type="containsText" dxfId="603" priority="1847" operator="containsText" text="Critical">
      <formula>NOT(ISERROR(SEARCH("Critical",I97)))</formula>
    </cfRule>
  </conditionalFormatting>
  <conditionalFormatting sqref="I97:J97">
    <cfRule type="containsText" dxfId="602" priority="1836" operator="containsText" text="Extra">
      <formula>NOT(ISERROR(SEARCH("Extra",I97)))</formula>
    </cfRule>
    <cfRule type="containsText" dxfId="601" priority="1837" operator="containsText" text="Exceptional">
      <formula>NOT(ISERROR(SEARCH("Exceptional",I97)))</formula>
    </cfRule>
    <cfRule type="containsText" dxfId="600" priority="1838" operator="containsText" text="Advanced">
      <formula>NOT(ISERROR(SEARCH("Advanced",I97)))</formula>
    </cfRule>
    <cfRule type="containsText" dxfId="599" priority="1839" operator="containsText" text="Basic">
      <formula>NOT(ISERROR(SEARCH("Basic",I97)))</formula>
    </cfRule>
    <cfRule type="containsText" dxfId="598" priority="1840" operator="containsText" text="Required">
      <formula>NOT(ISERROR(SEARCH("Required",I97)))</formula>
    </cfRule>
    <cfRule type="containsText" dxfId="597" priority="1841" operator="containsText" text="Critical">
      <formula>NOT(ISERROR(SEARCH("Critical",I97)))</formula>
    </cfRule>
  </conditionalFormatting>
  <conditionalFormatting sqref="I97:J97">
    <cfRule type="containsText" dxfId="596" priority="1830" operator="containsText" text="Extra">
      <formula>NOT(ISERROR(SEARCH("Extra",I97)))</formula>
    </cfRule>
    <cfRule type="containsText" dxfId="595" priority="1831" operator="containsText" text="Exceptional">
      <formula>NOT(ISERROR(SEARCH("Exceptional",I97)))</formula>
    </cfRule>
    <cfRule type="containsText" dxfId="594" priority="1832" operator="containsText" text="Advanced">
      <formula>NOT(ISERROR(SEARCH("Advanced",I97)))</formula>
    </cfRule>
    <cfRule type="containsText" dxfId="593" priority="1833" operator="containsText" text="Basic">
      <formula>NOT(ISERROR(SEARCH("Basic",I97)))</formula>
    </cfRule>
    <cfRule type="containsText" dxfId="592" priority="1834" operator="containsText" text="Required">
      <formula>NOT(ISERROR(SEARCH("Required",I97)))</formula>
    </cfRule>
    <cfRule type="containsText" dxfId="591" priority="1835" operator="containsText" text="Critical">
      <formula>NOT(ISERROR(SEARCH("Critical",I97)))</formula>
    </cfRule>
  </conditionalFormatting>
  <conditionalFormatting sqref="I97:J97">
    <cfRule type="containsText" dxfId="590" priority="1824" operator="containsText" text="Extra">
      <formula>NOT(ISERROR(SEARCH("Extra",I97)))</formula>
    </cfRule>
    <cfRule type="containsText" dxfId="589" priority="1825" operator="containsText" text="Exceptional">
      <formula>NOT(ISERROR(SEARCH("Exceptional",I97)))</formula>
    </cfRule>
    <cfRule type="containsText" dxfId="588" priority="1826" operator="containsText" text="Advanced">
      <formula>NOT(ISERROR(SEARCH("Advanced",I97)))</formula>
    </cfRule>
    <cfRule type="containsText" dxfId="587" priority="1827" operator="containsText" text="Basic">
      <formula>NOT(ISERROR(SEARCH("Basic",I97)))</formula>
    </cfRule>
    <cfRule type="containsText" dxfId="586" priority="1828" operator="containsText" text="Required">
      <formula>NOT(ISERROR(SEARCH("Required",I97)))</formula>
    </cfRule>
    <cfRule type="containsText" dxfId="585" priority="1829" operator="containsText" text="Critical">
      <formula>NOT(ISERROR(SEARCH("Critical",I97)))</formula>
    </cfRule>
  </conditionalFormatting>
  <conditionalFormatting sqref="I81:J81">
    <cfRule type="containsText" dxfId="584" priority="1434" operator="containsText" text="Extra">
      <formula>NOT(ISERROR(SEARCH("Extra",I81)))</formula>
    </cfRule>
    <cfRule type="containsText" dxfId="583" priority="1435" operator="containsText" text="Exceptional">
      <formula>NOT(ISERROR(SEARCH("Exceptional",I81)))</formula>
    </cfRule>
    <cfRule type="containsText" dxfId="582" priority="1436" operator="containsText" text="Advanced">
      <formula>NOT(ISERROR(SEARCH("Advanced",I81)))</formula>
    </cfRule>
    <cfRule type="containsText" dxfId="581" priority="1437" operator="containsText" text="Basic">
      <formula>NOT(ISERROR(SEARCH("Basic",I81)))</formula>
    </cfRule>
    <cfRule type="containsText" dxfId="580" priority="1438" operator="containsText" text="Required">
      <formula>NOT(ISERROR(SEARCH("Required",I81)))</formula>
    </cfRule>
    <cfRule type="containsText" dxfId="579" priority="1439" operator="containsText" text="Critical">
      <formula>NOT(ISERROR(SEARCH("Critical",I81)))</formula>
    </cfRule>
  </conditionalFormatting>
  <conditionalFormatting sqref="I81:J81">
    <cfRule type="containsText" dxfId="578" priority="1428" operator="containsText" text="Extra">
      <formula>NOT(ISERROR(SEARCH("Extra",I81)))</formula>
    </cfRule>
    <cfRule type="containsText" dxfId="577" priority="1429" operator="containsText" text="Exceptional">
      <formula>NOT(ISERROR(SEARCH("Exceptional",I81)))</formula>
    </cfRule>
    <cfRule type="containsText" dxfId="576" priority="1430" operator="containsText" text="Advanced">
      <formula>NOT(ISERROR(SEARCH("Advanced",I81)))</formula>
    </cfRule>
    <cfRule type="containsText" dxfId="575" priority="1431" operator="containsText" text="Basic">
      <formula>NOT(ISERROR(SEARCH("Basic",I81)))</formula>
    </cfRule>
    <cfRule type="containsText" dxfId="574" priority="1432" operator="containsText" text="Required">
      <formula>NOT(ISERROR(SEARCH("Required",I81)))</formula>
    </cfRule>
    <cfRule type="containsText" dxfId="573" priority="1433" operator="containsText" text="Critical">
      <formula>NOT(ISERROR(SEARCH("Critical",I81)))</formula>
    </cfRule>
  </conditionalFormatting>
  <conditionalFormatting sqref="I81:J81">
    <cfRule type="containsText" dxfId="572" priority="1422" operator="containsText" text="Extra">
      <formula>NOT(ISERROR(SEARCH("Extra",I81)))</formula>
    </cfRule>
    <cfRule type="containsText" dxfId="571" priority="1423" operator="containsText" text="Exceptional">
      <formula>NOT(ISERROR(SEARCH("Exceptional",I81)))</formula>
    </cfRule>
    <cfRule type="containsText" dxfId="570" priority="1424" operator="containsText" text="Advanced">
      <formula>NOT(ISERROR(SEARCH("Advanced",I81)))</formula>
    </cfRule>
    <cfRule type="containsText" dxfId="569" priority="1425" operator="containsText" text="Basic">
      <formula>NOT(ISERROR(SEARCH("Basic",I81)))</formula>
    </cfRule>
    <cfRule type="containsText" dxfId="568" priority="1426" operator="containsText" text="Required">
      <formula>NOT(ISERROR(SEARCH("Required",I81)))</formula>
    </cfRule>
    <cfRule type="containsText" dxfId="567" priority="1427" operator="containsText" text="Critical">
      <formula>NOT(ISERROR(SEARCH("Critical",I81)))</formula>
    </cfRule>
  </conditionalFormatting>
  <conditionalFormatting sqref="I81:J81">
    <cfRule type="containsText" dxfId="566" priority="1416" operator="containsText" text="Extra">
      <formula>NOT(ISERROR(SEARCH("Extra",I81)))</formula>
    </cfRule>
    <cfRule type="containsText" dxfId="565" priority="1417" operator="containsText" text="Exceptional">
      <formula>NOT(ISERROR(SEARCH("Exceptional",I81)))</formula>
    </cfRule>
    <cfRule type="containsText" dxfId="564" priority="1418" operator="containsText" text="Advanced">
      <formula>NOT(ISERROR(SEARCH("Advanced",I81)))</formula>
    </cfRule>
    <cfRule type="containsText" dxfId="563" priority="1419" operator="containsText" text="Basic">
      <formula>NOT(ISERROR(SEARCH("Basic",I81)))</formula>
    </cfRule>
    <cfRule type="containsText" dxfId="562" priority="1420" operator="containsText" text="Required">
      <formula>NOT(ISERROR(SEARCH("Required",I81)))</formula>
    </cfRule>
    <cfRule type="containsText" dxfId="561" priority="1421" operator="containsText" text="Critical">
      <formula>NOT(ISERROR(SEARCH("Critical",I81)))</formula>
    </cfRule>
  </conditionalFormatting>
  <conditionalFormatting sqref="I63:J63">
    <cfRule type="containsText" dxfId="560" priority="1410" operator="containsText" text="Extra">
      <formula>NOT(ISERROR(SEARCH("Extra",I63)))</formula>
    </cfRule>
    <cfRule type="containsText" dxfId="559" priority="1411" operator="containsText" text="Exceptional">
      <formula>NOT(ISERROR(SEARCH("Exceptional",I63)))</formula>
    </cfRule>
    <cfRule type="containsText" dxfId="558" priority="1412" operator="containsText" text="Advanced">
      <formula>NOT(ISERROR(SEARCH("Advanced",I63)))</formula>
    </cfRule>
    <cfRule type="containsText" dxfId="557" priority="1413" operator="containsText" text="Basic">
      <formula>NOT(ISERROR(SEARCH("Basic",I63)))</formula>
    </cfRule>
    <cfRule type="containsText" dxfId="556" priority="1414" operator="containsText" text="Required">
      <formula>NOT(ISERROR(SEARCH("Required",I63)))</formula>
    </cfRule>
    <cfRule type="containsText" dxfId="555" priority="1415" operator="containsText" text="Critical">
      <formula>NOT(ISERROR(SEARCH("Critical",I63)))</formula>
    </cfRule>
  </conditionalFormatting>
  <conditionalFormatting sqref="I63:J63">
    <cfRule type="containsText" dxfId="554" priority="1404" operator="containsText" text="Extra">
      <formula>NOT(ISERROR(SEARCH("Extra",I63)))</formula>
    </cfRule>
    <cfRule type="containsText" dxfId="553" priority="1405" operator="containsText" text="Exceptional">
      <formula>NOT(ISERROR(SEARCH("Exceptional",I63)))</formula>
    </cfRule>
    <cfRule type="containsText" dxfId="552" priority="1406" operator="containsText" text="Advanced">
      <formula>NOT(ISERROR(SEARCH("Advanced",I63)))</formula>
    </cfRule>
    <cfRule type="containsText" dxfId="551" priority="1407" operator="containsText" text="Basic">
      <formula>NOT(ISERROR(SEARCH("Basic",I63)))</formula>
    </cfRule>
    <cfRule type="containsText" dxfId="550" priority="1408" operator="containsText" text="Required">
      <formula>NOT(ISERROR(SEARCH("Required",I63)))</formula>
    </cfRule>
    <cfRule type="containsText" dxfId="549" priority="1409" operator="containsText" text="Critical">
      <formula>NOT(ISERROR(SEARCH("Critical",I63)))</formula>
    </cfRule>
  </conditionalFormatting>
  <conditionalFormatting sqref="I63:J63">
    <cfRule type="containsText" dxfId="548" priority="1398" operator="containsText" text="Extra">
      <formula>NOT(ISERROR(SEARCH("Extra",I63)))</formula>
    </cfRule>
    <cfRule type="containsText" dxfId="547" priority="1399" operator="containsText" text="Exceptional">
      <formula>NOT(ISERROR(SEARCH("Exceptional",I63)))</formula>
    </cfRule>
    <cfRule type="containsText" dxfId="546" priority="1400" operator="containsText" text="Advanced">
      <formula>NOT(ISERROR(SEARCH("Advanced",I63)))</formula>
    </cfRule>
    <cfRule type="containsText" dxfId="545" priority="1401" operator="containsText" text="Basic">
      <formula>NOT(ISERROR(SEARCH("Basic",I63)))</formula>
    </cfRule>
    <cfRule type="containsText" dxfId="544" priority="1402" operator="containsText" text="Required">
      <formula>NOT(ISERROR(SEARCH("Required",I63)))</formula>
    </cfRule>
    <cfRule type="containsText" dxfId="543" priority="1403" operator="containsText" text="Critical">
      <formula>NOT(ISERROR(SEARCH("Critical",I63)))</formula>
    </cfRule>
  </conditionalFormatting>
  <conditionalFormatting sqref="I63:J63">
    <cfRule type="containsText" dxfId="542" priority="1392" operator="containsText" text="Extra">
      <formula>NOT(ISERROR(SEARCH("Extra",I63)))</formula>
    </cfRule>
    <cfRule type="containsText" dxfId="541" priority="1393" operator="containsText" text="Exceptional">
      <formula>NOT(ISERROR(SEARCH("Exceptional",I63)))</formula>
    </cfRule>
    <cfRule type="containsText" dxfId="540" priority="1394" operator="containsText" text="Advanced">
      <formula>NOT(ISERROR(SEARCH("Advanced",I63)))</formula>
    </cfRule>
    <cfRule type="containsText" dxfId="539" priority="1395" operator="containsText" text="Basic">
      <formula>NOT(ISERROR(SEARCH("Basic",I63)))</formula>
    </cfRule>
    <cfRule type="containsText" dxfId="538" priority="1396" operator="containsText" text="Required">
      <formula>NOT(ISERROR(SEARCH("Required",I63)))</formula>
    </cfRule>
    <cfRule type="containsText" dxfId="537" priority="1397" operator="containsText" text="Critical">
      <formula>NOT(ISERROR(SEARCH("Critical",I63)))</formula>
    </cfRule>
  </conditionalFormatting>
  <conditionalFormatting sqref="I54:J54">
    <cfRule type="containsText" dxfId="536" priority="1194" operator="containsText" text="Extra">
      <formula>NOT(ISERROR(SEARCH("Extra",I54)))</formula>
    </cfRule>
    <cfRule type="containsText" dxfId="535" priority="1195" operator="containsText" text="Exceptional">
      <formula>NOT(ISERROR(SEARCH("Exceptional",I54)))</formula>
    </cfRule>
    <cfRule type="containsText" dxfId="534" priority="1196" operator="containsText" text="Advanced">
      <formula>NOT(ISERROR(SEARCH("Advanced",I54)))</formula>
    </cfRule>
    <cfRule type="containsText" dxfId="533" priority="1197" operator="containsText" text="Basic">
      <formula>NOT(ISERROR(SEARCH("Basic",I54)))</formula>
    </cfRule>
    <cfRule type="containsText" dxfId="532" priority="1198" operator="containsText" text="Required">
      <formula>NOT(ISERROR(SEARCH("Required",I54)))</formula>
    </cfRule>
    <cfRule type="containsText" dxfId="531" priority="1199" operator="containsText" text="Critical">
      <formula>NOT(ISERROR(SEARCH("Critical",I54)))</formula>
    </cfRule>
  </conditionalFormatting>
  <conditionalFormatting sqref="I54:J54">
    <cfRule type="containsText" dxfId="530" priority="1188" operator="containsText" text="Extra">
      <formula>NOT(ISERROR(SEARCH("Extra",I54)))</formula>
    </cfRule>
    <cfRule type="containsText" dxfId="529" priority="1189" operator="containsText" text="Exceptional">
      <formula>NOT(ISERROR(SEARCH("Exceptional",I54)))</formula>
    </cfRule>
    <cfRule type="containsText" dxfId="528" priority="1190" operator="containsText" text="Advanced">
      <formula>NOT(ISERROR(SEARCH("Advanced",I54)))</formula>
    </cfRule>
    <cfRule type="containsText" dxfId="527" priority="1191" operator="containsText" text="Basic">
      <formula>NOT(ISERROR(SEARCH("Basic",I54)))</formula>
    </cfRule>
    <cfRule type="containsText" dxfId="526" priority="1192" operator="containsText" text="Required">
      <formula>NOT(ISERROR(SEARCH("Required",I54)))</formula>
    </cfRule>
    <cfRule type="containsText" dxfId="525" priority="1193" operator="containsText" text="Critical">
      <formula>NOT(ISERROR(SEARCH("Critical",I54)))</formula>
    </cfRule>
  </conditionalFormatting>
  <conditionalFormatting sqref="I54:J54">
    <cfRule type="containsText" dxfId="524" priority="1182" operator="containsText" text="Extra">
      <formula>NOT(ISERROR(SEARCH("Extra",I54)))</formula>
    </cfRule>
    <cfRule type="containsText" dxfId="523" priority="1183" operator="containsText" text="Exceptional">
      <formula>NOT(ISERROR(SEARCH("Exceptional",I54)))</formula>
    </cfRule>
    <cfRule type="containsText" dxfId="522" priority="1184" operator="containsText" text="Advanced">
      <formula>NOT(ISERROR(SEARCH("Advanced",I54)))</formula>
    </cfRule>
    <cfRule type="containsText" dxfId="521" priority="1185" operator="containsText" text="Basic">
      <formula>NOT(ISERROR(SEARCH("Basic",I54)))</formula>
    </cfRule>
    <cfRule type="containsText" dxfId="520" priority="1186" operator="containsText" text="Required">
      <formula>NOT(ISERROR(SEARCH("Required",I54)))</formula>
    </cfRule>
    <cfRule type="containsText" dxfId="519" priority="1187" operator="containsText" text="Critical">
      <formula>NOT(ISERROR(SEARCH("Critical",I54)))</formula>
    </cfRule>
  </conditionalFormatting>
  <conditionalFormatting sqref="I54:J54">
    <cfRule type="containsText" dxfId="518" priority="1176" operator="containsText" text="Extra">
      <formula>NOT(ISERROR(SEARCH("Extra",I54)))</formula>
    </cfRule>
    <cfRule type="containsText" dxfId="517" priority="1177" operator="containsText" text="Exceptional">
      <formula>NOT(ISERROR(SEARCH("Exceptional",I54)))</formula>
    </cfRule>
    <cfRule type="containsText" dxfId="516" priority="1178" operator="containsText" text="Advanced">
      <formula>NOT(ISERROR(SEARCH("Advanced",I54)))</formula>
    </cfRule>
    <cfRule type="containsText" dxfId="515" priority="1179" operator="containsText" text="Basic">
      <formula>NOT(ISERROR(SEARCH("Basic",I54)))</formula>
    </cfRule>
    <cfRule type="containsText" dxfId="514" priority="1180" operator="containsText" text="Required">
      <formula>NOT(ISERROR(SEARCH("Required",I54)))</formula>
    </cfRule>
    <cfRule type="containsText" dxfId="513" priority="1181" operator="containsText" text="Critical">
      <formula>NOT(ISERROR(SEARCH("Critical",I54)))</formula>
    </cfRule>
  </conditionalFormatting>
  <conditionalFormatting sqref="I45:J45">
    <cfRule type="containsText" dxfId="512" priority="1170" operator="containsText" text="Extra">
      <formula>NOT(ISERROR(SEARCH("Extra",I45)))</formula>
    </cfRule>
    <cfRule type="containsText" dxfId="511" priority="1171" operator="containsText" text="Exceptional">
      <formula>NOT(ISERROR(SEARCH("Exceptional",I45)))</formula>
    </cfRule>
    <cfRule type="containsText" dxfId="510" priority="1172" operator="containsText" text="Advanced">
      <formula>NOT(ISERROR(SEARCH("Advanced",I45)))</formula>
    </cfRule>
    <cfRule type="containsText" dxfId="509" priority="1173" operator="containsText" text="Basic">
      <formula>NOT(ISERROR(SEARCH("Basic",I45)))</formula>
    </cfRule>
    <cfRule type="containsText" dxfId="508" priority="1174" operator="containsText" text="Required">
      <formula>NOT(ISERROR(SEARCH("Required",I45)))</formula>
    </cfRule>
    <cfRule type="containsText" dxfId="507" priority="1175" operator="containsText" text="Critical">
      <formula>NOT(ISERROR(SEARCH("Critical",I45)))</formula>
    </cfRule>
  </conditionalFormatting>
  <conditionalFormatting sqref="I45:J45">
    <cfRule type="containsText" dxfId="506" priority="1164" operator="containsText" text="Extra">
      <formula>NOT(ISERROR(SEARCH("Extra",I45)))</formula>
    </cfRule>
    <cfRule type="containsText" dxfId="505" priority="1165" operator="containsText" text="Exceptional">
      <formula>NOT(ISERROR(SEARCH("Exceptional",I45)))</formula>
    </cfRule>
    <cfRule type="containsText" dxfId="504" priority="1166" operator="containsText" text="Advanced">
      <formula>NOT(ISERROR(SEARCH("Advanced",I45)))</formula>
    </cfRule>
    <cfRule type="containsText" dxfId="503" priority="1167" operator="containsText" text="Basic">
      <formula>NOT(ISERROR(SEARCH("Basic",I45)))</formula>
    </cfRule>
    <cfRule type="containsText" dxfId="502" priority="1168" operator="containsText" text="Required">
      <formula>NOT(ISERROR(SEARCH("Required",I45)))</formula>
    </cfRule>
    <cfRule type="containsText" dxfId="501" priority="1169" operator="containsText" text="Critical">
      <formula>NOT(ISERROR(SEARCH("Critical",I45)))</formula>
    </cfRule>
  </conditionalFormatting>
  <conditionalFormatting sqref="I45:J45">
    <cfRule type="containsText" dxfId="500" priority="1158" operator="containsText" text="Extra">
      <formula>NOT(ISERROR(SEARCH("Extra",I45)))</formula>
    </cfRule>
    <cfRule type="containsText" dxfId="499" priority="1159" operator="containsText" text="Exceptional">
      <formula>NOT(ISERROR(SEARCH("Exceptional",I45)))</formula>
    </cfRule>
    <cfRule type="containsText" dxfId="498" priority="1160" operator="containsText" text="Advanced">
      <formula>NOT(ISERROR(SEARCH("Advanced",I45)))</formula>
    </cfRule>
    <cfRule type="containsText" dxfId="497" priority="1161" operator="containsText" text="Basic">
      <formula>NOT(ISERROR(SEARCH("Basic",I45)))</formula>
    </cfRule>
    <cfRule type="containsText" dxfId="496" priority="1162" operator="containsText" text="Required">
      <formula>NOT(ISERROR(SEARCH("Required",I45)))</formula>
    </cfRule>
    <cfRule type="containsText" dxfId="495" priority="1163" operator="containsText" text="Critical">
      <formula>NOT(ISERROR(SEARCH("Critical",I45)))</formula>
    </cfRule>
  </conditionalFormatting>
  <conditionalFormatting sqref="I45:J45">
    <cfRule type="containsText" dxfId="494" priority="1152" operator="containsText" text="Extra">
      <formula>NOT(ISERROR(SEARCH("Extra",I45)))</formula>
    </cfRule>
    <cfRule type="containsText" dxfId="493" priority="1153" operator="containsText" text="Exceptional">
      <formula>NOT(ISERROR(SEARCH("Exceptional",I45)))</formula>
    </cfRule>
    <cfRule type="containsText" dxfId="492" priority="1154" operator="containsText" text="Advanced">
      <formula>NOT(ISERROR(SEARCH("Advanced",I45)))</formula>
    </cfRule>
    <cfRule type="containsText" dxfId="491" priority="1155" operator="containsText" text="Basic">
      <formula>NOT(ISERROR(SEARCH("Basic",I45)))</formula>
    </cfRule>
    <cfRule type="containsText" dxfId="490" priority="1156" operator="containsText" text="Required">
      <formula>NOT(ISERROR(SEARCH("Required",I45)))</formula>
    </cfRule>
    <cfRule type="containsText" dxfId="489" priority="1157" operator="containsText" text="Critical">
      <formula>NOT(ISERROR(SEARCH("Critical",I45)))</formula>
    </cfRule>
  </conditionalFormatting>
  <conditionalFormatting sqref="I32:J32">
    <cfRule type="containsText" dxfId="488" priority="1098" operator="containsText" text="Extra">
      <formula>NOT(ISERROR(SEARCH("Extra",I32)))</formula>
    </cfRule>
    <cfRule type="containsText" dxfId="487" priority="1099" operator="containsText" text="Exceptional">
      <formula>NOT(ISERROR(SEARCH("Exceptional",I32)))</formula>
    </cfRule>
    <cfRule type="containsText" dxfId="486" priority="1100" operator="containsText" text="Advanced">
      <formula>NOT(ISERROR(SEARCH("Advanced",I32)))</formula>
    </cfRule>
    <cfRule type="containsText" dxfId="485" priority="1101" operator="containsText" text="Basic">
      <formula>NOT(ISERROR(SEARCH("Basic",I32)))</formula>
    </cfRule>
    <cfRule type="containsText" dxfId="484" priority="1102" operator="containsText" text="Required">
      <formula>NOT(ISERROR(SEARCH("Required",I32)))</formula>
    </cfRule>
    <cfRule type="containsText" dxfId="483" priority="1103" operator="containsText" text="Critical">
      <formula>NOT(ISERROR(SEARCH("Critical",I32)))</formula>
    </cfRule>
  </conditionalFormatting>
  <conditionalFormatting sqref="I32:J32">
    <cfRule type="containsText" dxfId="482" priority="1092" operator="containsText" text="Extra">
      <formula>NOT(ISERROR(SEARCH("Extra",I32)))</formula>
    </cfRule>
    <cfRule type="containsText" dxfId="481" priority="1093" operator="containsText" text="Exceptional">
      <formula>NOT(ISERROR(SEARCH("Exceptional",I32)))</formula>
    </cfRule>
    <cfRule type="containsText" dxfId="480" priority="1094" operator="containsText" text="Advanced">
      <formula>NOT(ISERROR(SEARCH("Advanced",I32)))</formula>
    </cfRule>
    <cfRule type="containsText" dxfId="479" priority="1095" operator="containsText" text="Basic">
      <formula>NOT(ISERROR(SEARCH("Basic",I32)))</formula>
    </cfRule>
    <cfRule type="containsText" dxfId="478" priority="1096" operator="containsText" text="Required">
      <formula>NOT(ISERROR(SEARCH("Required",I32)))</formula>
    </cfRule>
    <cfRule type="containsText" dxfId="477" priority="1097" operator="containsText" text="Critical">
      <formula>NOT(ISERROR(SEARCH("Critical",I32)))</formula>
    </cfRule>
  </conditionalFormatting>
  <conditionalFormatting sqref="I32:J32">
    <cfRule type="containsText" dxfId="476" priority="1086" operator="containsText" text="Extra">
      <formula>NOT(ISERROR(SEARCH("Extra",I32)))</formula>
    </cfRule>
    <cfRule type="containsText" dxfId="475" priority="1087" operator="containsText" text="Exceptional">
      <formula>NOT(ISERROR(SEARCH("Exceptional",I32)))</formula>
    </cfRule>
    <cfRule type="containsText" dxfId="474" priority="1088" operator="containsText" text="Advanced">
      <formula>NOT(ISERROR(SEARCH("Advanced",I32)))</formula>
    </cfRule>
    <cfRule type="containsText" dxfId="473" priority="1089" operator="containsText" text="Basic">
      <formula>NOT(ISERROR(SEARCH("Basic",I32)))</formula>
    </cfRule>
    <cfRule type="containsText" dxfId="472" priority="1090" operator="containsText" text="Required">
      <formula>NOT(ISERROR(SEARCH("Required",I32)))</formula>
    </cfRule>
    <cfRule type="containsText" dxfId="471" priority="1091" operator="containsText" text="Critical">
      <formula>NOT(ISERROR(SEARCH("Critical",I32)))</formula>
    </cfRule>
  </conditionalFormatting>
  <conditionalFormatting sqref="I32:J32">
    <cfRule type="containsText" dxfId="470" priority="1080" operator="containsText" text="Extra">
      <formula>NOT(ISERROR(SEARCH("Extra",I32)))</formula>
    </cfRule>
    <cfRule type="containsText" dxfId="469" priority="1081" operator="containsText" text="Exceptional">
      <formula>NOT(ISERROR(SEARCH("Exceptional",I32)))</formula>
    </cfRule>
    <cfRule type="containsText" dxfId="468" priority="1082" operator="containsText" text="Advanced">
      <formula>NOT(ISERROR(SEARCH("Advanced",I32)))</formula>
    </cfRule>
    <cfRule type="containsText" dxfId="467" priority="1083" operator="containsText" text="Basic">
      <formula>NOT(ISERROR(SEARCH("Basic",I32)))</formula>
    </cfRule>
    <cfRule type="containsText" dxfId="466" priority="1084" operator="containsText" text="Required">
      <formula>NOT(ISERROR(SEARCH("Required",I32)))</formula>
    </cfRule>
    <cfRule type="containsText" dxfId="465" priority="1085" operator="containsText" text="Critical">
      <formula>NOT(ISERROR(SEARCH("Critical",I32)))</formula>
    </cfRule>
  </conditionalFormatting>
  <conditionalFormatting sqref="E32">
    <cfRule type="containsText" dxfId="464" priority="920" operator="containsText" text="Extra">
      <formula>NOT(ISERROR(SEARCH("Extra",E32)))</formula>
    </cfRule>
    <cfRule type="containsText" dxfId="463" priority="921" operator="containsText" text="Exceptional">
      <formula>NOT(ISERROR(SEARCH("Exceptional",E32)))</formula>
    </cfRule>
    <cfRule type="containsText" dxfId="462" priority="922" operator="containsText" text="Advanced">
      <formula>NOT(ISERROR(SEARCH("Advanced",E32)))</formula>
    </cfRule>
    <cfRule type="containsText" dxfId="461" priority="923" operator="containsText" text="Basic">
      <formula>NOT(ISERROR(SEARCH("Basic",E32)))</formula>
    </cfRule>
    <cfRule type="containsText" dxfId="460" priority="924" operator="containsText" text="Required">
      <formula>NOT(ISERROR(SEARCH("Required",E32)))</formula>
    </cfRule>
    <cfRule type="containsText" dxfId="459" priority="925" operator="containsText" text="Critical">
      <formula>NOT(ISERROR(SEARCH("Critical",E32)))</formula>
    </cfRule>
  </conditionalFormatting>
  <conditionalFormatting sqref="C32:D32">
    <cfRule type="containsText" dxfId="458" priority="914" operator="containsText" text="Extra">
      <formula>NOT(ISERROR(SEARCH("Extra",C32)))</formula>
    </cfRule>
    <cfRule type="containsText" dxfId="457" priority="915" operator="containsText" text="Exceptional">
      <formula>NOT(ISERROR(SEARCH("Exceptional",C32)))</formula>
    </cfRule>
    <cfRule type="containsText" dxfId="456" priority="916" operator="containsText" text="Advanced">
      <formula>NOT(ISERROR(SEARCH("Advanced",C32)))</formula>
    </cfRule>
    <cfRule type="containsText" dxfId="455" priority="917" operator="containsText" text="Basic">
      <formula>NOT(ISERROR(SEARCH("Basic",C32)))</formula>
    </cfRule>
    <cfRule type="containsText" dxfId="454" priority="918" operator="containsText" text="Required">
      <formula>NOT(ISERROR(SEARCH("Required",C32)))</formula>
    </cfRule>
    <cfRule type="containsText" dxfId="453" priority="919" operator="containsText" text="Critical">
      <formula>NOT(ISERROR(SEARCH("Critical",C32)))</formula>
    </cfRule>
  </conditionalFormatting>
  <conditionalFormatting sqref="E45">
    <cfRule type="containsText" dxfId="452" priority="884" operator="containsText" text="Extra">
      <formula>NOT(ISERROR(SEARCH("Extra",E45)))</formula>
    </cfRule>
    <cfRule type="containsText" dxfId="451" priority="885" operator="containsText" text="Exceptional">
      <formula>NOT(ISERROR(SEARCH("Exceptional",E45)))</formula>
    </cfRule>
    <cfRule type="containsText" dxfId="450" priority="886" operator="containsText" text="Advanced">
      <formula>NOT(ISERROR(SEARCH("Advanced",E45)))</formula>
    </cfRule>
    <cfRule type="containsText" dxfId="449" priority="887" operator="containsText" text="Basic">
      <formula>NOT(ISERROR(SEARCH("Basic",E45)))</formula>
    </cfRule>
    <cfRule type="containsText" dxfId="448" priority="888" operator="containsText" text="Required">
      <formula>NOT(ISERROR(SEARCH("Required",E45)))</formula>
    </cfRule>
    <cfRule type="containsText" dxfId="447" priority="889" operator="containsText" text="Critical">
      <formula>NOT(ISERROR(SEARCH("Critical",E45)))</formula>
    </cfRule>
  </conditionalFormatting>
  <conditionalFormatting sqref="C45:D45">
    <cfRule type="containsText" dxfId="446" priority="878" operator="containsText" text="Extra">
      <formula>NOT(ISERROR(SEARCH("Extra",C45)))</formula>
    </cfRule>
    <cfRule type="containsText" dxfId="445" priority="879" operator="containsText" text="Exceptional">
      <formula>NOT(ISERROR(SEARCH("Exceptional",C45)))</formula>
    </cfRule>
    <cfRule type="containsText" dxfId="444" priority="880" operator="containsText" text="Advanced">
      <formula>NOT(ISERROR(SEARCH("Advanced",C45)))</formula>
    </cfRule>
    <cfRule type="containsText" dxfId="443" priority="881" operator="containsText" text="Basic">
      <formula>NOT(ISERROR(SEARCH("Basic",C45)))</formula>
    </cfRule>
    <cfRule type="containsText" dxfId="442" priority="882" operator="containsText" text="Required">
      <formula>NOT(ISERROR(SEARCH("Required",C45)))</formula>
    </cfRule>
    <cfRule type="containsText" dxfId="441" priority="883" operator="containsText" text="Critical">
      <formula>NOT(ISERROR(SEARCH("Critical",C45)))</formula>
    </cfRule>
  </conditionalFormatting>
  <conditionalFormatting sqref="E54">
    <cfRule type="containsText" dxfId="440" priority="872" operator="containsText" text="Extra">
      <formula>NOT(ISERROR(SEARCH("Extra",E54)))</formula>
    </cfRule>
    <cfRule type="containsText" dxfId="439" priority="873" operator="containsText" text="Exceptional">
      <formula>NOT(ISERROR(SEARCH("Exceptional",E54)))</formula>
    </cfRule>
    <cfRule type="containsText" dxfId="438" priority="874" operator="containsText" text="Advanced">
      <formula>NOT(ISERROR(SEARCH("Advanced",E54)))</formula>
    </cfRule>
    <cfRule type="containsText" dxfId="437" priority="875" operator="containsText" text="Basic">
      <formula>NOT(ISERROR(SEARCH("Basic",E54)))</formula>
    </cfRule>
    <cfRule type="containsText" dxfId="436" priority="876" operator="containsText" text="Required">
      <formula>NOT(ISERROR(SEARCH("Required",E54)))</formula>
    </cfRule>
    <cfRule type="containsText" dxfId="435" priority="877" operator="containsText" text="Critical">
      <formula>NOT(ISERROR(SEARCH("Critical",E54)))</formula>
    </cfRule>
  </conditionalFormatting>
  <conditionalFormatting sqref="C54:D54">
    <cfRule type="containsText" dxfId="434" priority="866" operator="containsText" text="Extra">
      <formula>NOT(ISERROR(SEARCH("Extra",C54)))</formula>
    </cfRule>
    <cfRule type="containsText" dxfId="433" priority="867" operator="containsText" text="Exceptional">
      <formula>NOT(ISERROR(SEARCH("Exceptional",C54)))</formula>
    </cfRule>
    <cfRule type="containsText" dxfId="432" priority="868" operator="containsText" text="Advanced">
      <formula>NOT(ISERROR(SEARCH("Advanced",C54)))</formula>
    </cfRule>
    <cfRule type="containsText" dxfId="431" priority="869" operator="containsText" text="Basic">
      <formula>NOT(ISERROR(SEARCH("Basic",C54)))</formula>
    </cfRule>
    <cfRule type="containsText" dxfId="430" priority="870" operator="containsText" text="Required">
      <formula>NOT(ISERROR(SEARCH("Required",C54)))</formula>
    </cfRule>
    <cfRule type="containsText" dxfId="429" priority="871" operator="containsText" text="Critical">
      <formula>NOT(ISERROR(SEARCH("Critical",C54)))</formula>
    </cfRule>
  </conditionalFormatting>
  <conditionalFormatting sqref="E63">
    <cfRule type="containsText" dxfId="428" priority="764" operator="containsText" text="Extra">
      <formula>NOT(ISERROR(SEARCH("Extra",E63)))</formula>
    </cfRule>
    <cfRule type="containsText" dxfId="427" priority="765" operator="containsText" text="Exceptional">
      <formula>NOT(ISERROR(SEARCH("Exceptional",E63)))</formula>
    </cfRule>
    <cfRule type="containsText" dxfId="426" priority="766" operator="containsText" text="Advanced">
      <formula>NOT(ISERROR(SEARCH("Advanced",E63)))</formula>
    </cfRule>
    <cfRule type="containsText" dxfId="425" priority="767" operator="containsText" text="Basic">
      <formula>NOT(ISERROR(SEARCH("Basic",E63)))</formula>
    </cfRule>
    <cfRule type="containsText" dxfId="424" priority="768" operator="containsText" text="Required">
      <formula>NOT(ISERROR(SEARCH("Required",E63)))</formula>
    </cfRule>
    <cfRule type="containsText" dxfId="423" priority="769" operator="containsText" text="Critical">
      <formula>NOT(ISERROR(SEARCH("Critical",E63)))</formula>
    </cfRule>
  </conditionalFormatting>
  <conditionalFormatting sqref="C63:D63">
    <cfRule type="containsText" dxfId="422" priority="758" operator="containsText" text="Extra">
      <formula>NOT(ISERROR(SEARCH("Extra",C63)))</formula>
    </cfRule>
    <cfRule type="containsText" dxfId="421" priority="759" operator="containsText" text="Exceptional">
      <formula>NOT(ISERROR(SEARCH("Exceptional",C63)))</formula>
    </cfRule>
    <cfRule type="containsText" dxfId="420" priority="760" operator="containsText" text="Advanced">
      <formula>NOT(ISERROR(SEARCH("Advanced",C63)))</formula>
    </cfRule>
    <cfRule type="containsText" dxfId="419" priority="761" operator="containsText" text="Basic">
      <formula>NOT(ISERROR(SEARCH("Basic",C63)))</formula>
    </cfRule>
    <cfRule type="containsText" dxfId="418" priority="762" operator="containsText" text="Required">
      <formula>NOT(ISERROR(SEARCH("Required",C63)))</formula>
    </cfRule>
    <cfRule type="containsText" dxfId="417" priority="763" operator="containsText" text="Critical">
      <formula>NOT(ISERROR(SEARCH("Critical",C63)))</formula>
    </cfRule>
  </conditionalFormatting>
  <conditionalFormatting sqref="E81">
    <cfRule type="containsText" dxfId="416" priority="752" operator="containsText" text="Extra">
      <formula>NOT(ISERROR(SEARCH("Extra",E81)))</formula>
    </cfRule>
    <cfRule type="containsText" dxfId="415" priority="753" operator="containsText" text="Exceptional">
      <formula>NOT(ISERROR(SEARCH("Exceptional",E81)))</formula>
    </cfRule>
    <cfRule type="containsText" dxfId="414" priority="754" operator="containsText" text="Advanced">
      <formula>NOT(ISERROR(SEARCH("Advanced",E81)))</formula>
    </cfRule>
    <cfRule type="containsText" dxfId="413" priority="755" operator="containsText" text="Basic">
      <formula>NOT(ISERROR(SEARCH("Basic",E81)))</formula>
    </cfRule>
    <cfRule type="containsText" dxfId="412" priority="756" operator="containsText" text="Required">
      <formula>NOT(ISERROR(SEARCH("Required",E81)))</formula>
    </cfRule>
    <cfRule type="containsText" dxfId="411" priority="757" operator="containsText" text="Critical">
      <formula>NOT(ISERROR(SEARCH("Critical",E81)))</formula>
    </cfRule>
  </conditionalFormatting>
  <conditionalFormatting sqref="C81:D81">
    <cfRule type="containsText" dxfId="410" priority="746" operator="containsText" text="Extra">
      <formula>NOT(ISERROR(SEARCH("Extra",C81)))</formula>
    </cfRule>
    <cfRule type="containsText" dxfId="409" priority="747" operator="containsText" text="Exceptional">
      <formula>NOT(ISERROR(SEARCH("Exceptional",C81)))</formula>
    </cfRule>
    <cfRule type="containsText" dxfId="408" priority="748" operator="containsText" text="Advanced">
      <formula>NOT(ISERROR(SEARCH("Advanced",C81)))</formula>
    </cfRule>
    <cfRule type="containsText" dxfId="407" priority="749" operator="containsText" text="Basic">
      <formula>NOT(ISERROR(SEARCH("Basic",C81)))</formula>
    </cfRule>
    <cfRule type="containsText" dxfId="406" priority="750" operator="containsText" text="Required">
      <formula>NOT(ISERROR(SEARCH("Required",C81)))</formula>
    </cfRule>
    <cfRule type="containsText" dxfId="405" priority="751" operator="containsText" text="Critical">
      <formula>NOT(ISERROR(SEARCH("Critical",C81)))</formula>
    </cfRule>
  </conditionalFormatting>
  <conditionalFormatting sqref="E97">
    <cfRule type="containsText" dxfId="404" priority="548" operator="containsText" text="Extra">
      <formula>NOT(ISERROR(SEARCH("Extra",E97)))</formula>
    </cfRule>
    <cfRule type="containsText" dxfId="403" priority="549" operator="containsText" text="Exceptional">
      <formula>NOT(ISERROR(SEARCH("Exceptional",E97)))</formula>
    </cfRule>
    <cfRule type="containsText" dxfId="402" priority="550" operator="containsText" text="Advanced">
      <formula>NOT(ISERROR(SEARCH("Advanced",E97)))</formula>
    </cfRule>
    <cfRule type="containsText" dxfId="401" priority="551" operator="containsText" text="Basic">
      <formula>NOT(ISERROR(SEARCH("Basic",E97)))</formula>
    </cfRule>
    <cfRule type="containsText" dxfId="400" priority="552" operator="containsText" text="Required">
      <formula>NOT(ISERROR(SEARCH("Required",E97)))</formula>
    </cfRule>
    <cfRule type="containsText" dxfId="399" priority="553" operator="containsText" text="Critical">
      <formula>NOT(ISERROR(SEARCH("Critical",E97)))</formula>
    </cfRule>
  </conditionalFormatting>
  <conditionalFormatting sqref="C97:D97">
    <cfRule type="containsText" dxfId="398" priority="542" operator="containsText" text="Extra">
      <formula>NOT(ISERROR(SEARCH("Extra",C97)))</formula>
    </cfRule>
    <cfRule type="containsText" dxfId="397" priority="543" operator="containsText" text="Exceptional">
      <formula>NOT(ISERROR(SEARCH("Exceptional",C97)))</formula>
    </cfRule>
    <cfRule type="containsText" dxfId="396" priority="544" operator="containsText" text="Advanced">
      <formula>NOT(ISERROR(SEARCH("Advanced",C97)))</formula>
    </cfRule>
    <cfRule type="containsText" dxfId="395" priority="545" operator="containsText" text="Basic">
      <formula>NOT(ISERROR(SEARCH("Basic",C97)))</formula>
    </cfRule>
    <cfRule type="containsText" dxfId="394" priority="546" operator="containsText" text="Required">
      <formula>NOT(ISERROR(SEARCH("Required",C97)))</formula>
    </cfRule>
    <cfRule type="containsText" dxfId="393" priority="547" operator="containsText" text="Critical">
      <formula>NOT(ISERROR(SEARCH("Critical",C97)))</formula>
    </cfRule>
  </conditionalFormatting>
  <conditionalFormatting sqref="E114">
    <cfRule type="containsText" dxfId="392" priority="536" operator="containsText" text="Extra">
      <formula>NOT(ISERROR(SEARCH("Extra",E114)))</formula>
    </cfRule>
    <cfRule type="containsText" dxfId="391" priority="537" operator="containsText" text="Exceptional">
      <formula>NOT(ISERROR(SEARCH("Exceptional",E114)))</formula>
    </cfRule>
    <cfRule type="containsText" dxfId="390" priority="538" operator="containsText" text="Advanced">
      <formula>NOT(ISERROR(SEARCH("Advanced",E114)))</formula>
    </cfRule>
    <cfRule type="containsText" dxfId="389" priority="539" operator="containsText" text="Basic">
      <formula>NOT(ISERROR(SEARCH("Basic",E114)))</formula>
    </cfRule>
    <cfRule type="containsText" dxfId="388" priority="540" operator="containsText" text="Required">
      <formula>NOT(ISERROR(SEARCH("Required",E114)))</formula>
    </cfRule>
    <cfRule type="containsText" dxfId="387" priority="541" operator="containsText" text="Critical">
      <formula>NOT(ISERROR(SEARCH("Critical",E114)))</formula>
    </cfRule>
  </conditionalFormatting>
  <conditionalFormatting sqref="C114:D114">
    <cfRule type="containsText" dxfId="386" priority="530" operator="containsText" text="Extra">
      <formula>NOT(ISERROR(SEARCH("Extra",C114)))</formula>
    </cfRule>
    <cfRule type="containsText" dxfId="385" priority="531" operator="containsText" text="Exceptional">
      <formula>NOT(ISERROR(SEARCH("Exceptional",C114)))</formula>
    </cfRule>
    <cfRule type="containsText" dxfId="384" priority="532" operator="containsText" text="Advanced">
      <formula>NOT(ISERROR(SEARCH("Advanced",C114)))</formula>
    </cfRule>
    <cfRule type="containsText" dxfId="383" priority="533" operator="containsText" text="Basic">
      <formula>NOT(ISERROR(SEARCH("Basic",C114)))</formula>
    </cfRule>
    <cfRule type="containsText" dxfId="382" priority="534" operator="containsText" text="Required">
      <formula>NOT(ISERROR(SEARCH("Required",C114)))</formula>
    </cfRule>
    <cfRule type="containsText" dxfId="381" priority="535" operator="containsText" text="Critical">
      <formula>NOT(ISERROR(SEARCH("Critical",C114)))</formula>
    </cfRule>
  </conditionalFormatting>
  <conditionalFormatting sqref="E122">
    <cfRule type="containsText" dxfId="380" priority="524" operator="containsText" text="Extra">
      <formula>NOT(ISERROR(SEARCH("Extra",E122)))</formula>
    </cfRule>
    <cfRule type="containsText" dxfId="379" priority="525" operator="containsText" text="Exceptional">
      <formula>NOT(ISERROR(SEARCH("Exceptional",E122)))</formula>
    </cfRule>
    <cfRule type="containsText" dxfId="378" priority="526" operator="containsText" text="Advanced">
      <formula>NOT(ISERROR(SEARCH("Advanced",E122)))</formula>
    </cfRule>
    <cfRule type="containsText" dxfId="377" priority="527" operator="containsText" text="Basic">
      <formula>NOT(ISERROR(SEARCH("Basic",E122)))</formula>
    </cfRule>
    <cfRule type="containsText" dxfId="376" priority="528" operator="containsText" text="Required">
      <formula>NOT(ISERROR(SEARCH("Required",E122)))</formula>
    </cfRule>
    <cfRule type="containsText" dxfId="375" priority="529" operator="containsText" text="Critical">
      <formula>NOT(ISERROR(SEARCH("Critical",E122)))</formula>
    </cfRule>
  </conditionalFormatting>
  <conditionalFormatting sqref="C122:D122">
    <cfRule type="containsText" dxfId="374" priority="518" operator="containsText" text="Extra">
      <formula>NOT(ISERROR(SEARCH("Extra",C122)))</formula>
    </cfRule>
    <cfRule type="containsText" dxfId="373" priority="519" operator="containsText" text="Exceptional">
      <formula>NOT(ISERROR(SEARCH("Exceptional",C122)))</formula>
    </cfRule>
    <cfRule type="containsText" dxfId="372" priority="520" operator="containsText" text="Advanced">
      <formula>NOT(ISERROR(SEARCH("Advanced",C122)))</formula>
    </cfRule>
    <cfRule type="containsText" dxfId="371" priority="521" operator="containsText" text="Basic">
      <formula>NOT(ISERROR(SEARCH("Basic",C122)))</formula>
    </cfRule>
    <cfRule type="containsText" dxfId="370" priority="522" operator="containsText" text="Required">
      <formula>NOT(ISERROR(SEARCH("Required",C122)))</formula>
    </cfRule>
    <cfRule type="containsText" dxfId="369" priority="523" operator="containsText" text="Critical">
      <formula>NOT(ISERROR(SEARCH("Critical",C122)))</formula>
    </cfRule>
  </conditionalFormatting>
  <conditionalFormatting sqref="E129">
    <cfRule type="containsText" dxfId="368" priority="452" operator="containsText" text="Extra">
      <formula>NOT(ISERROR(SEARCH("Extra",E129)))</formula>
    </cfRule>
    <cfRule type="containsText" dxfId="367" priority="453" operator="containsText" text="Exceptional">
      <formula>NOT(ISERROR(SEARCH("Exceptional",E129)))</formula>
    </cfRule>
    <cfRule type="containsText" dxfId="366" priority="454" operator="containsText" text="Advanced">
      <formula>NOT(ISERROR(SEARCH("Advanced",E129)))</formula>
    </cfRule>
    <cfRule type="containsText" dxfId="365" priority="455" operator="containsText" text="Basic">
      <formula>NOT(ISERROR(SEARCH("Basic",E129)))</formula>
    </cfRule>
    <cfRule type="containsText" dxfId="364" priority="456" operator="containsText" text="Required">
      <formula>NOT(ISERROR(SEARCH("Required",E129)))</formula>
    </cfRule>
    <cfRule type="containsText" dxfId="363" priority="457" operator="containsText" text="Critical">
      <formula>NOT(ISERROR(SEARCH("Critical",E129)))</formula>
    </cfRule>
  </conditionalFormatting>
  <conditionalFormatting sqref="C129:D129">
    <cfRule type="containsText" dxfId="362" priority="446" operator="containsText" text="Extra">
      <formula>NOT(ISERROR(SEARCH("Extra",C129)))</formula>
    </cfRule>
    <cfRule type="containsText" dxfId="361" priority="447" operator="containsText" text="Exceptional">
      <formula>NOT(ISERROR(SEARCH("Exceptional",C129)))</formula>
    </cfRule>
    <cfRule type="containsText" dxfId="360" priority="448" operator="containsText" text="Advanced">
      <formula>NOT(ISERROR(SEARCH("Advanced",C129)))</formula>
    </cfRule>
    <cfRule type="containsText" dxfId="359" priority="449" operator="containsText" text="Basic">
      <formula>NOT(ISERROR(SEARCH("Basic",C129)))</formula>
    </cfRule>
    <cfRule type="containsText" dxfId="358" priority="450" operator="containsText" text="Required">
      <formula>NOT(ISERROR(SEARCH("Required",C129)))</formula>
    </cfRule>
    <cfRule type="containsText" dxfId="357" priority="451" operator="containsText" text="Critical">
      <formula>NOT(ISERROR(SEARCH("Critical",C129)))</formula>
    </cfRule>
  </conditionalFormatting>
  <conditionalFormatting sqref="E138">
    <cfRule type="containsText" dxfId="356" priority="440" operator="containsText" text="Extra">
      <formula>NOT(ISERROR(SEARCH("Extra",E138)))</formula>
    </cfRule>
    <cfRule type="containsText" dxfId="355" priority="441" operator="containsText" text="Exceptional">
      <formula>NOT(ISERROR(SEARCH("Exceptional",E138)))</formula>
    </cfRule>
    <cfRule type="containsText" dxfId="354" priority="442" operator="containsText" text="Advanced">
      <formula>NOT(ISERROR(SEARCH("Advanced",E138)))</formula>
    </cfRule>
    <cfRule type="containsText" dxfId="353" priority="443" operator="containsText" text="Basic">
      <formula>NOT(ISERROR(SEARCH("Basic",E138)))</formula>
    </cfRule>
    <cfRule type="containsText" dxfId="352" priority="444" operator="containsText" text="Required">
      <formula>NOT(ISERROR(SEARCH("Required",E138)))</formula>
    </cfRule>
    <cfRule type="containsText" dxfId="351" priority="445" operator="containsText" text="Critical">
      <formula>NOT(ISERROR(SEARCH("Critical",E138)))</formula>
    </cfRule>
  </conditionalFormatting>
  <conditionalFormatting sqref="C138:D138">
    <cfRule type="containsText" dxfId="350" priority="434" operator="containsText" text="Extra">
      <formula>NOT(ISERROR(SEARCH("Extra",C138)))</formula>
    </cfRule>
    <cfRule type="containsText" dxfId="349" priority="435" operator="containsText" text="Exceptional">
      <formula>NOT(ISERROR(SEARCH("Exceptional",C138)))</formula>
    </cfRule>
    <cfRule type="containsText" dxfId="348" priority="436" operator="containsText" text="Advanced">
      <formula>NOT(ISERROR(SEARCH("Advanced",C138)))</formula>
    </cfRule>
    <cfRule type="containsText" dxfId="347" priority="437" operator="containsText" text="Basic">
      <formula>NOT(ISERROR(SEARCH("Basic",C138)))</formula>
    </cfRule>
    <cfRule type="containsText" dxfId="346" priority="438" operator="containsText" text="Required">
      <formula>NOT(ISERROR(SEARCH("Required",C138)))</formula>
    </cfRule>
    <cfRule type="containsText" dxfId="345" priority="439" operator="containsText" text="Critical">
      <formula>NOT(ISERROR(SEARCH("Critical",C138)))</formula>
    </cfRule>
  </conditionalFormatting>
  <conditionalFormatting sqref="E149">
    <cfRule type="containsText" dxfId="344" priority="428" operator="containsText" text="Extra">
      <formula>NOT(ISERROR(SEARCH("Extra",E149)))</formula>
    </cfRule>
    <cfRule type="containsText" dxfId="343" priority="429" operator="containsText" text="Exceptional">
      <formula>NOT(ISERROR(SEARCH("Exceptional",E149)))</formula>
    </cfRule>
    <cfRule type="containsText" dxfId="342" priority="430" operator="containsText" text="Advanced">
      <formula>NOT(ISERROR(SEARCH("Advanced",E149)))</formula>
    </cfRule>
    <cfRule type="containsText" dxfId="341" priority="431" operator="containsText" text="Basic">
      <formula>NOT(ISERROR(SEARCH("Basic",E149)))</formula>
    </cfRule>
    <cfRule type="containsText" dxfId="340" priority="432" operator="containsText" text="Required">
      <formula>NOT(ISERROR(SEARCH("Required",E149)))</formula>
    </cfRule>
    <cfRule type="containsText" dxfId="339" priority="433" operator="containsText" text="Critical">
      <formula>NOT(ISERROR(SEARCH("Critical",E149)))</formula>
    </cfRule>
  </conditionalFormatting>
  <conditionalFormatting sqref="C149:D149">
    <cfRule type="containsText" dxfId="338" priority="422" operator="containsText" text="Extra">
      <formula>NOT(ISERROR(SEARCH("Extra",C149)))</formula>
    </cfRule>
    <cfRule type="containsText" dxfId="337" priority="423" operator="containsText" text="Exceptional">
      <formula>NOT(ISERROR(SEARCH("Exceptional",C149)))</formula>
    </cfRule>
    <cfRule type="containsText" dxfId="336" priority="424" operator="containsText" text="Advanced">
      <formula>NOT(ISERROR(SEARCH("Advanced",C149)))</formula>
    </cfRule>
    <cfRule type="containsText" dxfId="335" priority="425" operator="containsText" text="Basic">
      <formula>NOT(ISERROR(SEARCH("Basic",C149)))</formula>
    </cfRule>
    <cfRule type="containsText" dxfId="334" priority="426" operator="containsText" text="Required">
      <formula>NOT(ISERROR(SEARCH("Required",C149)))</formula>
    </cfRule>
    <cfRule type="containsText" dxfId="333" priority="427" operator="containsText" text="Critical">
      <formula>NOT(ISERROR(SEARCH("Critical",C149)))</formula>
    </cfRule>
  </conditionalFormatting>
  <conditionalFormatting sqref="E135">
    <cfRule type="containsText" dxfId="332" priority="386" operator="containsText" text="Extra">
      <formula>NOT(ISERROR(SEARCH("Extra",E135)))</formula>
    </cfRule>
    <cfRule type="containsText" dxfId="331" priority="387" operator="containsText" text="Critical">
      <formula>NOT(ISERROR(SEARCH("Critical",E135)))</formula>
    </cfRule>
    <cfRule type="containsText" dxfId="330" priority="388" operator="containsText" text="Exceptional">
      <formula>NOT(ISERROR(SEARCH("Exceptional",E135)))</formula>
    </cfRule>
    <cfRule type="containsText" dxfId="329" priority="389" operator="containsText" text="Advanced">
      <formula>NOT(ISERROR(SEARCH("Advanced",E135)))</formula>
    </cfRule>
    <cfRule type="containsText" dxfId="328" priority="390" operator="containsText" text="Basic">
      <formula>NOT(ISERROR(SEARCH("Basic",E135)))</formula>
    </cfRule>
    <cfRule type="containsText" dxfId="327" priority="391" operator="containsText" text="Required">
      <formula>NOT(ISERROR(SEARCH("Required",E135)))</formula>
    </cfRule>
  </conditionalFormatting>
  <conditionalFormatting sqref="B80">
    <cfRule type="containsText" dxfId="326" priority="380" operator="containsText" text="Extra">
      <formula>NOT(ISERROR(SEARCH("Extra",B80)))</formula>
    </cfRule>
    <cfRule type="containsText" dxfId="325" priority="381" operator="containsText" text="Critical">
      <formula>NOT(ISERROR(SEARCH("Critical",B80)))</formula>
    </cfRule>
    <cfRule type="containsText" dxfId="324" priority="382" operator="containsText" text="Exceptional">
      <formula>NOT(ISERROR(SEARCH("Exceptional",B80)))</formula>
    </cfRule>
    <cfRule type="containsText" dxfId="323" priority="383" operator="containsText" text="Advanced">
      <formula>NOT(ISERROR(SEARCH("Advanced",B80)))</formula>
    </cfRule>
    <cfRule type="containsText" dxfId="322" priority="384" operator="containsText" text="Basic">
      <formula>NOT(ISERROR(SEARCH("Basic",B80)))</formula>
    </cfRule>
    <cfRule type="containsText" dxfId="321" priority="385" operator="containsText" text="Required">
      <formula>NOT(ISERROR(SEARCH("Required",B80)))</formula>
    </cfRule>
  </conditionalFormatting>
  <conditionalFormatting sqref="C1:C443">
    <cfRule type="containsText" dxfId="0" priority="2931" operator="containsText" text="DESIGN">
      <formula>NOT(ISERROR(SEARCH("DESIGN",C1)))</formula>
    </cfRule>
    <cfRule type="containsText" dxfId="1" priority="1" operator="containsText" text="UXGD">
      <formula>NOT(ISERROR(SEARCH("UXGD",C1)))</formula>
    </cfRule>
  </conditionalFormatting>
  <conditionalFormatting sqref="I74:J74">
    <cfRule type="containsText" dxfId="320" priority="363" operator="containsText" text="Extra">
      <formula>NOT(ISERROR(SEARCH("Extra",I74)))</formula>
    </cfRule>
    <cfRule type="containsText" dxfId="319" priority="364" operator="containsText" text="Exceptional">
      <formula>NOT(ISERROR(SEARCH("Exceptional",I74)))</formula>
    </cfRule>
    <cfRule type="containsText" dxfId="318" priority="365" operator="containsText" text="Advanced">
      <formula>NOT(ISERROR(SEARCH("Advanced",I74)))</formula>
    </cfRule>
    <cfRule type="containsText" dxfId="317" priority="366" operator="containsText" text="Basic">
      <formula>NOT(ISERROR(SEARCH("Basic",I74)))</formula>
    </cfRule>
    <cfRule type="containsText" dxfId="316" priority="367" operator="containsText" text="Required">
      <formula>NOT(ISERROR(SEARCH("Required",I74)))</formula>
    </cfRule>
    <cfRule type="containsText" dxfId="315" priority="368" operator="containsText" text="Critical">
      <formula>NOT(ISERROR(SEARCH("Critical",I74)))</formula>
    </cfRule>
  </conditionalFormatting>
  <conditionalFormatting sqref="B73:D73">
    <cfRule type="containsText" dxfId="314" priority="357" operator="containsText" text="Extra">
      <formula>NOT(ISERROR(SEARCH("Extra",B73)))</formula>
    </cfRule>
    <cfRule type="containsText" dxfId="313" priority="358" operator="containsText" text="Critical">
      <formula>NOT(ISERROR(SEARCH("Critical",B73)))</formula>
    </cfRule>
    <cfRule type="containsText" dxfId="312" priority="359" operator="containsText" text="Exceptional">
      <formula>NOT(ISERROR(SEARCH("Exceptional",B73)))</formula>
    </cfRule>
    <cfRule type="containsText" dxfId="311" priority="360" operator="containsText" text="Advanced">
      <formula>NOT(ISERROR(SEARCH("Advanced",B73)))</formula>
    </cfRule>
    <cfRule type="containsText" dxfId="310" priority="361" operator="containsText" text="Basic">
      <formula>NOT(ISERROR(SEARCH("Basic",B73)))</formula>
    </cfRule>
    <cfRule type="containsText" dxfId="309" priority="362" operator="containsText" text="Required">
      <formula>NOT(ISERROR(SEARCH("Required",B73)))</formula>
    </cfRule>
  </conditionalFormatting>
  <conditionalFormatting sqref="B74">
    <cfRule type="containsText" dxfId="308" priority="351" operator="containsText" text="Extra">
      <formula>NOT(ISERROR(SEARCH("Extra",B74)))</formula>
    </cfRule>
    <cfRule type="containsText" dxfId="307" priority="352" operator="containsText" text="Exceptional">
      <formula>NOT(ISERROR(SEARCH("Exceptional",B74)))</formula>
    </cfRule>
    <cfRule type="containsText" dxfId="306" priority="353" operator="containsText" text="Advanced">
      <formula>NOT(ISERROR(SEARCH("Advanced",B74)))</formula>
    </cfRule>
    <cfRule type="containsText" dxfId="305" priority="354" operator="containsText" text="Basic">
      <formula>NOT(ISERROR(SEARCH("Basic",B74)))</formula>
    </cfRule>
    <cfRule type="containsText" dxfId="304" priority="355" operator="containsText" text="Required">
      <formula>NOT(ISERROR(SEARCH("Required",B74)))</formula>
    </cfRule>
    <cfRule type="containsText" dxfId="303" priority="356" operator="containsText" text="Critical">
      <formula>NOT(ISERROR(SEARCH("Critical",B74)))</formula>
    </cfRule>
  </conditionalFormatting>
  <conditionalFormatting sqref="E75:E76">
    <cfRule type="containsText" dxfId="302" priority="345" operator="containsText" text="Extra">
      <formula>NOT(ISERROR(SEARCH("Extra",E75)))</formula>
    </cfRule>
    <cfRule type="containsText" dxfId="301" priority="346" operator="containsText" text="Exceptional">
      <formula>NOT(ISERROR(SEARCH("Exceptional",E75)))</formula>
    </cfRule>
    <cfRule type="containsText" dxfId="300" priority="347" operator="containsText" text="Advanced">
      <formula>NOT(ISERROR(SEARCH("Advanced",E75)))</formula>
    </cfRule>
    <cfRule type="containsText" dxfId="299" priority="348" operator="containsText" text="Basic">
      <formula>NOT(ISERROR(SEARCH("Basic",E75)))</formula>
    </cfRule>
    <cfRule type="containsText" dxfId="298" priority="349" operator="containsText" text="Required">
      <formula>NOT(ISERROR(SEARCH("Required",E75)))</formula>
    </cfRule>
    <cfRule type="containsText" dxfId="297" priority="350" operator="containsText" text="Critical">
      <formula>NOT(ISERROR(SEARCH("Critical",E75)))</formula>
    </cfRule>
  </conditionalFormatting>
  <conditionalFormatting sqref="I74:J74">
    <cfRule type="containsText" dxfId="296" priority="333" operator="containsText" text="Extra">
      <formula>NOT(ISERROR(SEARCH("Extra",I74)))</formula>
    </cfRule>
    <cfRule type="containsText" dxfId="295" priority="334" operator="containsText" text="Exceptional">
      <formula>NOT(ISERROR(SEARCH("Exceptional",I74)))</formula>
    </cfRule>
    <cfRule type="containsText" dxfId="294" priority="335" operator="containsText" text="Advanced">
      <formula>NOT(ISERROR(SEARCH("Advanced",I74)))</formula>
    </cfRule>
    <cfRule type="containsText" dxfId="293" priority="336" operator="containsText" text="Basic">
      <formula>NOT(ISERROR(SEARCH("Basic",I74)))</formula>
    </cfRule>
    <cfRule type="containsText" dxfId="292" priority="337" operator="containsText" text="Required">
      <formula>NOT(ISERROR(SEARCH("Required",I74)))</formula>
    </cfRule>
    <cfRule type="containsText" dxfId="291" priority="338" operator="containsText" text="Critical">
      <formula>NOT(ISERROR(SEARCH("Critical",I74)))</formula>
    </cfRule>
  </conditionalFormatting>
  <conditionalFormatting sqref="I74:J74">
    <cfRule type="containsText" dxfId="290" priority="327" operator="containsText" text="Extra">
      <formula>NOT(ISERROR(SEARCH("Extra",I74)))</formula>
    </cfRule>
    <cfRule type="containsText" dxfId="289" priority="328" operator="containsText" text="Exceptional">
      <formula>NOT(ISERROR(SEARCH("Exceptional",I74)))</formula>
    </cfRule>
    <cfRule type="containsText" dxfId="288" priority="329" operator="containsText" text="Advanced">
      <formula>NOT(ISERROR(SEARCH("Advanced",I74)))</formula>
    </cfRule>
    <cfRule type="containsText" dxfId="287" priority="330" operator="containsText" text="Basic">
      <formula>NOT(ISERROR(SEARCH("Basic",I74)))</formula>
    </cfRule>
    <cfRule type="containsText" dxfId="286" priority="331" operator="containsText" text="Required">
      <formula>NOT(ISERROR(SEARCH("Required",I74)))</formula>
    </cfRule>
    <cfRule type="containsText" dxfId="285" priority="332" operator="containsText" text="Critical">
      <formula>NOT(ISERROR(SEARCH("Critical",I74)))</formula>
    </cfRule>
  </conditionalFormatting>
  <conditionalFormatting sqref="I74:J74">
    <cfRule type="containsText" dxfId="284" priority="321" operator="containsText" text="Extra">
      <formula>NOT(ISERROR(SEARCH("Extra",I74)))</formula>
    </cfRule>
    <cfRule type="containsText" dxfId="283" priority="322" operator="containsText" text="Exceptional">
      <formula>NOT(ISERROR(SEARCH("Exceptional",I74)))</formula>
    </cfRule>
    <cfRule type="containsText" dxfId="282" priority="323" operator="containsText" text="Advanced">
      <formula>NOT(ISERROR(SEARCH("Advanced",I74)))</formula>
    </cfRule>
    <cfRule type="containsText" dxfId="281" priority="324" operator="containsText" text="Basic">
      <formula>NOT(ISERROR(SEARCH("Basic",I74)))</formula>
    </cfRule>
    <cfRule type="containsText" dxfId="280" priority="325" operator="containsText" text="Required">
      <formula>NOT(ISERROR(SEARCH("Required",I74)))</formula>
    </cfRule>
    <cfRule type="containsText" dxfId="279" priority="326" operator="containsText" text="Critical">
      <formula>NOT(ISERROR(SEARCH("Critical",I74)))</formula>
    </cfRule>
  </conditionalFormatting>
  <conditionalFormatting sqref="I74:J74">
    <cfRule type="containsText" dxfId="278" priority="315" operator="containsText" text="Extra">
      <formula>NOT(ISERROR(SEARCH("Extra",I74)))</formula>
    </cfRule>
    <cfRule type="containsText" dxfId="277" priority="316" operator="containsText" text="Exceptional">
      <formula>NOT(ISERROR(SEARCH("Exceptional",I74)))</formula>
    </cfRule>
    <cfRule type="containsText" dxfId="276" priority="317" operator="containsText" text="Advanced">
      <formula>NOT(ISERROR(SEARCH("Advanced",I74)))</formula>
    </cfRule>
    <cfRule type="containsText" dxfId="275" priority="318" operator="containsText" text="Basic">
      <formula>NOT(ISERROR(SEARCH("Basic",I74)))</formula>
    </cfRule>
    <cfRule type="containsText" dxfId="274" priority="319" operator="containsText" text="Required">
      <formula>NOT(ISERROR(SEARCH("Required",I74)))</formula>
    </cfRule>
    <cfRule type="containsText" dxfId="273" priority="320" operator="containsText" text="Critical">
      <formula>NOT(ISERROR(SEARCH("Critical",I74)))</formula>
    </cfRule>
  </conditionalFormatting>
  <conditionalFormatting sqref="I74:J74">
    <cfRule type="containsText" dxfId="272" priority="309" operator="containsText" text="Extra">
      <formula>NOT(ISERROR(SEARCH("Extra",I74)))</formula>
    </cfRule>
    <cfRule type="containsText" dxfId="271" priority="310" operator="containsText" text="Exceptional">
      <formula>NOT(ISERROR(SEARCH("Exceptional",I74)))</formula>
    </cfRule>
    <cfRule type="containsText" dxfId="270" priority="311" operator="containsText" text="Advanced">
      <formula>NOT(ISERROR(SEARCH("Advanced",I74)))</formula>
    </cfRule>
    <cfRule type="containsText" dxfId="269" priority="312" operator="containsText" text="Basic">
      <formula>NOT(ISERROR(SEARCH("Basic",I74)))</formula>
    </cfRule>
    <cfRule type="containsText" dxfId="268" priority="313" operator="containsText" text="Required">
      <formula>NOT(ISERROR(SEARCH("Required",I74)))</formula>
    </cfRule>
    <cfRule type="containsText" dxfId="267" priority="314" operator="containsText" text="Critical">
      <formula>NOT(ISERROR(SEARCH("Critical",I74)))</formula>
    </cfRule>
  </conditionalFormatting>
  <conditionalFormatting sqref="I74:J74">
    <cfRule type="containsText" dxfId="266" priority="303" operator="containsText" text="Extra">
      <formula>NOT(ISERROR(SEARCH("Extra",I74)))</formula>
    </cfRule>
    <cfRule type="containsText" dxfId="265" priority="304" operator="containsText" text="Exceptional">
      <formula>NOT(ISERROR(SEARCH("Exceptional",I74)))</formula>
    </cfRule>
    <cfRule type="containsText" dxfId="264" priority="305" operator="containsText" text="Advanced">
      <formula>NOT(ISERROR(SEARCH("Advanced",I74)))</formula>
    </cfRule>
    <cfRule type="containsText" dxfId="263" priority="306" operator="containsText" text="Basic">
      <formula>NOT(ISERROR(SEARCH("Basic",I74)))</formula>
    </cfRule>
    <cfRule type="containsText" dxfId="262" priority="307" operator="containsText" text="Required">
      <formula>NOT(ISERROR(SEARCH("Required",I74)))</formula>
    </cfRule>
    <cfRule type="containsText" dxfId="261" priority="308" operator="containsText" text="Critical">
      <formula>NOT(ISERROR(SEARCH("Critical",I74)))</formula>
    </cfRule>
  </conditionalFormatting>
  <conditionalFormatting sqref="I74:J74">
    <cfRule type="containsText" dxfId="260" priority="297" operator="containsText" text="Extra">
      <formula>NOT(ISERROR(SEARCH("Extra",I74)))</formula>
    </cfRule>
    <cfRule type="containsText" dxfId="259" priority="298" operator="containsText" text="Exceptional">
      <formula>NOT(ISERROR(SEARCH("Exceptional",I74)))</formula>
    </cfRule>
    <cfRule type="containsText" dxfId="258" priority="299" operator="containsText" text="Advanced">
      <formula>NOT(ISERROR(SEARCH("Advanced",I74)))</formula>
    </cfRule>
    <cfRule type="containsText" dxfId="257" priority="300" operator="containsText" text="Basic">
      <formula>NOT(ISERROR(SEARCH("Basic",I74)))</formula>
    </cfRule>
    <cfRule type="containsText" dxfId="256" priority="301" operator="containsText" text="Required">
      <formula>NOT(ISERROR(SEARCH("Required",I74)))</formula>
    </cfRule>
    <cfRule type="containsText" dxfId="255" priority="302" operator="containsText" text="Critical">
      <formula>NOT(ISERROR(SEARCH("Critical",I74)))</formula>
    </cfRule>
  </conditionalFormatting>
  <conditionalFormatting sqref="E74">
    <cfRule type="containsText" dxfId="254" priority="291" operator="containsText" text="Extra">
      <formula>NOT(ISERROR(SEARCH("Extra",E74)))</formula>
    </cfRule>
    <cfRule type="containsText" dxfId="253" priority="292" operator="containsText" text="Exceptional">
      <formula>NOT(ISERROR(SEARCH("Exceptional",E74)))</formula>
    </cfRule>
    <cfRule type="containsText" dxfId="252" priority="293" operator="containsText" text="Advanced">
      <formula>NOT(ISERROR(SEARCH("Advanced",E74)))</formula>
    </cfRule>
    <cfRule type="containsText" dxfId="251" priority="294" operator="containsText" text="Basic">
      <formula>NOT(ISERROR(SEARCH("Basic",E74)))</formula>
    </cfRule>
    <cfRule type="containsText" dxfId="250" priority="295" operator="containsText" text="Required">
      <formula>NOT(ISERROR(SEARCH("Required",E74)))</formula>
    </cfRule>
    <cfRule type="containsText" dxfId="249" priority="296" operator="containsText" text="Critical">
      <formula>NOT(ISERROR(SEARCH("Critical",E74)))</formula>
    </cfRule>
  </conditionalFormatting>
  <conditionalFormatting sqref="C74:D74">
    <cfRule type="containsText" dxfId="248" priority="285" operator="containsText" text="Extra">
      <formula>NOT(ISERROR(SEARCH("Extra",C74)))</formula>
    </cfRule>
    <cfRule type="containsText" dxfId="247" priority="286" operator="containsText" text="Exceptional">
      <formula>NOT(ISERROR(SEARCH("Exceptional",C74)))</formula>
    </cfRule>
    <cfRule type="containsText" dxfId="246" priority="287" operator="containsText" text="Advanced">
      <formula>NOT(ISERROR(SEARCH("Advanced",C74)))</formula>
    </cfRule>
    <cfRule type="containsText" dxfId="245" priority="288" operator="containsText" text="Basic">
      <formula>NOT(ISERROR(SEARCH("Basic",C74)))</formula>
    </cfRule>
    <cfRule type="containsText" dxfId="244" priority="289" operator="containsText" text="Required">
      <formula>NOT(ISERROR(SEARCH("Required",C74)))</formula>
    </cfRule>
    <cfRule type="containsText" dxfId="243" priority="290" operator="containsText" text="Critical">
      <formula>NOT(ISERROR(SEARCH("Critical",C74)))</formula>
    </cfRule>
  </conditionalFormatting>
  <conditionalFormatting sqref="I92:J92">
    <cfRule type="containsText" dxfId="242" priority="261" operator="containsText" text="Extra">
      <formula>NOT(ISERROR(SEARCH("Extra",I92)))</formula>
    </cfRule>
    <cfRule type="containsText" dxfId="241" priority="262" operator="containsText" text="Exceptional">
      <formula>NOT(ISERROR(SEARCH("Exceptional",I92)))</formula>
    </cfRule>
    <cfRule type="containsText" dxfId="240" priority="263" operator="containsText" text="Advanced">
      <formula>NOT(ISERROR(SEARCH("Advanced",I92)))</formula>
    </cfRule>
    <cfRule type="containsText" dxfId="239" priority="264" operator="containsText" text="Basic">
      <formula>NOT(ISERROR(SEARCH("Basic",I92)))</formula>
    </cfRule>
    <cfRule type="containsText" dxfId="238" priority="265" operator="containsText" text="Required">
      <formula>NOT(ISERROR(SEARCH("Required",I92)))</formula>
    </cfRule>
    <cfRule type="containsText" dxfId="237" priority="266" operator="containsText" text="Critical">
      <formula>NOT(ISERROR(SEARCH("Critical",I92)))</formula>
    </cfRule>
  </conditionalFormatting>
  <conditionalFormatting sqref="B91:D91">
    <cfRule type="containsText" dxfId="236" priority="255" operator="containsText" text="Extra">
      <formula>NOT(ISERROR(SEARCH("Extra",B91)))</formula>
    </cfRule>
    <cfRule type="containsText" dxfId="235" priority="256" operator="containsText" text="Critical">
      <formula>NOT(ISERROR(SEARCH("Critical",B91)))</formula>
    </cfRule>
    <cfRule type="containsText" dxfId="234" priority="257" operator="containsText" text="Exceptional">
      <formula>NOT(ISERROR(SEARCH("Exceptional",B91)))</formula>
    </cfRule>
    <cfRule type="containsText" dxfId="233" priority="258" operator="containsText" text="Advanced">
      <formula>NOT(ISERROR(SEARCH("Advanced",B91)))</formula>
    </cfRule>
    <cfRule type="containsText" dxfId="232" priority="259" operator="containsText" text="Basic">
      <formula>NOT(ISERROR(SEARCH("Basic",B91)))</formula>
    </cfRule>
    <cfRule type="containsText" dxfId="231" priority="260" operator="containsText" text="Required">
      <formula>NOT(ISERROR(SEARCH("Required",B91)))</formula>
    </cfRule>
  </conditionalFormatting>
  <conditionalFormatting sqref="B92">
    <cfRule type="containsText" dxfId="230" priority="249" operator="containsText" text="Extra">
      <formula>NOT(ISERROR(SEARCH("Extra",B92)))</formula>
    </cfRule>
    <cfRule type="containsText" dxfId="229" priority="250" operator="containsText" text="Exceptional">
      <formula>NOT(ISERROR(SEARCH("Exceptional",B92)))</formula>
    </cfRule>
    <cfRule type="containsText" dxfId="228" priority="251" operator="containsText" text="Advanced">
      <formula>NOT(ISERROR(SEARCH("Advanced",B92)))</formula>
    </cfRule>
    <cfRule type="containsText" dxfId="227" priority="252" operator="containsText" text="Basic">
      <formula>NOT(ISERROR(SEARCH("Basic",B92)))</formula>
    </cfRule>
    <cfRule type="containsText" dxfId="226" priority="253" operator="containsText" text="Required">
      <formula>NOT(ISERROR(SEARCH("Required",B92)))</formula>
    </cfRule>
    <cfRule type="containsText" dxfId="225" priority="254" operator="containsText" text="Critical">
      <formula>NOT(ISERROR(SEARCH("Critical",B92)))</formula>
    </cfRule>
  </conditionalFormatting>
  <conditionalFormatting sqref="I92:J92">
    <cfRule type="containsText" dxfId="224" priority="237" operator="containsText" text="Extra">
      <formula>NOT(ISERROR(SEARCH("Extra",I92)))</formula>
    </cfRule>
    <cfRule type="containsText" dxfId="223" priority="238" operator="containsText" text="Exceptional">
      <formula>NOT(ISERROR(SEARCH("Exceptional",I92)))</formula>
    </cfRule>
    <cfRule type="containsText" dxfId="222" priority="239" operator="containsText" text="Advanced">
      <formula>NOT(ISERROR(SEARCH("Advanced",I92)))</formula>
    </cfRule>
    <cfRule type="containsText" dxfId="221" priority="240" operator="containsText" text="Basic">
      <formula>NOT(ISERROR(SEARCH("Basic",I92)))</formula>
    </cfRule>
    <cfRule type="containsText" dxfId="220" priority="241" operator="containsText" text="Required">
      <formula>NOT(ISERROR(SEARCH("Required",I92)))</formula>
    </cfRule>
    <cfRule type="containsText" dxfId="219" priority="242" operator="containsText" text="Critical">
      <formula>NOT(ISERROR(SEARCH("Critical",I92)))</formula>
    </cfRule>
  </conditionalFormatting>
  <conditionalFormatting sqref="I92:J92">
    <cfRule type="containsText" dxfId="218" priority="231" operator="containsText" text="Extra">
      <formula>NOT(ISERROR(SEARCH("Extra",I92)))</formula>
    </cfRule>
    <cfRule type="containsText" dxfId="217" priority="232" operator="containsText" text="Exceptional">
      <formula>NOT(ISERROR(SEARCH("Exceptional",I92)))</formula>
    </cfRule>
    <cfRule type="containsText" dxfId="216" priority="233" operator="containsText" text="Advanced">
      <formula>NOT(ISERROR(SEARCH("Advanced",I92)))</formula>
    </cfRule>
    <cfRule type="containsText" dxfId="215" priority="234" operator="containsText" text="Basic">
      <formula>NOT(ISERROR(SEARCH("Basic",I92)))</formula>
    </cfRule>
    <cfRule type="containsText" dxfId="214" priority="235" operator="containsText" text="Required">
      <formula>NOT(ISERROR(SEARCH("Required",I92)))</formula>
    </cfRule>
    <cfRule type="containsText" dxfId="213" priority="236" operator="containsText" text="Critical">
      <formula>NOT(ISERROR(SEARCH("Critical",I92)))</formula>
    </cfRule>
  </conditionalFormatting>
  <conditionalFormatting sqref="I92:J92">
    <cfRule type="containsText" dxfId="212" priority="225" operator="containsText" text="Extra">
      <formula>NOT(ISERROR(SEARCH("Extra",I92)))</formula>
    </cfRule>
    <cfRule type="containsText" dxfId="211" priority="226" operator="containsText" text="Exceptional">
      <formula>NOT(ISERROR(SEARCH("Exceptional",I92)))</formula>
    </cfRule>
    <cfRule type="containsText" dxfId="210" priority="227" operator="containsText" text="Advanced">
      <formula>NOT(ISERROR(SEARCH("Advanced",I92)))</formula>
    </cfRule>
    <cfRule type="containsText" dxfId="209" priority="228" operator="containsText" text="Basic">
      <formula>NOT(ISERROR(SEARCH("Basic",I92)))</formula>
    </cfRule>
    <cfRule type="containsText" dxfId="208" priority="229" operator="containsText" text="Required">
      <formula>NOT(ISERROR(SEARCH("Required",I92)))</formula>
    </cfRule>
    <cfRule type="containsText" dxfId="207" priority="230" operator="containsText" text="Critical">
      <formula>NOT(ISERROR(SEARCH("Critical",I92)))</formula>
    </cfRule>
  </conditionalFormatting>
  <conditionalFormatting sqref="I92:J92">
    <cfRule type="containsText" dxfId="206" priority="219" operator="containsText" text="Extra">
      <formula>NOT(ISERROR(SEARCH("Extra",I92)))</formula>
    </cfRule>
    <cfRule type="containsText" dxfId="205" priority="220" operator="containsText" text="Exceptional">
      <formula>NOT(ISERROR(SEARCH("Exceptional",I92)))</formula>
    </cfRule>
    <cfRule type="containsText" dxfId="204" priority="221" operator="containsText" text="Advanced">
      <formula>NOT(ISERROR(SEARCH("Advanced",I92)))</formula>
    </cfRule>
    <cfRule type="containsText" dxfId="203" priority="222" operator="containsText" text="Basic">
      <formula>NOT(ISERROR(SEARCH("Basic",I92)))</formula>
    </cfRule>
    <cfRule type="containsText" dxfId="202" priority="223" operator="containsText" text="Required">
      <formula>NOT(ISERROR(SEARCH("Required",I92)))</formula>
    </cfRule>
    <cfRule type="containsText" dxfId="201" priority="224" operator="containsText" text="Critical">
      <formula>NOT(ISERROR(SEARCH("Critical",I92)))</formula>
    </cfRule>
  </conditionalFormatting>
  <conditionalFormatting sqref="I92:J92">
    <cfRule type="containsText" dxfId="200" priority="213" operator="containsText" text="Extra">
      <formula>NOT(ISERROR(SEARCH("Extra",I92)))</formula>
    </cfRule>
    <cfRule type="containsText" dxfId="199" priority="214" operator="containsText" text="Exceptional">
      <formula>NOT(ISERROR(SEARCH("Exceptional",I92)))</formula>
    </cfRule>
    <cfRule type="containsText" dxfId="198" priority="215" operator="containsText" text="Advanced">
      <formula>NOT(ISERROR(SEARCH("Advanced",I92)))</formula>
    </cfRule>
    <cfRule type="containsText" dxfId="197" priority="216" operator="containsText" text="Basic">
      <formula>NOT(ISERROR(SEARCH("Basic",I92)))</formula>
    </cfRule>
    <cfRule type="containsText" dxfId="196" priority="217" operator="containsText" text="Required">
      <formula>NOT(ISERROR(SEARCH("Required",I92)))</formula>
    </cfRule>
    <cfRule type="containsText" dxfId="195" priority="218" operator="containsText" text="Critical">
      <formula>NOT(ISERROR(SEARCH("Critical",I92)))</formula>
    </cfRule>
  </conditionalFormatting>
  <conditionalFormatting sqref="I92:J92">
    <cfRule type="containsText" dxfId="194" priority="207" operator="containsText" text="Extra">
      <formula>NOT(ISERROR(SEARCH("Extra",I92)))</formula>
    </cfRule>
    <cfRule type="containsText" dxfId="193" priority="208" operator="containsText" text="Exceptional">
      <formula>NOT(ISERROR(SEARCH("Exceptional",I92)))</formula>
    </cfRule>
    <cfRule type="containsText" dxfId="192" priority="209" operator="containsText" text="Advanced">
      <formula>NOT(ISERROR(SEARCH("Advanced",I92)))</formula>
    </cfRule>
    <cfRule type="containsText" dxfId="191" priority="210" operator="containsText" text="Basic">
      <formula>NOT(ISERROR(SEARCH("Basic",I92)))</formula>
    </cfRule>
    <cfRule type="containsText" dxfId="190" priority="211" operator="containsText" text="Required">
      <formula>NOT(ISERROR(SEARCH("Required",I92)))</formula>
    </cfRule>
    <cfRule type="containsText" dxfId="189" priority="212" operator="containsText" text="Critical">
      <formula>NOT(ISERROR(SEARCH("Critical",I92)))</formula>
    </cfRule>
  </conditionalFormatting>
  <conditionalFormatting sqref="I92:J92">
    <cfRule type="containsText" dxfId="188" priority="201" operator="containsText" text="Extra">
      <formula>NOT(ISERROR(SEARCH("Extra",I92)))</formula>
    </cfRule>
    <cfRule type="containsText" dxfId="187" priority="202" operator="containsText" text="Exceptional">
      <formula>NOT(ISERROR(SEARCH("Exceptional",I92)))</formula>
    </cfRule>
    <cfRule type="containsText" dxfId="186" priority="203" operator="containsText" text="Advanced">
      <formula>NOT(ISERROR(SEARCH("Advanced",I92)))</formula>
    </cfRule>
    <cfRule type="containsText" dxfId="185" priority="204" operator="containsText" text="Basic">
      <formula>NOT(ISERROR(SEARCH("Basic",I92)))</formula>
    </cfRule>
    <cfRule type="containsText" dxfId="184" priority="205" operator="containsText" text="Required">
      <formula>NOT(ISERROR(SEARCH("Required",I92)))</formula>
    </cfRule>
    <cfRule type="containsText" dxfId="183" priority="206" operator="containsText" text="Critical">
      <formula>NOT(ISERROR(SEARCH("Critical",I92)))</formula>
    </cfRule>
  </conditionalFormatting>
  <conditionalFormatting sqref="E92">
    <cfRule type="containsText" dxfId="182" priority="195" operator="containsText" text="Extra">
      <formula>NOT(ISERROR(SEARCH("Extra",E92)))</formula>
    </cfRule>
    <cfRule type="containsText" dxfId="181" priority="196" operator="containsText" text="Exceptional">
      <formula>NOT(ISERROR(SEARCH("Exceptional",E92)))</formula>
    </cfRule>
    <cfRule type="containsText" dxfId="180" priority="197" operator="containsText" text="Advanced">
      <formula>NOT(ISERROR(SEARCH("Advanced",E92)))</formula>
    </cfRule>
    <cfRule type="containsText" dxfId="179" priority="198" operator="containsText" text="Basic">
      <formula>NOT(ISERROR(SEARCH("Basic",E92)))</formula>
    </cfRule>
    <cfRule type="containsText" dxfId="178" priority="199" operator="containsText" text="Required">
      <formula>NOT(ISERROR(SEARCH("Required",E92)))</formula>
    </cfRule>
    <cfRule type="containsText" dxfId="177" priority="200" operator="containsText" text="Critical">
      <formula>NOT(ISERROR(SEARCH("Critical",E92)))</formula>
    </cfRule>
  </conditionalFormatting>
  <conditionalFormatting sqref="C92:D92">
    <cfRule type="containsText" dxfId="176" priority="189" operator="containsText" text="Extra">
      <formula>NOT(ISERROR(SEARCH("Extra",C92)))</formula>
    </cfRule>
    <cfRule type="containsText" dxfId="175" priority="190" operator="containsText" text="Exceptional">
      <formula>NOT(ISERROR(SEARCH("Exceptional",C92)))</formula>
    </cfRule>
    <cfRule type="containsText" dxfId="174" priority="191" operator="containsText" text="Advanced">
      <formula>NOT(ISERROR(SEARCH("Advanced",C92)))</formula>
    </cfRule>
    <cfRule type="containsText" dxfId="173" priority="192" operator="containsText" text="Basic">
      <formula>NOT(ISERROR(SEARCH("Basic",C92)))</formula>
    </cfRule>
    <cfRule type="containsText" dxfId="172" priority="193" operator="containsText" text="Required">
      <formula>NOT(ISERROR(SEARCH("Required",C92)))</formula>
    </cfRule>
    <cfRule type="containsText" dxfId="171" priority="194" operator="containsText" text="Critical">
      <formula>NOT(ISERROR(SEARCH("Critical",C92)))</formula>
    </cfRule>
  </conditionalFormatting>
  <conditionalFormatting sqref="B73">
    <cfRule type="containsText" dxfId="170" priority="171" operator="containsText" text="Extra">
      <formula>NOT(ISERROR(SEARCH("Extra",B73)))</formula>
    </cfRule>
    <cfRule type="containsText" dxfId="169" priority="172" operator="containsText" text="Critical">
      <formula>NOT(ISERROR(SEARCH("Critical",B73)))</formula>
    </cfRule>
    <cfRule type="containsText" dxfId="168" priority="173" operator="containsText" text="Exceptional">
      <formula>NOT(ISERROR(SEARCH("Exceptional",B73)))</formula>
    </cfRule>
    <cfRule type="containsText" dxfId="167" priority="174" operator="containsText" text="Advanced">
      <formula>NOT(ISERROR(SEARCH("Advanced",B73)))</formula>
    </cfRule>
    <cfRule type="containsText" dxfId="166" priority="175" operator="containsText" text="Basic">
      <formula>NOT(ISERROR(SEARCH("Basic",B73)))</formula>
    </cfRule>
    <cfRule type="containsText" dxfId="165" priority="176" operator="containsText" text="Required">
      <formula>NOT(ISERROR(SEARCH("Required",B73)))</formula>
    </cfRule>
  </conditionalFormatting>
  <conditionalFormatting sqref="B80">
    <cfRule type="containsText" dxfId="164" priority="165" operator="containsText" text="Extra">
      <formula>NOT(ISERROR(SEARCH("Extra",B80)))</formula>
    </cfRule>
    <cfRule type="containsText" dxfId="163" priority="166" operator="containsText" text="Critical">
      <formula>NOT(ISERROR(SEARCH("Critical",B80)))</formula>
    </cfRule>
    <cfRule type="containsText" dxfId="162" priority="167" operator="containsText" text="Exceptional">
      <formula>NOT(ISERROR(SEARCH("Exceptional",B80)))</formula>
    </cfRule>
    <cfRule type="containsText" dxfId="161" priority="168" operator="containsText" text="Advanced">
      <formula>NOT(ISERROR(SEARCH("Advanced",B80)))</formula>
    </cfRule>
    <cfRule type="containsText" dxfId="160" priority="169" operator="containsText" text="Basic">
      <formula>NOT(ISERROR(SEARCH("Basic",B80)))</formula>
    </cfRule>
    <cfRule type="containsText" dxfId="159" priority="170" operator="containsText" text="Required">
      <formula>NOT(ISERROR(SEARCH("Required",B80)))</formula>
    </cfRule>
  </conditionalFormatting>
  <conditionalFormatting sqref="B121">
    <cfRule type="containsText" dxfId="158" priority="159" operator="containsText" text="Extra">
      <formula>NOT(ISERROR(SEARCH("Extra",B121)))</formula>
    </cfRule>
    <cfRule type="containsText" dxfId="157" priority="160" operator="containsText" text="Exceptional">
      <formula>NOT(ISERROR(SEARCH("Exceptional",B121)))</formula>
    </cfRule>
    <cfRule type="containsText" dxfId="156" priority="161" operator="containsText" text="Advanced">
      <formula>NOT(ISERROR(SEARCH("Advanced",B121)))</formula>
    </cfRule>
    <cfRule type="containsText" dxfId="155" priority="162" operator="containsText" text="Basic">
      <formula>NOT(ISERROR(SEARCH("Basic",B121)))</formula>
    </cfRule>
    <cfRule type="containsText" dxfId="154" priority="163" operator="containsText" text="Required">
      <formula>NOT(ISERROR(SEARCH("Required",B121)))</formula>
    </cfRule>
    <cfRule type="containsText" dxfId="153" priority="164" operator="containsText" text="Critical">
      <formula>NOT(ISERROR(SEARCH("Critical",B121)))</formula>
    </cfRule>
  </conditionalFormatting>
  <conditionalFormatting sqref="B113">
    <cfRule type="containsText" dxfId="152" priority="153" operator="containsText" text="Extra">
      <formula>NOT(ISERROR(SEARCH("Extra",B113)))</formula>
    </cfRule>
    <cfRule type="containsText" dxfId="151" priority="154" operator="containsText" text="Exceptional">
      <formula>NOT(ISERROR(SEARCH("Exceptional",B113)))</formula>
    </cfRule>
    <cfRule type="containsText" dxfId="150" priority="155" operator="containsText" text="Advanced">
      <formula>NOT(ISERROR(SEARCH("Advanced",B113)))</formula>
    </cfRule>
    <cfRule type="containsText" dxfId="149" priority="156" operator="containsText" text="Basic">
      <formula>NOT(ISERROR(SEARCH("Basic",B113)))</formula>
    </cfRule>
    <cfRule type="containsText" dxfId="148" priority="157" operator="containsText" text="Required">
      <formula>NOT(ISERROR(SEARCH("Required",B113)))</formula>
    </cfRule>
    <cfRule type="containsText" dxfId="147" priority="158" operator="containsText" text="Critical">
      <formula>NOT(ISERROR(SEARCH("Critical",B113)))</formula>
    </cfRule>
  </conditionalFormatting>
  <conditionalFormatting sqref="B148">
    <cfRule type="containsText" dxfId="146" priority="147" operator="containsText" text="Extra">
      <formula>NOT(ISERROR(SEARCH("Extra",B148)))</formula>
    </cfRule>
    <cfRule type="containsText" dxfId="145" priority="148" operator="containsText" text="Critical">
      <formula>NOT(ISERROR(SEARCH("Critical",B148)))</formula>
    </cfRule>
    <cfRule type="containsText" dxfId="144" priority="149" operator="containsText" text="Exceptional">
      <formula>NOT(ISERROR(SEARCH("Exceptional",B148)))</formula>
    </cfRule>
    <cfRule type="containsText" dxfId="143" priority="150" operator="containsText" text="Advanced">
      <formula>NOT(ISERROR(SEARCH("Advanced",B148)))</formula>
    </cfRule>
    <cfRule type="containsText" dxfId="142" priority="151" operator="containsText" text="Basic">
      <formula>NOT(ISERROR(SEARCH("Basic",B148)))</formula>
    </cfRule>
    <cfRule type="containsText" dxfId="141" priority="152" operator="containsText" text="Required">
      <formula>NOT(ISERROR(SEARCH("Required",B148)))</formula>
    </cfRule>
  </conditionalFormatting>
  <conditionalFormatting sqref="E82">
    <cfRule type="containsText" dxfId="140" priority="141" operator="containsText" text="Extra">
      <formula>NOT(ISERROR(SEARCH("Extra",E82)))</formula>
    </cfRule>
    <cfRule type="containsText" dxfId="139" priority="142" operator="containsText" text="Critical">
      <formula>NOT(ISERROR(SEARCH("Critical",E82)))</formula>
    </cfRule>
    <cfRule type="containsText" dxfId="138" priority="143" operator="containsText" text="Exceptional">
      <formula>NOT(ISERROR(SEARCH("Exceptional",E82)))</formula>
    </cfRule>
    <cfRule type="containsText" dxfId="137" priority="144" operator="containsText" text="Advanced">
      <formula>NOT(ISERROR(SEARCH("Advanced",E82)))</formula>
    </cfRule>
    <cfRule type="containsText" dxfId="136" priority="145" operator="containsText" text="Basic">
      <formula>NOT(ISERROR(SEARCH("Basic",E82)))</formula>
    </cfRule>
    <cfRule type="containsText" dxfId="135" priority="146" operator="containsText" text="Required">
      <formula>NOT(ISERROR(SEARCH("Required",E82)))</formula>
    </cfRule>
  </conditionalFormatting>
  <conditionalFormatting sqref="E64">
    <cfRule type="containsText" dxfId="134" priority="135" operator="containsText" text="Extra">
      <formula>NOT(ISERROR(SEARCH("Extra",E64)))</formula>
    </cfRule>
    <cfRule type="containsText" dxfId="133" priority="136" operator="containsText" text="Critical">
      <formula>NOT(ISERROR(SEARCH("Critical",E64)))</formula>
    </cfRule>
    <cfRule type="containsText" dxfId="132" priority="137" operator="containsText" text="Exceptional">
      <formula>NOT(ISERROR(SEARCH("Exceptional",E64)))</formula>
    </cfRule>
    <cfRule type="containsText" dxfId="131" priority="138" operator="containsText" text="Advanced">
      <formula>NOT(ISERROR(SEARCH("Advanced",E64)))</formula>
    </cfRule>
    <cfRule type="containsText" dxfId="130" priority="139" operator="containsText" text="Basic">
      <formula>NOT(ISERROR(SEARCH("Basic",E64)))</formula>
    </cfRule>
    <cfRule type="containsText" dxfId="129" priority="140" operator="containsText" text="Required">
      <formula>NOT(ISERROR(SEARCH("Required",E64)))</formula>
    </cfRule>
  </conditionalFormatting>
  <conditionalFormatting sqref="E134:E135">
    <cfRule type="containsText" dxfId="128" priority="123" operator="containsText" text="Extra">
      <formula>NOT(ISERROR(SEARCH("Extra",E134)))</formula>
    </cfRule>
    <cfRule type="containsText" dxfId="127" priority="124" operator="containsText" text="Critical">
      <formula>NOT(ISERROR(SEARCH("Critical",E134)))</formula>
    </cfRule>
    <cfRule type="containsText" dxfId="126" priority="125" operator="containsText" text="Exceptional">
      <formula>NOT(ISERROR(SEARCH("Exceptional",E134)))</formula>
    </cfRule>
    <cfRule type="containsText" dxfId="125" priority="126" operator="containsText" text="Advanced">
      <formula>NOT(ISERROR(SEARCH("Advanced",E134)))</formula>
    </cfRule>
    <cfRule type="containsText" dxfId="124" priority="127" operator="containsText" text="Basic">
      <formula>NOT(ISERROR(SEARCH("Basic",E134)))</formula>
    </cfRule>
    <cfRule type="containsText" dxfId="123" priority="128" operator="containsText" text="Required">
      <formula>NOT(ISERROR(SEARCH("Required",E134)))</formula>
    </cfRule>
  </conditionalFormatting>
  <conditionalFormatting sqref="J139:J146">
    <cfRule type="containsText" dxfId="122" priority="117" operator="containsText" text="Completed">
      <formula>NOT(ISERROR(SEARCH("Completed",J139)))</formula>
    </cfRule>
    <cfRule type="containsText" dxfId="121" priority="118" operator="containsText" text="Partial">
      <formula>NOT(ISERROR(SEARCH("Partial",J139)))</formula>
    </cfRule>
    <cfRule type="containsText" dxfId="120" priority="119" operator="containsText" text="Minimal">
      <formula>NOT(ISERROR(SEARCH("Minimal",J139)))</formula>
    </cfRule>
    <cfRule type="containsText" dxfId="119" priority="120" operator="containsText" text="Missing">
      <formula>NOT(ISERROR(SEARCH("Missing",J139)))</formula>
    </cfRule>
    <cfRule type="containsText" dxfId="118" priority="121" operator="containsText" text="Waived">
      <formula>NOT(ISERROR(SEARCH("Waived",J139)))</formula>
    </cfRule>
    <cfRule type="containsText" dxfId="117" priority="122" operator="containsText" text="Untested">
      <formula>NOT(ISERROR(SEARCH("Untested",J139)))</formula>
    </cfRule>
  </conditionalFormatting>
  <conditionalFormatting sqref="I1:J446">
    <cfRule type="cellIs" dxfId="116" priority="9251" operator="equal">
      <formula>"Completed"</formula>
    </cfRule>
  </conditionalFormatting>
  <conditionalFormatting sqref="I1:J446">
    <cfRule type="cellIs" dxfId="115" priority="9252" operator="equal">
      <formula>"Average"</formula>
    </cfRule>
  </conditionalFormatting>
  <conditionalFormatting sqref="I1:J446">
    <cfRule type="containsText" dxfId="114" priority="9253" operator="containsText" text="Minimal">
      <formula>NOT(ISERROR(SEARCH("Minimal",I1)))</formula>
    </cfRule>
  </conditionalFormatting>
  <conditionalFormatting sqref="I1:J446">
    <cfRule type="containsText" dxfId="113" priority="9254" operator="containsText" text="Missing">
      <formula>NOT(ISERROR(SEARCH("Missing",I1)))</formula>
    </cfRule>
  </conditionalFormatting>
  <conditionalFormatting sqref="E1:E443">
    <cfRule type="containsText" dxfId="112" priority="9257" operator="containsText" text="Extra">
      <formula>NOT(ISERROR(SEARCH("Extra",E1)))</formula>
    </cfRule>
  </conditionalFormatting>
  <conditionalFormatting sqref="E1:E443">
    <cfRule type="containsText" dxfId="111" priority="9258" operator="containsText" text="Exceptional">
      <formula>NOT(ISERROR(SEARCH("Exceptional",E1)))</formula>
    </cfRule>
  </conditionalFormatting>
  <conditionalFormatting sqref="E1:E443">
    <cfRule type="containsText" dxfId="110" priority="9259" operator="containsText" text="Advanced">
      <formula>NOT(ISERROR(SEARCH("Advanced",E1)))</formula>
    </cfRule>
  </conditionalFormatting>
  <conditionalFormatting sqref="E1:E443">
    <cfRule type="containsText" dxfId="109" priority="9260" operator="containsText" text="Basic">
      <formula>NOT(ISERROR(SEARCH("Basic",E1)))</formula>
    </cfRule>
  </conditionalFormatting>
  <conditionalFormatting sqref="E1:E443">
    <cfRule type="containsText" dxfId="108" priority="9261" operator="containsText" text="Required">
      <formula>NOT(ISERROR(SEARCH("Required",E1)))</formula>
    </cfRule>
  </conditionalFormatting>
  <conditionalFormatting sqref="C1:C443">
    <cfRule type="containsText" dxfId="107" priority="2928" operator="containsText" text="TEAM">
      <formula>NOT(ISERROR(SEARCH("TEAM",C1)))</formula>
    </cfRule>
  </conditionalFormatting>
  <conditionalFormatting sqref="C1:C443">
    <cfRule type="cellIs" dxfId="106" priority="2929" operator="equal">
      <formula>"ART"</formula>
    </cfRule>
  </conditionalFormatting>
  <conditionalFormatting sqref="C1:C443">
    <cfRule type="endsWith" dxfId="105" priority="2930" operator="endsWith" text="BFA">
      <formula>RIGHT(C1,LEN("BFA"))="BFA"</formula>
    </cfRule>
  </conditionalFormatting>
  <conditionalFormatting sqref="I1:J446">
    <cfRule type="cellIs" dxfId="104" priority="116" operator="equal">
      <formula>"Above Average"</formula>
    </cfRule>
  </conditionalFormatting>
  <conditionalFormatting sqref="J141">
    <cfRule type="containsText" dxfId="103" priority="110" operator="containsText" text="Completed">
      <formula>NOT(ISERROR(SEARCH("Completed",J141)))</formula>
    </cfRule>
    <cfRule type="containsText" dxfId="102" priority="111" operator="containsText" text="Partial">
      <formula>NOT(ISERROR(SEARCH("Partial",J141)))</formula>
    </cfRule>
    <cfRule type="containsText" dxfId="101" priority="112" operator="containsText" text="Minimal">
      <formula>NOT(ISERROR(SEARCH("Minimal",J141)))</formula>
    </cfRule>
    <cfRule type="containsText" dxfId="100" priority="113" operator="containsText" text="Missing">
      <formula>NOT(ISERROR(SEARCH("Missing",J141)))</formula>
    </cfRule>
    <cfRule type="containsText" dxfId="99" priority="114" operator="containsText" text="Waived">
      <formula>NOT(ISERROR(SEARCH("Waived",J141)))</formula>
    </cfRule>
    <cfRule type="containsText" dxfId="98" priority="115" operator="containsText" text="Untested">
      <formula>NOT(ISERROR(SEARCH("Untested",J141)))</formula>
    </cfRule>
  </conditionalFormatting>
  <conditionalFormatting sqref="J142">
    <cfRule type="containsText" dxfId="97" priority="104" operator="containsText" text="Completed">
      <formula>NOT(ISERROR(SEARCH("Completed",J142)))</formula>
    </cfRule>
    <cfRule type="containsText" dxfId="96" priority="105" operator="containsText" text="Partial">
      <formula>NOT(ISERROR(SEARCH("Partial",J142)))</formula>
    </cfRule>
    <cfRule type="containsText" dxfId="95" priority="106" operator="containsText" text="Minimal">
      <formula>NOT(ISERROR(SEARCH("Minimal",J142)))</formula>
    </cfRule>
    <cfRule type="containsText" dxfId="94" priority="107" operator="containsText" text="Missing">
      <formula>NOT(ISERROR(SEARCH("Missing",J142)))</formula>
    </cfRule>
    <cfRule type="containsText" dxfId="93" priority="108" operator="containsText" text="Waived">
      <formula>NOT(ISERROR(SEARCH("Waived",J142)))</formula>
    </cfRule>
    <cfRule type="containsText" dxfId="92" priority="109" operator="containsText" text="Untested">
      <formula>NOT(ISERROR(SEARCH("Untested",J142)))</formula>
    </cfRule>
  </conditionalFormatting>
  <conditionalFormatting sqref="C105:D105 E107:E111">
    <cfRule type="containsText" dxfId="91" priority="98" operator="containsText" text="Extra">
      <formula>NOT(ISERROR(SEARCH("Extra",C105)))</formula>
    </cfRule>
    <cfRule type="containsText" dxfId="90" priority="99" operator="containsText" text="Exceptional">
      <formula>NOT(ISERROR(SEARCH("Exceptional",C105)))</formula>
    </cfRule>
    <cfRule type="containsText" dxfId="89" priority="100" operator="containsText" text="Advanced">
      <formula>NOT(ISERROR(SEARCH("Advanced",C105)))</formula>
    </cfRule>
    <cfRule type="containsText" dxfId="88" priority="101" operator="containsText" text="Basic">
      <formula>NOT(ISERROR(SEARCH("Basic",C105)))</formula>
    </cfRule>
    <cfRule type="containsText" dxfId="87" priority="102" operator="containsText" text="Required">
      <formula>NOT(ISERROR(SEARCH("Required",C105)))</formula>
    </cfRule>
    <cfRule type="containsText" dxfId="86" priority="103" operator="containsText" text="Critical">
      <formula>NOT(ISERROR(SEARCH("Critical",C105)))</formula>
    </cfRule>
  </conditionalFormatting>
  <conditionalFormatting sqref="I106:J106">
    <cfRule type="containsText" dxfId="85" priority="92" operator="containsText" text="Extra">
      <formula>NOT(ISERROR(SEARCH("Extra",I106)))</formula>
    </cfRule>
    <cfRule type="containsText" dxfId="84" priority="93" operator="containsText" text="Exceptional">
      <formula>NOT(ISERROR(SEARCH("Exceptional",I106)))</formula>
    </cfRule>
    <cfRule type="containsText" dxfId="83" priority="94" operator="containsText" text="Advanced">
      <formula>NOT(ISERROR(SEARCH("Advanced",I106)))</formula>
    </cfRule>
    <cfRule type="containsText" dxfId="82" priority="95" operator="containsText" text="Basic">
      <formula>NOT(ISERROR(SEARCH("Basic",I106)))</formula>
    </cfRule>
    <cfRule type="containsText" dxfId="81" priority="96" operator="containsText" text="Required">
      <formula>NOT(ISERROR(SEARCH("Required",I106)))</formula>
    </cfRule>
    <cfRule type="containsText" dxfId="80" priority="97" operator="containsText" text="Critical">
      <formula>NOT(ISERROR(SEARCH("Critical",I106)))</formula>
    </cfRule>
  </conditionalFormatting>
  <conditionalFormatting sqref="E107:E111">
    <cfRule type="containsText" dxfId="79" priority="86" operator="containsText" text="Extra">
      <formula>NOT(ISERROR(SEARCH("Extra",E107)))</formula>
    </cfRule>
    <cfRule type="containsText" dxfId="78" priority="87" operator="containsText" text="Critical">
      <formula>NOT(ISERROR(SEARCH("Critical",E107)))</formula>
    </cfRule>
    <cfRule type="containsText" dxfId="77" priority="88" operator="containsText" text="Exceptional">
      <formula>NOT(ISERROR(SEARCH("Exceptional",E107)))</formula>
    </cfRule>
    <cfRule type="containsText" dxfId="76" priority="89" operator="containsText" text="Advanced">
      <formula>NOT(ISERROR(SEARCH("Advanced",E107)))</formula>
    </cfRule>
    <cfRule type="containsText" dxfId="75" priority="90" operator="containsText" text="Basic">
      <formula>NOT(ISERROR(SEARCH("Basic",E107)))</formula>
    </cfRule>
    <cfRule type="containsText" dxfId="74" priority="91" operator="containsText" text="Required">
      <formula>NOT(ISERROR(SEARCH("Required",E107)))</formula>
    </cfRule>
  </conditionalFormatting>
  <conditionalFormatting sqref="B106">
    <cfRule type="containsText" dxfId="73" priority="80" operator="containsText" text="Extra">
      <formula>NOT(ISERROR(SEARCH("Extra",B106)))</formula>
    </cfRule>
    <cfRule type="containsText" dxfId="72" priority="81" operator="containsText" text="Exceptional">
      <formula>NOT(ISERROR(SEARCH("Exceptional",B106)))</formula>
    </cfRule>
    <cfRule type="containsText" dxfId="71" priority="82" operator="containsText" text="Advanced">
      <formula>NOT(ISERROR(SEARCH("Advanced",B106)))</formula>
    </cfRule>
    <cfRule type="containsText" dxfId="70" priority="83" operator="containsText" text="Basic">
      <formula>NOT(ISERROR(SEARCH("Basic",B106)))</formula>
    </cfRule>
    <cfRule type="containsText" dxfId="69" priority="84" operator="containsText" text="Required">
      <formula>NOT(ISERROR(SEARCH("Required",B106)))</formula>
    </cfRule>
    <cfRule type="containsText" dxfId="68" priority="85" operator="containsText" text="Critical">
      <formula>NOT(ISERROR(SEARCH("Critical",B106)))</formula>
    </cfRule>
  </conditionalFormatting>
  <conditionalFormatting sqref="I106:J106">
    <cfRule type="containsText" dxfId="67" priority="74" operator="containsText" text="Extra">
      <formula>NOT(ISERROR(SEARCH("Extra",I106)))</formula>
    </cfRule>
    <cfRule type="containsText" dxfId="66" priority="75" operator="containsText" text="Exceptional">
      <formula>NOT(ISERROR(SEARCH("Exceptional",I106)))</formula>
    </cfRule>
    <cfRule type="containsText" dxfId="65" priority="76" operator="containsText" text="Advanced">
      <formula>NOT(ISERROR(SEARCH("Advanced",I106)))</formula>
    </cfRule>
    <cfRule type="containsText" dxfId="64" priority="77" operator="containsText" text="Basic">
      <formula>NOT(ISERROR(SEARCH("Basic",I106)))</formula>
    </cfRule>
    <cfRule type="containsText" dxfId="63" priority="78" operator="containsText" text="Required">
      <formula>NOT(ISERROR(SEARCH("Required",I106)))</formula>
    </cfRule>
    <cfRule type="containsText" dxfId="62" priority="79" operator="containsText" text="Critical">
      <formula>NOT(ISERROR(SEARCH("Critical",I106)))</formula>
    </cfRule>
  </conditionalFormatting>
  <conditionalFormatting sqref="I106:J106">
    <cfRule type="containsText" dxfId="61" priority="68" operator="containsText" text="Extra">
      <formula>NOT(ISERROR(SEARCH("Extra",I106)))</formula>
    </cfRule>
    <cfRule type="containsText" dxfId="60" priority="69" operator="containsText" text="Exceptional">
      <formula>NOT(ISERROR(SEARCH("Exceptional",I106)))</formula>
    </cfRule>
    <cfRule type="containsText" dxfId="59" priority="70" operator="containsText" text="Advanced">
      <formula>NOT(ISERROR(SEARCH("Advanced",I106)))</formula>
    </cfRule>
    <cfRule type="containsText" dxfId="58" priority="71" operator="containsText" text="Basic">
      <formula>NOT(ISERROR(SEARCH("Basic",I106)))</formula>
    </cfRule>
    <cfRule type="containsText" dxfId="57" priority="72" operator="containsText" text="Required">
      <formula>NOT(ISERROR(SEARCH("Required",I106)))</formula>
    </cfRule>
    <cfRule type="containsText" dxfId="56" priority="73" operator="containsText" text="Critical">
      <formula>NOT(ISERROR(SEARCH("Critical",I106)))</formula>
    </cfRule>
  </conditionalFormatting>
  <conditionalFormatting sqref="I106:J106">
    <cfRule type="containsText" dxfId="55" priority="62" operator="containsText" text="Extra">
      <formula>NOT(ISERROR(SEARCH("Extra",I106)))</formula>
    </cfRule>
    <cfRule type="containsText" dxfId="54" priority="63" operator="containsText" text="Exceptional">
      <formula>NOT(ISERROR(SEARCH("Exceptional",I106)))</formula>
    </cfRule>
    <cfRule type="containsText" dxfId="53" priority="64" operator="containsText" text="Advanced">
      <formula>NOT(ISERROR(SEARCH("Advanced",I106)))</formula>
    </cfRule>
    <cfRule type="containsText" dxfId="52" priority="65" operator="containsText" text="Basic">
      <formula>NOT(ISERROR(SEARCH("Basic",I106)))</formula>
    </cfRule>
    <cfRule type="containsText" dxfId="51" priority="66" operator="containsText" text="Required">
      <formula>NOT(ISERROR(SEARCH("Required",I106)))</formula>
    </cfRule>
    <cfRule type="containsText" dxfId="50" priority="67" operator="containsText" text="Critical">
      <formula>NOT(ISERROR(SEARCH("Critical",I106)))</formula>
    </cfRule>
  </conditionalFormatting>
  <conditionalFormatting sqref="I106:J106">
    <cfRule type="containsText" dxfId="49" priority="56" operator="containsText" text="Extra">
      <formula>NOT(ISERROR(SEARCH("Extra",I106)))</formula>
    </cfRule>
    <cfRule type="containsText" dxfId="48" priority="57" operator="containsText" text="Exceptional">
      <formula>NOT(ISERROR(SEARCH("Exceptional",I106)))</formula>
    </cfRule>
    <cfRule type="containsText" dxfId="47" priority="58" operator="containsText" text="Advanced">
      <formula>NOT(ISERROR(SEARCH("Advanced",I106)))</formula>
    </cfRule>
    <cfRule type="containsText" dxfId="46" priority="59" operator="containsText" text="Basic">
      <formula>NOT(ISERROR(SEARCH("Basic",I106)))</formula>
    </cfRule>
    <cfRule type="containsText" dxfId="45" priority="60" operator="containsText" text="Required">
      <formula>NOT(ISERROR(SEARCH("Required",I106)))</formula>
    </cfRule>
    <cfRule type="containsText" dxfId="44" priority="61" operator="containsText" text="Critical">
      <formula>NOT(ISERROR(SEARCH("Critical",I106)))</formula>
    </cfRule>
  </conditionalFormatting>
  <conditionalFormatting sqref="I106:J106">
    <cfRule type="containsText" dxfId="43" priority="50" operator="containsText" text="Extra">
      <formula>NOT(ISERROR(SEARCH("Extra",I106)))</formula>
    </cfRule>
    <cfRule type="containsText" dxfId="42" priority="51" operator="containsText" text="Exceptional">
      <formula>NOT(ISERROR(SEARCH("Exceptional",I106)))</formula>
    </cfRule>
    <cfRule type="containsText" dxfId="41" priority="52" operator="containsText" text="Advanced">
      <formula>NOT(ISERROR(SEARCH("Advanced",I106)))</formula>
    </cfRule>
    <cfRule type="containsText" dxfId="40" priority="53" operator="containsText" text="Basic">
      <formula>NOT(ISERROR(SEARCH("Basic",I106)))</formula>
    </cfRule>
    <cfRule type="containsText" dxfId="39" priority="54" operator="containsText" text="Required">
      <formula>NOT(ISERROR(SEARCH("Required",I106)))</formula>
    </cfRule>
    <cfRule type="containsText" dxfId="38" priority="55" operator="containsText" text="Critical">
      <formula>NOT(ISERROR(SEARCH("Critical",I106)))</formula>
    </cfRule>
  </conditionalFormatting>
  <conditionalFormatting sqref="I106:J106">
    <cfRule type="containsText" dxfId="37" priority="44" operator="containsText" text="Extra">
      <formula>NOT(ISERROR(SEARCH("Extra",I106)))</formula>
    </cfRule>
    <cfRule type="containsText" dxfId="36" priority="45" operator="containsText" text="Exceptional">
      <formula>NOT(ISERROR(SEARCH("Exceptional",I106)))</formula>
    </cfRule>
    <cfRule type="containsText" dxfId="35" priority="46" operator="containsText" text="Advanced">
      <formula>NOT(ISERROR(SEARCH("Advanced",I106)))</formula>
    </cfRule>
    <cfRule type="containsText" dxfId="34" priority="47" operator="containsText" text="Basic">
      <formula>NOT(ISERROR(SEARCH("Basic",I106)))</formula>
    </cfRule>
    <cfRule type="containsText" dxfId="33" priority="48" operator="containsText" text="Required">
      <formula>NOT(ISERROR(SEARCH("Required",I106)))</formula>
    </cfRule>
    <cfRule type="containsText" dxfId="32" priority="49" operator="containsText" text="Critical">
      <formula>NOT(ISERROR(SEARCH("Critical",I106)))</formula>
    </cfRule>
  </conditionalFormatting>
  <conditionalFormatting sqref="I106:J106">
    <cfRule type="containsText" dxfId="31" priority="38" operator="containsText" text="Extra">
      <formula>NOT(ISERROR(SEARCH("Extra",I106)))</formula>
    </cfRule>
    <cfRule type="containsText" dxfId="30" priority="39" operator="containsText" text="Exceptional">
      <formula>NOT(ISERROR(SEARCH("Exceptional",I106)))</formula>
    </cfRule>
    <cfRule type="containsText" dxfId="29" priority="40" operator="containsText" text="Advanced">
      <formula>NOT(ISERROR(SEARCH("Advanced",I106)))</formula>
    </cfRule>
    <cfRule type="containsText" dxfId="28" priority="41" operator="containsText" text="Basic">
      <formula>NOT(ISERROR(SEARCH("Basic",I106)))</formula>
    </cfRule>
    <cfRule type="containsText" dxfId="27" priority="42" operator="containsText" text="Required">
      <formula>NOT(ISERROR(SEARCH("Required",I106)))</formula>
    </cfRule>
    <cfRule type="containsText" dxfId="26" priority="43" operator="containsText" text="Critical">
      <formula>NOT(ISERROR(SEARCH("Critical",I106)))</formula>
    </cfRule>
  </conditionalFormatting>
  <conditionalFormatting sqref="E106">
    <cfRule type="containsText" dxfId="25" priority="32" operator="containsText" text="Extra">
      <formula>NOT(ISERROR(SEARCH("Extra",E106)))</formula>
    </cfRule>
    <cfRule type="containsText" dxfId="24" priority="33" operator="containsText" text="Exceptional">
      <formula>NOT(ISERROR(SEARCH("Exceptional",E106)))</formula>
    </cfRule>
    <cfRule type="containsText" dxfId="23" priority="34" operator="containsText" text="Advanced">
      <formula>NOT(ISERROR(SEARCH("Advanced",E106)))</formula>
    </cfRule>
    <cfRule type="containsText" dxfId="22" priority="35" operator="containsText" text="Basic">
      <formula>NOT(ISERROR(SEARCH("Basic",E106)))</formula>
    </cfRule>
    <cfRule type="containsText" dxfId="21" priority="36" operator="containsText" text="Required">
      <formula>NOT(ISERROR(SEARCH("Required",E106)))</formula>
    </cfRule>
    <cfRule type="containsText" dxfId="20" priority="37" operator="containsText" text="Critical">
      <formula>NOT(ISERROR(SEARCH("Critical",E106)))</formula>
    </cfRule>
  </conditionalFormatting>
  <conditionalFormatting sqref="C106:D106">
    <cfRule type="containsText" dxfId="19" priority="26" operator="containsText" text="Extra">
      <formula>NOT(ISERROR(SEARCH("Extra",C106)))</formula>
    </cfRule>
    <cfRule type="containsText" dxfId="18" priority="27" operator="containsText" text="Exceptional">
      <formula>NOT(ISERROR(SEARCH("Exceptional",C106)))</formula>
    </cfRule>
    <cfRule type="containsText" dxfId="17" priority="28" operator="containsText" text="Advanced">
      <formula>NOT(ISERROR(SEARCH("Advanced",C106)))</formula>
    </cfRule>
    <cfRule type="containsText" dxfId="16" priority="29" operator="containsText" text="Basic">
      <formula>NOT(ISERROR(SEARCH("Basic",C106)))</formula>
    </cfRule>
    <cfRule type="containsText" dxfId="15" priority="30" operator="containsText" text="Required">
      <formula>NOT(ISERROR(SEARCH("Required",C106)))</formula>
    </cfRule>
    <cfRule type="containsText" dxfId="14" priority="31" operator="containsText" text="Critical">
      <formula>NOT(ISERROR(SEARCH("Critical",C106)))</formula>
    </cfRule>
  </conditionalFormatting>
  <conditionalFormatting sqref="B105">
    <cfRule type="containsText" dxfId="13" priority="20" operator="containsText" text="Extra">
      <formula>NOT(ISERROR(SEARCH("Extra",B105)))</formula>
    </cfRule>
    <cfRule type="containsText" dxfId="12" priority="21" operator="containsText" text="Exceptional">
      <formula>NOT(ISERROR(SEARCH("Exceptional",B105)))</formula>
    </cfRule>
    <cfRule type="containsText" dxfId="11" priority="22" operator="containsText" text="Advanced">
      <formula>NOT(ISERROR(SEARCH("Advanced",B105)))</formula>
    </cfRule>
    <cfRule type="containsText" dxfId="10" priority="23" operator="containsText" text="Basic">
      <formula>NOT(ISERROR(SEARCH("Basic",B105)))</formula>
    </cfRule>
    <cfRule type="containsText" dxfId="9" priority="24" operator="containsText" text="Required">
      <formula>NOT(ISERROR(SEARCH("Required",B105)))</formula>
    </cfRule>
    <cfRule type="containsText" dxfId="8" priority="25" operator="containsText" text="Critical">
      <formula>NOT(ISERROR(SEARCH("Critical",B105)))</formula>
    </cfRule>
  </conditionalFormatting>
  <conditionalFormatting sqref="E125">
    <cfRule type="containsText" dxfId="7" priority="2" operator="containsText" text="Extra">
      <formula>NOT(ISERROR(SEARCH("Extra",E125)))</formula>
    </cfRule>
    <cfRule type="containsText" dxfId="6" priority="3" operator="containsText" text="Critical">
      <formula>NOT(ISERROR(SEARCH("Critical",E125)))</formula>
    </cfRule>
    <cfRule type="containsText" dxfId="5" priority="4" operator="containsText" text="Exceptional">
      <formula>NOT(ISERROR(SEARCH("Exceptional",E125)))</formula>
    </cfRule>
    <cfRule type="containsText" dxfId="4" priority="5" operator="containsText" text="Advanced">
      <formula>NOT(ISERROR(SEARCH("Advanced",E125)))</formula>
    </cfRule>
    <cfRule type="containsText" dxfId="3" priority="6" operator="containsText" text="Basic">
      <formula>NOT(ISERROR(SEARCH("Basic",E125)))</formula>
    </cfRule>
    <cfRule type="containsText" dxfId="2" priority="7" operator="containsText" text="Required">
      <formula>NOT(ISERROR(SEARCH("Required",E125)))</formula>
    </cfRule>
  </conditionalFormatting>
  <dataValidations count="2">
    <dataValidation type="list" allowBlank="1" showInputMessage="1" showErrorMessage="1" sqref="I90:J90 I72:J72 I95:J95 I104:J104 I112:J112" xr:uid="{8910375F-1185-5C49-A90C-A3AD8E40ECBA}">
      <formula1>"Waived,Untested,Missing,Minimal,Partial,Completed"</formula1>
    </dataValidation>
    <dataValidation type="list" allowBlank="1" showInputMessage="1" showErrorMessage="1" sqref="I150:J163 I107:J111 I82:J89 I98:J103 I115:J119 I123:J126 I93:J94 I130:J135 I75:J78 I64:J71 I55:J60 I15:J29 I46:J51 I33:J42 I139:J146" xr:uid="{A4274E71-7154-4D51-A18C-4BDEB4880737}">
      <formula1>$I$3:$I$8</formula1>
    </dataValidation>
  </dataValidations>
  <hyperlinks>
    <hyperlink ref="K31" location="'M1'!A1" display="BACK TO TOP" xr:uid="{B7C8829D-F2FC-D842-9E4A-35283EF8E05E}"/>
    <hyperlink ref="F10" location="'M1'!H66" display="DESIGN" xr:uid="{04093597-92EE-9B4D-801C-FEC95675D947}"/>
    <hyperlink ref="J10" location="'GOLD'!G444" display="TEAM" xr:uid="{B53B4105-520A-4253-A827-908AE704E70D}"/>
    <hyperlink ref="G10" location="'M1'!H132" display="ART" xr:uid="{4A160B83-0879-4A1E-BD29-81E7D0D5432B}"/>
    <hyperlink ref="H10" location="'M1'!H99" display="ARTBFA" xr:uid="{7E44B34A-29BC-4C07-9819-B928DDF836B7}"/>
    <hyperlink ref="I10" location="'M1'!H152" display="TEAM" xr:uid="{3870D71D-AA92-4F10-A599-87F9F02C9E2B}"/>
    <hyperlink ref="J10:K10" location="'M1'!H170" display="LIST OF LIBRARIES" xr:uid="{4B63B9DF-BDFB-4235-903D-2D6301ECD2D7}"/>
    <hyperlink ref="K44" location="'M1'!A1" display="BACK TO TOP" xr:uid="{862B9633-662A-4AA7-8887-CDB8E8AA4B2A}"/>
    <hyperlink ref="K53" location="'M1'!A1" display="BACK TO TOP" xr:uid="{D0135E38-A40A-4DFD-A37E-7CECF7D22437}"/>
    <hyperlink ref="K62" location="'M1'!A1" display="BACK TO TOP" xr:uid="{B228E8CD-1570-49D3-9BFF-4EA718E49EEB}"/>
    <hyperlink ref="K137" location="'M1'!A1" display="BACK TO TOP" xr:uid="{223538B1-F6A9-4790-B60F-B1514B46CEF1}"/>
    <hyperlink ref="K148" location="'M1'!A1" display="BACK TO TOP" xr:uid="{78135942-95E2-4EE4-8349-C579F81431C6}"/>
    <hyperlink ref="K165" location="'M1'!A1" display="BACK TO TOP" xr:uid="{FEAF2C34-F501-45B5-B059-F0CEE018BF0C}"/>
    <hyperlink ref="K128" location="'M1'!A1" display="BACK TO TOP" xr:uid="{41385F3B-A98B-4FA0-A685-E20F502C2D21}"/>
    <hyperlink ref="K113" location="'M1'!A1" display="BACK TO TOP" xr:uid="{45C82740-0316-496F-A680-4B57E621C8C5}"/>
    <hyperlink ref="K96" location="'M1'!A1" display="BACK TO TOP" xr:uid="{F3C35775-1949-4079-8999-80EFC6E7CDD1}"/>
    <hyperlink ref="K80" location="'M1'!A1" display="BACK TO TOP" xr:uid="{444316BD-62E7-4D7F-A953-197B57236E5F}"/>
    <hyperlink ref="K73" location="'M1'!A1" display="BACK TO TOP" xr:uid="{0450B7AC-08D8-4D1E-B360-A7BE7EFBACC4}"/>
    <hyperlink ref="K91" location="'M1'!A1" display="BACK TO TOP" xr:uid="{F6008C29-1487-424B-8E9B-98EF84A62E88}"/>
    <hyperlink ref="K121" location="'M1'!A1" display="BACK TO TOP" xr:uid="{A46FB67E-1C2B-4E1D-AC30-E927635D4B24}"/>
    <hyperlink ref="K105" location="'M1'!A1" display="BACK TO TOP" xr:uid="{BAB0128D-FBD4-4B5F-A81F-A1C0C3B027EA}"/>
  </hyperlinks>
  <pageMargins left="0.7" right="0.7" top="0.75" bottom="0.75" header="0.3" footer="0.3"/>
  <ignoredErrors>
    <ignoredError sqref="I149:J149 J32" unlockedFormula="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Student</vt:lpstr>
      <vt:lpstr>CC</vt:lpstr>
      <vt:lpstr>M1</vt:lpstr>
      <vt:lpstr>INPUT</vt:lpstr>
      <vt:lpstr>RUBRICTYPE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Alwyn Lee</cp:lastModifiedBy>
  <cp:revision/>
  <dcterms:created xsi:type="dcterms:W3CDTF">2022-05-19T06:27:11Z</dcterms:created>
  <dcterms:modified xsi:type="dcterms:W3CDTF">2023-08-24T09:49:12Z</dcterms:modified>
  <cp:category/>
  <cp:contentStatus/>
</cp:coreProperties>
</file>