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386" documentId="8_{493BDCD0-6DA1-40D2-A225-A4C19943DA4E}" xr6:coauthVersionLast="47" xr6:coauthVersionMax="47" xr10:uidLastSave="{2294F756-9380-4522-BC49-123FD85B1628}"/>
  <bookViews>
    <workbookView xWindow="-120" yWindow="-120" windowWidth="15600" windowHeight="11160" firstSheet="1" activeTab="1" xr2:uid="{3B85DB4F-F538-43DF-A7D1-30A596CBF31F}"/>
  </bookViews>
  <sheets>
    <sheet name="ANOVA_result" sheetId="3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1" i="1"/>
  <c r="B43" i="1"/>
  <c r="C42" i="1"/>
  <c r="B42" i="1"/>
  <c r="B40" i="1"/>
  <c r="B41" i="1" s="1"/>
  <c r="C40" i="1"/>
  <c r="A40" i="1"/>
  <c r="A41" i="1" s="1"/>
  <c r="A39" i="1"/>
  <c r="C28" i="1"/>
  <c r="C39" i="1" s="1"/>
  <c r="B28" i="1"/>
  <c r="B39" i="1" s="1"/>
  <c r="F20" i="1"/>
  <c r="E16" i="1"/>
  <c r="D16" i="1"/>
  <c r="E15" i="1"/>
  <c r="D15" i="1"/>
  <c r="E14" i="1"/>
  <c r="D14" i="1"/>
  <c r="O17" i="1"/>
  <c r="B2" i="1" l="1"/>
  <c r="C2" i="1"/>
  <c r="F15" i="1" s="1"/>
  <c r="G15" i="1" s="1"/>
  <c r="F14" i="1" l="1"/>
  <c r="G14" i="1" s="1"/>
  <c r="B14" i="1"/>
  <c r="F16" i="1"/>
  <c r="G16" i="1" s="1"/>
</calcChain>
</file>

<file path=xl/sharedStrings.xml><?xml version="1.0" encoding="utf-8"?>
<sst xmlns="http://schemas.openxmlformats.org/spreadsheetml/2006/main" count="81" uniqueCount="48">
  <si>
    <t>Anova: Single Factor</t>
  </si>
  <si>
    <t>SUMMARY</t>
  </si>
  <si>
    <t>Groups</t>
  </si>
  <si>
    <t>Count</t>
  </si>
  <si>
    <t>Sum</t>
  </si>
  <si>
    <t>Average</t>
  </si>
  <si>
    <t>Variance</t>
  </si>
  <si>
    <t>Apple</t>
  </si>
  <si>
    <t>Oranges</t>
  </si>
  <si>
    <t>Bananas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</si>
  <si>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</si>
  <si>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</si>
  <si>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</si>
  <si>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</si>
  <si>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</si>
  <si>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</si>
  <si>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</si>
  <si>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</si>
  <si>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</si>
  <si>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</si>
  <si>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</si>
  <si>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Names</t>
  </si>
  <si>
    <t>Independent</t>
  </si>
  <si>
    <t>Prices</t>
  </si>
  <si>
    <t>Dependent</t>
  </si>
  <si>
    <t>Numbers</t>
  </si>
  <si>
    <t>Post-hoc tests</t>
  </si>
  <si>
    <t>Combination</t>
  </si>
  <si>
    <t>T-Test(P-Values)</t>
  </si>
  <si>
    <t>Bonferroni Correction</t>
  </si>
  <si>
    <t>T-Test</t>
  </si>
  <si>
    <t>a</t>
  </si>
  <si>
    <t>b</t>
  </si>
  <si>
    <t>Alpha</t>
  </si>
  <si>
    <t>Significant</t>
  </si>
  <si>
    <t>Bonferroni</t>
  </si>
  <si>
    <r>
      <t>TU</t>
    </r>
    <r>
      <rPr>
        <u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HSD</t>
    </r>
  </si>
  <si>
    <t>p&lt;0.05</t>
  </si>
  <si>
    <t>*</t>
  </si>
  <si>
    <t>p&lt;0.01</t>
  </si>
  <si>
    <t>**</t>
  </si>
  <si>
    <t>More Significant</t>
  </si>
  <si>
    <t>p&lt;0.001</t>
  </si>
  <si>
    <t>***</t>
  </si>
  <si>
    <t>Highly Significant</t>
  </si>
  <si>
    <t>Mean</t>
  </si>
  <si>
    <t>STD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</si>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</sst>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2" borderId="1" xfId="0" applyFill="1" applyBorder="1"/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6029084881137"/>
          <c:y val="2.0840984088607181E-2"/>
          <c:w val="0.85866242496653189"/>
          <c:h val="0.851194314996339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7200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5FE70C5-32F4-4B1D-BF2B-7FC2E52DA58B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C0-468B-92C5-6C9F85153B3B}"/>
                </c:ext>
              </c:extLst>
            </c:dLbl>
            <c:dLbl>
              <c:idx val="1"/>
              <c:layout>
                <c:manualLayout>
                  <c:x val="0"/>
                  <c:y val="-1.6597510373443983E-2"/>
                </c:manualLayout>
              </c:layout>
              <c:tx>
                <c:rich>
                  <a:bodyPr rot="0" spcFirstLastPara="1" vertOverflow="ellipsis" vert="horz" wrap="square" lIns="38100" tIns="7200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976AD177-74ED-40E7-965C-9ED119363E34}" type="CELLRANGE">
                      <a:rPr lang="en-US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C0-468B-92C5-6C9F85153B3B}"/>
                </c:ext>
              </c:extLst>
            </c:dLbl>
            <c:dLbl>
              <c:idx val="2"/>
              <c:layout>
                <c:manualLayout>
                  <c:x val="1.1695771322200184E-16"/>
                  <c:y val="-3.7344398340248962E-2"/>
                </c:manualLayout>
              </c:layout>
              <c:tx>
                <c:rich>
                  <a:bodyPr rot="0" spcFirstLastPara="1" vertOverflow="ellipsis" vert="horz" wrap="square" lIns="38100" tIns="7200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D7DF06-8346-4332-B6DE-DE3DBAF09D17}" type="CELLRANGE">
                      <a:rPr lang="en-US" sz="1200" b="1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C0-468B-92C5-6C9F85153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Sheet1!$A$41:$C$41</c:f>
                <c:numCache>
                  <c:formatCode>General</c:formatCode>
                  <c:ptCount val="3"/>
                  <c:pt idx="0">
                    <c:v>3.8513709054360983</c:v>
                  </c:pt>
                  <c:pt idx="1">
                    <c:v>5.7770563581541481</c:v>
                  </c:pt>
                  <c:pt idx="2">
                    <c:v>9.6284272635902486</c:v>
                  </c:pt>
                </c:numCache>
              </c:numRef>
            </c:plus>
            <c:minus>
              <c:numRef>
                <c:f>Sheet1!$A$41:$C$41</c:f>
                <c:numCache>
                  <c:formatCode>General</c:formatCode>
                  <c:ptCount val="3"/>
                  <c:pt idx="0">
                    <c:v>3.8513709054360983</c:v>
                  </c:pt>
                  <c:pt idx="1">
                    <c:v>5.7770563581541481</c:v>
                  </c:pt>
                  <c:pt idx="2">
                    <c:v>9.6284272635902486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Sheet1!$A$27:$C$27</c:f>
              <c:strCache>
                <c:ptCount val="3"/>
                <c:pt idx="0">
                  <c:v>Apple</c:v>
                </c:pt>
                <c:pt idx="1">
                  <c:v>Oranges</c:v>
                </c:pt>
                <c:pt idx="2">
                  <c:v>Bananas</c:v>
                </c:pt>
              </c:strCache>
            </c:strRef>
          </c:cat>
          <c:val>
            <c:numRef>
              <c:f>Sheet1!$A$39:$C$39</c:f>
              <c:numCache>
                <c:formatCode>General</c:formatCode>
                <c:ptCount val="3"/>
                <c:pt idx="0">
                  <c:v>35.18181818181818</c:v>
                </c:pt>
                <c:pt idx="1">
                  <c:v>52.772727272727273</c:v>
                </c:pt>
                <c:pt idx="2">
                  <c:v>87.954545454545453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Sheet1!$H$14:$H$16</c15:f>
                <c15:dlblRangeCache>
                  <c:ptCount val="3"/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D96-4E50-AA90-C7E81C4AC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147472"/>
        <c:axId val="889146640"/>
      </c:barChart>
      <c:catAx>
        <c:axId val="88914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146640"/>
        <c:crosses val="autoZero"/>
        <c:auto val="1"/>
        <c:lblAlgn val="ctr"/>
        <c:lblOffset val="100"/>
        <c:noMultiLvlLbl val="0"/>
      </c:catAx>
      <c:valAx>
        <c:axId val="88914664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Prices (PKR)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147472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24</xdr:row>
      <xdr:rowOff>177800</xdr:rowOff>
    </xdr:from>
    <xdr:to>
      <xdr:col>9</xdr:col>
      <xdr:colOff>406400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865DA-198F-19E6-CA92-89079268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5256-6201-47CF-BC61-ACFE747B6CED}">
  <dimension ref="A1:G15"/>
  <sheetViews>
    <sheetView zoomScale="150" zoomScaleNormal="150" workbookViewId="0">
      <selection sqref="A1:G15"/>
    </sheetView>
  </sheetViews>
  <sheetFormatPr defaultRowHeight="15"/>
  <sheetData>
    <row r="1" spans="1:7">
      <c r="A1" t="s">
        <v>0</v>
      </c>
    </row>
    <row r="3" spans="1:7" ht="15.75" thickBot="1">
      <c r="A3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7">
      <c r="A5" t="s">
        <v>7</v>
      </c>
      <c r="B5">
        <v>11</v>
      </c>
      <c r="C5">
        <v>387</v>
      </c>
      <c r="D5">
        <v>35.18181818181818</v>
      </c>
      <c r="E5">
        <v>163.16363636363639</v>
      </c>
    </row>
    <row r="6" spans="1:7">
      <c r="A6" t="s">
        <v>8</v>
      </c>
      <c r="B6">
        <v>11</v>
      </c>
      <c r="C6">
        <v>580.5</v>
      </c>
      <c r="D6">
        <v>52.772727272727273</v>
      </c>
      <c r="E6">
        <v>367.11818181818199</v>
      </c>
    </row>
    <row r="7" spans="1:7" ht="15.75" thickBot="1">
      <c r="A7" s="6" t="s">
        <v>9</v>
      </c>
      <c r="B7" s="6">
        <v>11</v>
      </c>
      <c r="C7" s="6">
        <v>967.5</v>
      </c>
      <c r="D7" s="6">
        <v>87.954545454545453</v>
      </c>
      <c r="E7" s="6">
        <v>1019.7727272727279</v>
      </c>
    </row>
    <row r="10" spans="1:7" ht="15.75" thickBot="1">
      <c r="A10" t="s">
        <v>10</v>
      </c>
    </row>
    <row r="11" spans="1:7">
      <c r="A11" s="7" t="s">
        <v>11</v>
      </c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  <c r="G11" s="7" t="s">
        <v>17</v>
      </c>
    </row>
    <row r="12" spans="1:7">
      <c r="A12" t="s">
        <v>18</v>
      </c>
      <c r="B12">
        <v>15884.590909090914</v>
      </c>
      <c r="C12">
        <v>2</v>
      </c>
      <c r="D12">
        <v>7942.2954545454568</v>
      </c>
      <c r="E12">
        <v>15.371643813120953</v>
      </c>
      <c r="F12">
        <v>2.5371399036324506E-5</v>
      </c>
      <c r="G12">
        <v>3.3158295010135221</v>
      </c>
    </row>
    <row r="13" spans="1:7">
      <c r="A13" t="s">
        <v>19</v>
      </c>
      <c r="B13">
        <v>15500.545454545454</v>
      </c>
      <c r="C13">
        <v>30</v>
      </c>
      <c r="D13">
        <v>516.68484848484843</v>
      </c>
    </row>
    <row r="15" spans="1:7" ht="15.75" thickBot="1">
      <c r="A15" s="6" t="s">
        <v>20</v>
      </c>
      <c r="B15" s="6">
        <v>31385.136363636368</v>
      </c>
      <c r="C15" s="6">
        <v>32</v>
      </c>
      <c r="D15" s="6"/>
      <c r="E15" s="6"/>
      <c r="F15" s="6"/>
      <c r="G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6B87-55B2-4EF3-84B7-0A28DBAAF7A6}">
  <dimension ref="A1:P43"/>
  <sheetViews>
    <sheetView tabSelected="1" zoomScale="130" zoomScaleNormal="130" workbookViewId="0">
      <selection activeCell="D43" sqref="D43"/>
    </sheetView>
  </sheetViews>
  <sheetFormatPr defaultRowHeight="15"/>
  <cols>
    <col min="5" max="5" width="10.28515625" customWidth="1"/>
    <col min="6" max="6" width="14.7109375" customWidth="1"/>
    <col min="7" max="7" width="19.7109375" customWidth="1"/>
    <col min="8" max="8" width="10.140625" customWidth="1"/>
    <col min="10" max="10" width="16.5703125" customWidth="1"/>
    <col min="13" max="13" width="9.42578125" customWidth="1"/>
    <col min="14" max="14" width="9.7109375" customWidth="1"/>
  </cols>
  <sheetData>
    <row r="1" spans="1:16">
      <c r="A1" s="2" t="s">
        <v>7</v>
      </c>
      <c r="B1" s="2" t="s">
        <v>8</v>
      </c>
      <c r="C1" s="2" t="s">
        <v>9</v>
      </c>
      <c r="J1" t="s">
        <v>0</v>
      </c>
    </row>
    <row r="2" spans="1:16">
      <c r="A2" s="3">
        <v>50</v>
      </c>
      <c r="B2" s="3">
        <f>A2*1.5</f>
        <v>75</v>
      </c>
      <c r="C2" s="3">
        <f>A2*2.5</f>
        <v>125</v>
      </c>
      <c r="E2" s="1" t="s">
        <v>21</v>
      </c>
      <c r="F2" t="s">
        <v>22</v>
      </c>
      <c r="G2" s="5" t="s">
        <v>7</v>
      </c>
      <c r="H2" s="5" t="s">
        <v>8</v>
      </c>
      <c r="I2" s="5" t="s">
        <v>9</v>
      </c>
    </row>
    <row r="3" spans="1:16" ht="15.75" thickBot="1">
      <c r="A3" s="3">
        <v>20</v>
      </c>
      <c r="B3" s="3">
        <v>30</v>
      </c>
      <c r="C3" s="3">
        <v>50</v>
      </c>
      <c r="E3" s="1" t="s">
        <v>23</v>
      </c>
      <c r="F3" t="s">
        <v>24</v>
      </c>
      <c r="G3" s="4" t="s">
        <v>25</v>
      </c>
      <c r="J3" t="s">
        <v>1</v>
      </c>
    </row>
    <row r="4" spans="1:16">
      <c r="A4" s="3">
        <v>60</v>
      </c>
      <c r="B4" s="3">
        <v>90</v>
      </c>
      <c r="C4" s="3">
        <v>150</v>
      </c>
      <c r="J4" s="7" t="s">
        <v>2</v>
      </c>
      <c r="K4" s="7" t="s">
        <v>3</v>
      </c>
      <c r="L4" s="7" t="s">
        <v>4</v>
      </c>
      <c r="M4" s="7" t="s">
        <v>5</v>
      </c>
      <c r="N4" s="7" t="s">
        <v>6</v>
      </c>
    </row>
    <row r="5" spans="1:16">
      <c r="A5" s="3">
        <v>40</v>
      </c>
      <c r="B5" s="3">
        <v>60</v>
      </c>
      <c r="C5" s="3">
        <v>100</v>
      </c>
      <c r="J5" t="s">
        <v>7</v>
      </c>
      <c r="K5">
        <v>11</v>
      </c>
      <c r="L5">
        <v>387</v>
      </c>
      <c r="M5">
        <v>35.18181818181818</v>
      </c>
      <c r="N5">
        <v>163.16363636363639</v>
      </c>
    </row>
    <row r="6" spans="1:16">
      <c r="A6" s="3">
        <v>30</v>
      </c>
      <c r="B6" s="3">
        <v>45</v>
      </c>
      <c r="C6" s="3">
        <v>75</v>
      </c>
      <c r="J6" t="s">
        <v>8</v>
      </c>
      <c r="K6">
        <v>11</v>
      </c>
      <c r="L6">
        <v>580.5</v>
      </c>
      <c r="M6">
        <v>52.772727272727273</v>
      </c>
      <c r="N6">
        <v>367.11818181818199</v>
      </c>
    </row>
    <row r="7" spans="1:16" ht="15.75" thickBot="1">
      <c r="A7" s="3">
        <v>35</v>
      </c>
      <c r="B7" s="3">
        <v>52.5</v>
      </c>
      <c r="C7" s="3">
        <v>87.5</v>
      </c>
      <c r="J7" s="6" t="s">
        <v>9</v>
      </c>
      <c r="K7" s="6">
        <v>11</v>
      </c>
      <c r="L7" s="6">
        <v>967.5</v>
      </c>
      <c r="M7" s="6">
        <v>87.954545454545453</v>
      </c>
      <c r="N7" s="6">
        <v>1019.7727272727279</v>
      </c>
    </row>
    <row r="8" spans="1:16">
      <c r="A8" s="3">
        <v>40</v>
      </c>
      <c r="B8" s="3">
        <v>60</v>
      </c>
      <c r="C8" s="3">
        <v>100</v>
      </c>
    </row>
    <row r="9" spans="1:16">
      <c r="A9" s="3">
        <v>35</v>
      </c>
      <c r="B9" s="3">
        <v>52.5</v>
      </c>
      <c r="C9" s="3">
        <v>87.5</v>
      </c>
    </row>
    <row r="10" spans="1:16" ht="15.75" thickBot="1">
      <c r="A10" s="3">
        <v>36</v>
      </c>
      <c r="B10" s="3">
        <v>54</v>
      </c>
      <c r="C10" s="3">
        <v>90</v>
      </c>
      <c r="J10" t="s">
        <v>10</v>
      </c>
    </row>
    <row r="11" spans="1:16">
      <c r="A11" s="3">
        <v>15</v>
      </c>
      <c r="B11" s="3">
        <v>22.5</v>
      </c>
      <c r="C11" s="3">
        <v>37.5</v>
      </c>
      <c r="J11" s="7" t="s">
        <v>11</v>
      </c>
      <c r="K11" s="7" t="s">
        <v>12</v>
      </c>
      <c r="L11" s="7" t="s">
        <v>13</v>
      </c>
      <c r="M11" s="7" t="s">
        <v>14</v>
      </c>
      <c r="N11" s="7" t="s">
        <v>15</v>
      </c>
      <c r="O11" s="7" t="s">
        <v>16</v>
      </c>
      <c r="P11" s="7" t="s">
        <v>17</v>
      </c>
    </row>
    <row r="12" spans="1:16">
      <c r="A12" s="3">
        <v>26</v>
      </c>
      <c r="B12" s="3">
        <v>39</v>
      </c>
      <c r="C12" s="8">
        <v>65</v>
      </c>
      <c r="D12" s="16" t="s">
        <v>26</v>
      </c>
      <c r="E12" s="17"/>
      <c r="J12" t="s">
        <v>18</v>
      </c>
      <c r="K12">
        <v>15884.590909090914</v>
      </c>
      <c r="L12">
        <v>2</v>
      </c>
      <c r="M12">
        <v>7942.2954545454568</v>
      </c>
      <c r="N12">
        <v>15.371643813120953</v>
      </c>
      <c r="O12">
        <v>2.5371399036324506E-5</v>
      </c>
      <c r="P12">
        <v>3.3158295010135221</v>
      </c>
    </row>
    <row r="13" spans="1:16">
      <c r="B13" s="1"/>
      <c r="D13" s="15" t="s">
        <v>27</v>
      </c>
      <c r="E13" s="15"/>
      <c r="F13" s="9" t="s">
        <v>28</v>
      </c>
      <c r="G13" s="11" t="s">
        <v>29</v>
      </c>
      <c r="H13" s="10"/>
      <c r="J13" t="s">
        <v>19</v>
      </c>
      <c r="K13">
        <v>15500.545454545454</v>
      </c>
      <c r="L13">
        <v>30</v>
      </c>
      <c r="M13">
        <v>516.68484848484843</v>
      </c>
    </row>
    <row r="14" spans="1:16">
      <c r="A14" t="s">
        <v>30</v>
      </c>
      <c r="B14">
        <f>TTEST(A2:A12,B2:B12,2,2)</f>
        <v>1.9762009924668866E-2</v>
      </c>
      <c r="D14" s="3" t="str">
        <f>A1</f>
        <v>Apple</v>
      </c>
      <c r="E14" s="3" t="str">
        <f>B1</f>
        <v>Oranges</v>
      </c>
      <c r="F14" s="3">
        <f>_xlfn.T.TEST(A2:A12,B2:B12,2,2)</f>
        <v>1.9762009924668866E-2</v>
      </c>
      <c r="G14" s="3" t="str">
        <f>IF(F14&lt;$F$20,"Significant","NS")</f>
        <v>NS</v>
      </c>
      <c r="H14" t="s">
        <v>31</v>
      </c>
    </row>
    <row r="15" spans="1:16" ht="15.75" thickBot="1">
      <c r="D15" s="3" t="str">
        <f>A1</f>
        <v>Apple</v>
      </c>
      <c r="E15" s="3" t="str">
        <f>C1</f>
        <v>Bananas</v>
      </c>
      <c r="F15" s="3">
        <f>_xlfn.T.TEST(A2:A12,C2:C12,2,2)</f>
        <v>5.6044177291170826E-5</v>
      </c>
      <c r="G15" s="3" t="str">
        <f t="shared" ref="G15:G16" si="0">IF(F15&lt;$F$20,"Significant","NS")</f>
        <v>Significant</v>
      </c>
      <c r="H15" t="s">
        <v>31</v>
      </c>
      <c r="J15" s="6" t="s">
        <v>20</v>
      </c>
      <c r="K15" s="6">
        <v>31385.136363636368</v>
      </c>
      <c r="L15" s="6">
        <v>32</v>
      </c>
      <c r="M15" s="6"/>
      <c r="N15" s="6"/>
      <c r="O15" s="6"/>
      <c r="P15" s="6"/>
    </row>
    <row r="16" spans="1:16">
      <c r="D16" s="3" t="str">
        <f>B1</f>
        <v>Oranges</v>
      </c>
      <c r="E16" s="3" t="str">
        <f>C1</f>
        <v>Bananas</v>
      </c>
      <c r="F16" s="3">
        <f>_xlfn.T.TEST(B2:B12,C2:C12,2,2)</f>
        <v>5.2346001217682871E-3</v>
      </c>
      <c r="G16" s="3" t="str">
        <f t="shared" si="0"/>
        <v>Significant</v>
      </c>
      <c r="H16" t="s">
        <v>32</v>
      </c>
      <c r="N16" t="s">
        <v>33</v>
      </c>
      <c r="O16">
        <v>0.05</v>
      </c>
    </row>
    <row r="17" spans="1:15">
      <c r="N17" t="s">
        <v>34</v>
      </c>
      <c r="O17" t="str">
        <f>IF(O12&lt;0.05,"Significant hay")</f>
        <v>Significant hay</v>
      </c>
    </row>
    <row r="19" spans="1:15">
      <c r="E19" s="3" t="s">
        <v>33</v>
      </c>
      <c r="F19" s="3">
        <v>0.05</v>
      </c>
    </row>
    <row r="20" spans="1:15">
      <c r="E20" s="3" t="s">
        <v>35</v>
      </c>
      <c r="F20" s="3">
        <f>F19/3</f>
        <v>1.6666666666666666E-2</v>
      </c>
    </row>
    <row r="21" spans="1:15">
      <c r="E21" s="3" t="s">
        <v>36</v>
      </c>
      <c r="F21" s="3"/>
    </row>
    <row r="27" spans="1:15">
      <c r="A27" s="2" t="s">
        <v>7</v>
      </c>
      <c r="B27" s="2" t="s">
        <v>8</v>
      </c>
      <c r="C27" s="2" t="s">
        <v>9</v>
      </c>
    </row>
    <row r="28" spans="1:15">
      <c r="A28" s="3">
        <v>50</v>
      </c>
      <c r="B28" s="3">
        <f>A28*1.5</f>
        <v>75</v>
      </c>
      <c r="C28" s="3">
        <f>A28*2.5</f>
        <v>125</v>
      </c>
    </row>
    <row r="29" spans="1:15">
      <c r="A29" s="3">
        <v>20</v>
      </c>
      <c r="B29" s="3">
        <v>30</v>
      </c>
      <c r="C29" s="3">
        <v>50</v>
      </c>
    </row>
    <row r="30" spans="1:15">
      <c r="A30" s="3">
        <v>60</v>
      </c>
      <c r="B30" s="3">
        <v>90</v>
      </c>
      <c r="C30" s="3">
        <v>150</v>
      </c>
      <c r="K30" t="s">
        <v>37</v>
      </c>
      <c r="L30" t="s">
        <v>38</v>
      </c>
      <c r="M30" s="18" t="s">
        <v>34</v>
      </c>
      <c r="N30" s="18"/>
    </row>
    <row r="31" spans="1:15">
      <c r="A31" s="3">
        <v>40</v>
      </c>
      <c r="B31" s="3">
        <v>60</v>
      </c>
      <c r="C31" s="3">
        <v>100</v>
      </c>
      <c r="K31" t="s">
        <v>39</v>
      </c>
      <c r="L31" t="s">
        <v>40</v>
      </c>
      <c r="M31" s="18" t="s">
        <v>41</v>
      </c>
      <c r="N31" s="18"/>
    </row>
    <row r="32" spans="1:15">
      <c r="A32" s="3">
        <v>30</v>
      </c>
      <c r="B32" s="3">
        <v>45</v>
      </c>
      <c r="C32" s="3">
        <v>75</v>
      </c>
      <c r="K32" t="s">
        <v>42</v>
      </c>
      <c r="L32" t="s">
        <v>43</v>
      </c>
      <c r="M32" s="18" t="s">
        <v>44</v>
      </c>
      <c r="N32" s="18"/>
    </row>
    <row r="33" spans="1:4">
      <c r="A33" s="3">
        <v>35</v>
      </c>
      <c r="B33" s="3">
        <v>52.5</v>
      </c>
      <c r="C33" s="3">
        <v>87.5</v>
      </c>
    </row>
    <row r="34" spans="1:4">
      <c r="A34" s="3">
        <v>40</v>
      </c>
      <c r="B34" s="3">
        <v>60</v>
      </c>
      <c r="C34" s="3">
        <v>100</v>
      </c>
    </row>
    <row r="35" spans="1:4">
      <c r="A35" s="3">
        <v>35</v>
      </c>
      <c r="B35" s="3">
        <v>52.5</v>
      </c>
      <c r="C35" s="3">
        <v>87.5</v>
      </c>
    </row>
    <row r="36" spans="1:4">
      <c r="A36" s="3">
        <v>36</v>
      </c>
      <c r="B36" s="3">
        <v>54</v>
      </c>
      <c r="C36" s="3">
        <v>90</v>
      </c>
    </row>
    <row r="37" spans="1:4">
      <c r="A37" s="3">
        <v>15</v>
      </c>
      <c r="B37" s="3">
        <v>22.5</v>
      </c>
      <c r="C37" s="3">
        <v>37.5</v>
      </c>
    </row>
    <row r="38" spans="1:4">
      <c r="A38" s="12">
        <v>26</v>
      </c>
      <c r="B38" s="12">
        <v>39</v>
      </c>
      <c r="C38" s="13">
        <v>65</v>
      </c>
    </row>
    <row r="39" spans="1:4">
      <c r="A39" s="14">
        <f>AVERAGE(A28:A38)</f>
        <v>35.18181818181818</v>
      </c>
      <c r="B39" s="14">
        <f t="shared" ref="B39:C39" si="1">AVERAGE(B28:B38)</f>
        <v>52.772727272727273</v>
      </c>
      <c r="C39" s="14">
        <f t="shared" si="1"/>
        <v>87.954545454545453</v>
      </c>
      <c r="D39" s="14" t="s">
        <v>45</v>
      </c>
    </row>
    <row r="40" spans="1:4">
      <c r="A40" s="14">
        <f>STDEV(A28:A38)</f>
        <v>12.773552221822886</v>
      </c>
      <c r="B40" s="14">
        <f t="shared" ref="B40:C40" si="2">STDEV(B28:B38)</f>
        <v>19.160328332734331</v>
      </c>
      <c r="C40" s="14">
        <f t="shared" si="2"/>
        <v>31.933880554557224</v>
      </c>
      <c r="D40" s="14" t="s">
        <v>46</v>
      </c>
    </row>
    <row r="41" spans="1:4">
      <c r="A41" s="14">
        <f>A40/SQRT(COUNT(A28:A38))</f>
        <v>3.8513709054360983</v>
      </c>
      <c r="B41" s="14">
        <f t="shared" ref="B41" si="3">B40/SQRT(COUNT(B28:B38))</f>
        <v>5.7770563581541481</v>
      </c>
      <c r="C41" s="14">
        <f>C40/SQRT(COUNT(C28:C38))</f>
        <v>9.6284272635902486</v>
      </c>
      <c r="D41" s="14" t="s">
        <v>47</v>
      </c>
    </row>
    <row r="42" spans="1:4">
      <c r="B42">
        <f>(B39/A39)*100</f>
        <v>150</v>
      </c>
      <c r="C42">
        <f>(C39/A39)*100</f>
        <v>250</v>
      </c>
    </row>
    <row r="43" spans="1:4">
      <c r="B43">
        <f>(B41/A41)*100</f>
        <v>150.00000000000003</v>
      </c>
      <c r="C43">
        <f>(C41/A41)*100</f>
        <v>250.00000000000009</v>
      </c>
    </row>
  </sheetData>
  <mergeCells count="5">
    <mergeCell ref="D13:E13"/>
    <mergeCell ref="D12:E12"/>
    <mergeCell ref="M30:N30"/>
    <mergeCell ref="M31:N31"/>
    <mergeCell ref="M32:N32"/>
  </mergeCells>
  <phoneticPr fontId="4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7EA6A1-BF47-4FF9-AC46-D08FF1B3AAD1}"/>
</file>

<file path=customXml/itemProps2.xml><?xml version="1.0" encoding="utf-8"?>
<ds:datastoreItem xmlns:ds="http://schemas.openxmlformats.org/officeDocument/2006/customXml" ds:itemID="{E85D6243-309C-4C64-9252-1A635023E8B9}"/>
</file>

<file path=customXml/itemProps3.xml><?xml version="1.0" encoding="utf-8"?>
<ds:datastoreItem xmlns:ds="http://schemas.openxmlformats.org/officeDocument/2006/customXml" ds:itemID="{077AEDF4-9FCC-4C43-B5FD-036614D1B7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Optimus</dc:creator>
  <cp:keywords/>
  <dc:description/>
  <cp:lastModifiedBy>Muhammad Farooq</cp:lastModifiedBy>
  <cp:revision/>
  <dcterms:created xsi:type="dcterms:W3CDTF">2022-09-16T10:46:07Z</dcterms:created>
  <dcterms:modified xsi:type="dcterms:W3CDTF">2023-03-15T15:17:49Z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2022-09-16T11:09:39Z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2a35ccc8-16ca-4a1b-9a75-3f920b130f1c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